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NMG\"/>
    </mc:Choice>
  </mc:AlternateContent>
  <bookViews>
    <workbookView xWindow="480" yWindow="60" windowWidth="18120" windowHeight="10740" tabRatio="599" activeTab="4"/>
  </bookViews>
  <sheets>
    <sheet name="SAMOG_STAR" sheetId="14" r:id="rId1"/>
    <sheet name="RAKEL_STAR" sheetId="13" r:id="rId2"/>
    <sheet name="KOPAL_STAR" sheetId="12" r:id="rId3"/>
    <sheet name="RNAV (RNP) RWY 10" sheetId="15" r:id="rId4"/>
    <sheet name="AD CHART NOTES" sheetId="16" r:id="rId5"/>
    <sheet name="RNAV (RNP) RWY 25" sheetId="6" r:id="rId6"/>
    <sheet name="STAR Routing" sheetId="11" r:id="rId7"/>
  </sheets>
  <definedNames>
    <definedName name="_xlnm.Print_Area" localSheetId="2">KOPAL_STAR!$A$1:$M$7</definedName>
    <definedName name="_xlnm.Print_Area" localSheetId="1">RAKEL_STAR!#REF!</definedName>
    <definedName name="_xlnm.Print_Area" localSheetId="3">'RNAV (RNP) RWY 10'!$A$1:$N$7</definedName>
    <definedName name="_xlnm.Print_Area" localSheetId="5">'RNAV (RNP) RWY 25'!$A$1:$N$23</definedName>
    <definedName name="_xlnm.Print_Area" localSheetId="0">SAMOG_STAR!#REF!</definedName>
  </definedNames>
  <calcPr calcId="171027"/>
</workbook>
</file>

<file path=xl/calcChain.xml><?xml version="1.0" encoding="utf-8"?>
<calcChain xmlns="http://schemas.openxmlformats.org/spreadsheetml/2006/main">
  <c r="Q8" i="15" l="1"/>
  <c r="P8" i="15"/>
  <c r="R8" i="15" s="1"/>
  <c r="S8" i="15" s="1"/>
  <c r="T8" i="15" s="1"/>
  <c r="Q7" i="15"/>
  <c r="P7" i="15"/>
  <c r="R7" i="15" s="1"/>
  <c r="S7" i="15" s="1"/>
  <c r="T7" i="15" s="1"/>
  <c r="G7" i="15" s="1"/>
  <c r="Q6" i="15"/>
  <c r="P6" i="15"/>
  <c r="Q5" i="15"/>
  <c r="P5" i="15"/>
  <c r="R5" i="15" s="1"/>
  <c r="S5" i="15" s="1"/>
  <c r="T5" i="15" s="1"/>
  <c r="G5" i="15" s="1"/>
  <c r="Q4" i="15"/>
  <c r="P4" i="15"/>
  <c r="R4" i="15" s="1"/>
  <c r="S4" i="15" s="1"/>
  <c r="T4" i="15" s="1"/>
  <c r="G4" i="15" s="1"/>
  <c r="R6" i="15" l="1"/>
  <c r="S6" i="15" s="1"/>
  <c r="T6" i="15" s="1"/>
  <c r="G6" i="15" s="1"/>
  <c r="P10" i="14"/>
  <c r="O10" i="14"/>
  <c r="P9" i="14"/>
  <c r="O9" i="14"/>
  <c r="Q9" i="14" s="1"/>
  <c r="R9" i="14" s="1"/>
  <c r="S9" i="14" s="1"/>
  <c r="G9" i="14" s="1"/>
  <c r="P8" i="14"/>
  <c r="O8" i="14"/>
  <c r="P7" i="14"/>
  <c r="O7" i="14"/>
  <c r="Q7" i="14" s="1"/>
  <c r="R7" i="14" s="1"/>
  <c r="S7" i="14" s="1"/>
  <c r="G7" i="14" s="1"/>
  <c r="P6" i="14"/>
  <c r="O6" i="14"/>
  <c r="Q6" i="14" s="1"/>
  <c r="R6" i="14" s="1"/>
  <c r="S6" i="14" s="1"/>
  <c r="G6" i="14" s="1"/>
  <c r="P5" i="14"/>
  <c r="Q5" i="14" s="1"/>
  <c r="R5" i="14" s="1"/>
  <c r="S5" i="14" s="1"/>
  <c r="G5" i="14" s="1"/>
  <c r="O5" i="14"/>
  <c r="P4" i="14"/>
  <c r="O4" i="14"/>
  <c r="Q4" i="14" s="1"/>
  <c r="R4" i="14" s="1"/>
  <c r="S4" i="14" s="1"/>
  <c r="G4" i="14" s="1"/>
  <c r="G3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G14" i="14"/>
  <c r="Q8" i="14" l="1"/>
  <c r="R8" i="14" s="1"/>
  <c r="S8" i="14" s="1"/>
  <c r="G8" i="14" s="1"/>
  <c r="Q16" i="14"/>
  <c r="R16" i="14" s="1"/>
  <c r="S16" i="14" s="1"/>
  <c r="G16" i="14" s="1"/>
  <c r="Q18" i="14"/>
  <c r="R18" i="14" s="1"/>
  <c r="S18" i="14" s="1"/>
  <c r="G18" i="14" s="1"/>
  <c r="Q20" i="14"/>
  <c r="R20" i="14" s="1"/>
  <c r="S20" i="14" s="1"/>
  <c r="G20" i="14" s="1"/>
  <c r="Q10" i="14"/>
  <c r="R10" i="14" s="1"/>
  <c r="S10" i="14" s="1"/>
  <c r="G10" i="14" s="1"/>
  <c r="Q15" i="14"/>
  <c r="R15" i="14" s="1"/>
  <c r="S15" i="14" s="1"/>
  <c r="G15" i="14" s="1"/>
  <c r="Q17" i="14"/>
  <c r="R17" i="14" s="1"/>
  <c r="S17" i="14" s="1"/>
  <c r="G17" i="14" s="1"/>
  <c r="Q19" i="14"/>
  <c r="R19" i="14" s="1"/>
  <c r="S19" i="14" s="1"/>
  <c r="G19" i="14" s="1"/>
  <c r="Q21" i="14"/>
  <c r="R21" i="14" s="1"/>
  <c r="S21" i="14" s="1"/>
  <c r="G21" i="14" s="1"/>
  <c r="P24" i="13"/>
  <c r="O24" i="13"/>
  <c r="Q24" i="13" s="1"/>
  <c r="R24" i="13" s="1"/>
  <c r="S24" i="13" s="1"/>
  <c r="G24" i="13" s="1"/>
  <c r="G23" i="13"/>
  <c r="P30" i="13"/>
  <c r="O30" i="13"/>
  <c r="Q30" i="13" s="1"/>
  <c r="R30" i="13" s="1"/>
  <c r="S30" i="13" s="1"/>
  <c r="G30" i="13" s="1"/>
  <c r="P29" i="13"/>
  <c r="O29" i="13"/>
  <c r="Q29" i="13" s="1"/>
  <c r="R29" i="13" s="1"/>
  <c r="S29" i="13" s="1"/>
  <c r="G29" i="13" s="1"/>
  <c r="P28" i="13"/>
  <c r="O28" i="13"/>
  <c r="Q28" i="13" s="1"/>
  <c r="R28" i="13" s="1"/>
  <c r="S28" i="13" s="1"/>
  <c r="G28" i="13" s="1"/>
  <c r="P27" i="13"/>
  <c r="Q27" i="13" s="1"/>
  <c r="R27" i="13" s="1"/>
  <c r="S27" i="13" s="1"/>
  <c r="G27" i="13" s="1"/>
  <c r="O27" i="13"/>
  <c r="P26" i="13"/>
  <c r="O26" i="13"/>
  <c r="Q25" i="13"/>
  <c r="R25" i="13" s="1"/>
  <c r="S25" i="13" s="1"/>
  <c r="G25" i="13" s="1"/>
  <c r="P25" i="13"/>
  <c r="O25" i="13"/>
  <c r="P19" i="13"/>
  <c r="O19" i="13"/>
  <c r="Q19" i="13" s="1"/>
  <c r="R19" i="13" s="1"/>
  <c r="S19" i="13" s="1"/>
  <c r="G19" i="13" s="1"/>
  <c r="Q18" i="13"/>
  <c r="R18" i="13" s="1"/>
  <c r="S18" i="13" s="1"/>
  <c r="G18" i="13" s="1"/>
  <c r="P18" i="13"/>
  <c r="O18" i="13"/>
  <c r="P17" i="13"/>
  <c r="O17" i="13"/>
  <c r="Q17" i="13" s="1"/>
  <c r="R17" i="13" s="1"/>
  <c r="S17" i="13" s="1"/>
  <c r="G17" i="13" s="1"/>
  <c r="Q16" i="13"/>
  <c r="R16" i="13" s="1"/>
  <c r="S16" i="13" s="1"/>
  <c r="G16" i="13" s="1"/>
  <c r="P16" i="13"/>
  <c r="O16" i="13"/>
  <c r="P15" i="13"/>
  <c r="O15" i="13"/>
  <c r="Q15" i="13" s="1"/>
  <c r="R15" i="13" s="1"/>
  <c r="S15" i="13" s="1"/>
  <c r="G15" i="13" s="1"/>
  <c r="P14" i="13"/>
  <c r="O14" i="13"/>
  <c r="Q14" i="13" s="1"/>
  <c r="R14" i="13" s="1"/>
  <c r="S14" i="13" s="1"/>
  <c r="G14" i="13" s="1"/>
  <c r="G13" i="13"/>
  <c r="P4" i="13"/>
  <c r="O4" i="13"/>
  <c r="Q4" i="13" s="1"/>
  <c r="R4" i="13" s="1"/>
  <c r="S4" i="13" s="1"/>
  <c r="G4" i="13" s="1"/>
  <c r="G3" i="13"/>
  <c r="O5" i="13"/>
  <c r="Q5" i="13" s="1"/>
  <c r="R5" i="13" s="1"/>
  <c r="S5" i="13" s="1"/>
  <c r="G5" i="13" s="1"/>
  <c r="P5" i="13"/>
  <c r="O9" i="13"/>
  <c r="P9" i="13"/>
  <c r="P8" i="13"/>
  <c r="O8" i="13"/>
  <c r="P7" i="13"/>
  <c r="O7" i="13"/>
  <c r="Q7" i="13" s="1"/>
  <c r="R7" i="13" s="1"/>
  <c r="S7" i="13" s="1"/>
  <c r="G7" i="13" s="1"/>
  <c r="P6" i="13"/>
  <c r="O6" i="13"/>
  <c r="Q26" i="13" l="1"/>
  <c r="R26" i="13" s="1"/>
  <c r="S26" i="13" s="1"/>
  <c r="G26" i="13" s="1"/>
  <c r="Q9" i="13"/>
  <c r="R9" i="13" s="1"/>
  <c r="S9" i="13" s="1"/>
  <c r="G9" i="13" s="1"/>
  <c r="Q8" i="13"/>
  <c r="R8" i="13" s="1"/>
  <c r="S8" i="13" s="1"/>
  <c r="G8" i="13" s="1"/>
  <c r="Q6" i="13"/>
  <c r="R6" i="13" s="1"/>
  <c r="S6" i="13" s="1"/>
  <c r="G6" i="13" s="1"/>
  <c r="P12" i="12"/>
  <c r="O12" i="12"/>
  <c r="Q12" i="12" s="1"/>
  <c r="R12" i="12" s="1"/>
  <c r="S12" i="12" s="1"/>
  <c r="P4" i="12"/>
  <c r="O4" i="12"/>
  <c r="P15" i="12"/>
  <c r="O15" i="12"/>
  <c r="P14" i="12"/>
  <c r="O14" i="12"/>
  <c r="P13" i="12"/>
  <c r="O13" i="12"/>
  <c r="O7" i="12"/>
  <c r="O5" i="12"/>
  <c r="P7" i="12"/>
  <c r="P6" i="12"/>
  <c r="O6" i="12"/>
  <c r="P5" i="12"/>
  <c r="Q4" i="12" l="1"/>
  <c r="R4" i="12" s="1"/>
  <c r="S4" i="12" s="1"/>
  <c r="G4" i="12" s="1"/>
  <c r="G12" i="12"/>
  <c r="Q14" i="12"/>
  <c r="R14" i="12" s="1"/>
  <c r="S14" i="12" s="1"/>
  <c r="G14" i="12" s="1"/>
  <c r="Q13" i="12"/>
  <c r="R13" i="12" s="1"/>
  <c r="S13" i="12" s="1"/>
  <c r="G13" i="12" s="1"/>
  <c r="Q15" i="12"/>
  <c r="R15" i="12" s="1"/>
  <c r="S15" i="12" s="1"/>
  <c r="G15" i="12" s="1"/>
  <c r="Q7" i="12"/>
  <c r="R7" i="12" s="1"/>
  <c r="S7" i="12" s="1"/>
  <c r="G7" i="12" s="1"/>
  <c r="Q5" i="12"/>
  <c r="R5" i="12" s="1"/>
  <c r="S5" i="12" s="1"/>
  <c r="G5" i="12" s="1"/>
  <c r="Q6" i="12"/>
  <c r="R6" i="12" s="1"/>
  <c r="S6" i="12" s="1"/>
  <c r="G6" i="12" s="1"/>
  <c r="Q22" i="6"/>
  <c r="Q21" i="6"/>
  <c r="Q20" i="6"/>
  <c r="Q14" i="6"/>
  <c r="Q13" i="6"/>
  <c r="Q12" i="6"/>
  <c r="Q5" i="6"/>
  <c r="Q6" i="6"/>
  <c r="Q4" i="6"/>
  <c r="G27" i="6"/>
  <c r="P22" i="6" l="1"/>
  <c r="R22" i="6" s="1"/>
  <c r="P21" i="6"/>
  <c r="P20" i="6"/>
  <c r="R20" i="6" s="1"/>
  <c r="P14" i="6"/>
  <c r="R14" i="6" s="1"/>
  <c r="P13" i="6"/>
  <c r="R13" i="6" s="1"/>
  <c r="P12" i="6"/>
  <c r="P6" i="6"/>
  <c r="P5" i="6"/>
  <c r="R5" i="6" s="1"/>
  <c r="P4" i="6"/>
  <c r="R21" i="6" l="1"/>
  <c r="S21" i="6" s="1"/>
  <c r="T21" i="6" s="1"/>
  <c r="G21" i="6" s="1"/>
  <c r="R12" i="6"/>
  <c r="S12" i="6" s="1"/>
  <c r="T12" i="6" s="1"/>
  <c r="G12" i="6" s="1"/>
  <c r="R6" i="6"/>
  <c r="S6" i="6" s="1"/>
  <c r="T6" i="6" s="1"/>
  <c r="G6" i="6" s="1"/>
  <c r="R4" i="6"/>
  <c r="S4" i="6" s="1"/>
  <c r="T4" i="6" s="1"/>
  <c r="G4" i="6" s="1"/>
  <c r="S5" i="6"/>
  <c r="S20" i="6"/>
  <c r="S13" i="6"/>
  <c r="S22" i="6"/>
  <c r="S14" i="6"/>
  <c r="T22" i="6" l="1"/>
  <c r="G22" i="6" s="1"/>
  <c r="T20" i="6"/>
  <c r="G20" i="6" s="1"/>
  <c r="T14" i="6"/>
  <c r="G14" i="6" s="1"/>
  <c r="T13" i="6"/>
  <c r="G13" i="6" s="1"/>
  <c r="T5" i="6"/>
  <c r="G5" i="6" s="1"/>
</calcChain>
</file>

<file path=xl/sharedStrings.xml><?xml version="1.0" encoding="utf-8"?>
<sst xmlns="http://schemas.openxmlformats.org/spreadsheetml/2006/main" count="1031" uniqueCount="194">
  <si>
    <t>Designator</t>
  </si>
  <si>
    <t>Path Descriptor</t>
  </si>
  <si>
    <t>Latitude</t>
  </si>
  <si>
    <t>Longitude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</si>
  <si>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</si>
  <si>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</si>
  <si>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</si>
  <si>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</si>
  <si>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</si>
  <si>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</si>
  <si>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</si>
  <si>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IF</t>
  </si>
  <si>
    <t>-</t>
  </si>
  <si>
    <t>TF</t>
  </si>
  <si>
    <t>Y</t>
  </si>
  <si>
    <t>Waypoint
Identifier</t>
  </si>
  <si>
    <t>VPA(°)/
 TCH (ft)</t>
  </si>
  <si>
    <t>Navigation
Specification</t>
  </si>
  <si>
    <t>D/d</t>
  </si>
  <si>
    <t>M/d</t>
  </si>
  <si>
    <t>DECLINATION</t>
  </si>
  <si>
    <t>hay celdas ocultas despues de la columna N</t>
  </si>
  <si>
    <t>RNP APCH</t>
  </si>
  <si>
    <t>-3°/50'</t>
  </si>
  <si>
    <t>R</t>
  </si>
  <si>
    <t>IAF MN526</t>
  </si>
  <si>
    <t>MN526</t>
  </si>
  <si>
    <t>MN523</t>
  </si>
  <si>
    <t>MN522</t>
  </si>
  <si>
    <t>RW28</t>
  </si>
  <si>
    <t>MN524</t>
  </si>
  <si>
    <t>DF</t>
  </si>
  <si>
    <t>MN527</t>
  </si>
  <si>
    <t>IAF MN524</t>
  </si>
  <si>
    <t>IAF MN527</t>
  </si>
  <si>
    <t>121217.7857N</t>
  </si>
  <si>
    <t>0855838.3922W</t>
  </si>
  <si>
    <t>120716.4915N</t>
  </si>
  <si>
    <t>0855913.4171W</t>
  </si>
  <si>
    <t>120750.8955N</t>
  </si>
  <si>
    <t>0860419.6262W</t>
  </si>
  <si>
    <t>120825.2066902N</t>
  </si>
  <si>
    <t>0860925.8637995W</t>
  </si>
  <si>
    <t>-3°</t>
  </si>
  <si>
    <t>120641.9953N</t>
  </si>
  <si>
    <t>0855407.2376W</t>
  </si>
  <si>
    <t>120215.1926N</t>
  </si>
  <si>
    <t>0855948.4126W</t>
  </si>
  <si>
    <t>RNAV (GNSS) RWY 28</t>
  </si>
  <si>
    <t>HOLDING</t>
  </si>
  <si>
    <t>277(276.5)</t>
  </si>
  <si>
    <t>1 MIN</t>
  </si>
  <si>
    <t>0°43' W</t>
  </si>
  <si>
    <t>URPOS ONE ALPHA
(URPOS, URPOS 1 A)</t>
  </si>
  <si>
    <t>KOPAL ONE ALPHA
(KOPAL, KOPAL 1 A)</t>
  </si>
  <si>
    <t>ROUTING</t>
  </si>
  <si>
    <r>
      <t xml:space="preserve">From </t>
    </r>
    <r>
      <rPr>
        <b/>
        <sz val="12"/>
        <color theme="1"/>
        <rFont val="Calibri"/>
        <family val="2"/>
        <scheme val="minor"/>
      </rPr>
      <t>URPOS</t>
    </r>
    <r>
      <rPr>
        <sz val="12"/>
        <color theme="1"/>
        <rFont val="Calibri"/>
        <family val="2"/>
        <scheme val="minor"/>
      </rPr>
      <t xml:space="preserve"> on track 125° to LAPAC - MAJOA, then on track to DANTO then to MANUA intercept localizer course and EXPECT RWY 10 clearance.</t>
    </r>
  </si>
  <si>
    <r>
      <t xml:space="preserve">From </t>
    </r>
    <r>
      <rPr>
        <b/>
        <sz val="12"/>
        <color theme="1"/>
        <rFont val="Calibri"/>
        <family val="2"/>
        <scheme val="minor"/>
      </rPr>
      <t>KOPAL</t>
    </r>
    <r>
      <rPr>
        <sz val="12"/>
        <color theme="1"/>
        <rFont val="Calibri"/>
        <family val="2"/>
        <scheme val="minor"/>
      </rPr>
      <t xml:space="preserve"> on track 167° to LAPAC, then on 124° track to MAJOA-DANTO then to MANUA intercept localizer course and EXPECT RWY 10 clearance.</t>
    </r>
  </si>
  <si>
    <t>Maximum Speed</t>
  </si>
  <si>
    <t>250KT IAS within 30NM from MGA VOR or below 10 000' AGL of the airport elevation or as by ATC</t>
  </si>
  <si>
    <t>KOPAL1A</t>
  </si>
  <si>
    <t>LAPAC</t>
  </si>
  <si>
    <t>MAJOA</t>
  </si>
  <si>
    <t>DANTO</t>
  </si>
  <si>
    <t>MANUA</t>
  </si>
  <si>
    <t>L</t>
  </si>
  <si>
    <t>0°34' W</t>
  </si>
  <si>
    <t>0°39' W</t>
  </si>
  <si>
    <t>0°42' W</t>
  </si>
  <si>
    <t>RNAV1</t>
  </si>
  <si>
    <t>URPOS1A</t>
  </si>
  <si>
    <t>0°36' W</t>
  </si>
  <si>
    <t>KOPAL</t>
  </si>
  <si>
    <t>URPOS</t>
  </si>
  <si>
    <t>0°24' W</t>
  </si>
  <si>
    <t>130845.7436N</t>
  </si>
  <si>
    <t>0865515.3634W</t>
  </si>
  <si>
    <t>121759.1343N</t>
  </si>
  <si>
    <t>0864232.7515W</t>
  </si>
  <si>
    <t>121056.2623N</t>
  </si>
  <si>
    <t>0863204.4354W</t>
  </si>
  <si>
    <t>121022.5946N</t>
  </si>
  <si>
    <t>0862700.063W</t>
  </si>
  <si>
    <t>120948.8019N</t>
  </si>
  <si>
    <t>0862155.6831W</t>
  </si>
  <si>
    <t>123348N</t>
  </si>
  <si>
    <t>0870606W</t>
  </si>
  <si>
    <t>RAKEL ONE ALPHA
(RAKEL, RAKEL 1 A)</t>
  </si>
  <si>
    <t>KAVLO ONE ALPHA
(KAVLO, KAVLO 1 A)</t>
  </si>
  <si>
    <t>LORMA ONE ALPHA
(LORMA, LORMA 1 A)</t>
  </si>
  <si>
    <t>GPS/FMS CLEARANCE PHRASEOLOGY</t>
  </si>
  <si>
    <r>
      <rPr>
        <b/>
        <sz val="12"/>
        <color theme="1"/>
        <rFont val="Calibri"/>
        <family val="2"/>
        <scheme val="minor"/>
      </rPr>
      <t>1. "Cleared xxx Arrival":</t>
    </r>
    <r>
      <rPr>
        <sz val="12"/>
        <color theme="1"/>
        <rFont val="Calibri"/>
        <family val="2"/>
        <scheme val="minor"/>
      </rPr>
      <t xml:space="preserve">
Authorization to fly the route as published
Altitude &amp; Speed assignments will be issued by ATC
</t>
    </r>
    <r>
      <rPr>
        <b/>
        <sz val="12"/>
        <color theme="1"/>
        <rFont val="Calibri"/>
        <family val="2"/>
        <scheme val="minor"/>
      </rPr>
      <t>2. "Cleared direct waypoint xxx":</t>
    </r>
    <r>
      <rPr>
        <sz val="12"/>
        <color theme="1"/>
        <rFont val="Calibri"/>
        <family val="2"/>
        <scheme val="minor"/>
      </rPr>
      <t xml:space="preserve">
Authorization to fly from the present position to one or a combination of waypoints.
Altitude &amp; Speed assignments will be issued byATC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</si>
  <si>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RAKEL</t>
    </r>
    <r>
      <rPr>
        <sz val="12"/>
        <color theme="1"/>
        <rFont val="Calibri"/>
        <family val="2"/>
        <scheme val="minor"/>
      </rPr>
      <t xml:space="preserve"> on track 216° to HUMOL, then XOLOT - FONSE - MAJOA - DANTO  to MANUA or expect waypoint to final approach assigned by 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</si>
  <si>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KAVLO</t>
    </r>
    <r>
      <rPr>
        <sz val="12"/>
        <color theme="1"/>
        <rFont val="Calibri"/>
        <family val="2"/>
        <scheme val="minor"/>
      </rPr>
      <t xml:space="preserve"> on track 248° to HUMOL, then XOLOT - FONSE - MAJOA - DANTO  to MANUA or expect waypoint to final approach assigned by 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</si>
  <si>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LORMA</t>
    </r>
    <r>
      <rPr>
        <sz val="12"/>
        <color theme="1"/>
        <rFont val="Calibri"/>
        <family val="2"/>
        <scheme val="minor"/>
      </rPr>
      <t xml:space="preserve"> on track 277° to HUMOL, then XOLOT - FONSE - MAJOA - DANTO  to MANUA or expect waypoint to final approach assigned by ATC</t>
    </r>
  </si>
  <si>
    <t>RAKEL1A</t>
  </si>
  <si>
    <t>HUMOL</t>
  </si>
  <si>
    <t>XOLOT</t>
  </si>
  <si>
    <t>FONSE</t>
  </si>
  <si>
    <t>0°47' W</t>
  </si>
  <si>
    <t>0°44' W</t>
  </si>
  <si>
    <t>RAKEL</t>
  </si>
  <si>
    <t>1°14' W</t>
  </si>
  <si>
    <t>130356N</t>
  </si>
  <si>
    <t>0854728W</t>
  </si>
  <si>
    <t>121747.8968N</t>
  </si>
  <si>
    <t>0862100.3471W</t>
  </si>
  <si>
    <t>121821.6813N</t>
  </si>
  <si>
    <t>0862605.1739W</t>
  </si>
  <si>
    <t>121855.3717N</t>
  </si>
  <si>
    <t>0863109.7285W</t>
  </si>
  <si>
    <t>KAVLO1A</t>
  </si>
  <si>
    <t>KAVLO</t>
  </si>
  <si>
    <t>124259N</t>
  </si>
  <si>
    <t>0844312W</t>
  </si>
  <si>
    <t>1°26' W</t>
  </si>
  <si>
    <t>LORMA1A</t>
  </si>
  <si>
    <t>LORMA</t>
  </si>
  <si>
    <t>LOVAG</t>
  </si>
  <si>
    <t>1°37' W</t>
  </si>
  <si>
    <t>120318N</t>
  </si>
  <si>
    <t>0845100W</t>
  </si>
  <si>
    <t>121008.2569N</t>
  </si>
  <si>
    <t>0850912.8477W</t>
  </si>
  <si>
    <t>SAMOG1A</t>
  </si>
  <si>
    <t>SAMOG</t>
  </si>
  <si>
    <t>DIRIA</t>
  </si>
  <si>
    <t>ELEAS</t>
  </si>
  <si>
    <t>TIGRI</t>
  </si>
  <si>
    <t>MARLA</t>
  </si>
  <si>
    <t>1°01' W</t>
  </si>
  <si>
    <t>0°41' W</t>
  </si>
  <si>
    <t>0°37' W</t>
  </si>
  <si>
    <t>BOLCA ONE ALPHA
(BOLCA, BOLCA 1 A)</t>
  </si>
  <si>
    <t>SAMOG ONE ALPHA
(SAMOG, SAMOG 1 A)</t>
  </si>
  <si>
    <r>
      <t xml:space="preserve">From </t>
    </r>
    <r>
      <rPr>
        <b/>
        <sz val="12"/>
        <color theme="1"/>
        <rFont val="Calibri"/>
        <family val="2"/>
        <scheme val="minor"/>
      </rPr>
      <t>BOLCA</t>
    </r>
    <r>
      <rPr>
        <sz val="12"/>
        <color theme="1"/>
        <rFont val="Calibri"/>
        <family val="2"/>
        <scheme val="minor"/>
      </rPr>
      <t xml:space="preserve"> on track 297° to DIRIA then on 313° track to ELEAS then TIGRI - MARLA - MAJOA - DANTO to MANUA or expect waypoint to final approach assigned by ATC</t>
    </r>
  </si>
  <si>
    <r>
      <t xml:space="preserve">From </t>
    </r>
    <r>
      <rPr>
        <b/>
        <sz val="12"/>
        <color theme="1"/>
        <rFont val="Calibri"/>
        <family val="2"/>
        <scheme val="minor"/>
      </rPr>
      <t>SAMOG</t>
    </r>
    <r>
      <rPr>
        <sz val="12"/>
        <color theme="1"/>
        <rFont val="Calibri"/>
        <family val="2"/>
        <scheme val="minor"/>
      </rPr>
      <t xml:space="preserve"> on track 313° to DIRIA then on 313° track to ELEAS then TIGRI - MARLA - MAJOA - DANTO to MANUA or expect waypoint to final approach assigned by ATC</t>
    </r>
  </si>
  <si>
    <t>BOLCA1A</t>
  </si>
  <si>
    <t>1°10' W</t>
  </si>
  <si>
    <t>115413.4652N</t>
  </si>
  <si>
    <t>0861850.7493W</t>
  </si>
  <si>
    <t>120100.163N</t>
  </si>
  <si>
    <t>0862622.7884W</t>
  </si>
  <si>
    <t>120222.80N</t>
  </si>
  <si>
    <t>0862754.60W</t>
  </si>
  <si>
    <t>120256.9384N</t>
  </si>
  <si>
    <t>0863259.1088W</t>
  </si>
  <si>
    <t>111713.6887N</t>
  </si>
  <si>
    <t>0853805.1630W</t>
  </si>
  <si>
    <t>BOLCA</t>
  </si>
  <si>
    <t>112822.6259N</t>
  </si>
  <si>
    <t>0852440.7956W</t>
  </si>
  <si>
    <t>IAF MANUA</t>
  </si>
  <si>
    <t>RNAV (GNSS) RWY 10</t>
  </si>
  <si>
    <t>(IAF)
MANUA</t>
  </si>
  <si>
    <t>(IF)
MG513</t>
  </si>
  <si>
    <t>(FAF)
MG512</t>
  </si>
  <si>
    <t>RW10</t>
  </si>
  <si>
    <t>-3.1°/50'</t>
  </si>
  <si>
    <t>-3.1°</t>
  </si>
  <si>
    <t>(MAHF)
HUMOL</t>
  </si>
  <si>
    <t>CA</t>
  </si>
  <si>
    <t>0°46' W</t>
  </si>
  <si>
    <t>0°49' W</t>
  </si>
  <si>
    <t>0°45' W</t>
  </si>
  <si>
    <t>RWY</t>
  </si>
  <si>
    <t>HDG</t>
  </si>
  <si>
    <t>THR</t>
  </si>
  <si>
    <t>096.3°</t>
  </si>
  <si>
    <t>276.3°</t>
  </si>
  <si>
    <t>120834.186N
0861046.145W</t>
  </si>
  <si>
    <t>120825.207N
0860925.864W</t>
  </si>
  <si>
    <t>RWY AND PLATFORMS
PCN 71/F/A/X/T</t>
  </si>
  <si>
    <t>PCN</t>
  </si>
  <si>
    <t>A</t>
  </si>
  <si>
    <t>B</t>
  </si>
  <si>
    <t>C</t>
  </si>
  <si>
    <t>D</t>
  </si>
  <si>
    <t>E</t>
  </si>
  <si>
    <t>F</t>
  </si>
  <si>
    <t>G</t>
  </si>
  <si>
    <t>H</t>
  </si>
  <si>
    <t>F/A/X/T</t>
  </si>
  <si>
    <t>TAXIWAY</t>
  </si>
  <si>
    <t>RESISTANCE</t>
  </si>
  <si>
    <t>RWY10</t>
  </si>
  <si>
    <t>RWY28</t>
  </si>
  <si>
    <t>VOR</t>
  </si>
  <si>
    <t>ILS</t>
  </si>
  <si>
    <t>LOC (GS OUT)</t>
  </si>
  <si>
    <t>1.2 Km</t>
  </si>
  <si>
    <t>1.6 Km</t>
  </si>
  <si>
    <t>3.2 Km</t>
  </si>
  <si>
    <t>TAKE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</si>
</sst>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 textRotation="90"/>
    </xf>
    <xf numFmtId="0" fontId="4" fillId="0" borderId="3" xfId="0" applyFont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justify" vertical="center" wrapText="1"/>
    </xf>
    <xf numFmtId="0" fontId="0" fillId="8" borderId="0" xfId="0" applyFill="1" applyBorder="1" applyAlignment="1">
      <alignment horizontal="justify" vertical="center" wrapText="1"/>
    </xf>
    <xf numFmtId="0" fontId="0" fillId="8" borderId="8" xfId="0" applyFill="1" applyBorder="1" applyAlignment="1">
      <alignment horizontal="justify" vertical="center" wrapText="1"/>
    </xf>
    <xf numFmtId="0" fontId="0" fillId="8" borderId="9" xfId="0" applyFill="1" applyBorder="1" applyAlignment="1">
      <alignment horizontal="justify" vertical="center" wrapText="1"/>
    </xf>
    <xf numFmtId="0" fontId="0" fillId="8" borderId="3" xfId="0" applyFill="1" applyBorder="1" applyAlignment="1">
      <alignment horizontal="justify" vertical="center" wrapText="1"/>
    </xf>
    <xf numFmtId="0" fontId="0" fillId="8" borderId="10" xfId="0" applyFill="1" applyBorder="1" applyAlignment="1">
      <alignment horizontal="justify" vertical="center" wrapText="1"/>
    </xf>
    <xf numFmtId="0" fontId="7" fillId="8" borderId="4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showGridLines="0" workbookViewId="0">
      <selection sqref="A1:M21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x14ac:dyDescent="0.25">
      <c r="A1" s="32" t="s">
        <v>137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"/>
      <c r="O1" s="3"/>
      <c r="P1" s="3"/>
      <c r="Q1" s="3"/>
      <c r="R1" s="3"/>
      <c r="S1" s="3"/>
      <c r="U1" s="31" t="s">
        <v>21</v>
      </c>
    </row>
    <row r="2" spans="1:21" ht="38.25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31"/>
    </row>
    <row r="3" spans="1:21" x14ac:dyDescent="0.25">
      <c r="A3" s="10" t="s">
        <v>137</v>
      </c>
      <c r="B3" s="10" t="s">
        <v>149</v>
      </c>
      <c r="C3" s="10" t="s">
        <v>11</v>
      </c>
      <c r="D3" s="25" t="s">
        <v>150</v>
      </c>
      <c r="E3" s="25" t="s">
        <v>151</v>
      </c>
      <c r="F3" s="10" t="s">
        <v>12</v>
      </c>
      <c r="G3" s="10" t="str">
        <f t="shared" ref="G3:G6" si="0">S3</f>
        <v>-</v>
      </c>
      <c r="H3" s="10" t="s">
        <v>12</v>
      </c>
      <c r="I3" s="10">
        <v>19000</v>
      </c>
      <c r="J3" s="10" t="s">
        <v>12</v>
      </c>
      <c r="K3" s="10" t="s">
        <v>12</v>
      </c>
      <c r="L3" s="10" t="s">
        <v>138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31"/>
    </row>
    <row r="4" spans="1:21" x14ac:dyDescent="0.25">
      <c r="A4" s="10" t="s">
        <v>124</v>
      </c>
      <c r="B4" s="10" t="s">
        <v>126</v>
      </c>
      <c r="C4" s="10" t="s">
        <v>13</v>
      </c>
      <c r="D4" s="25" t="s">
        <v>139</v>
      </c>
      <c r="E4" s="25" t="s">
        <v>140</v>
      </c>
      <c r="F4" s="10" t="s">
        <v>12</v>
      </c>
      <c r="G4" s="10" t="str">
        <f t="shared" si="0"/>
        <v>314 (312.4)</v>
      </c>
      <c r="H4" s="10" t="s">
        <v>24</v>
      </c>
      <c r="I4" s="10">
        <v>8000</v>
      </c>
      <c r="J4" s="10">
        <v>54.4</v>
      </c>
      <c r="K4" s="10">
        <v>250</v>
      </c>
      <c r="L4" s="10" t="s">
        <v>100</v>
      </c>
      <c r="M4" s="10" t="s">
        <v>69</v>
      </c>
      <c r="N4" s="28">
        <v>312.39999999999998</v>
      </c>
      <c r="O4" s="16" t="str">
        <f t="shared" ref="O4:O10" si="1">MID(L3,1,1)</f>
        <v>1</v>
      </c>
      <c r="P4" s="16" t="str">
        <f t="shared" ref="P4:P10" si="2">MID(L3,3,2)</f>
        <v>10</v>
      </c>
      <c r="Q4" s="16">
        <f t="shared" ref="Q4:Q10" si="3">-(O4+P4/60)</f>
        <v>-1.1666666666666667</v>
      </c>
      <c r="R4" s="17">
        <f t="shared" ref="R4:R10" si="4">N4-Q4</f>
        <v>313.56666666666666</v>
      </c>
      <c r="S4" s="16" t="str">
        <f t="shared" ref="S4:S10" si="5">TEXT(R4,"000")&amp;TEXT(N4," (000.0)")</f>
        <v>314 (312.4)</v>
      </c>
      <c r="U4" s="31"/>
    </row>
    <row r="5" spans="1:21" x14ac:dyDescent="0.25">
      <c r="A5" s="10" t="s">
        <v>124</v>
      </c>
      <c r="B5" s="10" t="s">
        <v>127</v>
      </c>
      <c r="C5" s="10" t="s">
        <v>13</v>
      </c>
      <c r="D5" s="25" t="s">
        <v>141</v>
      </c>
      <c r="E5" s="25" t="s">
        <v>142</v>
      </c>
      <c r="F5" s="10" t="s">
        <v>12</v>
      </c>
      <c r="G5" s="10" t="str">
        <f t="shared" si="0"/>
        <v>313 (312.4)</v>
      </c>
      <c r="H5" s="10" t="s">
        <v>12</v>
      </c>
      <c r="I5" s="10">
        <v>6000</v>
      </c>
      <c r="J5" s="13">
        <v>10</v>
      </c>
      <c r="K5" s="10">
        <v>250</v>
      </c>
      <c r="L5" s="10" t="s">
        <v>131</v>
      </c>
      <c r="M5" s="10" t="s">
        <v>69</v>
      </c>
      <c r="N5" s="28">
        <v>312.39999999999998</v>
      </c>
      <c r="O5" s="16" t="str">
        <f t="shared" si="1"/>
        <v>0</v>
      </c>
      <c r="P5" s="16" t="str">
        <f t="shared" si="2"/>
        <v>44</v>
      </c>
      <c r="Q5" s="16">
        <f t="shared" si="3"/>
        <v>-0.73333333333333328</v>
      </c>
      <c r="R5" s="17">
        <f t="shared" si="4"/>
        <v>313.13333333333333</v>
      </c>
      <c r="S5" s="16" t="str">
        <f t="shared" si="5"/>
        <v>313 (312.4)</v>
      </c>
      <c r="U5" s="31"/>
    </row>
    <row r="6" spans="1:21" x14ac:dyDescent="0.25">
      <c r="A6" s="10" t="s">
        <v>124</v>
      </c>
      <c r="B6" s="10" t="s">
        <v>128</v>
      </c>
      <c r="C6" s="10" t="s">
        <v>13</v>
      </c>
      <c r="D6" s="25" t="s">
        <v>143</v>
      </c>
      <c r="E6" s="25" t="s">
        <v>144</v>
      </c>
      <c r="F6" s="10" t="s">
        <v>12</v>
      </c>
      <c r="G6" s="10" t="str">
        <f t="shared" si="0"/>
        <v>313 (312.4)</v>
      </c>
      <c r="H6" s="10" t="s">
        <v>65</v>
      </c>
      <c r="I6" s="10">
        <v>6000</v>
      </c>
      <c r="J6" s="13">
        <v>2</v>
      </c>
      <c r="K6" s="10">
        <v>250</v>
      </c>
      <c r="L6" s="10" t="s">
        <v>131</v>
      </c>
      <c r="M6" s="10" t="s">
        <v>69</v>
      </c>
      <c r="N6" s="27">
        <v>312.39999999999998</v>
      </c>
      <c r="O6" s="16" t="str">
        <f t="shared" si="1"/>
        <v>0</v>
      </c>
      <c r="P6" s="16" t="str">
        <f t="shared" si="2"/>
        <v>41</v>
      </c>
      <c r="Q6" s="16">
        <f t="shared" si="3"/>
        <v>-0.68333333333333335</v>
      </c>
      <c r="R6" s="17">
        <f t="shared" si="4"/>
        <v>313.08333333333331</v>
      </c>
      <c r="S6" s="16" t="str">
        <f t="shared" si="5"/>
        <v>313 (312.4)</v>
      </c>
      <c r="U6" s="31"/>
    </row>
    <row r="7" spans="1:21" x14ac:dyDescent="0.25">
      <c r="A7" s="10" t="s">
        <v>124</v>
      </c>
      <c r="B7" s="10" t="s">
        <v>129</v>
      </c>
      <c r="C7" s="10" t="s">
        <v>13</v>
      </c>
      <c r="D7" s="25" t="s">
        <v>145</v>
      </c>
      <c r="E7" s="25" t="s">
        <v>146</v>
      </c>
      <c r="F7" s="10" t="s">
        <v>12</v>
      </c>
      <c r="G7" s="10" t="str">
        <f>S7</f>
        <v>277 (276.3)</v>
      </c>
      <c r="H7" s="10" t="s">
        <v>24</v>
      </c>
      <c r="I7" s="10">
        <v>6000</v>
      </c>
      <c r="J7" s="13">
        <v>5</v>
      </c>
      <c r="K7" s="10">
        <v>250</v>
      </c>
      <c r="L7" s="10" t="s">
        <v>132</v>
      </c>
      <c r="M7" s="10" t="s">
        <v>69</v>
      </c>
      <c r="N7" s="27">
        <v>276.3</v>
      </c>
      <c r="O7" s="16" t="str">
        <f t="shared" si="1"/>
        <v>0</v>
      </c>
      <c r="P7" s="16" t="str">
        <f t="shared" si="2"/>
        <v>41</v>
      </c>
      <c r="Q7" s="16">
        <f t="shared" si="3"/>
        <v>-0.68333333333333335</v>
      </c>
      <c r="R7" s="17">
        <f t="shared" si="4"/>
        <v>276.98333333333335</v>
      </c>
      <c r="S7" s="16" t="str">
        <f t="shared" si="5"/>
        <v>277 (276.3)</v>
      </c>
      <c r="U7" s="31"/>
    </row>
    <row r="8" spans="1:21" x14ac:dyDescent="0.25">
      <c r="A8" s="10" t="s">
        <v>124</v>
      </c>
      <c r="B8" s="10" t="s">
        <v>62</v>
      </c>
      <c r="C8" s="10" t="s">
        <v>13</v>
      </c>
      <c r="D8" s="25" t="s">
        <v>79</v>
      </c>
      <c r="E8" s="25" t="s">
        <v>80</v>
      </c>
      <c r="F8" s="10" t="s">
        <v>12</v>
      </c>
      <c r="G8" s="10" t="str">
        <f t="shared" ref="G8:G10" si="6">S8</f>
        <v>007 (006.3)</v>
      </c>
      <c r="H8" s="10" t="s">
        <v>24</v>
      </c>
      <c r="I8" s="10">
        <v>6000</v>
      </c>
      <c r="J8" s="13">
        <v>8</v>
      </c>
      <c r="K8" s="10">
        <v>250</v>
      </c>
      <c r="L8" s="10" t="s">
        <v>67</v>
      </c>
      <c r="M8" s="10" t="s">
        <v>69</v>
      </c>
      <c r="N8" s="27">
        <v>6.3</v>
      </c>
      <c r="O8" s="16" t="str">
        <f t="shared" si="1"/>
        <v>0</v>
      </c>
      <c r="P8" s="16" t="str">
        <f t="shared" si="2"/>
        <v>37</v>
      </c>
      <c r="Q8" s="16">
        <f t="shared" si="3"/>
        <v>-0.6166666666666667</v>
      </c>
      <c r="R8" s="17">
        <f t="shared" si="4"/>
        <v>6.9166666666666661</v>
      </c>
      <c r="S8" s="16" t="str">
        <f t="shared" si="5"/>
        <v>007 (006.3)</v>
      </c>
      <c r="U8" s="31"/>
    </row>
    <row r="9" spans="1:21" x14ac:dyDescent="0.25">
      <c r="A9" s="10" t="s">
        <v>124</v>
      </c>
      <c r="B9" s="10" t="s">
        <v>63</v>
      </c>
      <c r="C9" s="10" t="s">
        <v>13</v>
      </c>
      <c r="D9" s="25" t="s">
        <v>81</v>
      </c>
      <c r="E9" s="25" t="s">
        <v>82</v>
      </c>
      <c r="F9" s="10" t="s">
        <v>12</v>
      </c>
      <c r="G9" s="10" t="str">
        <f t="shared" si="6"/>
        <v>097 (096.3)</v>
      </c>
      <c r="H9" s="10" t="s">
        <v>12</v>
      </c>
      <c r="I9" s="10">
        <v>4000</v>
      </c>
      <c r="J9" s="13">
        <v>5</v>
      </c>
      <c r="K9" s="10">
        <v>250</v>
      </c>
      <c r="L9" s="10" t="s">
        <v>68</v>
      </c>
      <c r="M9" s="10" t="s">
        <v>69</v>
      </c>
      <c r="N9" s="27">
        <v>96.3</v>
      </c>
      <c r="O9" s="16" t="str">
        <f t="shared" si="1"/>
        <v>0</v>
      </c>
      <c r="P9" s="16" t="str">
        <f t="shared" si="2"/>
        <v>39</v>
      </c>
      <c r="Q9" s="16">
        <f t="shared" si="3"/>
        <v>-0.65</v>
      </c>
      <c r="R9" s="17">
        <f t="shared" si="4"/>
        <v>96.95</v>
      </c>
      <c r="S9" s="16" t="str">
        <f t="shared" si="5"/>
        <v>097 (096.3)</v>
      </c>
      <c r="U9" s="31"/>
    </row>
    <row r="10" spans="1:21" x14ac:dyDescent="0.25">
      <c r="A10" s="10" t="s">
        <v>124</v>
      </c>
      <c r="B10" s="10" t="s">
        <v>64</v>
      </c>
      <c r="C10" s="10" t="s">
        <v>13</v>
      </c>
      <c r="D10" s="25" t="s">
        <v>83</v>
      </c>
      <c r="E10" s="25" t="s">
        <v>84</v>
      </c>
      <c r="F10" s="10" t="s">
        <v>12</v>
      </c>
      <c r="G10" s="10" t="str">
        <f t="shared" si="6"/>
        <v>097 (096.3)</v>
      </c>
      <c r="H10" s="10" t="s">
        <v>12</v>
      </c>
      <c r="I10" s="10">
        <v>3000</v>
      </c>
      <c r="J10" s="13">
        <v>5</v>
      </c>
      <c r="K10" s="10">
        <v>250</v>
      </c>
      <c r="L10" s="10" t="s">
        <v>12</v>
      </c>
      <c r="M10" s="10" t="s">
        <v>69</v>
      </c>
      <c r="N10" s="29">
        <v>96.3</v>
      </c>
      <c r="O10" s="16" t="str">
        <f t="shared" si="1"/>
        <v>0</v>
      </c>
      <c r="P10" s="16" t="str">
        <f t="shared" si="2"/>
        <v>42</v>
      </c>
      <c r="Q10" s="16">
        <f t="shared" si="3"/>
        <v>-0.7</v>
      </c>
      <c r="R10" s="17">
        <f t="shared" si="4"/>
        <v>97</v>
      </c>
      <c r="S10" s="16" t="str">
        <f t="shared" si="5"/>
        <v>097 (096.3)</v>
      </c>
      <c r="U10" s="31"/>
    </row>
    <row r="11" spans="1:21" x14ac:dyDescent="0.25">
      <c r="U11" s="31"/>
    </row>
    <row r="12" spans="1:21" ht="18" x14ac:dyDescent="0.25">
      <c r="A12" s="32" t="s">
        <v>124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"/>
      <c r="O12" s="3"/>
      <c r="P12" s="3"/>
      <c r="Q12" s="3"/>
      <c r="R12" s="3"/>
      <c r="S12" s="3"/>
      <c r="U12" s="31"/>
    </row>
    <row r="13" spans="1:21" ht="38.25" x14ac:dyDescent="0.25">
      <c r="A13" s="4" t="s">
        <v>0</v>
      </c>
      <c r="B13" s="4" t="s">
        <v>1</v>
      </c>
      <c r="C13" s="4" t="s">
        <v>15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4" t="s">
        <v>17</v>
      </c>
      <c r="N13" s="5" t="b">
        <v>1</v>
      </c>
      <c r="O13" s="5" t="s">
        <v>18</v>
      </c>
      <c r="P13" s="5" t="s">
        <v>19</v>
      </c>
      <c r="Q13" s="6" t="s">
        <v>20</v>
      </c>
      <c r="R13" s="3"/>
      <c r="S13" s="3"/>
      <c r="U13" s="31"/>
    </row>
    <row r="14" spans="1:21" x14ac:dyDescent="0.25">
      <c r="A14" s="10" t="s">
        <v>124</v>
      </c>
      <c r="B14" s="10" t="s">
        <v>125</v>
      </c>
      <c r="C14" s="10" t="s">
        <v>11</v>
      </c>
      <c r="D14" s="25" t="s">
        <v>147</v>
      </c>
      <c r="E14" s="25" t="s">
        <v>148</v>
      </c>
      <c r="F14" s="10" t="s">
        <v>12</v>
      </c>
      <c r="G14" s="10" t="str">
        <f t="shared" ref="G14:G17" si="7">S14</f>
        <v>-</v>
      </c>
      <c r="H14" s="10" t="s">
        <v>12</v>
      </c>
      <c r="I14" s="10">
        <v>19000</v>
      </c>
      <c r="J14" s="10" t="s">
        <v>12</v>
      </c>
      <c r="K14" s="10" t="s">
        <v>12</v>
      </c>
      <c r="L14" s="10" t="s">
        <v>130</v>
      </c>
      <c r="M14" s="10" t="s">
        <v>69</v>
      </c>
      <c r="N14" s="15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U14" s="31"/>
    </row>
    <row r="15" spans="1:21" x14ac:dyDescent="0.25">
      <c r="A15" s="10" t="s">
        <v>124</v>
      </c>
      <c r="B15" s="10" t="s">
        <v>126</v>
      </c>
      <c r="C15" s="10" t="s">
        <v>13</v>
      </c>
      <c r="D15" s="25" t="s">
        <v>139</v>
      </c>
      <c r="E15" s="25" t="s">
        <v>140</v>
      </c>
      <c r="F15" s="10" t="s">
        <v>12</v>
      </c>
      <c r="G15" s="10" t="str">
        <f t="shared" si="7"/>
        <v>313 (312.4)</v>
      </c>
      <c r="H15" s="10" t="s">
        <v>24</v>
      </c>
      <c r="I15" s="10">
        <v>8000</v>
      </c>
      <c r="J15" s="10">
        <v>54.4</v>
      </c>
      <c r="K15" s="10">
        <v>250</v>
      </c>
      <c r="L15" s="10" t="s">
        <v>100</v>
      </c>
      <c r="M15" s="10" t="s">
        <v>69</v>
      </c>
      <c r="N15" s="28">
        <v>312.39999999999998</v>
      </c>
      <c r="O15" s="16" t="str">
        <f t="shared" ref="O15:O21" si="8">MID(L14,1,1)</f>
        <v>1</v>
      </c>
      <c r="P15" s="16" t="str">
        <f t="shared" ref="P15:P21" si="9">MID(L14,3,2)</f>
        <v>01</v>
      </c>
      <c r="Q15" s="16">
        <f t="shared" ref="Q15:Q21" si="10">-(O15+P15/60)</f>
        <v>-1.0166666666666666</v>
      </c>
      <c r="R15" s="17">
        <f t="shared" ref="R15:R21" si="11">N15-Q15</f>
        <v>313.41666666666663</v>
      </c>
      <c r="S15" s="16" t="str">
        <f t="shared" ref="S15:S21" si="12">TEXT(R15,"000")&amp;TEXT(N15," (000.0)")</f>
        <v>313 (312.4)</v>
      </c>
      <c r="U15" s="31"/>
    </row>
    <row r="16" spans="1:21" x14ac:dyDescent="0.25">
      <c r="A16" s="10" t="s">
        <v>124</v>
      </c>
      <c r="B16" s="10" t="s">
        <v>127</v>
      </c>
      <c r="C16" s="10" t="s">
        <v>13</v>
      </c>
      <c r="D16" s="25" t="s">
        <v>141</v>
      </c>
      <c r="E16" s="25" t="s">
        <v>142</v>
      </c>
      <c r="F16" s="10" t="s">
        <v>12</v>
      </c>
      <c r="G16" s="10" t="str">
        <f t="shared" si="7"/>
        <v>313 (312.4)</v>
      </c>
      <c r="H16" s="10" t="s">
        <v>12</v>
      </c>
      <c r="I16" s="10">
        <v>6000</v>
      </c>
      <c r="J16" s="13">
        <v>10</v>
      </c>
      <c r="K16" s="10">
        <v>250</v>
      </c>
      <c r="L16" s="10" t="s">
        <v>131</v>
      </c>
      <c r="M16" s="10" t="s">
        <v>69</v>
      </c>
      <c r="N16" s="28">
        <v>312.39999999999998</v>
      </c>
      <c r="O16" s="16" t="str">
        <f t="shared" si="8"/>
        <v>0</v>
      </c>
      <c r="P16" s="16" t="str">
        <f t="shared" si="9"/>
        <v>44</v>
      </c>
      <c r="Q16" s="16">
        <f t="shared" si="10"/>
        <v>-0.73333333333333328</v>
      </c>
      <c r="R16" s="17">
        <f t="shared" si="11"/>
        <v>313.13333333333333</v>
      </c>
      <c r="S16" s="16" t="str">
        <f t="shared" si="12"/>
        <v>313 (312.4)</v>
      </c>
      <c r="U16" s="31"/>
    </row>
    <row r="17" spans="1:21" x14ac:dyDescent="0.25">
      <c r="A17" s="10" t="s">
        <v>124</v>
      </c>
      <c r="B17" s="10" t="s">
        <v>128</v>
      </c>
      <c r="C17" s="10" t="s">
        <v>13</v>
      </c>
      <c r="D17" s="25" t="s">
        <v>143</v>
      </c>
      <c r="E17" s="25" t="s">
        <v>144</v>
      </c>
      <c r="F17" s="10" t="s">
        <v>12</v>
      </c>
      <c r="G17" s="10" t="str">
        <f t="shared" si="7"/>
        <v>313 (312.4)</v>
      </c>
      <c r="H17" s="10" t="s">
        <v>65</v>
      </c>
      <c r="I17" s="10">
        <v>6000</v>
      </c>
      <c r="J17" s="13">
        <v>2</v>
      </c>
      <c r="K17" s="10">
        <v>250</v>
      </c>
      <c r="L17" s="10" t="s">
        <v>131</v>
      </c>
      <c r="M17" s="10" t="s">
        <v>69</v>
      </c>
      <c r="N17" s="27">
        <v>312.39999999999998</v>
      </c>
      <c r="O17" s="16" t="str">
        <f t="shared" si="8"/>
        <v>0</v>
      </c>
      <c r="P17" s="16" t="str">
        <f t="shared" si="9"/>
        <v>41</v>
      </c>
      <c r="Q17" s="16">
        <f t="shared" si="10"/>
        <v>-0.68333333333333335</v>
      </c>
      <c r="R17" s="17">
        <f t="shared" si="11"/>
        <v>313.08333333333331</v>
      </c>
      <c r="S17" s="16" t="str">
        <f t="shared" si="12"/>
        <v>313 (312.4)</v>
      </c>
      <c r="U17" s="31"/>
    </row>
    <row r="18" spans="1:21" x14ac:dyDescent="0.25">
      <c r="A18" s="10" t="s">
        <v>124</v>
      </c>
      <c r="B18" s="10" t="s">
        <v>129</v>
      </c>
      <c r="C18" s="10" t="s">
        <v>13</v>
      </c>
      <c r="D18" s="25" t="s">
        <v>145</v>
      </c>
      <c r="E18" s="25" t="s">
        <v>146</v>
      </c>
      <c r="F18" s="10" t="s">
        <v>12</v>
      </c>
      <c r="G18" s="10" t="str">
        <f>S18</f>
        <v>277 (276.3)</v>
      </c>
      <c r="H18" s="10" t="s">
        <v>24</v>
      </c>
      <c r="I18" s="10">
        <v>6000</v>
      </c>
      <c r="J18" s="13">
        <v>5</v>
      </c>
      <c r="K18" s="10">
        <v>250</v>
      </c>
      <c r="L18" s="10" t="s">
        <v>132</v>
      </c>
      <c r="M18" s="10" t="s">
        <v>69</v>
      </c>
      <c r="N18" s="27">
        <v>276.3</v>
      </c>
      <c r="O18" s="16" t="str">
        <f t="shared" si="8"/>
        <v>0</v>
      </c>
      <c r="P18" s="16" t="str">
        <f t="shared" si="9"/>
        <v>41</v>
      </c>
      <c r="Q18" s="16">
        <f t="shared" si="10"/>
        <v>-0.68333333333333335</v>
      </c>
      <c r="R18" s="17">
        <f t="shared" si="11"/>
        <v>276.98333333333335</v>
      </c>
      <c r="S18" s="16" t="str">
        <f t="shared" si="12"/>
        <v>277 (276.3)</v>
      </c>
      <c r="U18" s="31"/>
    </row>
    <row r="19" spans="1:21" x14ac:dyDescent="0.25">
      <c r="A19" s="10" t="s">
        <v>124</v>
      </c>
      <c r="B19" s="10" t="s">
        <v>62</v>
      </c>
      <c r="C19" s="10" t="s">
        <v>13</v>
      </c>
      <c r="D19" s="25" t="s">
        <v>79</v>
      </c>
      <c r="E19" s="25" t="s">
        <v>80</v>
      </c>
      <c r="F19" s="10" t="s">
        <v>12</v>
      </c>
      <c r="G19" s="10" t="str">
        <f t="shared" ref="G19:G21" si="13">S19</f>
        <v>007 (006.3)</v>
      </c>
      <c r="H19" s="10" t="s">
        <v>24</v>
      </c>
      <c r="I19" s="10">
        <v>6000</v>
      </c>
      <c r="J19" s="13">
        <v>8</v>
      </c>
      <c r="K19" s="10">
        <v>250</v>
      </c>
      <c r="L19" s="10" t="s">
        <v>67</v>
      </c>
      <c r="M19" s="10" t="s">
        <v>69</v>
      </c>
      <c r="N19" s="27">
        <v>6.3</v>
      </c>
      <c r="O19" s="16" t="str">
        <f t="shared" si="8"/>
        <v>0</v>
      </c>
      <c r="P19" s="16" t="str">
        <f t="shared" si="9"/>
        <v>37</v>
      </c>
      <c r="Q19" s="16">
        <f t="shared" si="10"/>
        <v>-0.6166666666666667</v>
      </c>
      <c r="R19" s="17">
        <f t="shared" si="11"/>
        <v>6.9166666666666661</v>
      </c>
      <c r="S19" s="16" t="str">
        <f t="shared" si="12"/>
        <v>007 (006.3)</v>
      </c>
      <c r="U19" s="31"/>
    </row>
    <row r="20" spans="1:21" x14ac:dyDescent="0.25">
      <c r="A20" s="10" t="s">
        <v>124</v>
      </c>
      <c r="B20" s="10" t="s">
        <v>63</v>
      </c>
      <c r="C20" s="10" t="s">
        <v>13</v>
      </c>
      <c r="D20" s="25" t="s">
        <v>81</v>
      </c>
      <c r="E20" s="25" t="s">
        <v>82</v>
      </c>
      <c r="F20" s="10" t="s">
        <v>12</v>
      </c>
      <c r="G20" s="10" t="str">
        <f t="shared" si="13"/>
        <v>097 (096.3)</v>
      </c>
      <c r="H20" s="10" t="s">
        <v>12</v>
      </c>
      <c r="I20" s="10">
        <v>4000</v>
      </c>
      <c r="J20" s="13">
        <v>5</v>
      </c>
      <c r="K20" s="10">
        <v>250</v>
      </c>
      <c r="L20" s="10" t="s">
        <v>68</v>
      </c>
      <c r="M20" s="10" t="s">
        <v>69</v>
      </c>
      <c r="N20" s="27">
        <v>96.3</v>
      </c>
      <c r="O20" s="16" t="str">
        <f t="shared" si="8"/>
        <v>0</v>
      </c>
      <c r="P20" s="16" t="str">
        <f t="shared" si="9"/>
        <v>39</v>
      </c>
      <c r="Q20" s="16">
        <f t="shared" si="10"/>
        <v>-0.65</v>
      </c>
      <c r="R20" s="17">
        <f t="shared" si="11"/>
        <v>96.95</v>
      </c>
      <c r="S20" s="16" t="str">
        <f t="shared" si="12"/>
        <v>097 (096.3)</v>
      </c>
      <c r="U20" s="31"/>
    </row>
    <row r="21" spans="1:21" x14ac:dyDescent="0.25">
      <c r="A21" s="10" t="s">
        <v>124</v>
      </c>
      <c r="B21" s="10" t="s">
        <v>64</v>
      </c>
      <c r="C21" s="10" t="s">
        <v>13</v>
      </c>
      <c r="D21" s="25" t="s">
        <v>83</v>
      </c>
      <c r="E21" s="25" t="s">
        <v>84</v>
      </c>
      <c r="F21" s="10" t="s">
        <v>12</v>
      </c>
      <c r="G21" s="10" t="str">
        <f t="shared" si="13"/>
        <v>097 (096.3)</v>
      </c>
      <c r="H21" s="10" t="s">
        <v>12</v>
      </c>
      <c r="I21" s="10">
        <v>3000</v>
      </c>
      <c r="J21" s="13">
        <v>5</v>
      </c>
      <c r="K21" s="10">
        <v>250</v>
      </c>
      <c r="L21" s="10" t="s">
        <v>12</v>
      </c>
      <c r="M21" s="10" t="s">
        <v>69</v>
      </c>
      <c r="N21" s="29">
        <v>96.3</v>
      </c>
      <c r="O21" s="16" t="str">
        <f t="shared" si="8"/>
        <v>0</v>
      </c>
      <c r="P21" s="16" t="str">
        <f t="shared" si="9"/>
        <v>42</v>
      </c>
      <c r="Q21" s="16">
        <f t="shared" si="10"/>
        <v>-0.7</v>
      </c>
      <c r="R21" s="17">
        <f t="shared" si="11"/>
        <v>97</v>
      </c>
      <c r="S21" s="16" t="str">
        <f t="shared" si="12"/>
        <v>097 (096.3)</v>
      </c>
      <c r="U21" s="31"/>
    </row>
    <row r="22" spans="1:21" x14ac:dyDescent="0.25">
      <c r="N22" s="29"/>
    </row>
  </sheetData>
  <mergeCells count="3">
    <mergeCell ref="U1:U21"/>
    <mergeCell ref="A12:M12"/>
    <mergeCell ref="A1:M1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showGridLines="0" workbookViewId="0">
      <selection sqref="A1:M30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customHeight="1" x14ac:dyDescent="0.25">
      <c r="A1" s="32" t="s">
        <v>95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"/>
      <c r="O1" s="3"/>
      <c r="P1" s="3"/>
      <c r="Q1" s="3"/>
      <c r="R1" s="3"/>
      <c r="S1" s="3"/>
    </row>
    <row r="2" spans="1:21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31" t="s">
        <v>21</v>
      </c>
    </row>
    <row r="3" spans="1:21" ht="19.5" customHeight="1" x14ac:dyDescent="0.25">
      <c r="A3" s="10" t="s">
        <v>95</v>
      </c>
      <c r="B3" s="10" t="s">
        <v>11</v>
      </c>
      <c r="C3" s="10" t="s">
        <v>101</v>
      </c>
      <c r="D3" s="25" t="s">
        <v>103</v>
      </c>
      <c r="E3" s="25" t="s">
        <v>104</v>
      </c>
      <c r="F3" s="10" t="s">
        <v>12</v>
      </c>
      <c r="G3" s="10" t="str">
        <f t="shared" ref="G3" si="0">S3</f>
        <v>-</v>
      </c>
      <c r="H3" s="10" t="s">
        <v>24</v>
      </c>
      <c r="I3" s="10">
        <v>19000</v>
      </c>
      <c r="J3" s="10"/>
      <c r="K3" s="10">
        <v>250</v>
      </c>
      <c r="L3" s="10" t="s">
        <v>102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31"/>
    </row>
    <row r="4" spans="1:21" x14ac:dyDescent="0.25">
      <c r="A4" s="10" t="s">
        <v>95</v>
      </c>
      <c r="B4" s="10" t="s">
        <v>13</v>
      </c>
      <c r="C4" s="10" t="s">
        <v>96</v>
      </c>
      <c r="D4" s="25" t="s">
        <v>105</v>
      </c>
      <c r="E4" s="25" t="s">
        <v>106</v>
      </c>
      <c r="F4" s="10" t="s">
        <v>12</v>
      </c>
      <c r="G4" s="10" t="str">
        <f t="shared" ref="G4:G5" si="1">S4</f>
        <v>216 (215.2)</v>
      </c>
      <c r="H4" s="10" t="s">
        <v>24</v>
      </c>
      <c r="I4" s="10">
        <v>6000</v>
      </c>
      <c r="J4" s="10">
        <v>56.7</v>
      </c>
      <c r="K4" s="10">
        <v>250</v>
      </c>
      <c r="L4" s="10" t="s">
        <v>99</v>
      </c>
      <c r="M4" s="10" t="s">
        <v>69</v>
      </c>
      <c r="N4" s="28">
        <v>215.2</v>
      </c>
      <c r="O4" s="16" t="str">
        <f t="shared" ref="O4:O9" si="2">MID(L3,1,1)</f>
        <v>1</v>
      </c>
      <c r="P4" s="16" t="str">
        <f t="shared" ref="P4:P9" si="3">MID(L3,3,2)</f>
        <v>14</v>
      </c>
      <c r="Q4" s="16">
        <f t="shared" ref="Q4:Q9" si="4">-(O4+P4/60)</f>
        <v>-1.2333333333333334</v>
      </c>
      <c r="R4" s="17">
        <f>N4-Q4</f>
        <v>216.43333333333331</v>
      </c>
      <c r="S4" s="16" t="str">
        <f>TEXT(R4,"000")&amp;TEXT(N4," (000.0)")</f>
        <v>216 (215.2)</v>
      </c>
      <c r="U4" s="31"/>
    </row>
    <row r="5" spans="1:21" x14ac:dyDescent="0.25">
      <c r="A5" s="10" t="s">
        <v>95</v>
      </c>
      <c r="B5" s="10" t="s">
        <v>13</v>
      </c>
      <c r="C5" s="10" t="s">
        <v>97</v>
      </c>
      <c r="D5" s="25" t="s">
        <v>107</v>
      </c>
      <c r="E5" s="25" t="s">
        <v>108</v>
      </c>
      <c r="F5" s="10" t="s">
        <v>12</v>
      </c>
      <c r="G5" s="10" t="str">
        <f t="shared" si="1"/>
        <v>277 (276.3)</v>
      </c>
      <c r="H5" s="10" t="s">
        <v>12</v>
      </c>
      <c r="I5" s="10">
        <v>6000</v>
      </c>
      <c r="J5" s="10">
        <v>5</v>
      </c>
      <c r="K5" s="10">
        <v>250</v>
      </c>
      <c r="L5" s="10" t="s">
        <v>100</v>
      </c>
      <c r="M5" s="10" t="s">
        <v>69</v>
      </c>
      <c r="N5" s="28">
        <v>276.3</v>
      </c>
      <c r="O5" s="16" t="str">
        <f t="shared" si="2"/>
        <v>0</v>
      </c>
      <c r="P5" s="16" t="str">
        <f t="shared" si="3"/>
        <v>47</v>
      </c>
      <c r="Q5" s="16">
        <f t="shared" si="4"/>
        <v>-0.78333333333333333</v>
      </c>
      <c r="R5" s="17">
        <f>N5-Q5</f>
        <v>277.08333333333337</v>
      </c>
      <c r="S5" s="16" t="str">
        <f>TEXT(R5,"000")&amp;TEXT(N5," (000.0)")</f>
        <v>277 (276.3)</v>
      </c>
      <c r="U5" s="31"/>
    </row>
    <row r="6" spans="1:21" x14ac:dyDescent="0.25">
      <c r="A6" s="10" t="s">
        <v>95</v>
      </c>
      <c r="B6" s="10" t="s">
        <v>13</v>
      </c>
      <c r="C6" s="10" t="s">
        <v>98</v>
      </c>
      <c r="D6" s="25" t="s">
        <v>109</v>
      </c>
      <c r="E6" s="25" t="s">
        <v>110</v>
      </c>
      <c r="F6" s="10" t="s">
        <v>12</v>
      </c>
      <c r="G6" s="10" t="str">
        <f>S6</f>
        <v>277 (276.3)</v>
      </c>
      <c r="H6" s="10" t="s">
        <v>65</v>
      </c>
      <c r="I6" s="10">
        <v>6000</v>
      </c>
      <c r="J6" s="13">
        <v>5</v>
      </c>
      <c r="K6" s="10">
        <v>250</v>
      </c>
      <c r="L6" s="10" t="s">
        <v>68</v>
      </c>
      <c r="M6" s="10" t="s">
        <v>69</v>
      </c>
      <c r="N6" s="27">
        <v>276.3</v>
      </c>
      <c r="O6" s="16" t="str">
        <f t="shared" si="2"/>
        <v>0</v>
      </c>
      <c r="P6" s="16" t="str">
        <f t="shared" si="3"/>
        <v>44</v>
      </c>
      <c r="Q6" s="16">
        <f t="shared" si="4"/>
        <v>-0.73333333333333328</v>
      </c>
      <c r="R6" s="17">
        <f>N6-Q6</f>
        <v>277.03333333333336</v>
      </c>
      <c r="S6" s="16" t="str">
        <f>TEXT(R6,"000")&amp;TEXT(N6," (000.0)")</f>
        <v>277 (276.3)</v>
      </c>
      <c r="U6" s="31"/>
    </row>
    <row r="7" spans="1:21" x14ac:dyDescent="0.25">
      <c r="A7" s="10" t="s">
        <v>95</v>
      </c>
      <c r="B7" s="10" t="s">
        <v>13</v>
      </c>
      <c r="C7" s="10" t="s">
        <v>62</v>
      </c>
      <c r="D7" s="25" t="s">
        <v>79</v>
      </c>
      <c r="E7" s="25" t="s">
        <v>80</v>
      </c>
      <c r="F7" s="10" t="s">
        <v>12</v>
      </c>
      <c r="G7" s="10" t="str">
        <f t="shared" ref="G7:G8" si="5">S7</f>
        <v>187 (186.3)</v>
      </c>
      <c r="H7" s="10" t="s">
        <v>65</v>
      </c>
      <c r="I7" s="10">
        <v>6000</v>
      </c>
      <c r="J7" s="13">
        <v>8</v>
      </c>
      <c r="K7" s="10">
        <v>250</v>
      </c>
      <c r="L7" s="10" t="s">
        <v>67</v>
      </c>
      <c r="M7" s="10" t="s">
        <v>69</v>
      </c>
      <c r="N7" s="27">
        <v>186.3</v>
      </c>
      <c r="O7" s="16" t="str">
        <f t="shared" si="2"/>
        <v>0</v>
      </c>
      <c r="P7" s="16" t="str">
        <f t="shared" si="3"/>
        <v>42</v>
      </c>
      <c r="Q7" s="16">
        <f t="shared" si="4"/>
        <v>-0.7</v>
      </c>
      <c r="R7" s="17">
        <f t="shared" ref="R7:R8" si="6">N7-Q7</f>
        <v>187</v>
      </c>
      <c r="S7" s="16" t="str">
        <f t="shared" ref="S7:S8" si="7">TEXT(R7,"000")&amp;TEXT(N7," (000.0)")</f>
        <v>187 (186.3)</v>
      </c>
      <c r="U7" s="31"/>
    </row>
    <row r="8" spans="1:21" x14ac:dyDescent="0.25">
      <c r="A8" s="10" t="s">
        <v>95</v>
      </c>
      <c r="B8" s="10" t="s">
        <v>13</v>
      </c>
      <c r="C8" s="10" t="s">
        <v>63</v>
      </c>
      <c r="D8" s="25" t="s">
        <v>81</v>
      </c>
      <c r="E8" s="25" t="s">
        <v>82</v>
      </c>
      <c r="F8" s="10" t="s">
        <v>12</v>
      </c>
      <c r="G8" s="10" t="str">
        <f t="shared" si="5"/>
        <v>097 (096.3)</v>
      </c>
      <c r="H8" s="10" t="s">
        <v>12</v>
      </c>
      <c r="I8" s="10">
        <v>4000</v>
      </c>
      <c r="J8" s="13">
        <v>5</v>
      </c>
      <c r="K8" s="10">
        <v>250</v>
      </c>
      <c r="L8" s="10" t="s">
        <v>68</v>
      </c>
      <c r="M8" s="10" t="s">
        <v>69</v>
      </c>
      <c r="N8" s="27">
        <v>96.3</v>
      </c>
      <c r="O8" s="16" t="str">
        <f t="shared" si="2"/>
        <v>0</v>
      </c>
      <c r="P8" s="16" t="str">
        <f t="shared" si="3"/>
        <v>39</v>
      </c>
      <c r="Q8" s="16">
        <f t="shared" si="4"/>
        <v>-0.65</v>
      </c>
      <c r="R8" s="17">
        <f t="shared" si="6"/>
        <v>96.95</v>
      </c>
      <c r="S8" s="16" t="str">
        <f t="shared" si="7"/>
        <v>097 (096.3)</v>
      </c>
      <c r="U8" s="31"/>
    </row>
    <row r="9" spans="1:21" x14ac:dyDescent="0.25">
      <c r="A9" s="10" t="s">
        <v>95</v>
      </c>
      <c r="B9" s="10" t="s">
        <v>13</v>
      </c>
      <c r="C9" s="10" t="s">
        <v>64</v>
      </c>
      <c r="D9" s="25" t="s">
        <v>83</v>
      </c>
      <c r="E9" s="25" t="s">
        <v>84</v>
      </c>
      <c r="F9" s="10" t="s">
        <v>12</v>
      </c>
      <c r="G9" s="10" t="str">
        <f t="shared" ref="G9" si="8">S9</f>
        <v>097 (096.3)</v>
      </c>
      <c r="H9" s="10" t="s">
        <v>12</v>
      </c>
      <c r="I9" s="10">
        <v>3000</v>
      </c>
      <c r="J9" s="13">
        <v>5</v>
      </c>
      <c r="K9" s="10">
        <v>250</v>
      </c>
      <c r="L9" s="10" t="s">
        <v>12</v>
      </c>
      <c r="M9" s="10" t="s">
        <v>69</v>
      </c>
      <c r="N9" s="27">
        <v>96.3</v>
      </c>
      <c r="O9" s="16" t="str">
        <f t="shared" si="2"/>
        <v>0</v>
      </c>
      <c r="P9" s="16" t="str">
        <f t="shared" si="3"/>
        <v>42</v>
      </c>
      <c r="Q9" s="16">
        <f t="shared" si="4"/>
        <v>-0.7</v>
      </c>
      <c r="R9" s="17">
        <f t="shared" ref="R9" si="9">N9-Q9</f>
        <v>97</v>
      </c>
      <c r="S9" s="16" t="str">
        <f t="shared" ref="S9" si="10">TEXT(R9,"000")&amp;TEXT(N9," (000.0)")</f>
        <v>097 (096.3)</v>
      </c>
      <c r="U9" s="31"/>
    </row>
    <row r="10" spans="1:21" x14ac:dyDescent="0.25">
      <c r="U10" s="31"/>
    </row>
    <row r="11" spans="1:21" ht="18" x14ac:dyDescent="0.25">
      <c r="A11" s="32" t="s">
        <v>111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"/>
      <c r="O11" s="3"/>
      <c r="P11" s="3"/>
      <c r="Q11" s="3"/>
      <c r="R11" s="3"/>
      <c r="S11" s="3"/>
      <c r="U11" s="31"/>
    </row>
    <row r="12" spans="1:21" ht="38.25" x14ac:dyDescent="0.25">
      <c r="A12" s="4" t="s">
        <v>0</v>
      </c>
      <c r="B12" s="4" t="s">
        <v>1</v>
      </c>
      <c r="C12" s="4" t="s">
        <v>15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17</v>
      </c>
      <c r="N12" s="5" t="b">
        <v>1</v>
      </c>
      <c r="O12" s="5" t="s">
        <v>18</v>
      </c>
      <c r="P12" s="5" t="s">
        <v>19</v>
      </c>
      <c r="Q12" s="6" t="s">
        <v>20</v>
      </c>
      <c r="R12" s="3"/>
      <c r="S12" s="3"/>
      <c r="U12" s="31"/>
    </row>
    <row r="13" spans="1:21" x14ac:dyDescent="0.25">
      <c r="A13" s="10" t="s">
        <v>111</v>
      </c>
      <c r="B13" s="10" t="s">
        <v>11</v>
      </c>
      <c r="C13" s="10" t="s">
        <v>112</v>
      </c>
      <c r="D13" s="25" t="s">
        <v>113</v>
      </c>
      <c r="E13" s="25" t="s">
        <v>114</v>
      </c>
      <c r="F13" s="10" t="s">
        <v>12</v>
      </c>
      <c r="G13" s="10" t="str">
        <f t="shared" ref="G13:G15" si="11">S13</f>
        <v>-</v>
      </c>
      <c r="H13" s="10" t="s">
        <v>24</v>
      </c>
      <c r="I13" s="10">
        <v>19000</v>
      </c>
      <c r="J13" s="10" t="s">
        <v>12</v>
      </c>
      <c r="K13" s="10">
        <v>250</v>
      </c>
      <c r="L13" s="10" t="s">
        <v>115</v>
      </c>
      <c r="M13" s="10" t="s">
        <v>69</v>
      </c>
      <c r="N13" s="15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U13" s="31"/>
    </row>
    <row r="14" spans="1:21" x14ac:dyDescent="0.25">
      <c r="A14" s="10" t="s">
        <v>111</v>
      </c>
      <c r="B14" s="10" t="s">
        <v>13</v>
      </c>
      <c r="C14" s="10" t="s">
        <v>96</v>
      </c>
      <c r="D14" s="25" t="s">
        <v>105</v>
      </c>
      <c r="E14" s="25" t="s">
        <v>106</v>
      </c>
      <c r="F14" s="10" t="s">
        <v>12</v>
      </c>
      <c r="G14" s="10" t="str">
        <f t="shared" si="11"/>
        <v>248 (246.9)</v>
      </c>
      <c r="H14" s="10" t="s">
        <v>24</v>
      </c>
      <c r="I14" s="10">
        <v>6000</v>
      </c>
      <c r="J14" s="10">
        <v>39.700000000000003</v>
      </c>
      <c r="K14" s="10">
        <v>250</v>
      </c>
      <c r="L14" s="10" t="s">
        <v>99</v>
      </c>
      <c r="M14" s="10" t="s">
        <v>69</v>
      </c>
      <c r="N14" s="28">
        <v>246.9</v>
      </c>
      <c r="O14" s="16" t="str">
        <f t="shared" ref="O14:O19" si="12">MID(L13,1,1)</f>
        <v>1</v>
      </c>
      <c r="P14" s="16" t="str">
        <f t="shared" ref="P14:P19" si="13">MID(L13,3,2)</f>
        <v>26</v>
      </c>
      <c r="Q14" s="16">
        <f t="shared" ref="Q14:Q19" si="14">-(O14+P14/60)</f>
        <v>-1.4333333333333333</v>
      </c>
      <c r="R14" s="17">
        <f>N14-Q14</f>
        <v>248.33333333333334</v>
      </c>
      <c r="S14" s="16" t="str">
        <f>TEXT(R14,"000")&amp;TEXT(N14," (000.0)")</f>
        <v>248 (246.9)</v>
      </c>
      <c r="U14" s="31"/>
    </row>
    <row r="15" spans="1:21" x14ac:dyDescent="0.25">
      <c r="A15" s="10" t="s">
        <v>111</v>
      </c>
      <c r="B15" s="10" t="s">
        <v>13</v>
      </c>
      <c r="C15" s="10" t="s">
        <v>97</v>
      </c>
      <c r="D15" s="25" t="s">
        <v>107</v>
      </c>
      <c r="E15" s="25" t="s">
        <v>108</v>
      </c>
      <c r="F15" s="10" t="s">
        <v>12</v>
      </c>
      <c r="G15" s="10" t="str">
        <f t="shared" si="11"/>
        <v>277 (276.3)</v>
      </c>
      <c r="H15" s="10" t="s">
        <v>12</v>
      </c>
      <c r="I15" s="10">
        <v>6000</v>
      </c>
      <c r="J15" s="10">
        <v>5</v>
      </c>
      <c r="K15" s="10">
        <v>250</v>
      </c>
      <c r="L15" s="10" t="s">
        <v>100</v>
      </c>
      <c r="M15" s="10" t="s">
        <v>69</v>
      </c>
      <c r="N15" s="28">
        <v>276.3</v>
      </c>
      <c r="O15" s="16" t="str">
        <f t="shared" si="12"/>
        <v>0</v>
      </c>
      <c r="P15" s="16" t="str">
        <f t="shared" si="13"/>
        <v>47</v>
      </c>
      <c r="Q15" s="16">
        <f t="shared" si="14"/>
        <v>-0.78333333333333333</v>
      </c>
      <c r="R15" s="17">
        <f>N15-Q15</f>
        <v>277.08333333333337</v>
      </c>
      <c r="S15" s="16" t="str">
        <f>TEXT(R15,"000")&amp;TEXT(N15," (000.0)")</f>
        <v>277 (276.3)</v>
      </c>
      <c r="U15" s="31"/>
    </row>
    <row r="16" spans="1:21" x14ac:dyDescent="0.25">
      <c r="A16" s="10" t="s">
        <v>111</v>
      </c>
      <c r="B16" s="10" t="s">
        <v>13</v>
      </c>
      <c r="C16" s="10" t="s">
        <v>98</v>
      </c>
      <c r="D16" s="25" t="s">
        <v>109</v>
      </c>
      <c r="E16" s="25" t="s">
        <v>110</v>
      </c>
      <c r="F16" s="10" t="s">
        <v>12</v>
      </c>
      <c r="G16" s="10" t="str">
        <f>S16</f>
        <v>277 (276.3)</v>
      </c>
      <c r="H16" s="10" t="s">
        <v>65</v>
      </c>
      <c r="I16" s="10">
        <v>6000</v>
      </c>
      <c r="J16" s="13">
        <v>5</v>
      </c>
      <c r="K16" s="10">
        <v>250</v>
      </c>
      <c r="L16" s="10" t="s">
        <v>68</v>
      </c>
      <c r="M16" s="10" t="s">
        <v>69</v>
      </c>
      <c r="N16" s="27">
        <v>276.3</v>
      </c>
      <c r="O16" s="16" t="str">
        <f t="shared" si="12"/>
        <v>0</v>
      </c>
      <c r="P16" s="16" t="str">
        <f t="shared" si="13"/>
        <v>44</v>
      </c>
      <c r="Q16" s="16">
        <f t="shared" si="14"/>
        <v>-0.73333333333333328</v>
      </c>
      <c r="R16" s="17">
        <f>N16-Q16</f>
        <v>277.03333333333336</v>
      </c>
      <c r="S16" s="16" t="str">
        <f>TEXT(R16,"000")&amp;TEXT(N16," (000.0)")</f>
        <v>277 (276.3)</v>
      </c>
      <c r="U16" s="31"/>
    </row>
    <row r="17" spans="1:21" x14ac:dyDescent="0.25">
      <c r="A17" s="10" t="s">
        <v>111</v>
      </c>
      <c r="B17" s="10" t="s">
        <v>13</v>
      </c>
      <c r="C17" s="10" t="s">
        <v>62</v>
      </c>
      <c r="D17" s="25" t="s">
        <v>79</v>
      </c>
      <c r="E17" s="25" t="s">
        <v>80</v>
      </c>
      <c r="F17" s="10" t="s">
        <v>12</v>
      </c>
      <c r="G17" s="10" t="str">
        <f t="shared" ref="G17:G19" si="15">S17</f>
        <v>187 (186.3)</v>
      </c>
      <c r="H17" s="10" t="s">
        <v>65</v>
      </c>
      <c r="I17" s="10">
        <v>6000</v>
      </c>
      <c r="J17" s="13">
        <v>8</v>
      </c>
      <c r="K17" s="10">
        <v>250</v>
      </c>
      <c r="L17" s="10" t="s">
        <v>67</v>
      </c>
      <c r="M17" s="10" t="s">
        <v>69</v>
      </c>
      <c r="N17" s="27">
        <v>186.3</v>
      </c>
      <c r="O17" s="16" t="str">
        <f t="shared" si="12"/>
        <v>0</v>
      </c>
      <c r="P17" s="16" t="str">
        <f t="shared" si="13"/>
        <v>42</v>
      </c>
      <c r="Q17" s="16">
        <f t="shared" si="14"/>
        <v>-0.7</v>
      </c>
      <c r="R17" s="17">
        <f t="shared" ref="R17:R19" si="16">N17-Q17</f>
        <v>187</v>
      </c>
      <c r="S17" s="16" t="str">
        <f t="shared" ref="S17:S19" si="17">TEXT(R17,"000")&amp;TEXT(N17," (000.0)")</f>
        <v>187 (186.3)</v>
      </c>
      <c r="U17" s="31"/>
    </row>
    <row r="18" spans="1:21" x14ac:dyDescent="0.25">
      <c r="A18" s="10" t="s">
        <v>111</v>
      </c>
      <c r="B18" s="10" t="s">
        <v>13</v>
      </c>
      <c r="C18" s="10" t="s">
        <v>63</v>
      </c>
      <c r="D18" s="25" t="s">
        <v>81</v>
      </c>
      <c r="E18" s="25" t="s">
        <v>82</v>
      </c>
      <c r="F18" s="10" t="s">
        <v>12</v>
      </c>
      <c r="G18" s="10" t="str">
        <f t="shared" si="15"/>
        <v>097 (096.3)</v>
      </c>
      <c r="H18" s="10" t="s">
        <v>12</v>
      </c>
      <c r="I18" s="10">
        <v>4000</v>
      </c>
      <c r="J18" s="13">
        <v>5</v>
      </c>
      <c r="K18" s="10">
        <v>250</v>
      </c>
      <c r="L18" s="10" t="s">
        <v>68</v>
      </c>
      <c r="M18" s="10" t="s">
        <v>69</v>
      </c>
      <c r="N18" s="27">
        <v>96.3</v>
      </c>
      <c r="O18" s="16" t="str">
        <f t="shared" si="12"/>
        <v>0</v>
      </c>
      <c r="P18" s="16" t="str">
        <f t="shared" si="13"/>
        <v>39</v>
      </c>
      <c r="Q18" s="16">
        <f t="shared" si="14"/>
        <v>-0.65</v>
      </c>
      <c r="R18" s="17">
        <f t="shared" si="16"/>
        <v>96.95</v>
      </c>
      <c r="S18" s="16" t="str">
        <f t="shared" si="17"/>
        <v>097 (096.3)</v>
      </c>
      <c r="U18" s="31"/>
    </row>
    <row r="19" spans="1:21" x14ac:dyDescent="0.25">
      <c r="A19" s="10" t="s">
        <v>111</v>
      </c>
      <c r="B19" s="10" t="s">
        <v>13</v>
      </c>
      <c r="C19" s="10" t="s">
        <v>64</v>
      </c>
      <c r="D19" s="25" t="s">
        <v>83</v>
      </c>
      <c r="E19" s="25" t="s">
        <v>84</v>
      </c>
      <c r="F19" s="10" t="s">
        <v>12</v>
      </c>
      <c r="G19" s="10" t="str">
        <f t="shared" si="15"/>
        <v>097 (096.3)</v>
      </c>
      <c r="H19" s="10" t="s">
        <v>12</v>
      </c>
      <c r="I19" s="10">
        <v>3000</v>
      </c>
      <c r="J19" s="13">
        <v>5</v>
      </c>
      <c r="K19" s="10">
        <v>250</v>
      </c>
      <c r="L19" s="10" t="s">
        <v>12</v>
      </c>
      <c r="M19" s="10" t="s">
        <v>69</v>
      </c>
      <c r="N19" s="27">
        <v>96.3</v>
      </c>
      <c r="O19" s="16" t="str">
        <f t="shared" si="12"/>
        <v>0</v>
      </c>
      <c r="P19" s="16" t="str">
        <f t="shared" si="13"/>
        <v>42</v>
      </c>
      <c r="Q19" s="16">
        <f t="shared" si="14"/>
        <v>-0.7</v>
      </c>
      <c r="R19" s="17">
        <f t="shared" si="16"/>
        <v>97</v>
      </c>
      <c r="S19" s="16" t="str">
        <f t="shared" si="17"/>
        <v>097 (096.3)</v>
      </c>
      <c r="U19" s="31"/>
    </row>
    <row r="20" spans="1:21" x14ac:dyDescent="0.25">
      <c r="U20" s="31"/>
    </row>
    <row r="21" spans="1:21" ht="18" x14ac:dyDescent="0.25">
      <c r="A21" s="32" t="s">
        <v>116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"/>
      <c r="O21" s="3"/>
      <c r="P21" s="3"/>
      <c r="Q21" s="3"/>
      <c r="R21" s="3"/>
      <c r="S21" s="3"/>
      <c r="U21" s="31"/>
    </row>
    <row r="22" spans="1:21" ht="38.25" x14ac:dyDescent="0.25">
      <c r="A22" s="4" t="s">
        <v>0</v>
      </c>
      <c r="B22" s="4" t="s">
        <v>1</v>
      </c>
      <c r="C22" s="4" t="s">
        <v>15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  <c r="M22" s="4" t="s">
        <v>17</v>
      </c>
      <c r="N22" s="5" t="b">
        <v>1</v>
      </c>
      <c r="O22" s="5" t="s">
        <v>18</v>
      </c>
      <c r="P22" s="5" t="s">
        <v>19</v>
      </c>
      <c r="Q22" s="6" t="s">
        <v>20</v>
      </c>
      <c r="R22" s="3"/>
      <c r="S22" s="3"/>
      <c r="U22" s="31"/>
    </row>
    <row r="23" spans="1:21" x14ac:dyDescent="0.25">
      <c r="A23" s="10" t="s">
        <v>116</v>
      </c>
      <c r="B23" s="10" t="s">
        <v>11</v>
      </c>
      <c r="C23" s="10" t="s">
        <v>117</v>
      </c>
      <c r="D23" s="25" t="s">
        <v>120</v>
      </c>
      <c r="E23" s="25" t="s">
        <v>121</v>
      </c>
      <c r="F23" s="10" t="s">
        <v>12</v>
      </c>
      <c r="G23" s="10" t="str">
        <f t="shared" ref="G23" si="18">S23</f>
        <v>-</v>
      </c>
      <c r="H23" s="10" t="s">
        <v>12</v>
      </c>
      <c r="I23" s="10" t="s">
        <v>12</v>
      </c>
      <c r="J23" s="10">
        <v>17.899999999999999</v>
      </c>
      <c r="K23" s="10" t="s">
        <v>12</v>
      </c>
      <c r="L23" s="10" t="s">
        <v>119</v>
      </c>
      <c r="M23" s="10" t="s">
        <v>69</v>
      </c>
      <c r="N23" s="15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16" t="s">
        <v>12</v>
      </c>
    </row>
    <row r="24" spans="1:21" x14ac:dyDescent="0.25">
      <c r="A24" s="10" t="s">
        <v>116</v>
      </c>
      <c r="B24" s="10" t="s">
        <v>13</v>
      </c>
      <c r="C24" s="10" t="s">
        <v>118</v>
      </c>
      <c r="D24" s="25" t="s">
        <v>122</v>
      </c>
      <c r="E24" s="25" t="s">
        <v>123</v>
      </c>
      <c r="F24" s="10" t="s">
        <v>12</v>
      </c>
      <c r="G24" s="10" t="str">
        <f t="shared" ref="G24:G26" si="19">S24</f>
        <v>292 (290.4)</v>
      </c>
      <c r="H24" s="10" t="s">
        <v>65</v>
      </c>
      <c r="I24" s="10">
        <v>19000</v>
      </c>
      <c r="J24" s="10">
        <v>70.7</v>
      </c>
      <c r="K24" s="10" t="s">
        <v>12</v>
      </c>
      <c r="L24" s="10" t="s">
        <v>115</v>
      </c>
      <c r="M24" s="10" t="s">
        <v>69</v>
      </c>
      <c r="N24" s="28">
        <v>290.39999999999998</v>
      </c>
      <c r="O24" s="16" t="str">
        <f t="shared" ref="O24:O30" si="20">MID(L23,1,1)</f>
        <v>1</v>
      </c>
      <c r="P24" s="16" t="str">
        <f t="shared" ref="P24:P30" si="21">MID(L23,3,2)</f>
        <v>37</v>
      </c>
      <c r="Q24" s="16">
        <f t="shared" ref="Q24:Q30" si="22">-(O24+P24/60)</f>
        <v>-1.6166666666666667</v>
      </c>
      <c r="R24" s="17">
        <f>N24-Q24</f>
        <v>292.01666666666665</v>
      </c>
      <c r="S24" s="16" t="str">
        <f>TEXT(R24,"000")&amp;TEXT(N24," (000.0)")</f>
        <v>292 (290.4)</v>
      </c>
    </row>
    <row r="25" spans="1:21" x14ac:dyDescent="0.25">
      <c r="A25" s="10" t="s">
        <v>116</v>
      </c>
      <c r="B25" s="10" t="s">
        <v>13</v>
      </c>
      <c r="C25" s="10" t="s">
        <v>96</v>
      </c>
      <c r="D25" s="25" t="s">
        <v>105</v>
      </c>
      <c r="E25" s="25" t="s">
        <v>106</v>
      </c>
      <c r="F25" s="10" t="s">
        <v>12</v>
      </c>
      <c r="G25" s="10" t="str">
        <f t="shared" si="19"/>
        <v>277 (275.9)</v>
      </c>
      <c r="H25" s="10" t="s">
        <v>24</v>
      </c>
      <c r="I25" s="10">
        <v>6000</v>
      </c>
      <c r="J25" s="10">
        <v>39.700000000000003</v>
      </c>
      <c r="K25" s="10">
        <v>250</v>
      </c>
      <c r="L25" s="10" t="s">
        <v>99</v>
      </c>
      <c r="M25" s="10" t="s">
        <v>69</v>
      </c>
      <c r="N25" s="28">
        <v>275.89999999999998</v>
      </c>
      <c r="O25" s="16" t="str">
        <f t="shared" si="20"/>
        <v>1</v>
      </c>
      <c r="P25" s="16" t="str">
        <f t="shared" si="21"/>
        <v>26</v>
      </c>
      <c r="Q25" s="16">
        <f t="shared" si="22"/>
        <v>-1.4333333333333333</v>
      </c>
      <c r="R25" s="17">
        <f>N25-Q25</f>
        <v>277.33333333333331</v>
      </c>
      <c r="S25" s="16" t="str">
        <f>TEXT(R25,"000")&amp;TEXT(N25," (000.0)")</f>
        <v>277 (275.9)</v>
      </c>
    </row>
    <row r="26" spans="1:21" x14ac:dyDescent="0.25">
      <c r="A26" s="10" t="s">
        <v>116</v>
      </c>
      <c r="B26" s="10" t="s">
        <v>13</v>
      </c>
      <c r="C26" s="10" t="s">
        <v>97</v>
      </c>
      <c r="D26" s="25" t="s">
        <v>107</v>
      </c>
      <c r="E26" s="25" t="s">
        <v>108</v>
      </c>
      <c r="F26" s="10" t="s">
        <v>12</v>
      </c>
      <c r="G26" s="10" t="str">
        <f t="shared" si="19"/>
        <v>277 (276.3)</v>
      </c>
      <c r="H26" s="10" t="s">
        <v>12</v>
      </c>
      <c r="I26" s="10">
        <v>6000</v>
      </c>
      <c r="J26" s="10">
        <v>5</v>
      </c>
      <c r="K26" s="10">
        <v>250</v>
      </c>
      <c r="L26" s="10" t="s">
        <v>100</v>
      </c>
      <c r="M26" s="10" t="s">
        <v>69</v>
      </c>
      <c r="N26" s="28">
        <v>276.3</v>
      </c>
      <c r="O26" s="16" t="str">
        <f t="shared" si="20"/>
        <v>0</v>
      </c>
      <c r="P26" s="16" t="str">
        <f t="shared" si="21"/>
        <v>47</v>
      </c>
      <c r="Q26" s="16">
        <f t="shared" si="22"/>
        <v>-0.78333333333333333</v>
      </c>
      <c r="R26" s="17">
        <f>N26-Q26</f>
        <v>277.08333333333337</v>
      </c>
      <c r="S26" s="16" t="str">
        <f>TEXT(R26,"000")&amp;TEXT(N26," (000.0)")</f>
        <v>277 (276.3)</v>
      </c>
    </row>
    <row r="27" spans="1:21" x14ac:dyDescent="0.25">
      <c r="A27" s="10" t="s">
        <v>116</v>
      </c>
      <c r="B27" s="10" t="s">
        <v>13</v>
      </c>
      <c r="C27" s="10" t="s">
        <v>98</v>
      </c>
      <c r="D27" s="25" t="s">
        <v>109</v>
      </c>
      <c r="E27" s="25" t="s">
        <v>110</v>
      </c>
      <c r="F27" s="10" t="s">
        <v>12</v>
      </c>
      <c r="G27" s="10" t="str">
        <f>S27</f>
        <v>277 (276.3)</v>
      </c>
      <c r="H27" s="10" t="s">
        <v>65</v>
      </c>
      <c r="I27" s="10">
        <v>6000</v>
      </c>
      <c r="J27" s="13">
        <v>5</v>
      </c>
      <c r="K27" s="10">
        <v>250</v>
      </c>
      <c r="L27" s="10" t="s">
        <v>68</v>
      </c>
      <c r="M27" s="10" t="s">
        <v>69</v>
      </c>
      <c r="N27" s="27">
        <v>276.3</v>
      </c>
      <c r="O27" s="16" t="str">
        <f t="shared" si="20"/>
        <v>0</v>
      </c>
      <c r="P27" s="16" t="str">
        <f t="shared" si="21"/>
        <v>44</v>
      </c>
      <c r="Q27" s="16">
        <f t="shared" si="22"/>
        <v>-0.73333333333333328</v>
      </c>
      <c r="R27" s="17">
        <f>N27-Q27</f>
        <v>277.03333333333336</v>
      </c>
      <c r="S27" s="16" t="str">
        <f>TEXT(R27,"000")&amp;TEXT(N27," (000.0)")</f>
        <v>277 (276.3)</v>
      </c>
    </row>
    <row r="28" spans="1:21" x14ac:dyDescent="0.25">
      <c r="A28" s="10" t="s">
        <v>116</v>
      </c>
      <c r="B28" s="10" t="s">
        <v>13</v>
      </c>
      <c r="C28" s="10" t="s">
        <v>62</v>
      </c>
      <c r="D28" s="25" t="s">
        <v>79</v>
      </c>
      <c r="E28" s="25" t="s">
        <v>80</v>
      </c>
      <c r="F28" s="10" t="s">
        <v>12</v>
      </c>
      <c r="G28" s="10" t="str">
        <f t="shared" ref="G28:G30" si="23">S28</f>
        <v>187 (186.3)</v>
      </c>
      <c r="H28" s="10" t="s">
        <v>65</v>
      </c>
      <c r="I28" s="10">
        <v>6000</v>
      </c>
      <c r="J28" s="13">
        <v>8</v>
      </c>
      <c r="K28" s="10">
        <v>250</v>
      </c>
      <c r="L28" s="10" t="s">
        <v>67</v>
      </c>
      <c r="M28" s="10" t="s">
        <v>69</v>
      </c>
      <c r="N28" s="27">
        <v>186.3</v>
      </c>
      <c r="O28" s="16" t="str">
        <f t="shared" si="20"/>
        <v>0</v>
      </c>
      <c r="P28" s="16" t="str">
        <f t="shared" si="21"/>
        <v>42</v>
      </c>
      <c r="Q28" s="16">
        <f t="shared" si="22"/>
        <v>-0.7</v>
      </c>
      <c r="R28" s="17">
        <f t="shared" ref="R28:R30" si="24">N28-Q28</f>
        <v>187</v>
      </c>
      <c r="S28" s="16" t="str">
        <f t="shared" ref="S28:S30" si="25">TEXT(R28,"000")&amp;TEXT(N28," (000.0)")</f>
        <v>187 (186.3)</v>
      </c>
    </row>
    <row r="29" spans="1:21" x14ac:dyDescent="0.25">
      <c r="A29" s="10" t="s">
        <v>116</v>
      </c>
      <c r="B29" s="10" t="s">
        <v>13</v>
      </c>
      <c r="C29" s="10" t="s">
        <v>63</v>
      </c>
      <c r="D29" s="25" t="s">
        <v>81</v>
      </c>
      <c r="E29" s="25" t="s">
        <v>82</v>
      </c>
      <c r="F29" s="10" t="s">
        <v>12</v>
      </c>
      <c r="G29" s="10" t="str">
        <f t="shared" si="23"/>
        <v>097 (096.3)</v>
      </c>
      <c r="H29" s="10" t="s">
        <v>12</v>
      </c>
      <c r="I29" s="10">
        <v>4000</v>
      </c>
      <c r="J29" s="13">
        <v>5</v>
      </c>
      <c r="K29" s="10">
        <v>250</v>
      </c>
      <c r="L29" s="10" t="s">
        <v>68</v>
      </c>
      <c r="M29" s="10" t="s">
        <v>69</v>
      </c>
      <c r="N29" s="27">
        <v>96.3</v>
      </c>
      <c r="O29" s="16" t="str">
        <f t="shared" si="20"/>
        <v>0</v>
      </c>
      <c r="P29" s="16" t="str">
        <f t="shared" si="21"/>
        <v>39</v>
      </c>
      <c r="Q29" s="16">
        <f t="shared" si="22"/>
        <v>-0.65</v>
      </c>
      <c r="R29" s="17">
        <f t="shared" si="24"/>
        <v>96.95</v>
      </c>
      <c r="S29" s="16" t="str">
        <f t="shared" si="25"/>
        <v>097 (096.3)</v>
      </c>
    </row>
    <row r="30" spans="1:21" x14ac:dyDescent="0.25">
      <c r="A30" s="10" t="s">
        <v>116</v>
      </c>
      <c r="B30" s="10" t="s">
        <v>13</v>
      </c>
      <c r="C30" s="10" t="s">
        <v>64</v>
      </c>
      <c r="D30" s="25" t="s">
        <v>83</v>
      </c>
      <c r="E30" s="25" t="s">
        <v>84</v>
      </c>
      <c r="F30" s="10" t="s">
        <v>12</v>
      </c>
      <c r="G30" s="10" t="str">
        <f t="shared" si="23"/>
        <v>097 (096.3)</v>
      </c>
      <c r="H30" s="10" t="s">
        <v>12</v>
      </c>
      <c r="I30" s="10">
        <v>3000</v>
      </c>
      <c r="J30" s="13">
        <v>5</v>
      </c>
      <c r="K30" s="10">
        <v>250</v>
      </c>
      <c r="L30" s="10" t="s">
        <v>12</v>
      </c>
      <c r="M30" s="10" t="s">
        <v>69</v>
      </c>
      <c r="N30" s="27">
        <v>96.3</v>
      </c>
      <c r="O30" s="16" t="str">
        <f t="shared" si="20"/>
        <v>0</v>
      </c>
      <c r="P30" s="16" t="str">
        <f t="shared" si="21"/>
        <v>42</v>
      </c>
      <c r="Q30" s="16">
        <f t="shared" si="22"/>
        <v>-0.7</v>
      </c>
      <c r="R30" s="17">
        <f t="shared" si="24"/>
        <v>97</v>
      </c>
      <c r="S30" s="16" t="str">
        <f t="shared" si="25"/>
        <v>097 (096.3)</v>
      </c>
    </row>
  </sheetData>
  <mergeCells count="4">
    <mergeCell ref="U2:U22"/>
    <mergeCell ref="A1:M1"/>
    <mergeCell ref="A11:M11"/>
    <mergeCell ref="A21:M21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showGridLines="0" workbookViewId="0">
      <selection activeCell="A15" sqref="A15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12.375" style="1" customWidth="1"/>
    <col min="14" max="14" width="10.875" hidden="1" customWidth="1"/>
    <col min="15" max="16" width="9" hidden="1" customWidth="1"/>
    <col min="17" max="17" width="12" hidden="1" customWidth="1"/>
    <col min="18" max="18" width="9.125" hidden="1" customWidth="1"/>
    <col min="19" max="19" width="11.625" hidden="1" customWidth="1"/>
  </cols>
  <sheetData>
    <row r="1" spans="1:21" ht="18" customHeight="1" x14ac:dyDescent="0.25">
      <c r="A1" s="32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"/>
      <c r="O1" s="3"/>
      <c r="P1" s="3"/>
      <c r="Q1" s="3"/>
      <c r="R1" s="3"/>
      <c r="S1" s="3"/>
    </row>
    <row r="2" spans="1:21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17</v>
      </c>
      <c r="N2" s="5" t="b">
        <v>1</v>
      </c>
      <c r="O2" s="5" t="s">
        <v>18</v>
      </c>
      <c r="P2" s="5" t="s">
        <v>19</v>
      </c>
      <c r="Q2" s="6" t="s">
        <v>20</v>
      </c>
      <c r="R2" s="3"/>
      <c r="S2" s="3"/>
      <c r="U2" s="31" t="s">
        <v>21</v>
      </c>
    </row>
    <row r="3" spans="1:21" ht="19.5" customHeight="1" x14ac:dyDescent="0.25">
      <c r="A3" s="10" t="s">
        <v>60</v>
      </c>
      <c r="B3" s="10" t="s">
        <v>11</v>
      </c>
      <c r="C3" s="10" t="s">
        <v>72</v>
      </c>
      <c r="D3" s="25" t="s">
        <v>75</v>
      </c>
      <c r="E3" s="25" t="s">
        <v>76</v>
      </c>
      <c r="F3" s="10" t="s">
        <v>12</v>
      </c>
      <c r="G3" s="10" t="s">
        <v>12</v>
      </c>
      <c r="H3" s="10" t="s">
        <v>12</v>
      </c>
      <c r="I3" s="26"/>
      <c r="J3" s="10" t="s">
        <v>12</v>
      </c>
      <c r="K3" s="10" t="s">
        <v>12</v>
      </c>
      <c r="L3" s="10" t="s">
        <v>71</v>
      </c>
      <c r="M3" s="10" t="s">
        <v>69</v>
      </c>
      <c r="N3" s="15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U3" s="31"/>
    </row>
    <row r="4" spans="1:21" x14ac:dyDescent="0.25">
      <c r="A4" s="10" t="s">
        <v>60</v>
      </c>
      <c r="B4" s="10" t="s">
        <v>13</v>
      </c>
      <c r="C4" s="10" t="s">
        <v>61</v>
      </c>
      <c r="D4" s="25" t="s">
        <v>77</v>
      </c>
      <c r="E4" s="25" t="s">
        <v>78</v>
      </c>
      <c r="F4" s="10" t="s">
        <v>12</v>
      </c>
      <c r="G4" s="10" t="str">
        <f>S4</f>
        <v>167 (166.2)</v>
      </c>
      <c r="H4" s="10" t="s">
        <v>65</v>
      </c>
      <c r="I4" s="26">
        <v>10000</v>
      </c>
      <c r="J4" s="10">
        <v>52.1</v>
      </c>
      <c r="K4" s="10">
        <v>250</v>
      </c>
      <c r="L4" s="10" t="s">
        <v>66</v>
      </c>
      <c r="M4" s="10" t="s">
        <v>69</v>
      </c>
      <c r="N4" s="28">
        <v>166.2</v>
      </c>
      <c r="O4" s="16" t="str">
        <f>MID(L3,1,1)</f>
        <v>0</v>
      </c>
      <c r="P4" s="16" t="str">
        <f>MID(L3,3,2)</f>
        <v>36</v>
      </c>
      <c r="Q4" s="16">
        <f>-(O4+P4/60)</f>
        <v>-0.6</v>
      </c>
      <c r="R4" s="17">
        <f>N4-Q4</f>
        <v>166.79999999999998</v>
      </c>
      <c r="S4" s="16" t="str">
        <f>TEXT(R4,"000")&amp;TEXT(N4," (000.0)")</f>
        <v>167 (166.2)</v>
      </c>
      <c r="U4" s="31"/>
    </row>
    <row r="5" spans="1:21" x14ac:dyDescent="0.25">
      <c r="A5" s="10" t="s">
        <v>60</v>
      </c>
      <c r="B5" s="10" t="s">
        <v>13</v>
      </c>
      <c r="C5" s="10" t="s">
        <v>62</v>
      </c>
      <c r="D5" s="25" t="s">
        <v>79</v>
      </c>
      <c r="E5" s="25" t="s">
        <v>80</v>
      </c>
      <c r="F5" s="10" t="s">
        <v>12</v>
      </c>
      <c r="G5" s="10" t="str">
        <f>S5</f>
        <v>125 (124.3)</v>
      </c>
      <c r="H5" s="10" t="s">
        <v>65</v>
      </c>
      <c r="I5" s="26">
        <v>6000</v>
      </c>
      <c r="J5" s="13">
        <v>12.4</v>
      </c>
      <c r="K5" s="10">
        <v>250</v>
      </c>
      <c r="L5" s="10" t="s">
        <v>67</v>
      </c>
      <c r="M5" s="10" t="s">
        <v>69</v>
      </c>
      <c r="N5" s="27">
        <v>124.3</v>
      </c>
      <c r="O5" s="16" t="str">
        <f>MID(L4,1,1)</f>
        <v>0</v>
      </c>
      <c r="P5" s="16" t="str">
        <f>MID(L4,3,2)</f>
        <v>34</v>
      </c>
      <c r="Q5" s="16">
        <f>-(O5+P5/60)</f>
        <v>-0.56666666666666665</v>
      </c>
      <c r="R5" s="17">
        <f>N5-Q5</f>
        <v>124.86666666666666</v>
      </c>
      <c r="S5" s="16" t="str">
        <f>TEXT(R5,"000")&amp;TEXT(N5," (000.0)")</f>
        <v>125 (124.3)</v>
      </c>
      <c r="U5" s="31"/>
    </row>
    <row r="6" spans="1:21" x14ac:dyDescent="0.25">
      <c r="A6" s="10" t="s">
        <v>60</v>
      </c>
      <c r="B6" s="10" t="s">
        <v>13</v>
      </c>
      <c r="C6" s="10" t="s">
        <v>63</v>
      </c>
      <c r="D6" s="25" t="s">
        <v>81</v>
      </c>
      <c r="E6" s="25" t="s">
        <v>82</v>
      </c>
      <c r="F6" s="10" t="s">
        <v>12</v>
      </c>
      <c r="G6" s="10" t="str">
        <f t="shared" ref="G6:G7" si="0">S6</f>
        <v>097 (096.3)</v>
      </c>
      <c r="H6" s="10" t="s">
        <v>12</v>
      </c>
      <c r="I6" s="26">
        <v>4000</v>
      </c>
      <c r="J6" s="13">
        <v>5</v>
      </c>
      <c r="K6" s="10">
        <v>250</v>
      </c>
      <c r="L6" s="10" t="s">
        <v>68</v>
      </c>
      <c r="M6" s="10" t="s">
        <v>69</v>
      </c>
      <c r="N6" s="27">
        <v>96.3</v>
      </c>
      <c r="O6" s="16" t="str">
        <f>MID(L5,1,1)</f>
        <v>0</v>
      </c>
      <c r="P6" s="16" t="str">
        <f>MID(L5,3,2)</f>
        <v>39</v>
      </c>
      <c r="Q6" s="16">
        <f>-(O6+P6/60)</f>
        <v>-0.65</v>
      </c>
      <c r="R6" s="17">
        <f t="shared" ref="R6:R7" si="1">N6-Q6</f>
        <v>96.95</v>
      </c>
      <c r="S6" s="16" t="str">
        <f t="shared" ref="S6:S7" si="2">TEXT(R6,"000")&amp;TEXT(N6," (000.0)")</f>
        <v>097 (096.3)</v>
      </c>
      <c r="U6" s="31"/>
    </row>
    <row r="7" spans="1:21" x14ac:dyDescent="0.25">
      <c r="A7" s="10" t="s">
        <v>60</v>
      </c>
      <c r="B7" s="10" t="s">
        <v>13</v>
      </c>
      <c r="C7" s="10" t="s">
        <v>64</v>
      </c>
      <c r="D7" s="25" t="s">
        <v>83</v>
      </c>
      <c r="E7" s="25" t="s">
        <v>84</v>
      </c>
      <c r="F7" s="10" t="s">
        <v>12</v>
      </c>
      <c r="G7" s="10" t="str">
        <f t="shared" si="0"/>
        <v>097 (096.3)</v>
      </c>
      <c r="H7" s="10" t="s">
        <v>12</v>
      </c>
      <c r="I7" s="26">
        <v>3000</v>
      </c>
      <c r="J7" s="13">
        <v>5</v>
      </c>
      <c r="K7" s="10">
        <v>250</v>
      </c>
      <c r="L7" s="10" t="s">
        <v>12</v>
      </c>
      <c r="M7" s="10" t="s">
        <v>69</v>
      </c>
      <c r="N7" s="27">
        <v>96.3</v>
      </c>
      <c r="O7" s="16" t="str">
        <f>MID(L6,1,1)</f>
        <v>0</v>
      </c>
      <c r="P7" s="16" t="str">
        <f>MID(L6,3,2)</f>
        <v>42</v>
      </c>
      <c r="Q7" s="16">
        <f>-(O7+P7/60)</f>
        <v>-0.7</v>
      </c>
      <c r="R7" s="17">
        <f t="shared" si="1"/>
        <v>97</v>
      </c>
      <c r="S7" s="16" t="str">
        <f t="shared" si="2"/>
        <v>097 (096.3)</v>
      </c>
      <c r="U7" s="31"/>
    </row>
    <row r="8" spans="1:21" x14ac:dyDescent="0.25">
      <c r="U8" s="31"/>
    </row>
    <row r="9" spans="1:21" ht="18" x14ac:dyDescent="0.25">
      <c r="A9" s="32" t="s">
        <v>70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"/>
      <c r="O9" s="3"/>
      <c r="P9" s="3"/>
      <c r="Q9" s="3"/>
      <c r="R9" s="3"/>
      <c r="S9" s="3"/>
      <c r="U9" s="31"/>
    </row>
    <row r="10" spans="1:21" ht="38.25" x14ac:dyDescent="0.25">
      <c r="A10" s="4" t="s">
        <v>0</v>
      </c>
      <c r="B10" s="4" t="s">
        <v>1</v>
      </c>
      <c r="C10" s="4" t="s">
        <v>15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17</v>
      </c>
      <c r="N10" s="5" t="b">
        <v>1</v>
      </c>
      <c r="O10" s="5" t="s">
        <v>18</v>
      </c>
      <c r="P10" s="5" t="s">
        <v>19</v>
      </c>
      <c r="Q10" s="6" t="s">
        <v>20</v>
      </c>
      <c r="R10" s="3"/>
      <c r="S10" s="3"/>
      <c r="U10" s="31"/>
    </row>
    <row r="11" spans="1:21" x14ac:dyDescent="0.25">
      <c r="A11" s="10" t="s">
        <v>70</v>
      </c>
      <c r="B11" s="10" t="s">
        <v>11</v>
      </c>
      <c r="C11" s="10" t="s">
        <v>73</v>
      </c>
      <c r="D11" s="25" t="s">
        <v>85</v>
      </c>
      <c r="E11" s="25" t="s">
        <v>86</v>
      </c>
      <c r="F11" s="10" t="s">
        <v>12</v>
      </c>
      <c r="G11" s="10" t="s">
        <v>12</v>
      </c>
      <c r="H11" s="10" t="s">
        <v>24</v>
      </c>
      <c r="I11" s="26">
        <v>19000</v>
      </c>
      <c r="J11" s="10" t="s">
        <v>12</v>
      </c>
      <c r="K11" s="10" t="s">
        <v>12</v>
      </c>
      <c r="L11" s="10" t="s">
        <v>74</v>
      </c>
      <c r="M11" s="10" t="s">
        <v>69</v>
      </c>
      <c r="N11" s="15" t="s">
        <v>12</v>
      </c>
      <c r="O11" s="16" t="s">
        <v>12</v>
      </c>
      <c r="P11" s="16" t="s">
        <v>12</v>
      </c>
      <c r="Q11" s="16" t="s">
        <v>12</v>
      </c>
      <c r="R11" s="16" t="s">
        <v>12</v>
      </c>
      <c r="S11" s="16" t="s">
        <v>12</v>
      </c>
      <c r="U11" s="31"/>
    </row>
    <row r="12" spans="1:21" x14ac:dyDescent="0.25">
      <c r="A12" s="10" t="s">
        <v>70</v>
      </c>
      <c r="B12" s="10" t="s">
        <v>13</v>
      </c>
      <c r="C12" s="10" t="s">
        <v>61</v>
      </c>
      <c r="D12" s="25" t="s">
        <v>77</v>
      </c>
      <c r="E12" s="25" t="s">
        <v>78</v>
      </c>
      <c r="F12" s="10" t="s">
        <v>12</v>
      </c>
      <c r="G12" s="10" t="str">
        <f t="shared" ref="G12" si="3">S12</f>
        <v>125 (124.3)</v>
      </c>
      <c r="H12" s="10" t="s">
        <v>12</v>
      </c>
      <c r="I12" s="26">
        <v>10000</v>
      </c>
      <c r="J12" s="10">
        <v>27.9</v>
      </c>
      <c r="K12" s="10">
        <v>250</v>
      </c>
      <c r="L12" s="10" t="s">
        <v>66</v>
      </c>
      <c r="M12" s="10" t="s">
        <v>69</v>
      </c>
      <c r="N12" s="28">
        <v>124.3</v>
      </c>
      <c r="O12" s="16" t="str">
        <f>MID(L11,1,1)</f>
        <v>0</v>
      </c>
      <c r="P12" s="16" t="str">
        <f>MID(L11,3,2)</f>
        <v>24</v>
      </c>
      <c r="Q12" s="16">
        <f>-(O12+P12/60)</f>
        <v>-0.4</v>
      </c>
      <c r="R12" s="17">
        <f>N12-Q12</f>
        <v>124.7</v>
      </c>
      <c r="S12" s="16" t="str">
        <f>TEXT(R12,"000")&amp;TEXT(N12," (000.0)")</f>
        <v>125 (124.3)</v>
      </c>
      <c r="U12" s="31"/>
    </row>
    <row r="13" spans="1:21" x14ac:dyDescent="0.25">
      <c r="A13" s="10" t="s">
        <v>70</v>
      </c>
      <c r="B13" s="10" t="s">
        <v>13</v>
      </c>
      <c r="C13" s="10" t="s">
        <v>62</v>
      </c>
      <c r="D13" s="25" t="s">
        <v>79</v>
      </c>
      <c r="E13" s="25" t="s">
        <v>80</v>
      </c>
      <c r="F13" s="10" t="s">
        <v>12</v>
      </c>
      <c r="G13" s="10" t="str">
        <f>S13</f>
        <v>125 (124.3)</v>
      </c>
      <c r="H13" s="10" t="s">
        <v>65</v>
      </c>
      <c r="I13" s="26">
        <v>6000</v>
      </c>
      <c r="J13" s="13">
        <v>12.4</v>
      </c>
      <c r="K13" s="10">
        <v>250</v>
      </c>
      <c r="L13" s="10" t="s">
        <v>67</v>
      </c>
      <c r="M13" s="10" t="s">
        <v>69</v>
      </c>
      <c r="N13" s="27">
        <v>124.3</v>
      </c>
      <c r="O13" s="16" t="str">
        <f>MID(L12,1,1)</f>
        <v>0</v>
      </c>
      <c r="P13" s="16" t="str">
        <f>MID(L12,3,2)</f>
        <v>34</v>
      </c>
      <c r="Q13" s="16">
        <f>-(O13+P13/60)</f>
        <v>-0.56666666666666665</v>
      </c>
      <c r="R13" s="17">
        <f>N13-Q13</f>
        <v>124.86666666666666</v>
      </c>
      <c r="S13" s="16" t="str">
        <f>TEXT(R13,"000")&amp;TEXT(N13," (000.0)")</f>
        <v>125 (124.3)</v>
      </c>
      <c r="U13" s="31"/>
    </row>
    <row r="14" spans="1:21" x14ac:dyDescent="0.25">
      <c r="A14" s="10" t="s">
        <v>70</v>
      </c>
      <c r="B14" s="10" t="s">
        <v>13</v>
      </c>
      <c r="C14" s="10" t="s">
        <v>63</v>
      </c>
      <c r="D14" s="25" t="s">
        <v>81</v>
      </c>
      <c r="E14" s="25" t="s">
        <v>82</v>
      </c>
      <c r="F14" s="10" t="s">
        <v>12</v>
      </c>
      <c r="G14" s="10" t="str">
        <f t="shared" ref="G14:G15" si="4">S14</f>
        <v>097 (096.3)</v>
      </c>
      <c r="H14" s="10" t="s">
        <v>12</v>
      </c>
      <c r="I14" s="26">
        <v>4000</v>
      </c>
      <c r="J14" s="13">
        <v>5</v>
      </c>
      <c r="K14" s="10">
        <v>250</v>
      </c>
      <c r="L14" s="10" t="s">
        <v>68</v>
      </c>
      <c r="M14" s="10" t="s">
        <v>69</v>
      </c>
      <c r="N14" s="27">
        <v>96.3</v>
      </c>
      <c r="O14" s="16" t="str">
        <f>MID(L13,1,1)</f>
        <v>0</v>
      </c>
      <c r="P14" s="16" t="str">
        <f>MID(L13,3,2)</f>
        <v>39</v>
      </c>
      <c r="Q14" s="16">
        <f>-(O14+P14/60)</f>
        <v>-0.65</v>
      </c>
      <c r="R14" s="17">
        <f t="shared" ref="R14:R15" si="5">N14-Q14</f>
        <v>96.95</v>
      </c>
      <c r="S14" s="16" t="str">
        <f t="shared" ref="S14:S15" si="6">TEXT(R14,"000")&amp;TEXT(N14," (000.0)")</f>
        <v>097 (096.3)</v>
      </c>
      <c r="U14" s="31"/>
    </row>
    <row r="15" spans="1:21" x14ac:dyDescent="0.25">
      <c r="A15" s="10" t="s">
        <v>70</v>
      </c>
      <c r="B15" s="10" t="s">
        <v>13</v>
      </c>
      <c r="C15" s="10" t="s">
        <v>64</v>
      </c>
      <c r="D15" s="25" t="s">
        <v>83</v>
      </c>
      <c r="E15" s="25" t="s">
        <v>84</v>
      </c>
      <c r="F15" s="10" t="s">
        <v>12</v>
      </c>
      <c r="G15" s="10" t="str">
        <f t="shared" si="4"/>
        <v>097 (096.3)</v>
      </c>
      <c r="H15" s="10" t="s">
        <v>12</v>
      </c>
      <c r="I15" s="26">
        <v>3000</v>
      </c>
      <c r="J15" s="13">
        <v>5</v>
      </c>
      <c r="K15" s="10">
        <v>250</v>
      </c>
      <c r="L15" s="10" t="s">
        <v>12</v>
      </c>
      <c r="M15" s="10" t="s">
        <v>69</v>
      </c>
      <c r="N15" s="27">
        <v>96.3</v>
      </c>
      <c r="O15" s="16" t="str">
        <f>MID(L14,1,1)</f>
        <v>0</v>
      </c>
      <c r="P15" s="16" t="str">
        <f>MID(L14,3,2)</f>
        <v>42</v>
      </c>
      <c r="Q15" s="16">
        <f>-(O15+P15/60)</f>
        <v>-0.7</v>
      </c>
      <c r="R15" s="17">
        <f t="shared" si="5"/>
        <v>97</v>
      </c>
      <c r="S15" s="16" t="str">
        <f t="shared" si="6"/>
        <v>097 (096.3)</v>
      </c>
      <c r="U15" s="31"/>
    </row>
    <row r="16" spans="1:21" x14ac:dyDescent="0.25">
      <c r="U16" s="31"/>
    </row>
    <row r="17" spans="21:21" x14ac:dyDescent="0.25">
      <c r="U17" s="31"/>
    </row>
    <row r="18" spans="21:21" x14ac:dyDescent="0.25">
      <c r="U18" s="31"/>
    </row>
    <row r="19" spans="21:21" x14ac:dyDescent="0.25">
      <c r="U19" s="31"/>
    </row>
    <row r="20" spans="21:21" x14ac:dyDescent="0.25">
      <c r="U20" s="31"/>
    </row>
    <row r="21" spans="21:21" x14ac:dyDescent="0.25">
      <c r="U21" s="31"/>
    </row>
    <row r="22" spans="21:21" x14ac:dyDescent="0.25">
      <c r="U22" s="31"/>
    </row>
  </sheetData>
  <mergeCells count="3">
    <mergeCell ref="U2:U22"/>
    <mergeCell ref="A1:M1"/>
    <mergeCell ref="A9:M9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showGridLines="0" workbookViewId="0">
      <selection activeCell="J17" sqref="J17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32" t="s">
        <v>152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"/>
      <c r="P1" s="3"/>
      <c r="Q1" s="3"/>
      <c r="R1" s="3"/>
      <c r="S1" s="3"/>
      <c r="T1" s="3"/>
    </row>
    <row r="2" spans="1:22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16</v>
      </c>
      <c r="N2" s="4" t="s">
        <v>17</v>
      </c>
      <c r="O2" s="5" t="b">
        <v>1</v>
      </c>
      <c r="P2" s="5" t="s">
        <v>18</v>
      </c>
      <c r="Q2" s="5" t="s">
        <v>19</v>
      </c>
      <c r="R2" s="6" t="s">
        <v>20</v>
      </c>
      <c r="S2" s="3"/>
      <c r="T2" s="3"/>
      <c r="V2" s="31" t="s">
        <v>21</v>
      </c>
    </row>
    <row r="3" spans="1:22" ht="25.5" x14ac:dyDescent="0.25">
      <c r="A3" s="7" t="s">
        <v>153</v>
      </c>
      <c r="B3" s="7" t="s">
        <v>11</v>
      </c>
      <c r="C3" s="7" t="s">
        <v>154</v>
      </c>
      <c r="D3" s="7"/>
      <c r="E3" s="7"/>
      <c r="F3" s="7" t="s">
        <v>12</v>
      </c>
      <c r="G3" s="7" t="s">
        <v>12</v>
      </c>
      <c r="H3" s="7" t="s">
        <v>12</v>
      </c>
      <c r="I3" s="8">
        <v>3000</v>
      </c>
      <c r="J3" s="30">
        <v>5</v>
      </c>
      <c r="K3" s="7" t="s">
        <v>12</v>
      </c>
      <c r="L3" s="10" t="s">
        <v>52</v>
      </c>
      <c r="M3" s="7" t="s">
        <v>12</v>
      </c>
      <c r="N3" s="7" t="s">
        <v>22</v>
      </c>
      <c r="O3" s="15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16" t="s">
        <v>12</v>
      </c>
      <c r="V3" s="31"/>
    </row>
    <row r="4" spans="1:22" ht="25.5" x14ac:dyDescent="0.25">
      <c r="A4" s="7" t="s">
        <v>153</v>
      </c>
      <c r="B4" s="7" t="s">
        <v>13</v>
      </c>
      <c r="C4" s="7" t="s">
        <v>155</v>
      </c>
      <c r="D4" s="11"/>
      <c r="E4" s="11"/>
      <c r="F4" s="7" t="s">
        <v>12</v>
      </c>
      <c r="G4" s="10" t="str">
        <f>T4</f>
        <v>097 (096.3)</v>
      </c>
      <c r="H4" s="7" t="s">
        <v>12</v>
      </c>
      <c r="I4" s="8">
        <v>2800</v>
      </c>
      <c r="J4" s="12">
        <v>3.3</v>
      </c>
      <c r="K4" s="7" t="s">
        <v>12</v>
      </c>
      <c r="L4" s="10" t="s">
        <v>100</v>
      </c>
      <c r="M4" s="8" t="s">
        <v>159</v>
      </c>
      <c r="N4" s="7" t="s">
        <v>22</v>
      </c>
      <c r="O4" s="14">
        <v>96.3</v>
      </c>
      <c r="P4" s="16" t="str">
        <f>MID(L3,1,1)</f>
        <v>0</v>
      </c>
      <c r="Q4" s="16" t="str">
        <f>MID(L3,3,2)</f>
        <v>43</v>
      </c>
      <c r="R4" s="16">
        <f>-(P4+Q4/60)</f>
        <v>-0.71666666666666667</v>
      </c>
      <c r="S4" s="17">
        <f>O4-R4</f>
        <v>97.016666666666666</v>
      </c>
      <c r="T4" s="16" t="str">
        <f>TEXT(S4,"000")&amp;TEXT(O4," (000.0)")</f>
        <v>097 (096.3)</v>
      </c>
      <c r="V4" s="31"/>
    </row>
    <row r="5" spans="1:22" ht="25.5" x14ac:dyDescent="0.25">
      <c r="A5" s="7" t="s">
        <v>153</v>
      </c>
      <c r="B5" s="7" t="s">
        <v>13</v>
      </c>
      <c r="C5" s="7" t="s">
        <v>156</v>
      </c>
      <c r="D5" s="11"/>
      <c r="E5" s="11"/>
      <c r="F5" s="7" t="s">
        <v>12</v>
      </c>
      <c r="G5" s="10" t="str">
        <f t="shared" ref="G5:G7" si="0">T5</f>
        <v>097 (096.3)</v>
      </c>
      <c r="H5" s="7" t="s">
        <v>12</v>
      </c>
      <c r="I5" s="8">
        <v>1800</v>
      </c>
      <c r="J5" s="13">
        <v>3</v>
      </c>
      <c r="K5" s="7" t="s">
        <v>12</v>
      </c>
      <c r="L5" s="10" t="s">
        <v>162</v>
      </c>
      <c r="M5" s="8" t="s">
        <v>159</v>
      </c>
      <c r="N5" s="7" t="s">
        <v>22</v>
      </c>
      <c r="O5" s="14">
        <v>96.3</v>
      </c>
      <c r="P5" s="16" t="str">
        <f t="shared" ref="P5:P6" si="1">MID(L4,1,1)</f>
        <v>0</v>
      </c>
      <c r="Q5" s="16" t="str">
        <f t="shared" ref="Q5:Q6" si="2">MID(L4,3,2)</f>
        <v>44</v>
      </c>
      <c r="R5" s="16">
        <f>-(P5+Q5/60)</f>
        <v>-0.73333333333333328</v>
      </c>
      <c r="S5" s="17">
        <f t="shared" ref="S5:S6" si="3">O5-R5</f>
        <v>97.033333333333331</v>
      </c>
      <c r="T5" s="16" t="str">
        <f t="shared" ref="T5:T6" si="4">TEXT(S5,"000")&amp;TEXT(O5," (000.0)")</f>
        <v>097 (096.3)</v>
      </c>
      <c r="V5" s="31"/>
    </row>
    <row r="6" spans="1:22" x14ac:dyDescent="0.25">
      <c r="A6" s="7" t="s">
        <v>153</v>
      </c>
      <c r="B6" s="7" t="s">
        <v>13</v>
      </c>
      <c r="C6" s="7" t="s">
        <v>157</v>
      </c>
      <c r="D6" s="11"/>
      <c r="E6" s="11"/>
      <c r="F6" s="7" t="s">
        <v>14</v>
      </c>
      <c r="G6" s="10" t="str">
        <f t="shared" si="0"/>
        <v>097 (096.3)</v>
      </c>
      <c r="H6" s="7" t="s">
        <v>12</v>
      </c>
      <c r="I6" s="8">
        <v>244</v>
      </c>
      <c r="J6" s="13">
        <v>4.7</v>
      </c>
      <c r="K6" s="7" t="s">
        <v>12</v>
      </c>
      <c r="L6" s="10" t="s">
        <v>163</v>
      </c>
      <c r="M6" s="8" t="s">
        <v>158</v>
      </c>
      <c r="N6" s="7" t="s">
        <v>22</v>
      </c>
      <c r="O6" s="14">
        <v>96.3</v>
      </c>
      <c r="P6" s="16" t="str">
        <f t="shared" si="1"/>
        <v>0</v>
      </c>
      <c r="Q6" s="16" t="str">
        <f t="shared" si="2"/>
        <v>46</v>
      </c>
      <c r="R6" s="16">
        <f>-(P6+Q6/60)</f>
        <v>-0.76666666666666672</v>
      </c>
      <c r="S6" s="17">
        <f t="shared" si="3"/>
        <v>97.066666666666663</v>
      </c>
      <c r="T6" s="16" t="str">
        <f t="shared" si="4"/>
        <v>097 (096.3)</v>
      </c>
      <c r="V6" s="31"/>
    </row>
    <row r="7" spans="1:22" x14ac:dyDescent="0.25">
      <c r="A7" s="7" t="s">
        <v>153</v>
      </c>
      <c r="B7" s="7" t="s">
        <v>161</v>
      </c>
      <c r="C7" s="7" t="s">
        <v>12</v>
      </c>
      <c r="D7" s="11" t="s">
        <v>12</v>
      </c>
      <c r="E7" s="11" t="s">
        <v>12</v>
      </c>
      <c r="F7" s="7" t="s">
        <v>12</v>
      </c>
      <c r="G7" s="10" t="str">
        <f t="shared" si="0"/>
        <v>097 (096.3)</v>
      </c>
      <c r="H7" s="7" t="s">
        <v>12</v>
      </c>
      <c r="I7" s="8">
        <v>3000</v>
      </c>
      <c r="J7" s="13" t="s">
        <v>12</v>
      </c>
      <c r="K7" s="7" t="s">
        <v>12</v>
      </c>
      <c r="L7" s="10" t="s">
        <v>12</v>
      </c>
      <c r="M7" s="8" t="s">
        <v>12</v>
      </c>
      <c r="N7" s="7" t="s">
        <v>22</v>
      </c>
      <c r="O7" s="14">
        <v>96.3</v>
      </c>
      <c r="P7" s="16" t="str">
        <f t="shared" ref="P7" si="5">MID(L6,1,1)</f>
        <v>0</v>
      </c>
      <c r="Q7" s="16" t="str">
        <f t="shared" ref="Q7" si="6">MID(L6,3,2)</f>
        <v>49</v>
      </c>
      <c r="R7" s="16">
        <f>-(P7+Q7/60)</f>
        <v>-0.81666666666666665</v>
      </c>
      <c r="S7" s="17">
        <f t="shared" ref="S7" si="7">O7-R7</f>
        <v>97.11666666666666</v>
      </c>
      <c r="T7" s="16" t="str">
        <f t="shared" ref="T7" si="8">TEXT(S7,"000")&amp;TEXT(O7," (000.0)")</f>
        <v>097 (096.3)</v>
      </c>
      <c r="V7" s="31"/>
    </row>
    <row r="8" spans="1:22" ht="25.5" x14ac:dyDescent="0.25">
      <c r="A8" s="7" t="s">
        <v>153</v>
      </c>
      <c r="B8" s="7" t="s">
        <v>31</v>
      </c>
      <c r="C8" s="7" t="s">
        <v>160</v>
      </c>
      <c r="D8" s="11"/>
      <c r="E8" s="11"/>
      <c r="F8" s="7" t="s">
        <v>12</v>
      </c>
      <c r="G8" s="10" t="s">
        <v>12</v>
      </c>
      <c r="H8" s="7" t="s">
        <v>65</v>
      </c>
      <c r="I8" s="8">
        <v>6000</v>
      </c>
      <c r="J8" s="13" t="s">
        <v>12</v>
      </c>
      <c r="K8" s="7">
        <v>250</v>
      </c>
      <c r="L8" s="10" t="s">
        <v>164</v>
      </c>
      <c r="M8" s="8" t="s">
        <v>12</v>
      </c>
      <c r="N8" s="7" t="s">
        <v>22</v>
      </c>
      <c r="O8" s="14">
        <v>96.3</v>
      </c>
      <c r="P8" s="16" t="str">
        <f t="shared" ref="P8" si="9">MID(L7,1,1)</f>
        <v>-</v>
      </c>
      <c r="Q8" s="16" t="str">
        <f t="shared" ref="Q8" si="10">MID(L7,3,2)</f>
        <v/>
      </c>
      <c r="R8" s="16" t="e">
        <f>-(P8+Q8/60)</f>
        <v>#VALUE!</v>
      </c>
      <c r="S8" s="17" t="e">
        <f t="shared" ref="S8" si="11">O8-R8</f>
        <v>#VALUE!</v>
      </c>
      <c r="T8" s="16" t="e">
        <f t="shared" ref="T8" si="12">TEXT(S8,"000")&amp;TEXT(O8," (000.0)")</f>
        <v>#VALUE!</v>
      </c>
      <c r="V8" s="31"/>
    </row>
    <row r="9" spans="1:22" x14ac:dyDescent="0.25">
      <c r="O9" s="3"/>
      <c r="P9" s="3"/>
      <c r="Q9" s="3"/>
      <c r="R9" s="3"/>
      <c r="S9" s="3"/>
      <c r="T9" s="3"/>
      <c r="V9" s="31"/>
    </row>
    <row r="10" spans="1:22" x14ac:dyDescent="0.25">
      <c r="O10" s="3"/>
      <c r="P10" s="3"/>
      <c r="Q10" s="3"/>
      <c r="R10" s="3"/>
      <c r="S10" s="3"/>
      <c r="T10" s="3"/>
      <c r="V10" s="31"/>
    </row>
    <row r="11" spans="1:22" x14ac:dyDescent="0.25">
      <c r="O11" s="3"/>
      <c r="P11" s="3"/>
      <c r="Q11" s="3"/>
      <c r="R11" s="3"/>
      <c r="S11" s="3"/>
      <c r="T11" s="3"/>
      <c r="V11" s="31"/>
    </row>
    <row r="12" spans="1:22" x14ac:dyDescent="0.25">
      <c r="O12" s="3"/>
      <c r="P12" s="3"/>
      <c r="Q12" s="3"/>
      <c r="R12" s="3"/>
      <c r="S12" s="3"/>
      <c r="T12" s="3"/>
      <c r="V12" s="31"/>
    </row>
    <row r="13" spans="1:22" x14ac:dyDescent="0.25">
      <c r="O13" s="3"/>
      <c r="P13" s="3"/>
      <c r="Q13" s="3"/>
      <c r="R13" s="3"/>
      <c r="S13" s="3"/>
      <c r="T13" s="3"/>
      <c r="V13" s="31"/>
    </row>
    <row r="14" spans="1:22" x14ac:dyDescent="0.25">
      <c r="O14" s="3"/>
      <c r="P14" s="3"/>
      <c r="Q14" s="3"/>
      <c r="R14" s="3"/>
      <c r="S14" s="3"/>
      <c r="T14" s="3"/>
      <c r="V14" s="31"/>
    </row>
    <row r="15" spans="1:22" x14ac:dyDescent="0.25">
      <c r="O15" s="3"/>
      <c r="P15" s="3"/>
      <c r="Q15" s="3"/>
      <c r="R15" s="3"/>
      <c r="S15" s="3"/>
      <c r="T15" s="3"/>
      <c r="V15" s="31"/>
    </row>
    <row r="16" spans="1:22" x14ac:dyDescent="0.25">
      <c r="O16" s="3"/>
      <c r="P16" s="3"/>
      <c r="Q16" s="3"/>
      <c r="R16" s="3"/>
      <c r="S16" s="3"/>
      <c r="T16" s="3"/>
      <c r="V16" s="31"/>
    </row>
    <row r="17" spans="15:22" x14ac:dyDescent="0.25">
      <c r="O17" s="3"/>
      <c r="P17" s="3"/>
      <c r="Q17" s="3"/>
      <c r="R17" s="3"/>
      <c r="S17" s="3"/>
      <c r="T17" s="3"/>
      <c r="V17" s="31"/>
    </row>
    <row r="18" spans="15:22" x14ac:dyDescent="0.25">
      <c r="O18" s="3"/>
      <c r="P18" s="3"/>
      <c r="Q18" s="3"/>
      <c r="R18" s="3"/>
      <c r="S18" s="3"/>
      <c r="T18" s="3"/>
      <c r="V18" s="31"/>
    </row>
    <row r="19" spans="15:22" x14ac:dyDescent="0.25">
      <c r="O19" s="3"/>
      <c r="P19" s="3"/>
      <c r="Q19" s="3"/>
      <c r="R19" s="3"/>
      <c r="S19" s="3"/>
      <c r="T19" s="3"/>
      <c r="V19" s="31"/>
    </row>
    <row r="20" spans="15:22" x14ac:dyDescent="0.25">
      <c r="O20" s="3"/>
      <c r="P20" s="3"/>
      <c r="Q20" s="3"/>
      <c r="R20" s="3"/>
      <c r="S20" s="3"/>
      <c r="T20" s="3"/>
      <c r="V20" s="31"/>
    </row>
    <row r="21" spans="15:22" x14ac:dyDescent="0.25">
      <c r="O21" s="3"/>
      <c r="P21" s="3"/>
      <c r="Q21" s="3"/>
      <c r="R21" s="3"/>
      <c r="S21" s="3"/>
      <c r="T21" s="3"/>
      <c r="V21" s="31"/>
    </row>
    <row r="22" spans="15:22" x14ac:dyDescent="0.25">
      <c r="O22" s="3"/>
      <c r="P22" s="3"/>
      <c r="Q22" s="3"/>
      <c r="R22" s="3"/>
      <c r="S22" s="3"/>
      <c r="T22" s="3"/>
      <c r="V22" s="31"/>
    </row>
    <row r="23" spans="15:22" x14ac:dyDescent="0.25">
      <c r="O23" s="3"/>
      <c r="P23" s="3"/>
      <c r="Q23" s="3"/>
      <c r="R23" s="3"/>
      <c r="S23" s="3"/>
      <c r="T23" s="3"/>
      <c r="V23" s="31"/>
    </row>
    <row r="24" spans="15:22" x14ac:dyDescent="0.25">
      <c r="O24" s="3"/>
      <c r="P24" s="3"/>
      <c r="Q24" s="3"/>
      <c r="R24" s="3"/>
      <c r="S24" s="3"/>
      <c r="T24" s="3"/>
    </row>
    <row r="25" spans="15:22" x14ac:dyDescent="0.25">
      <c r="O25" s="3"/>
      <c r="P25" s="3"/>
      <c r="Q25" s="3"/>
      <c r="R25" s="3"/>
      <c r="S25" s="3"/>
      <c r="T25" s="3"/>
    </row>
    <row r="26" spans="15:22" x14ac:dyDescent="0.25">
      <c r="O26" s="3"/>
      <c r="P26" s="3"/>
      <c r="Q26" s="3"/>
      <c r="R26" s="3"/>
      <c r="S26" s="3"/>
      <c r="T26" s="3"/>
    </row>
    <row r="27" spans="15:22" x14ac:dyDescent="0.25">
      <c r="O27" s="3"/>
      <c r="P27" s="3"/>
      <c r="Q27" s="3"/>
      <c r="R27" s="3"/>
      <c r="S27" s="3"/>
      <c r="T27" s="3"/>
    </row>
    <row r="28" spans="15:22" x14ac:dyDescent="0.25">
      <c r="O28" s="3"/>
      <c r="P28" s="3"/>
      <c r="Q28" s="3"/>
      <c r="R28" s="3"/>
      <c r="S28" s="3"/>
      <c r="T28" s="3"/>
    </row>
  </sheetData>
  <mergeCells count="2">
    <mergeCell ref="A1:N1"/>
    <mergeCell ref="V2:V23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"/>
  <sheetViews>
    <sheetView showGridLines="0" tabSelected="1" workbookViewId="0">
      <selection activeCell="C9" sqref="C9"/>
    </sheetView>
  </sheetViews>
  <sheetFormatPr baseColWidth="10" defaultRowHeight="15.75" x14ac:dyDescent="0.25"/>
  <cols>
    <col min="1" max="1" width="11" style="43"/>
    <col min="2" max="3" width="11" style="44"/>
    <col min="4" max="4" width="16.75" style="44" customWidth="1"/>
    <col min="5" max="5" width="23.25" style="44" customWidth="1"/>
    <col min="6" max="6" width="11" style="44"/>
    <col min="7" max="14" width="4.25" style="44" customWidth="1"/>
    <col min="15" max="18" width="14.625" style="44" customWidth="1"/>
    <col min="19" max="21" width="11" style="44"/>
    <col min="22" max="23" width="11" style="21"/>
  </cols>
  <sheetData>
    <row r="3" spans="2:18" x14ac:dyDescent="0.25">
      <c r="B3" s="45" t="s">
        <v>165</v>
      </c>
      <c r="C3" s="45" t="s">
        <v>166</v>
      </c>
      <c r="D3" s="45" t="s">
        <v>167</v>
      </c>
      <c r="E3" s="46" t="s">
        <v>184</v>
      </c>
      <c r="F3" s="46"/>
      <c r="G3" s="46"/>
      <c r="H3" s="46"/>
      <c r="I3" s="46"/>
      <c r="J3" s="46"/>
      <c r="K3" s="46"/>
      <c r="L3" s="46"/>
      <c r="M3" s="46"/>
      <c r="N3" s="46"/>
      <c r="O3" s="46" t="s">
        <v>193</v>
      </c>
      <c r="P3" s="46"/>
      <c r="Q3" s="46"/>
      <c r="R3" s="46"/>
    </row>
    <row r="4" spans="2:18" x14ac:dyDescent="0.25">
      <c r="B4" s="46">
        <v>10</v>
      </c>
      <c r="C4" s="47" t="s">
        <v>168</v>
      </c>
      <c r="D4" s="48" t="s">
        <v>170</v>
      </c>
      <c r="E4" s="48" t="s">
        <v>172</v>
      </c>
      <c r="F4" s="46" t="s">
        <v>183</v>
      </c>
      <c r="G4" s="46"/>
      <c r="H4" s="46"/>
      <c r="I4" s="46"/>
      <c r="J4" s="46"/>
      <c r="K4" s="46"/>
      <c r="L4" s="46"/>
      <c r="M4" s="46"/>
      <c r="N4" s="46"/>
      <c r="O4" s="46" t="s">
        <v>185</v>
      </c>
      <c r="P4" s="46"/>
      <c r="Q4" s="46"/>
      <c r="R4" s="45" t="s">
        <v>186</v>
      </c>
    </row>
    <row r="5" spans="2:18" x14ac:dyDescent="0.25">
      <c r="B5" s="46"/>
      <c r="C5" s="47"/>
      <c r="D5" s="48"/>
      <c r="E5" s="48"/>
      <c r="F5" s="45"/>
      <c r="G5" s="45" t="s">
        <v>174</v>
      </c>
      <c r="H5" s="45" t="s">
        <v>175</v>
      </c>
      <c r="I5" s="45" t="s">
        <v>176</v>
      </c>
      <c r="J5" s="45" t="s">
        <v>177</v>
      </c>
      <c r="K5" s="45" t="s">
        <v>178</v>
      </c>
      <c r="L5" s="45" t="s">
        <v>179</v>
      </c>
      <c r="M5" s="45" t="s">
        <v>180</v>
      </c>
      <c r="N5" s="45" t="s">
        <v>181</v>
      </c>
      <c r="O5" s="45" t="s">
        <v>188</v>
      </c>
      <c r="P5" s="45" t="s">
        <v>189</v>
      </c>
      <c r="Q5" s="45" t="s">
        <v>187</v>
      </c>
      <c r="R5" s="45" t="s">
        <v>187</v>
      </c>
    </row>
    <row r="6" spans="2:18" x14ac:dyDescent="0.25">
      <c r="B6" s="46">
        <v>28</v>
      </c>
      <c r="C6" s="47" t="s">
        <v>169</v>
      </c>
      <c r="D6" s="48" t="s">
        <v>171</v>
      </c>
      <c r="E6" s="48"/>
      <c r="F6" s="46" t="s">
        <v>173</v>
      </c>
      <c r="G6" s="45">
        <v>73</v>
      </c>
      <c r="H6" s="45">
        <v>73</v>
      </c>
      <c r="I6" s="45">
        <v>58</v>
      </c>
      <c r="J6" s="45">
        <v>80</v>
      </c>
      <c r="K6" s="45">
        <v>24</v>
      </c>
      <c r="L6" s="45">
        <v>78</v>
      </c>
      <c r="M6" s="45">
        <v>36</v>
      </c>
      <c r="N6" s="45">
        <v>32</v>
      </c>
      <c r="O6" s="45" t="s">
        <v>190</v>
      </c>
      <c r="P6" s="45" t="s">
        <v>191</v>
      </c>
      <c r="Q6" s="45" t="s">
        <v>192</v>
      </c>
      <c r="R6" s="45" t="s">
        <v>192</v>
      </c>
    </row>
    <row r="7" spans="2:18" x14ac:dyDescent="0.25">
      <c r="B7" s="46"/>
      <c r="C7" s="47"/>
      <c r="D7" s="48"/>
      <c r="E7" s="48"/>
      <c r="F7" s="46"/>
      <c r="G7" s="46" t="s">
        <v>182</v>
      </c>
      <c r="H7" s="46"/>
      <c r="I7" s="46"/>
      <c r="J7" s="46"/>
      <c r="K7" s="46"/>
      <c r="L7" s="46"/>
      <c r="M7" s="46"/>
      <c r="N7" s="46"/>
      <c r="O7" s="45"/>
      <c r="P7" s="45"/>
      <c r="Q7" s="45"/>
      <c r="R7" s="45"/>
    </row>
  </sheetData>
  <mergeCells count="13">
    <mergeCell ref="G7:N7"/>
    <mergeCell ref="F6:F7"/>
    <mergeCell ref="F4:N4"/>
    <mergeCell ref="E3:N3"/>
    <mergeCell ref="O4:Q4"/>
    <mergeCell ref="O3:R3"/>
    <mergeCell ref="B4:B5"/>
    <mergeCell ref="C4:C5"/>
    <mergeCell ref="D4:D5"/>
    <mergeCell ref="D6:D7"/>
    <mergeCell ref="C6:C7"/>
    <mergeCell ref="B6:B7"/>
    <mergeCell ref="E4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showGridLines="0" workbookViewId="0">
      <selection sqref="A1:N27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32" t="s">
        <v>25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"/>
      <c r="P1" s="3"/>
      <c r="Q1" s="3"/>
      <c r="R1" s="3"/>
      <c r="S1" s="3"/>
      <c r="T1" s="3"/>
    </row>
    <row r="2" spans="1:22" ht="39.75" customHeight="1" x14ac:dyDescent="0.25">
      <c r="A2" s="4" t="s">
        <v>0</v>
      </c>
      <c r="B2" s="4" t="s">
        <v>1</v>
      </c>
      <c r="C2" s="4" t="s">
        <v>15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16</v>
      </c>
      <c r="N2" s="4" t="s">
        <v>17</v>
      </c>
      <c r="O2" s="5" t="b">
        <v>1</v>
      </c>
      <c r="P2" s="5" t="s">
        <v>18</v>
      </c>
      <c r="Q2" s="5" t="s">
        <v>19</v>
      </c>
      <c r="R2" s="6" t="s">
        <v>20</v>
      </c>
      <c r="S2" s="3"/>
      <c r="T2" s="3"/>
      <c r="V2" s="31" t="s">
        <v>21</v>
      </c>
    </row>
    <row r="3" spans="1:22" ht="19.5" customHeight="1" x14ac:dyDescent="0.25">
      <c r="A3" s="7" t="s">
        <v>48</v>
      </c>
      <c r="B3" s="7" t="s">
        <v>11</v>
      </c>
      <c r="C3" s="7" t="s">
        <v>26</v>
      </c>
      <c r="D3" s="7" t="s">
        <v>35</v>
      </c>
      <c r="E3" s="7" t="s">
        <v>36</v>
      </c>
      <c r="F3" s="7" t="s">
        <v>12</v>
      </c>
      <c r="G3" s="7" t="s">
        <v>12</v>
      </c>
      <c r="H3" s="7" t="s">
        <v>12</v>
      </c>
      <c r="I3" s="8">
        <v>4000</v>
      </c>
      <c r="J3" s="9" t="s">
        <v>12</v>
      </c>
      <c r="K3" s="7" t="s">
        <v>12</v>
      </c>
      <c r="L3" s="10" t="s">
        <v>52</v>
      </c>
      <c r="M3" s="7" t="s">
        <v>12</v>
      </c>
      <c r="N3" s="7" t="s">
        <v>22</v>
      </c>
      <c r="O3" s="15" t="s">
        <v>12</v>
      </c>
      <c r="P3" s="16" t="s">
        <v>12</v>
      </c>
      <c r="Q3" s="16" t="s">
        <v>12</v>
      </c>
      <c r="R3" s="16" t="s">
        <v>12</v>
      </c>
      <c r="S3" s="16" t="s">
        <v>12</v>
      </c>
      <c r="T3" s="16" t="s">
        <v>12</v>
      </c>
      <c r="V3" s="31"/>
    </row>
    <row r="4" spans="1:22" ht="19.5" customHeight="1" x14ac:dyDescent="0.25">
      <c r="A4" s="7" t="s">
        <v>48</v>
      </c>
      <c r="B4" s="7" t="s">
        <v>13</v>
      </c>
      <c r="C4" s="7" t="s">
        <v>27</v>
      </c>
      <c r="D4" s="11" t="s">
        <v>37</v>
      </c>
      <c r="E4" s="11" t="s">
        <v>38</v>
      </c>
      <c r="F4" s="7" t="s">
        <v>12</v>
      </c>
      <c r="G4" s="10" t="str">
        <f>T4</f>
        <v>187 (186.5)</v>
      </c>
      <c r="H4" s="7" t="s">
        <v>12</v>
      </c>
      <c r="I4" s="8">
        <v>3400</v>
      </c>
      <c r="J4" s="12">
        <v>5</v>
      </c>
      <c r="K4" s="7" t="s">
        <v>12</v>
      </c>
      <c r="L4" s="10" t="s">
        <v>52</v>
      </c>
      <c r="M4" s="7" t="s">
        <v>12</v>
      </c>
      <c r="N4" s="7" t="s">
        <v>22</v>
      </c>
      <c r="O4" s="14">
        <v>186.5</v>
      </c>
      <c r="P4" s="16" t="str">
        <f>MID(L3,1,1)</f>
        <v>0</v>
      </c>
      <c r="Q4" s="16" t="str">
        <f>MID(L3,3,2)</f>
        <v>43</v>
      </c>
      <c r="R4" s="16">
        <f>-(P4+Q4/60)</f>
        <v>-0.71666666666666667</v>
      </c>
      <c r="S4" s="17">
        <f>O4-R4</f>
        <v>187.21666666666667</v>
      </c>
      <c r="T4" s="16" t="str">
        <f>TEXT(S4,"000")&amp;TEXT(O4," (000.0)")</f>
        <v>187 (186.5)</v>
      </c>
      <c r="V4" s="31"/>
    </row>
    <row r="5" spans="1:22" x14ac:dyDescent="0.25">
      <c r="A5" s="7" t="s">
        <v>48</v>
      </c>
      <c r="B5" s="7" t="s">
        <v>13</v>
      </c>
      <c r="C5" s="7" t="s">
        <v>28</v>
      </c>
      <c r="D5" s="11" t="s">
        <v>39</v>
      </c>
      <c r="E5" s="11" t="s">
        <v>40</v>
      </c>
      <c r="F5" s="7" t="s">
        <v>12</v>
      </c>
      <c r="G5" s="10" t="str">
        <f t="shared" ref="G5:G6" si="0">T5</f>
        <v>277 (276.5)</v>
      </c>
      <c r="H5" s="7" t="s">
        <v>12</v>
      </c>
      <c r="I5" s="8">
        <v>1840</v>
      </c>
      <c r="J5" s="13">
        <v>5</v>
      </c>
      <c r="K5" s="7" t="s">
        <v>12</v>
      </c>
      <c r="L5" s="10" t="s">
        <v>52</v>
      </c>
      <c r="M5" s="8" t="s">
        <v>43</v>
      </c>
      <c r="N5" s="7" t="s">
        <v>22</v>
      </c>
      <c r="O5" s="14">
        <v>276.5</v>
      </c>
      <c r="P5" s="16" t="str">
        <f t="shared" ref="P5:P6" si="1">MID(L4,1,1)</f>
        <v>0</v>
      </c>
      <c r="Q5" s="16" t="str">
        <f t="shared" ref="Q5:Q6" si="2">MID(L4,3,2)</f>
        <v>43</v>
      </c>
      <c r="R5" s="16">
        <f>-(P5+Q5/60)</f>
        <v>-0.71666666666666667</v>
      </c>
      <c r="S5" s="17">
        <f t="shared" ref="S5:S6" si="3">O5-R5</f>
        <v>277.21666666666664</v>
      </c>
      <c r="T5" s="16" t="str">
        <f t="shared" ref="T5:T6" si="4">TEXT(S5,"000")&amp;TEXT(O5," (000.0)")</f>
        <v>277 (276.5)</v>
      </c>
      <c r="V5" s="31"/>
    </row>
    <row r="6" spans="1:22" x14ac:dyDescent="0.25">
      <c r="A6" s="7" t="s">
        <v>48</v>
      </c>
      <c r="B6" s="7" t="s">
        <v>13</v>
      </c>
      <c r="C6" s="7" t="s">
        <v>29</v>
      </c>
      <c r="D6" s="11" t="s">
        <v>41</v>
      </c>
      <c r="E6" s="11" t="s">
        <v>42</v>
      </c>
      <c r="F6" s="7" t="s">
        <v>14</v>
      </c>
      <c r="G6" s="10" t="str">
        <f t="shared" si="0"/>
        <v>277 (276.5)</v>
      </c>
      <c r="H6" s="7" t="s">
        <v>24</v>
      </c>
      <c r="I6" s="8">
        <v>243</v>
      </c>
      <c r="J6" s="13">
        <v>5</v>
      </c>
      <c r="K6" s="7" t="s">
        <v>12</v>
      </c>
      <c r="L6" s="10" t="s">
        <v>52</v>
      </c>
      <c r="M6" s="8" t="s">
        <v>23</v>
      </c>
      <c r="N6" s="7" t="s">
        <v>22</v>
      </c>
      <c r="O6" s="14">
        <v>276.5</v>
      </c>
      <c r="P6" s="16" t="str">
        <f t="shared" si="1"/>
        <v>0</v>
      </c>
      <c r="Q6" s="16" t="str">
        <f t="shared" si="2"/>
        <v>43</v>
      </c>
      <c r="R6" s="16">
        <f>-(P6+Q6/60)</f>
        <v>-0.71666666666666667</v>
      </c>
      <c r="S6" s="17">
        <f t="shared" si="3"/>
        <v>277.21666666666664</v>
      </c>
      <c r="T6" s="16" t="str">
        <f t="shared" si="4"/>
        <v>277 (276.5)</v>
      </c>
      <c r="V6" s="31"/>
    </row>
    <row r="7" spans="1:22" x14ac:dyDescent="0.25">
      <c r="A7" s="7" t="s">
        <v>48</v>
      </c>
      <c r="B7" s="7" t="s">
        <v>31</v>
      </c>
      <c r="C7" s="7" t="s">
        <v>30</v>
      </c>
      <c r="D7" s="11" t="s">
        <v>44</v>
      </c>
      <c r="E7" s="11" t="s">
        <v>45</v>
      </c>
      <c r="F7" s="7" t="s">
        <v>12</v>
      </c>
      <c r="G7" s="10" t="s">
        <v>12</v>
      </c>
      <c r="H7" s="7" t="s">
        <v>12</v>
      </c>
      <c r="I7" s="8">
        <v>4000</v>
      </c>
      <c r="J7" s="13" t="s">
        <v>12</v>
      </c>
      <c r="K7" s="7" t="s">
        <v>12</v>
      </c>
      <c r="L7" s="10" t="s">
        <v>52</v>
      </c>
      <c r="M7" s="8" t="s">
        <v>12</v>
      </c>
      <c r="N7" s="7" t="s">
        <v>22</v>
      </c>
      <c r="O7" s="14" t="s">
        <v>12</v>
      </c>
      <c r="P7" s="16"/>
      <c r="Q7" s="16"/>
      <c r="R7" s="16"/>
      <c r="S7" s="16"/>
      <c r="T7" s="16"/>
      <c r="V7" s="31"/>
    </row>
    <row r="8" spans="1:22" x14ac:dyDescent="0.25">
      <c r="O8" s="2"/>
      <c r="V8" s="31"/>
    </row>
    <row r="9" spans="1:22" ht="18" x14ac:dyDescent="0.25">
      <c r="A9" s="32" t="s">
        <v>34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"/>
      <c r="P9" s="3"/>
      <c r="Q9" s="3"/>
      <c r="R9" s="3"/>
      <c r="S9" s="3"/>
      <c r="T9" s="3"/>
      <c r="V9" s="31"/>
    </row>
    <row r="10" spans="1:22" ht="38.25" x14ac:dyDescent="0.25">
      <c r="A10" s="4" t="s">
        <v>0</v>
      </c>
      <c r="B10" s="4" t="s">
        <v>1</v>
      </c>
      <c r="C10" s="4" t="s">
        <v>15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16</v>
      </c>
      <c r="N10" s="4" t="s">
        <v>17</v>
      </c>
      <c r="O10" s="5" t="b">
        <v>1</v>
      </c>
      <c r="P10" s="5" t="s">
        <v>18</v>
      </c>
      <c r="Q10" s="5" t="s">
        <v>19</v>
      </c>
      <c r="R10" s="6" t="s">
        <v>20</v>
      </c>
      <c r="S10" s="3"/>
      <c r="T10" s="3"/>
      <c r="V10" s="31"/>
    </row>
    <row r="11" spans="1:22" x14ac:dyDescent="0.25">
      <c r="A11" s="7" t="s">
        <v>48</v>
      </c>
      <c r="B11" s="7" t="s">
        <v>11</v>
      </c>
      <c r="C11" s="7" t="s">
        <v>32</v>
      </c>
      <c r="D11" s="7" t="s">
        <v>46</v>
      </c>
      <c r="E11" s="7" t="s">
        <v>47</v>
      </c>
      <c r="F11" s="7" t="s">
        <v>12</v>
      </c>
      <c r="G11" s="7" t="s">
        <v>12</v>
      </c>
      <c r="H11" s="7" t="s">
        <v>12</v>
      </c>
      <c r="I11" s="8">
        <v>4000</v>
      </c>
      <c r="J11" s="9" t="s">
        <v>12</v>
      </c>
      <c r="K11" s="7" t="s">
        <v>12</v>
      </c>
      <c r="L11" s="10" t="s">
        <v>52</v>
      </c>
      <c r="M11" s="7" t="s">
        <v>12</v>
      </c>
      <c r="N11" s="7" t="s">
        <v>22</v>
      </c>
      <c r="O11" s="15" t="s">
        <v>12</v>
      </c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V11" s="31"/>
    </row>
    <row r="12" spans="1:22" x14ac:dyDescent="0.25">
      <c r="A12" s="7" t="s">
        <v>48</v>
      </c>
      <c r="B12" s="7" t="s">
        <v>13</v>
      </c>
      <c r="C12" s="7" t="s">
        <v>27</v>
      </c>
      <c r="D12" s="11" t="s">
        <v>37</v>
      </c>
      <c r="E12" s="11" t="s">
        <v>38</v>
      </c>
      <c r="F12" s="7" t="s">
        <v>12</v>
      </c>
      <c r="G12" s="10" t="str">
        <f>T12</f>
        <v>007 (006.5)</v>
      </c>
      <c r="H12" s="7" t="s">
        <v>12</v>
      </c>
      <c r="I12" s="8">
        <v>3400</v>
      </c>
      <c r="J12" s="12">
        <v>5</v>
      </c>
      <c r="K12" s="7" t="s">
        <v>12</v>
      </c>
      <c r="L12" s="10" t="s">
        <v>52</v>
      </c>
      <c r="M12" s="7" t="s">
        <v>12</v>
      </c>
      <c r="N12" s="7" t="s">
        <v>22</v>
      </c>
      <c r="O12" s="14">
        <v>6.5</v>
      </c>
      <c r="P12" s="16" t="str">
        <f>MID(L11,1,1)</f>
        <v>0</v>
      </c>
      <c r="Q12" s="16" t="str">
        <f t="shared" ref="Q12:Q14" si="5">MID(L11,3,2)</f>
        <v>43</v>
      </c>
      <c r="R12" s="16">
        <f>-(P12+Q12/60)</f>
        <v>-0.71666666666666667</v>
      </c>
      <c r="S12" s="17">
        <f>O12-R12</f>
        <v>7.2166666666666668</v>
      </c>
      <c r="T12" s="16" t="str">
        <f>TEXT(S12,"000")&amp;TEXT(O12," (000.0)")</f>
        <v>007 (006.5)</v>
      </c>
      <c r="V12" s="31"/>
    </row>
    <row r="13" spans="1:22" x14ac:dyDescent="0.25">
      <c r="A13" s="7" t="s">
        <v>48</v>
      </c>
      <c r="B13" s="7" t="s">
        <v>13</v>
      </c>
      <c r="C13" s="7" t="s">
        <v>28</v>
      </c>
      <c r="D13" s="11" t="s">
        <v>39</v>
      </c>
      <c r="E13" s="11" t="s">
        <v>40</v>
      </c>
      <c r="F13" s="7" t="s">
        <v>12</v>
      </c>
      <c r="G13" s="10" t="str">
        <f t="shared" ref="G13:G14" si="6">T13</f>
        <v>277 (276.5)</v>
      </c>
      <c r="H13" s="7" t="s">
        <v>12</v>
      </c>
      <c r="I13" s="8">
        <v>1840</v>
      </c>
      <c r="J13" s="13">
        <v>5</v>
      </c>
      <c r="K13" s="7" t="s">
        <v>12</v>
      </c>
      <c r="L13" s="10" t="s">
        <v>52</v>
      </c>
      <c r="M13" s="8" t="s">
        <v>43</v>
      </c>
      <c r="N13" s="7" t="s">
        <v>22</v>
      </c>
      <c r="O13" s="14">
        <v>276.5</v>
      </c>
      <c r="P13" s="16" t="str">
        <f t="shared" ref="P13:P14" si="7">MID(L12,1,1)</f>
        <v>0</v>
      </c>
      <c r="Q13" s="16" t="str">
        <f t="shared" si="5"/>
        <v>43</v>
      </c>
      <c r="R13" s="16">
        <f>-(P13+Q13/60)</f>
        <v>-0.71666666666666667</v>
      </c>
      <c r="S13" s="17">
        <f t="shared" ref="S13:S14" si="8">O13-R13</f>
        <v>277.21666666666664</v>
      </c>
      <c r="T13" s="16" t="str">
        <f t="shared" ref="T13:T14" si="9">TEXT(S13,"000")&amp;TEXT(O13," (000.0)")</f>
        <v>277 (276.5)</v>
      </c>
      <c r="V13" s="31"/>
    </row>
    <row r="14" spans="1:22" x14ac:dyDescent="0.25">
      <c r="A14" s="7" t="s">
        <v>48</v>
      </c>
      <c r="B14" s="7" t="s">
        <v>13</v>
      </c>
      <c r="C14" s="7" t="s">
        <v>29</v>
      </c>
      <c r="D14" s="11" t="s">
        <v>41</v>
      </c>
      <c r="E14" s="11" t="s">
        <v>42</v>
      </c>
      <c r="F14" s="7" t="s">
        <v>14</v>
      </c>
      <c r="G14" s="10" t="str">
        <f t="shared" si="6"/>
        <v>277 (276.5)</v>
      </c>
      <c r="H14" s="7" t="s">
        <v>24</v>
      </c>
      <c r="I14" s="8">
        <v>243</v>
      </c>
      <c r="J14" s="13">
        <v>5</v>
      </c>
      <c r="K14" s="7" t="s">
        <v>12</v>
      </c>
      <c r="L14" s="10" t="s">
        <v>52</v>
      </c>
      <c r="M14" s="8" t="s">
        <v>23</v>
      </c>
      <c r="N14" s="7" t="s">
        <v>22</v>
      </c>
      <c r="O14" s="14">
        <v>276.5</v>
      </c>
      <c r="P14" s="16" t="str">
        <f t="shared" si="7"/>
        <v>0</v>
      </c>
      <c r="Q14" s="16" t="str">
        <f t="shared" si="5"/>
        <v>43</v>
      </c>
      <c r="R14" s="16">
        <f>-(P14+Q14/60)</f>
        <v>-0.71666666666666667</v>
      </c>
      <c r="S14" s="17">
        <f t="shared" si="8"/>
        <v>277.21666666666664</v>
      </c>
      <c r="T14" s="16" t="str">
        <f t="shared" si="9"/>
        <v>277 (276.5)</v>
      </c>
      <c r="V14" s="31"/>
    </row>
    <row r="15" spans="1:22" x14ac:dyDescent="0.25">
      <c r="A15" s="7" t="s">
        <v>48</v>
      </c>
      <c r="B15" s="7" t="s">
        <v>31</v>
      </c>
      <c r="C15" s="7" t="s">
        <v>30</v>
      </c>
      <c r="D15" s="11" t="s">
        <v>44</v>
      </c>
      <c r="E15" s="11" t="s">
        <v>45</v>
      </c>
      <c r="F15" s="7" t="s">
        <v>12</v>
      </c>
      <c r="G15" s="10" t="s">
        <v>12</v>
      </c>
      <c r="H15" s="7" t="s">
        <v>12</v>
      </c>
      <c r="I15" s="8">
        <v>4000</v>
      </c>
      <c r="J15" s="13" t="s">
        <v>12</v>
      </c>
      <c r="K15" s="7" t="s">
        <v>12</v>
      </c>
      <c r="L15" s="10" t="s">
        <v>52</v>
      </c>
      <c r="M15" s="8" t="s">
        <v>12</v>
      </c>
      <c r="N15" s="7" t="s">
        <v>22</v>
      </c>
      <c r="O15" s="14" t="s">
        <v>12</v>
      </c>
      <c r="P15" s="16"/>
      <c r="Q15" s="16"/>
      <c r="R15" s="16"/>
      <c r="S15" s="16"/>
      <c r="T15" s="16"/>
      <c r="V15" s="31"/>
    </row>
    <row r="16" spans="1:22" x14ac:dyDescent="0.25">
      <c r="V16" s="31"/>
    </row>
    <row r="17" spans="1:22" ht="18" x14ac:dyDescent="0.25">
      <c r="A17" s="32" t="s">
        <v>33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"/>
      <c r="P17" s="3"/>
      <c r="Q17" s="3"/>
      <c r="R17" s="3"/>
      <c r="S17" s="3"/>
      <c r="T17" s="3"/>
      <c r="V17" s="31"/>
    </row>
    <row r="18" spans="1:22" ht="38.25" x14ac:dyDescent="0.25">
      <c r="A18" s="4" t="s">
        <v>0</v>
      </c>
      <c r="B18" s="4" t="s">
        <v>1</v>
      </c>
      <c r="C18" s="4" t="s">
        <v>15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7</v>
      </c>
      <c r="J18" s="4" t="s">
        <v>8</v>
      </c>
      <c r="K18" s="4" t="s">
        <v>9</v>
      </c>
      <c r="L18" s="4" t="s">
        <v>10</v>
      </c>
      <c r="M18" s="4" t="s">
        <v>16</v>
      </c>
      <c r="N18" s="4" t="s">
        <v>17</v>
      </c>
      <c r="O18" s="5" t="b">
        <v>1</v>
      </c>
      <c r="P18" s="5" t="s">
        <v>18</v>
      </c>
      <c r="Q18" s="5" t="s">
        <v>19</v>
      </c>
      <c r="R18" s="6" t="s">
        <v>20</v>
      </c>
      <c r="S18" s="3"/>
      <c r="T18" s="3"/>
      <c r="V18" s="31"/>
    </row>
    <row r="19" spans="1:22" x14ac:dyDescent="0.25">
      <c r="A19" s="7" t="s">
        <v>48</v>
      </c>
      <c r="B19" s="7" t="s">
        <v>11</v>
      </c>
      <c r="C19" s="7" t="s">
        <v>30</v>
      </c>
      <c r="D19" s="11" t="s">
        <v>44</v>
      </c>
      <c r="E19" s="11" t="s">
        <v>45</v>
      </c>
      <c r="F19" s="7" t="s">
        <v>12</v>
      </c>
      <c r="G19" s="7" t="s">
        <v>12</v>
      </c>
      <c r="H19" s="7" t="s">
        <v>12</v>
      </c>
      <c r="I19" s="8">
        <v>4000</v>
      </c>
      <c r="J19" s="9" t="s">
        <v>12</v>
      </c>
      <c r="K19" s="7" t="s">
        <v>12</v>
      </c>
      <c r="L19" s="10" t="s">
        <v>52</v>
      </c>
      <c r="M19" s="7" t="s">
        <v>12</v>
      </c>
      <c r="N19" s="7" t="s">
        <v>22</v>
      </c>
      <c r="O19" s="15" t="s">
        <v>12</v>
      </c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V19" s="31"/>
    </row>
    <row r="20" spans="1:22" x14ac:dyDescent="0.25">
      <c r="A20" s="7" t="s">
        <v>48</v>
      </c>
      <c r="B20" s="7" t="s">
        <v>13</v>
      </c>
      <c r="C20" s="7" t="s">
        <v>27</v>
      </c>
      <c r="D20" s="11" t="s">
        <v>37</v>
      </c>
      <c r="E20" s="11" t="s">
        <v>38</v>
      </c>
      <c r="F20" s="7" t="s">
        <v>12</v>
      </c>
      <c r="G20" s="10" t="str">
        <f>T20</f>
        <v>277 (276.5)</v>
      </c>
      <c r="H20" s="7" t="s">
        <v>12</v>
      </c>
      <c r="I20" s="8">
        <v>3400</v>
      </c>
      <c r="J20" s="12">
        <v>5</v>
      </c>
      <c r="K20" s="7" t="s">
        <v>12</v>
      </c>
      <c r="L20" s="10" t="s">
        <v>52</v>
      </c>
      <c r="M20" s="7" t="s">
        <v>12</v>
      </c>
      <c r="N20" s="7" t="s">
        <v>22</v>
      </c>
      <c r="O20" s="14">
        <v>276.5</v>
      </c>
      <c r="P20" s="16" t="str">
        <f>MID(L19,1,1)</f>
        <v>0</v>
      </c>
      <c r="Q20" s="16" t="str">
        <f t="shared" ref="Q20:Q22" si="10">MID(L19,3,2)</f>
        <v>43</v>
      </c>
      <c r="R20" s="16">
        <f>-(P20+Q20/60)</f>
        <v>-0.71666666666666667</v>
      </c>
      <c r="S20" s="17">
        <f>O20-R20</f>
        <v>277.21666666666664</v>
      </c>
      <c r="T20" s="16" t="str">
        <f>TEXT(S20,"000")&amp;TEXT(O20," (000.0)")</f>
        <v>277 (276.5)</v>
      </c>
      <c r="V20" s="31"/>
    </row>
    <row r="21" spans="1:22" x14ac:dyDescent="0.25">
      <c r="A21" s="7" t="s">
        <v>48</v>
      </c>
      <c r="B21" s="7" t="s">
        <v>13</v>
      </c>
      <c r="C21" s="7" t="s">
        <v>28</v>
      </c>
      <c r="D21" s="11" t="s">
        <v>39</v>
      </c>
      <c r="E21" s="11" t="s">
        <v>40</v>
      </c>
      <c r="F21" s="7" t="s">
        <v>12</v>
      </c>
      <c r="G21" s="10" t="str">
        <f t="shared" ref="G21:G22" si="11">T21</f>
        <v>277 (276.5)</v>
      </c>
      <c r="H21" s="7" t="s">
        <v>12</v>
      </c>
      <c r="I21" s="8">
        <v>1840</v>
      </c>
      <c r="J21" s="13">
        <v>5</v>
      </c>
      <c r="K21" s="7" t="s">
        <v>12</v>
      </c>
      <c r="L21" s="10" t="s">
        <v>52</v>
      </c>
      <c r="M21" s="8" t="s">
        <v>43</v>
      </c>
      <c r="N21" s="7" t="s">
        <v>22</v>
      </c>
      <c r="O21" s="14">
        <v>276.5</v>
      </c>
      <c r="P21" s="16" t="str">
        <f t="shared" ref="P21:P22" si="12">MID(L20,1,1)</f>
        <v>0</v>
      </c>
      <c r="Q21" s="16" t="str">
        <f t="shared" si="10"/>
        <v>43</v>
      </c>
      <c r="R21" s="16">
        <f>-(P21+Q21/60)</f>
        <v>-0.71666666666666667</v>
      </c>
      <c r="S21" s="17">
        <f t="shared" ref="S21:S22" si="13">O21-R21</f>
        <v>277.21666666666664</v>
      </c>
      <c r="T21" s="16" t="str">
        <f t="shared" ref="T21:T22" si="14">TEXT(S21,"000")&amp;TEXT(O21," (000.0)")</f>
        <v>277 (276.5)</v>
      </c>
      <c r="V21" s="31"/>
    </row>
    <row r="22" spans="1:22" x14ac:dyDescent="0.25">
      <c r="A22" s="7" t="s">
        <v>48</v>
      </c>
      <c r="B22" s="7" t="s">
        <v>13</v>
      </c>
      <c r="C22" s="7" t="s">
        <v>29</v>
      </c>
      <c r="D22" s="11" t="s">
        <v>41</v>
      </c>
      <c r="E22" s="11" t="s">
        <v>42</v>
      </c>
      <c r="F22" s="7" t="s">
        <v>14</v>
      </c>
      <c r="G22" s="10" t="str">
        <f t="shared" si="11"/>
        <v>277 (276.5)</v>
      </c>
      <c r="H22" s="7" t="s">
        <v>24</v>
      </c>
      <c r="I22" s="8">
        <v>243</v>
      </c>
      <c r="J22" s="13">
        <v>5</v>
      </c>
      <c r="K22" s="7" t="s">
        <v>12</v>
      </c>
      <c r="L22" s="10" t="s">
        <v>52</v>
      </c>
      <c r="M22" s="8" t="s">
        <v>23</v>
      </c>
      <c r="N22" s="7" t="s">
        <v>22</v>
      </c>
      <c r="O22" s="14">
        <v>276.5</v>
      </c>
      <c r="P22" s="16" t="str">
        <f t="shared" si="12"/>
        <v>0</v>
      </c>
      <c r="Q22" s="16" t="str">
        <f t="shared" si="10"/>
        <v>43</v>
      </c>
      <c r="R22" s="16">
        <f>-(P22+Q22/60)</f>
        <v>-0.71666666666666667</v>
      </c>
      <c r="S22" s="17">
        <f t="shared" si="13"/>
        <v>277.21666666666664</v>
      </c>
      <c r="T22" s="16" t="str">
        <f t="shared" si="14"/>
        <v>277 (276.5)</v>
      </c>
      <c r="V22" s="31"/>
    </row>
    <row r="23" spans="1:22" x14ac:dyDescent="0.25">
      <c r="A23" s="7" t="s">
        <v>48</v>
      </c>
      <c r="B23" s="7" t="s">
        <v>31</v>
      </c>
      <c r="C23" s="7" t="s">
        <v>30</v>
      </c>
      <c r="D23" s="11" t="s">
        <v>44</v>
      </c>
      <c r="E23" s="11" t="s">
        <v>45</v>
      </c>
      <c r="F23" s="7" t="s">
        <v>12</v>
      </c>
      <c r="G23" s="10" t="s">
        <v>12</v>
      </c>
      <c r="H23" s="7" t="s">
        <v>12</v>
      </c>
      <c r="I23" s="8">
        <v>4000</v>
      </c>
      <c r="J23" s="13" t="s">
        <v>12</v>
      </c>
      <c r="K23" s="7" t="s">
        <v>12</v>
      </c>
      <c r="L23" s="10" t="s">
        <v>52</v>
      </c>
      <c r="M23" s="8" t="s">
        <v>12</v>
      </c>
      <c r="N23" s="7" t="s">
        <v>22</v>
      </c>
      <c r="O23" s="14" t="s">
        <v>12</v>
      </c>
      <c r="P23" s="16"/>
      <c r="Q23" s="16"/>
      <c r="R23" s="16"/>
      <c r="S23" s="16"/>
      <c r="T23" s="16"/>
      <c r="V23" s="31"/>
    </row>
    <row r="25" spans="1:22" ht="18" x14ac:dyDescent="0.25">
      <c r="A25" s="32" t="s">
        <v>49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22" ht="38.25" x14ac:dyDescent="0.25">
      <c r="A26" s="4" t="s">
        <v>0</v>
      </c>
      <c r="B26" s="4" t="s">
        <v>1</v>
      </c>
      <c r="C26" s="4" t="s">
        <v>15</v>
      </c>
      <c r="D26" s="4" t="s">
        <v>2</v>
      </c>
      <c r="E26" s="4" t="s">
        <v>3</v>
      </c>
      <c r="F26" s="4" t="s">
        <v>4</v>
      </c>
      <c r="G26" s="4" t="s">
        <v>5</v>
      </c>
      <c r="H26" s="4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4" t="s">
        <v>16</v>
      </c>
      <c r="N26" s="4" t="s">
        <v>17</v>
      </c>
    </row>
    <row r="27" spans="1:22" x14ac:dyDescent="0.25">
      <c r="A27" s="7" t="s">
        <v>49</v>
      </c>
      <c r="B27" s="7" t="s">
        <v>12</v>
      </c>
      <c r="C27" s="7" t="s">
        <v>30</v>
      </c>
      <c r="D27" s="11" t="s">
        <v>44</v>
      </c>
      <c r="E27" s="11" t="s">
        <v>45</v>
      </c>
      <c r="F27" s="7" t="s">
        <v>14</v>
      </c>
      <c r="G27" s="10" t="str">
        <f t="shared" ref="G27" si="15">T27</f>
        <v>277(276.5)</v>
      </c>
      <c r="H27" s="7" t="s">
        <v>12</v>
      </c>
      <c r="I27" s="8">
        <v>4000</v>
      </c>
      <c r="J27" s="7" t="s">
        <v>51</v>
      </c>
      <c r="K27" s="7" t="s">
        <v>12</v>
      </c>
      <c r="L27" s="10" t="s">
        <v>52</v>
      </c>
      <c r="M27" s="7" t="s">
        <v>12</v>
      </c>
      <c r="N27" s="7" t="s">
        <v>22</v>
      </c>
      <c r="O27" s="18">
        <v>276.5</v>
      </c>
      <c r="P27" s="19">
        <v>0</v>
      </c>
      <c r="Q27" s="19">
        <v>43.2</v>
      </c>
      <c r="R27" s="19">
        <v>-0.72</v>
      </c>
      <c r="S27" s="20">
        <v>277.2</v>
      </c>
      <c r="T27" s="19" t="s">
        <v>50</v>
      </c>
    </row>
  </sheetData>
  <mergeCells count="5">
    <mergeCell ref="A1:N1"/>
    <mergeCell ref="A9:N9"/>
    <mergeCell ref="A17:N17"/>
    <mergeCell ref="V2:V23"/>
    <mergeCell ref="A25:N25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6" workbookViewId="0">
      <selection activeCell="A16" sqref="A16:B20"/>
    </sheetView>
  </sheetViews>
  <sheetFormatPr baseColWidth="10" defaultRowHeight="15.75" x14ac:dyDescent="0.25"/>
  <cols>
    <col min="1" max="1" width="20.125" style="21" customWidth="1"/>
    <col min="2" max="2" width="42.75" style="21" customWidth="1"/>
  </cols>
  <sheetData>
    <row r="1" spans="1:9" x14ac:dyDescent="0.25">
      <c r="A1" s="33" t="s">
        <v>55</v>
      </c>
      <c r="B1" s="33"/>
      <c r="D1" s="40" t="s">
        <v>90</v>
      </c>
      <c r="E1" s="41"/>
      <c r="F1" s="41"/>
      <c r="G1" s="41"/>
      <c r="H1" s="41"/>
      <c r="I1" s="42"/>
    </row>
    <row r="2" spans="1:9" ht="47.25" customHeight="1" x14ac:dyDescent="0.25">
      <c r="A2" s="23" t="s">
        <v>53</v>
      </c>
      <c r="B2" s="24" t="s">
        <v>56</v>
      </c>
      <c r="D2" s="34" t="s">
        <v>91</v>
      </c>
      <c r="E2" s="35"/>
      <c r="F2" s="35"/>
      <c r="G2" s="35"/>
      <c r="H2" s="35"/>
      <c r="I2" s="36"/>
    </row>
    <row r="3" spans="1:9" ht="47.25" x14ac:dyDescent="0.25">
      <c r="A3" s="23" t="s">
        <v>54</v>
      </c>
      <c r="B3" s="24" t="s">
        <v>57</v>
      </c>
      <c r="D3" s="34"/>
      <c r="E3" s="35"/>
      <c r="F3" s="35"/>
      <c r="G3" s="35"/>
      <c r="H3" s="35"/>
      <c r="I3" s="36"/>
    </row>
    <row r="4" spans="1:9" x14ac:dyDescent="0.25">
      <c r="D4" s="34"/>
      <c r="E4" s="35"/>
      <c r="F4" s="35"/>
      <c r="G4" s="35"/>
      <c r="H4" s="35"/>
      <c r="I4" s="36"/>
    </row>
    <row r="5" spans="1:9" ht="31.5" x14ac:dyDescent="0.25">
      <c r="A5" s="22" t="s">
        <v>58</v>
      </c>
      <c r="B5" s="24" t="s">
        <v>59</v>
      </c>
      <c r="D5" s="37"/>
      <c r="E5" s="38"/>
      <c r="F5" s="38"/>
      <c r="G5" s="38"/>
      <c r="H5" s="38"/>
      <c r="I5" s="39"/>
    </row>
    <row r="8" spans="1:9" x14ac:dyDescent="0.25">
      <c r="A8" s="33" t="s">
        <v>55</v>
      </c>
      <c r="B8" s="33"/>
    </row>
    <row r="9" spans="1:9" ht="47.25" x14ac:dyDescent="0.25">
      <c r="A9" s="23" t="s">
        <v>87</v>
      </c>
      <c r="B9" s="24" t="s">
        <v>92</v>
      </c>
    </row>
    <row r="10" spans="1:9" ht="47.25" x14ac:dyDescent="0.25">
      <c r="A10" s="23" t="s">
        <v>88</v>
      </c>
      <c r="B10" s="24" t="s">
        <v>93</v>
      </c>
    </row>
    <row r="11" spans="1:9" ht="63" x14ac:dyDescent="0.25">
      <c r="A11" s="23" t="s">
        <v>89</v>
      </c>
      <c r="B11" s="24" t="s">
        <v>94</v>
      </c>
    </row>
    <row r="13" spans="1:9" ht="31.5" x14ac:dyDescent="0.25">
      <c r="A13" s="22" t="s">
        <v>58</v>
      </c>
      <c r="B13" s="24" t="s">
        <v>59</v>
      </c>
    </row>
    <row r="16" spans="1:9" x14ac:dyDescent="0.25">
      <c r="A16" s="33" t="s">
        <v>55</v>
      </c>
      <c r="B16" s="33"/>
    </row>
    <row r="17" spans="1:2" ht="63" x14ac:dyDescent="0.25">
      <c r="A17" s="23" t="s">
        <v>133</v>
      </c>
      <c r="B17" s="24" t="s">
        <v>135</v>
      </c>
    </row>
    <row r="18" spans="1:2" ht="63" x14ac:dyDescent="0.25">
      <c r="A18" s="23" t="s">
        <v>134</v>
      </c>
      <c r="B18" s="24" t="s">
        <v>136</v>
      </c>
    </row>
    <row r="20" spans="1:2" ht="31.5" x14ac:dyDescent="0.25">
      <c r="A20" s="22" t="s">
        <v>58</v>
      </c>
      <c r="B20" s="24" t="s">
        <v>59</v>
      </c>
    </row>
  </sheetData>
  <mergeCells count="5">
    <mergeCell ref="A1:B1"/>
    <mergeCell ref="A8:B8"/>
    <mergeCell ref="D2:I5"/>
    <mergeCell ref="D1:I1"/>
    <mergeCell ref="A16:B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3FF6E969AEF49BD2B0D6FDF33E5C7" ma:contentTypeVersion="0" ma:contentTypeDescription="Crear nuevo documento." ma:contentTypeScope="" ma:versionID="12bf052dbb020e3b992804157f0479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c9c0edc00d0634d6ec3063483afe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90F34-72CC-4012-9D88-1F6A546E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AAF2A9-D626-49E5-94D2-4F57CB9584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C70426-12C4-4FF4-9C49-C674202D21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SAMOG_STAR</vt:lpstr>
      <vt:lpstr>RAKEL_STAR</vt:lpstr>
      <vt:lpstr>KOPAL_STAR</vt:lpstr>
      <vt:lpstr>RNAV (RNP) RWY 10</vt:lpstr>
      <vt:lpstr>AD CHART NOTES</vt:lpstr>
      <vt:lpstr>RNAV (RNP) RWY 25</vt:lpstr>
      <vt:lpstr>STAR Routing</vt:lpstr>
      <vt:lpstr>KOPAL_STAR!Área_de_impresión</vt:lpstr>
      <vt:lpstr>'RNAV (RNP) RWY 10'!Área_de_impresión</vt:lpstr>
      <vt:lpstr>'RNAV (RNP) RWY 25'!Área_de_impresión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Locandro</dc:creator>
  <cp:keywords/>
  <dc:description/>
  <cp:lastModifiedBy>Antonio Locandro</cp:lastModifiedBy>
  <cp:revision/>
  <dcterms:created xsi:type="dcterms:W3CDTF">2010-03-11T15:31:47Z</dcterms:created>
  <dcterms:modified xsi:type="dcterms:W3CDTF">2017-05-30T15:11:41Z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0x010100C9E3FF6E969AEF49BD2B0D6FDF33E5C7</vt:lpwstr>
  </property>
  <property fmtid="{D5CDD505-2E9C-101B-9397-08002B2CF9AE}" pid="3" name="IsMyDocuments">
    <vt:bool>true</vt:bool>
  </property>
</Properties>
</file>