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mxd_versioned\03_AD\MHTG\"/>
    </mc:Choice>
  </mc:AlternateContent>
  <bookViews>
    <workbookView xWindow="480" yWindow="60" windowWidth="18120" windowHeight="10740" tabRatio="599" activeTab="2"/>
  </bookViews>
  <sheets>
    <sheet name="NORTH RNAV (RNP) RWY 02" sheetId="6" r:id="rId1"/>
    <sheet name="SOUTH RNAV (RNP) RWY 02" sheetId="7" r:id="rId2"/>
    <sheet name="MHTG RNAV SID 02" sheetId="1" r:id="rId3"/>
  </sheets>
  <definedNames>
    <definedName name="_xlnm.Print_Area" localSheetId="2">'MHTG RNAV SID 02'!$A$1:$M$8</definedName>
  </definedNames>
  <calcPr calcId="152511"/>
</workbook>
</file>

<file path=xl/calcChain.xml><?xml version="1.0" encoding="utf-8"?>
<calcChain xmlns="http://schemas.openxmlformats.org/spreadsheetml/2006/main">
  <c r="Q36" i="1" l="1"/>
  <c r="G33" i="1"/>
  <c r="G24" i="1"/>
  <c r="G14" i="1"/>
  <c r="S36" i="1"/>
  <c r="S35" i="1"/>
  <c r="S18" i="1"/>
  <c r="S17" i="1"/>
  <c r="S27" i="1"/>
  <c r="S26" i="1"/>
  <c r="S16" i="1"/>
  <c r="S7" i="1"/>
  <c r="S34" i="1"/>
  <c r="S25" i="1"/>
  <c r="S15" i="1"/>
  <c r="S6" i="1"/>
  <c r="S33" i="1"/>
  <c r="S32" i="1"/>
  <c r="S31" i="1"/>
  <c r="S24" i="1"/>
  <c r="S23" i="1"/>
  <c r="S22" i="1"/>
  <c r="S14" i="1"/>
  <c r="S13" i="1"/>
  <c r="S12" i="1"/>
  <c r="S5" i="1"/>
  <c r="S4" i="1"/>
  <c r="T9" i="1"/>
  <c r="G31" i="1" l="1"/>
  <c r="G22" i="1"/>
  <c r="G12" i="1"/>
  <c r="G3" i="1"/>
  <c r="S8" i="1"/>
  <c r="T14" i="1" l="1"/>
  <c r="S30" i="1"/>
  <c r="T37" i="1"/>
  <c r="Q4" i="1"/>
  <c r="T5" i="1" s="1"/>
  <c r="R4" i="1"/>
  <c r="Q5" i="1"/>
  <c r="T6" i="1" s="1"/>
  <c r="R5" i="1"/>
  <c r="Q6" i="1"/>
  <c r="T7" i="1" s="1"/>
  <c r="R6" i="1"/>
  <c r="Q7" i="1"/>
  <c r="R7" i="1"/>
  <c r="T8" i="1" s="1"/>
  <c r="Q8" i="1"/>
  <c r="R8" i="1"/>
  <c r="Q12" i="1"/>
  <c r="T13" i="1" s="1"/>
  <c r="R12" i="1"/>
  <c r="Q13" i="1"/>
  <c r="R13" i="1"/>
  <c r="Q14" i="1"/>
  <c r="T15" i="1" s="1"/>
  <c r="R14" i="1"/>
  <c r="Q15" i="1"/>
  <c r="T16" i="1" s="1"/>
  <c r="R15" i="1"/>
  <c r="Q16" i="1"/>
  <c r="T17" i="1" s="1"/>
  <c r="R16" i="1"/>
  <c r="Q17" i="1"/>
  <c r="T18" i="1" s="1"/>
  <c r="R17" i="1"/>
  <c r="Q18" i="1"/>
  <c r="T19" i="1" s="1"/>
  <c r="R18" i="1"/>
  <c r="Q20" i="1"/>
  <c r="R20" i="1"/>
  <c r="Q22" i="1"/>
  <c r="R22" i="1"/>
  <c r="Q23" i="1"/>
  <c r="T24" i="1" s="1"/>
  <c r="R23" i="1"/>
  <c r="Q24" i="1"/>
  <c r="T25" i="1" s="1"/>
  <c r="R24" i="1"/>
  <c r="Q25" i="1"/>
  <c r="T26" i="1" s="1"/>
  <c r="R25" i="1"/>
  <c r="Q26" i="1"/>
  <c r="T27" i="1" s="1"/>
  <c r="R26" i="1"/>
  <c r="Q27" i="1"/>
  <c r="T28" i="1" s="1"/>
  <c r="R27" i="1"/>
  <c r="Q29" i="1"/>
  <c r="R29" i="1"/>
  <c r="Q31" i="1"/>
  <c r="T32" i="1" s="1"/>
  <c r="R31" i="1"/>
  <c r="Q32" i="1"/>
  <c r="T33" i="1" s="1"/>
  <c r="R32" i="1"/>
  <c r="Q33" i="1"/>
  <c r="T34" i="1" s="1"/>
  <c r="R33" i="1"/>
  <c r="Q34" i="1"/>
  <c r="T35" i="1" s="1"/>
  <c r="R34" i="1"/>
  <c r="Q35" i="1"/>
  <c r="T36" i="1" s="1"/>
  <c r="R35" i="1"/>
  <c r="R36" i="1"/>
  <c r="Q3" i="1"/>
  <c r="R3" i="1"/>
  <c r="S3" i="1" l="1"/>
  <c r="T4" i="1" s="1"/>
  <c r="T23" i="1"/>
  <c r="T18" i="7"/>
  <c r="S18" i="7"/>
  <c r="U18" i="7" s="1"/>
  <c r="V18" i="7" s="1"/>
  <c r="W18" i="7" s="1"/>
  <c r="H18" i="7" s="1"/>
  <c r="T17" i="7"/>
  <c r="U17" i="7" s="1"/>
  <c r="V17" i="7" s="1"/>
  <c r="W17" i="7" s="1"/>
  <c r="H17" i="7" s="1"/>
  <c r="S17" i="7"/>
  <c r="T16" i="7"/>
  <c r="S16" i="7"/>
  <c r="U16" i="7" s="1"/>
  <c r="V16" i="7" s="1"/>
  <c r="W16" i="7" s="1"/>
  <c r="H16" i="7" s="1"/>
  <c r="T15" i="7"/>
  <c r="U15" i="7" s="1"/>
  <c r="V15" i="7" s="1"/>
  <c r="W15" i="7" s="1"/>
  <c r="H15" i="7" s="1"/>
  <c r="S15" i="7"/>
  <c r="T11" i="7"/>
  <c r="S11" i="7"/>
  <c r="U11" i="7" s="1"/>
  <c r="V11" i="7" s="1"/>
  <c r="W11" i="7" s="1"/>
  <c r="H11" i="7" s="1"/>
  <c r="T10" i="7"/>
  <c r="U10" i="7" s="1"/>
  <c r="V10" i="7" s="1"/>
  <c r="W10" i="7" s="1"/>
  <c r="S10" i="7"/>
  <c r="T9" i="7"/>
  <c r="S9" i="7"/>
  <c r="U9" i="7" s="1"/>
  <c r="V9" i="7" s="1"/>
  <c r="W9" i="7" s="1"/>
  <c r="H9" i="7" s="1"/>
  <c r="T8" i="7"/>
  <c r="S8" i="7"/>
  <c r="U8" i="7" s="1"/>
  <c r="V8" i="7" s="1"/>
  <c r="W8" i="7" s="1"/>
  <c r="T7" i="7"/>
  <c r="U7" i="7" s="1"/>
  <c r="V7" i="7" s="1"/>
  <c r="W7" i="7" s="1"/>
  <c r="H7" i="7" s="1"/>
  <c r="S7" i="7"/>
  <c r="T6" i="7"/>
  <c r="S6" i="7"/>
  <c r="U6" i="7" s="1"/>
  <c r="V6" i="7" s="1"/>
  <c r="W6" i="7" s="1"/>
  <c r="T5" i="7"/>
  <c r="S5" i="7"/>
  <c r="T4" i="7"/>
  <c r="S4" i="7"/>
  <c r="U4" i="7" s="1"/>
  <c r="V4" i="7" s="1"/>
  <c r="W4" i="7" s="1"/>
  <c r="H4" i="7" s="1"/>
  <c r="U5" i="7" l="1"/>
  <c r="V5" i="7" s="1"/>
  <c r="W5" i="7" s="1"/>
  <c r="T18" i="6"/>
  <c r="U18" i="6" s="1"/>
  <c r="V18" i="6" s="1"/>
  <c r="W18" i="6" s="1"/>
  <c r="H18" i="6" s="1"/>
  <c r="S18" i="6"/>
  <c r="S10" i="6"/>
  <c r="T10" i="6"/>
  <c r="S11" i="6"/>
  <c r="T11" i="6"/>
  <c r="S15" i="6"/>
  <c r="T15" i="6"/>
  <c r="S16" i="6"/>
  <c r="T16" i="6"/>
  <c r="S17" i="6"/>
  <c r="T17" i="6"/>
  <c r="U17" i="6" l="1"/>
  <c r="V17" i="6" s="1"/>
  <c r="W17" i="6" s="1"/>
  <c r="H17" i="6" s="1"/>
  <c r="U10" i="6"/>
  <c r="V10" i="6" s="1"/>
  <c r="W10" i="6" s="1"/>
  <c r="U16" i="6"/>
  <c r="V16" i="6" s="1"/>
  <c r="W16" i="6" s="1"/>
  <c r="H16" i="6" s="1"/>
  <c r="U11" i="6"/>
  <c r="V11" i="6" s="1"/>
  <c r="W11" i="6" s="1"/>
  <c r="H11" i="6" s="1"/>
  <c r="U15" i="6"/>
  <c r="V15" i="6" s="1"/>
  <c r="W15" i="6" s="1"/>
  <c r="H15" i="6" s="1"/>
  <c r="U37" i="1"/>
  <c r="G37" i="1" s="1"/>
  <c r="U36" i="1"/>
  <c r="G36" i="1" s="1"/>
  <c r="U35" i="1"/>
  <c r="G35" i="1" s="1"/>
  <c r="U34" i="1"/>
  <c r="G34" i="1" s="1"/>
  <c r="U33" i="1"/>
  <c r="U32" i="1"/>
  <c r="G32" i="1" s="1"/>
  <c r="T31" i="1"/>
  <c r="U31" i="1" s="1"/>
  <c r="U17" i="1"/>
  <c r="G17" i="1" s="1"/>
  <c r="U28" i="1"/>
  <c r="G28" i="1" s="1"/>
  <c r="U27" i="1"/>
  <c r="G27" i="1" s="1"/>
  <c r="U26" i="1"/>
  <c r="G26" i="1" s="1"/>
  <c r="U25" i="1"/>
  <c r="G25" i="1" s="1"/>
  <c r="U24" i="1"/>
  <c r="U23" i="1"/>
  <c r="G23" i="1" s="1"/>
  <c r="T22" i="1"/>
  <c r="U22" i="1" s="1"/>
  <c r="U19" i="1"/>
  <c r="G19" i="1" s="1"/>
  <c r="U18" i="1"/>
  <c r="G18" i="1" s="1"/>
  <c r="U16" i="1"/>
  <c r="G16" i="1" s="1"/>
  <c r="U15" i="1"/>
  <c r="G15" i="1" s="1"/>
  <c r="U14" i="1"/>
  <c r="U13" i="1"/>
  <c r="G13" i="1" s="1"/>
  <c r="T12" i="1"/>
  <c r="U12" i="1" s="1"/>
  <c r="U7" i="1"/>
  <c r="G7" i="1" s="1"/>
  <c r="U8" i="1"/>
  <c r="G8" i="1" s="1"/>
  <c r="U9" i="1"/>
  <c r="G9" i="1" s="1"/>
  <c r="T3" i="1"/>
  <c r="U3" i="1" s="1"/>
  <c r="T9" i="6"/>
  <c r="S9" i="6"/>
  <c r="T8" i="6"/>
  <c r="S8" i="6"/>
  <c r="T7" i="6"/>
  <c r="S7" i="6"/>
  <c r="T6" i="6"/>
  <c r="S6" i="6"/>
  <c r="T5" i="6"/>
  <c r="S5" i="6"/>
  <c r="T4" i="6"/>
  <c r="S4" i="6"/>
  <c r="U4" i="6" l="1"/>
  <c r="V4" i="6" s="1"/>
  <c r="W4" i="6" s="1"/>
  <c r="H4" i="6" s="1"/>
  <c r="U5" i="6"/>
  <c r="V5" i="6" s="1"/>
  <c r="W5" i="6" s="1"/>
  <c r="H5" i="6" s="1"/>
  <c r="U7" i="6"/>
  <c r="V7" i="6" s="1"/>
  <c r="W7" i="6" s="1"/>
  <c r="H7" i="6" s="1"/>
  <c r="U9" i="6"/>
  <c r="V9" i="6" s="1"/>
  <c r="W9" i="6" s="1"/>
  <c r="H9" i="6" s="1"/>
  <c r="U6" i="6"/>
  <c r="V6" i="6" s="1"/>
  <c r="W6" i="6" s="1"/>
  <c r="U8" i="6"/>
  <c r="V8" i="6" s="1"/>
  <c r="W8" i="6" s="1"/>
  <c r="U6" i="1" l="1"/>
  <c r="G6" i="1" s="1"/>
  <c r="U5" i="1"/>
  <c r="G5" i="1" s="1"/>
  <c r="U4" i="1"/>
  <c r="G4" i="1" l="1"/>
</calcChain>
</file>

<file path=xl/sharedStrings.xml><?xml version="1.0" encoding="utf-8"?>
<sst xmlns="http://schemas.openxmlformats.org/spreadsheetml/2006/main" count="898" uniqueCount="159">
  <si>
    <t>-</t>
  </si>
  <si>
    <t>Path Descriptor</t>
  </si>
  <si>
    <t>IF</t>
  </si>
  <si>
    <t>TF</t>
  </si>
  <si>
    <t>Fix Identifier
(Waypoint Name)</t>
  </si>
  <si>
    <t>Flyover</t>
  </si>
  <si>
    <t>Course
°M (°T)</t>
  </si>
  <si>
    <t>Turn Direction</t>
  </si>
  <si>
    <t>Magnetic
Variation</t>
  </si>
  <si>
    <t>Navigation
Performance</t>
  </si>
  <si>
    <t>Speed
Limit (Kt)</t>
  </si>
  <si>
    <t>Designator</t>
  </si>
  <si>
    <t>Distance 
(Nm)</t>
  </si>
  <si>
    <t>Latitude</t>
  </si>
  <si>
    <t>Longitude</t>
  </si>
  <si>
    <t>Altitude
(ft)</t>
  </si>
  <si>
    <t>DECLINATION</t>
  </si>
  <si>
    <t>D/d</t>
  </si>
  <si>
    <t>M/d</t>
  </si>
  <si>
    <t>VA</t>
  </si>
  <si>
    <t>R</t>
  </si>
  <si>
    <t>Y</t>
  </si>
  <si>
    <t>L</t>
  </si>
  <si>
    <t>RNP 0.3</t>
  </si>
  <si>
    <t>Vertical Angle/ Threshold Crossing Height</t>
  </si>
  <si>
    <t>BTO</t>
  </si>
  <si>
    <t>154412.09211N</t>
  </si>
  <si>
    <t>0865151.01132W</t>
  </si>
  <si>
    <t>RNP2</t>
  </si>
  <si>
    <t>CF</t>
  </si>
  <si>
    <t>TG007</t>
  </si>
  <si>
    <t>TG030</t>
  </si>
  <si>
    <t>140739.71N</t>
  </si>
  <si>
    <t>0871231.99W</t>
  </si>
  <si>
    <t>141518.27N</t>
  </si>
  <si>
    <t>0871206.67W</t>
  </si>
  <si>
    <t>True</t>
  </si>
  <si>
    <t>Magnetic</t>
  </si>
  <si>
    <t>TG006</t>
  </si>
  <si>
    <t>TG002</t>
  </si>
  <si>
    <t>TALAG</t>
  </si>
  <si>
    <t>142019.02N</t>
  </si>
  <si>
    <t>0871130.10W</t>
  </si>
  <si>
    <t>ALFRA</t>
  </si>
  <si>
    <t>LIBIS</t>
  </si>
  <si>
    <t>ARITA</t>
  </si>
  <si>
    <t>LMS</t>
  </si>
  <si>
    <t>141029N</t>
  </si>
  <si>
    <t>0864937W</t>
  </si>
  <si>
    <t>145140N</t>
  </si>
  <si>
    <t>0873718W</t>
  </si>
  <si>
    <t>0871600W</t>
  </si>
  <si>
    <t>142612N</t>
  </si>
  <si>
    <t>0870836W</t>
  </si>
  <si>
    <t>152811.16540N</t>
  </si>
  <si>
    <t>0875430.84130W</t>
  </si>
  <si>
    <t>TG003</t>
  </si>
  <si>
    <t>142418.39N</t>
  </si>
  <si>
    <t>0870058.53W</t>
  </si>
  <si>
    <t>TG004</t>
  </si>
  <si>
    <t>TG005</t>
  </si>
  <si>
    <t>VITAN</t>
  </si>
  <si>
    <t>141918.30N</t>
  </si>
  <si>
    <t>0873153.89W</t>
  </si>
  <si>
    <t>141234.83N</t>
  </si>
  <si>
    <t>0874058.56W</t>
  </si>
  <si>
    <t>133648N</t>
  </si>
  <si>
    <t>NORTH RNAV (RNP) RWY 02</t>
  </si>
  <si>
    <t>0°00' E</t>
  </si>
  <si>
    <t>radius (NM)</t>
  </si>
  <si>
    <t>MELVO</t>
  </si>
  <si>
    <t>TG017</t>
  </si>
  <si>
    <t>TG015</t>
  </si>
  <si>
    <t>TG013</t>
  </si>
  <si>
    <t>TG012</t>
  </si>
  <si>
    <t>TG011</t>
  </si>
  <si>
    <t>TG010</t>
  </si>
  <si>
    <t>RF</t>
  </si>
  <si>
    <t>Arc Center Fix</t>
  </si>
  <si>
    <t>141606.60N</t>
  </si>
  <si>
    <t>0871022.80W</t>
  </si>
  <si>
    <t>141328.33N</t>
  </si>
  <si>
    <t>0871629.49W</t>
  </si>
  <si>
    <t>9 000</t>
  </si>
  <si>
    <t>8 000</t>
  </si>
  <si>
    <t>7 000</t>
  </si>
  <si>
    <t>6 776</t>
  </si>
  <si>
    <t>TG009</t>
  </si>
  <si>
    <t>141023.26N</t>
  </si>
  <si>
    <t>0871925.66W</t>
  </si>
  <si>
    <t>140705.53N</t>
  </si>
  <si>
    <t>0871957.75W</t>
  </si>
  <si>
    <t>140553.97N</t>
  </si>
  <si>
    <t>140436.94N</t>
  </si>
  <si>
    <t>0871816.60W</t>
  </si>
  <si>
    <t>140229.26N</t>
  </si>
  <si>
    <t>0871456.06W</t>
  </si>
  <si>
    <t>140302.98N</t>
  </si>
  <si>
    <t>0871314.67W</t>
  </si>
  <si>
    <t>140511.71N</t>
  </si>
  <si>
    <t>0871229.30W</t>
  </si>
  <si>
    <t>141057.49N</t>
  </si>
  <si>
    <t>0871235.59W</t>
  </si>
  <si>
    <t>-3.5°/55'</t>
  </si>
  <si>
    <t>-3.5°</t>
  </si>
  <si>
    <t>RNP 0.5</t>
  </si>
  <si>
    <t>TG014
(FAF)</t>
  </si>
  <si>
    <t>Missed Approach</t>
  </si>
  <si>
    <t>Final Approach</t>
  </si>
  <si>
    <t>0871924.46W</t>
  </si>
  <si>
    <t xml:space="preserve">RWY02 </t>
  </si>
  <si>
    <t>TG0R1
140820.23N
0871709.06W</t>
  </si>
  <si>
    <t>TG0R2
140708.35N
0871635.41W</t>
  </si>
  <si>
    <t>TG0R3
140324.56N
0871418.87W</t>
  </si>
  <si>
    <t>SOUTH RNAV (RNP) RWY 02</t>
  </si>
  <si>
    <t>SOUTH RNAV (RNP) RWY 03</t>
  </si>
  <si>
    <t>SOUTH RNAV (RNP) RWY 04</t>
  </si>
  <si>
    <t>SOUTH RNAV (RNP) RWY 05</t>
  </si>
  <si>
    <t>SOUTH RNAV (RNP) RWY 06</t>
  </si>
  <si>
    <t>SOUTH RNAV (RNP) RWY 07</t>
  </si>
  <si>
    <t>SOUTH RNAV (RNP) RWY 08</t>
  </si>
  <si>
    <t>SOUTH RNAV (RNP) RWY 09</t>
  </si>
  <si>
    <t>SOUTH RNAV (RNP) RWY 10</t>
  </si>
  <si>
    <t>TNT</t>
  </si>
  <si>
    <t>140144.112168N</t>
  </si>
  <si>
    <t>0871344.797831W</t>
  </si>
  <si>
    <t>TG018</t>
  </si>
  <si>
    <t>0871202.66W</t>
  </si>
  <si>
    <t>140326.18N</t>
  </si>
  <si>
    <t>TG0R4
140659.48N
0871539.45W</t>
  </si>
  <si>
    <t>BTO1</t>
  </si>
  <si>
    <t>LIBIS1</t>
  </si>
  <si>
    <t>LMS1</t>
  </si>
  <si>
    <t>VITAN1</t>
  </si>
  <si>
    <t>+3 800</t>
  </si>
  <si>
    <t>+8 600</t>
  </si>
  <si>
    <t>+11 000</t>
  </si>
  <si>
    <t>+12 000</t>
  </si>
  <si>
    <t>+13 200</t>
  </si>
  <si>
    <t>+7 000</t>
  </si>
  <si>
    <t>135143.97N</t>
  </si>
  <si>
    <t>0874501.13W</t>
  </si>
  <si>
    <t>0°26' W</t>
  </si>
  <si>
    <t>0°48' W</t>
  </si>
  <si>
    <t>0°20' W</t>
  </si>
  <si>
    <t>0°21' W</t>
  </si>
  <si>
    <t>0°23' W</t>
  </si>
  <si>
    <t>0°24' W</t>
  </si>
  <si>
    <t>0°14' W</t>
  </si>
  <si>
    <t>0°10' W</t>
  </si>
  <si>
    <t>0°31' W</t>
  </si>
  <si>
    <t>0°34' W</t>
  </si>
  <si>
    <t>0°12' W</t>
  </si>
  <si>
    <t>0°06' W</t>
  </si>
  <si>
    <t xml:space="preserve">0°00' </t>
  </si>
  <si>
    <t>Recommended
Navaid</t>
  </si>
  <si>
    <t>Bearing from
Navaid</t>
  </si>
  <si>
    <t>R-012</t>
  </si>
  <si>
    <t>-
6.02 DME TNT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</si>
</sst>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3" fillId="0" borderId="0" xfId="0" applyFont="1"/>
    <xf numFmtId="0" fontId="4" fillId="0" borderId="1" xfId="0" applyFont="1" applyBorder="1" applyAlignment="1">
      <alignment horizontal="center" wrapText="1"/>
    </xf>
    <xf numFmtId="0" fontId="4" fillId="0" borderId="1" xfId="0" quotePrefix="1" applyFont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2" fontId="4" fillId="0" borderId="1" xfId="0" applyNumberFormat="1" applyFont="1" applyFill="1" applyBorder="1" applyAlignment="1">
      <alignment horizontal="center" wrapText="1"/>
    </xf>
    <xf numFmtId="0" fontId="3" fillId="4" borderId="0" xfId="0" applyFont="1" applyFill="1" applyAlignment="1">
      <alignment horizontal="center"/>
    </xf>
    <xf numFmtId="0" fontId="3" fillId="3" borderId="0" xfId="0" applyFont="1" applyFill="1"/>
    <xf numFmtId="0" fontId="1" fillId="0" borderId="0" xfId="0" applyFont="1" applyBorder="1" applyAlignment="1">
      <alignment horizontal="left" wrapText="1"/>
    </xf>
    <xf numFmtId="0" fontId="4" fillId="0" borderId="4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quotePrefix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9" fillId="0" borderId="0" xfId="0" applyFont="1"/>
    <xf numFmtId="0" fontId="4" fillId="0" borderId="1" xfId="0" quotePrefix="1" applyFont="1" applyFill="1" applyBorder="1" applyAlignment="1">
      <alignment horizontal="center" wrapText="1"/>
    </xf>
    <xf numFmtId="0" fontId="0" fillId="6" borderId="0" xfId="0" applyFill="1"/>
    <xf numFmtId="0" fontId="0" fillId="6" borderId="0" xfId="0" applyFill="1" applyBorder="1"/>
    <xf numFmtId="0" fontId="9" fillId="6" borderId="0" xfId="0" applyFont="1" applyFill="1"/>
    <xf numFmtId="0" fontId="1" fillId="0" borderId="3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5" borderId="2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8"/>
  <sheetViews>
    <sheetView workbookViewId="0">
      <selection activeCell="D9" sqref="D9"/>
    </sheetView>
  </sheetViews>
  <sheetFormatPr baseColWidth="10" defaultColWidth="9" defaultRowHeight="15.75" x14ac:dyDescent="0.25"/>
  <cols>
    <col min="1" max="1" width="3.5" customWidth="1"/>
    <col min="2" max="2" width="13.75" style="1" customWidth="1"/>
    <col min="3" max="3" width="9.875" style="1" customWidth="1"/>
    <col min="4" max="4" width="16.25" style="1" customWidth="1"/>
    <col min="5" max="5" width="13.25" style="1" customWidth="1"/>
    <col min="6" max="6" width="13.625" style="1" customWidth="1"/>
    <col min="7" max="7" width="7.25" style="1" customWidth="1"/>
    <col min="8" max="8" width="10.375" style="1" bestFit="1" customWidth="1"/>
    <col min="9" max="9" width="8.875" style="1" customWidth="1"/>
    <col min="10" max="10" width="8.25" style="1" customWidth="1"/>
    <col min="11" max="11" width="8.5" style="1" customWidth="1"/>
    <col min="12" max="12" width="8.125" style="1" customWidth="1"/>
    <col min="13" max="13" width="9.125" style="1" hidden="1" customWidth="1"/>
    <col min="14" max="14" width="16.125" style="1" customWidth="1"/>
    <col min="15" max="15" width="11.625" style="1" customWidth="1"/>
    <col min="16" max="16" width="6.125" style="1" customWidth="1"/>
    <col min="17" max="17" width="11.625" style="1" customWidth="1"/>
    <col min="18" max="18" width="10.875" hidden="1" customWidth="1"/>
    <col min="19" max="19" width="3.5" hidden="1" customWidth="1"/>
    <col min="20" max="20" width="3.75" hidden="1" customWidth="1"/>
    <col min="21" max="21" width="11.75" hidden="1" customWidth="1"/>
    <col min="22" max="22" width="9.125" hidden="1" customWidth="1"/>
    <col min="23" max="23" width="11.625" hidden="1" customWidth="1"/>
  </cols>
  <sheetData>
    <row r="1" spans="1:23" ht="18" customHeight="1" x14ac:dyDescent="0.25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13"/>
      <c r="Q1" s="13"/>
    </row>
    <row r="2" spans="1:23" ht="39.75" customHeight="1" x14ac:dyDescent="0.25">
      <c r="A2" s="25"/>
      <c r="B2" s="25" t="s">
        <v>11</v>
      </c>
      <c r="C2" s="25" t="s">
        <v>1</v>
      </c>
      <c r="D2" s="25" t="s">
        <v>4</v>
      </c>
      <c r="E2" s="25" t="s">
        <v>13</v>
      </c>
      <c r="F2" s="25" t="s">
        <v>14</v>
      </c>
      <c r="G2" s="25" t="s">
        <v>5</v>
      </c>
      <c r="H2" s="25" t="s">
        <v>6</v>
      </c>
      <c r="I2" s="25" t="s">
        <v>7</v>
      </c>
      <c r="J2" s="25" t="s">
        <v>15</v>
      </c>
      <c r="K2" s="25" t="s">
        <v>12</v>
      </c>
      <c r="L2" s="25" t="s">
        <v>10</v>
      </c>
      <c r="M2" s="25" t="s">
        <v>8</v>
      </c>
      <c r="N2" s="25" t="s">
        <v>24</v>
      </c>
      <c r="O2" s="25" t="s">
        <v>9</v>
      </c>
      <c r="P2" s="26" t="s">
        <v>69</v>
      </c>
      <c r="Q2" s="26" t="s">
        <v>78</v>
      </c>
      <c r="R2" s="4" t="b">
        <v>1</v>
      </c>
      <c r="S2" s="4" t="s">
        <v>17</v>
      </c>
      <c r="T2" s="4" t="s">
        <v>18</v>
      </c>
      <c r="U2" s="5" t="s">
        <v>16</v>
      </c>
      <c r="V2" s="6"/>
      <c r="W2" s="6"/>
    </row>
    <row r="3" spans="1:23" ht="37.5" customHeight="1" x14ac:dyDescent="0.25">
      <c r="A3" s="34" t="s">
        <v>108</v>
      </c>
      <c r="B3" s="15" t="s">
        <v>67</v>
      </c>
      <c r="C3" s="15" t="s">
        <v>2</v>
      </c>
      <c r="D3" s="15" t="s">
        <v>70</v>
      </c>
      <c r="E3" s="15" t="s">
        <v>79</v>
      </c>
      <c r="F3" s="15" t="s">
        <v>80</v>
      </c>
      <c r="G3" s="15" t="s">
        <v>0</v>
      </c>
      <c r="H3" s="15" t="s">
        <v>0</v>
      </c>
      <c r="I3" s="15" t="s">
        <v>0</v>
      </c>
      <c r="J3" s="16" t="s">
        <v>83</v>
      </c>
      <c r="K3" s="17" t="s">
        <v>0</v>
      </c>
      <c r="L3" s="15">
        <v>250</v>
      </c>
      <c r="M3" s="18" t="s">
        <v>68</v>
      </c>
      <c r="N3" s="15" t="s">
        <v>0</v>
      </c>
      <c r="O3" s="15" t="s">
        <v>105</v>
      </c>
      <c r="P3" s="15" t="s">
        <v>0</v>
      </c>
      <c r="Q3" s="15" t="s">
        <v>0</v>
      </c>
      <c r="R3" s="14" t="s">
        <v>0</v>
      </c>
      <c r="S3" s="6"/>
      <c r="T3" s="6"/>
      <c r="U3" s="6"/>
      <c r="V3" s="6"/>
      <c r="W3" s="6"/>
    </row>
    <row r="4" spans="1:23" ht="37.5" customHeight="1" x14ac:dyDescent="0.25">
      <c r="A4" s="34"/>
      <c r="B4" s="15" t="s">
        <v>67</v>
      </c>
      <c r="C4" s="15" t="s">
        <v>3</v>
      </c>
      <c r="D4" s="15" t="s">
        <v>71</v>
      </c>
      <c r="E4" s="15" t="s">
        <v>81</v>
      </c>
      <c r="F4" s="15" t="s">
        <v>82</v>
      </c>
      <c r="G4" s="15" t="s">
        <v>0</v>
      </c>
      <c r="H4" s="18" t="str">
        <f>W4</f>
        <v>245.1 (245.1)</v>
      </c>
      <c r="I4" s="15" t="s">
        <v>22</v>
      </c>
      <c r="J4" s="16" t="s">
        <v>84</v>
      </c>
      <c r="K4" s="15">
        <v>6.49</v>
      </c>
      <c r="L4" s="15">
        <v>250</v>
      </c>
      <c r="M4" s="18" t="s">
        <v>68</v>
      </c>
      <c r="N4" s="16" t="s">
        <v>104</v>
      </c>
      <c r="O4" s="15" t="s">
        <v>105</v>
      </c>
      <c r="P4" s="15" t="s">
        <v>0</v>
      </c>
      <c r="Q4" s="15" t="s">
        <v>0</v>
      </c>
      <c r="R4" s="11">
        <v>245.14</v>
      </c>
      <c r="S4" s="12" t="str">
        <f>MID(M3,1,1)</f>
        <v>0</v>
      </c>
      <c r="T4" s="12" t="str">
        <f>MID(M3,3,2)</f>
        <v>00</v>
      </c>
      <c r="U4" s="12">
        <f t="shared" ref="U4:U9" si="0">S4+T4/60</f>
        <v>0</v>
      </c>
      <c r="V4" s="12">
        <f>R4-U4</f>
        <v>245.14</v>
      </c>
      <c r="W4" s="12" t="str">
        <f>TEXT(V4,"000.0")&amp;TEXT(R4," (000.0)")</f>
        <v>245.1 (245.1)</v>
      </c>
    </row>
    <row r="5" spans="1:23" ht="37.5" customHeight="1" x14ac:dyDescent="0.25">
      <c r="A5" s="34"/>
      <c r="B5" s="15" t="s">
        <v>67</v>
      </c>
      <c r="C5" s="15" t="s">
        <v>3</v>
      </c>
      <c r="D5" s="15" t="s">
        <v>72</v>
      </c>
      <c r="E5" s="15" t="s">
        <v>88</v>
      </c>
      <c r="F5" s="15" t="s">
        <v>89</v>
      </c>
      <c r="G5" s="15" t="s">
        <v>0</v>
      </c>
      <c r="H5" s="18" t="str">
        <f t="shared" ref="H5:H16" si="1">W5</f>
        <v>221.9 (221.9)</v>
      </c>
      <c r="I5" s="15" t="s">
        <v>22</v>
      </c>
      <c r="J5" s="16" t="s">
        <v>85</v>
      </c>
      <c r="K5" s="19">
        <v>4.1900000000000004</v>
      </c>
      <c r="L5" s="15">
        <v>250</v>
      </c>
      <c r="M5" s="18" t="s">
        <v>68</v>
      </c>
      <c r="N5" s="16" t="s">
        <v>104</v>
      </c>
      <c r="O5" s="15" t="s">
        <v>105</v>
      </c>
      <c r="P5" s="15" t="s">
        <v>0</v>
      </c>
      <c r="Q5" s="15" t="s">
        <v>0</v>
      </c>
      <c r="R5" s="11">
        <v>221.89</v>
      </c>
      <c r="S5" s="12" t="str">
        <f t="shared" ref="S5:S9" si="2">MID(M4,1,1)</f>
        <v>0</v>
      </c>
      <c r="T5" s="12" t="str">
        <f t="shared" ref="T5:T9" si="3">MID(M4,3,2)</f>
        <v>00</v>
      </c>
      <c r="U5" s="12">
        <f t="shared" si="0"/>
        <v>0</v>
      </c>
      <c r="V5" s="12">
        <f t="shared" ref="V5:V9" si="4">R5-U5</f>
        <v>221.89</v>
      </c>
      <c r="W5" s="12" t="str">
        <f t="shared" ref="W5:W9" si="5">TEXT(V5,"000.0")&amp;TEXT(R5," (000.0)")</f>
        <v>221.9 (221.9)</v>
      </c>
    </row>
    <row r="6" spans="1:23" ht="37.5" customHeight="1" x14ac:dyDescent="0.25">
      <c r="A6" s="34"/>
      <c r="B6" s="15" t="s">
        <v>67</v>
      </c>
      <c r="C6" s="15" t="s">
        <v>77</v>
      </c>
      <c r="D6" s="15" t="s">
        <v>106</v>
      </c>
      <c r="E6" s="15" t="s">
        <v>90</v>
      </c>
      <c r="F6" s="15" t="s">
        <v>91</v>
      </c>
      <c r="G6" s="15" t="s">
        <v>0</v>
      </c>
      <c r="H6" s="18" t="s">
        <v>0</v>
      </c>
      <c r="I6" s="15" t="s">
        <v>22</v>
      </c>
      <c r="J6" s="16" t="s">
        <v>86</v>
      </c>
      <c r="K6" s="19">
        <v>3.53</v>
      </c>
      <c r="L6" s="15">
        <v>250</v>
      </c>
      <c r="M6" s="18" t="s">
        <v>68</v>
      </c>
      <c r="N6" s="16" t="s">
        <v>104</v>
      </c>
      <c r="O6" s="15" t="s">
        <v>23</v>
      </c>
      <c r="P6" s="20">
        <v>3</v>
      </c>
      <c r="Q6" s="15" t="s">
        <v>111</v>
      </c>
      <c r="R6" s="11">
        <v>221.88</v>
      </c>
      <c r="S6" s="12" t="str">
        <f t="shared" si="2"/>
        <v>0</v>
      </c>
      <c r="T6" s="12" t="str">
        <f t="shared" si="3"/>
        <v>00</v>
      </c>
      <c r="U6" s="12">
        <f t="shared" si="0"/>
        <v>0</v>
      </c>
      <c r="V6" s="12">
        <f t="shared" si="4"/>
        <v>221.88</v>
      </c>
      <c r="W6" s="12" t="str">
        <f t="shared" si="5"/>
        <v>221.9 (221.9)</v>
      </c>
    </row>
    <row r="7" spans="1:23" ht="37.5" customHeight="1" x14ac:dyDescent="0.25">
      <c r="A7" s="34"/>
      <c r="B7" s="15" t="s">
        <v>67</v>
      </c>
      <c r="C7" s="15" t="s">
        <v>3</v>
      </c>
      <c r="D7" s="15" t="s">
        <v>73</v>
      </c>
      <c r="E7" s="15" t="s">
        <v>92</v>
      </c>
      <c r="F7" s="15" t="s">
        <v>109</v>
      </c>
      <c r="G7" s="15" t="s">
        <v>0</v>
      </c>
      <c r="H7" s="18" t="str">
        <f t="shared" si="1"/>
        <v>154.6 (154.6)</v>
      </c>
      <c r="I7" s="15" t="s">
        <v>22</v>
      </c>
      <c r="J7" s="16">
        <v>6236</v>
      </c>
      <c r="K7" s="19">
        <v>1.3</v>
      </c>
      <c r="L7" s="15">
        <v>165</v>
      </c>
      <c r="M7" s="18" t="s">
        <v>68</v>
      </c>
      <c r="N7" s="16" t="s">
        <v>104</v>
      </c>
      <c r="O7" s="15" t="s">
        <v>23</v>
      </c>
      <c r="P7" s="15" t="s">
        <v>0</v>
      </c>
      <c r="Q7" s="15" t="s">
        <v>0</v>
      </c>
      <c r="R7" s="11">
        <v>154.58000000000001</v>
      </c>
      <c r="S7" s="12" t="str">
        <f t="shared" si="2"/>
        <v>0</v>
      </c>
      <c r="T7" s="12" t="str">
        <f t="shared" si="3"/>
        <v>00</v>
      </c>
      <c r="U7" s="12">
        <f t="shared" si="0"/>
        <v>0</v>
      </c>
      <c r="V7" s="12">
        <f t="shared" si="4"/>
        <v>154.58000000000001</v>
      </c>
      <c r="W7" s="12" t="str">
        <f t="shared" si="5"/>
        <v>154.6 (154.6)</v>
      </c>
    </row>
    <row r="8" spans="1:23" ht="37.5" customHeight="1" x14ac:dyDescent="0.25">
      <c r="A8" s="34"/>
      <c r="B8" s="15" t="s">
        <v>67</v>
      </c>
      <c r="C8" s="15" t="s">
        <v>77</v>
      </c>
      <c r="D8" s="15" t="s">
        <v>74</v>
      </c>
      <c r="E8" s="15" t="s">
        <v>93</v>
      </c>
      <c r="F8" s="15" t="s">
        <v>94</v>
      </c>
      <c r="G8" s="15" t="s">
        <v>0</v>
      </c>
      <c r="H8" s="18" t="s">
        <v>0</v>
      </c>
      <c r="I8" s="15" t="s">
        <v>22</v>
      </c>
      <c r="J8" s="16">
        <v>5599</v>
      </c>
      <c r="K8" s="19">
        <v>1.71</v>
      </c>
      <c r="L8" s="15">
        <v>165</v>
      </c>
      <c r="M8" s="18" t="s">
        <v>68</v>
      </c>
      <c r="N8" s="16" t="s">
        <v>104</v>
      </c>
      <c r="O8" s="15" t="s">
        <v>23</v>
      </c>
      <c r="P8" s="20">
        <v>3</v>
      </c>
      <c r="Q8" s="15" t="s">
        <v>112</v>
      </c>
      <c r="R8" s="11">
        <v>154.6</v>
      </c>
      <c r="S8" s="12" t="str">
        <f t="shared" si="2"/>
        <v>0</v>
      </c>
      <c r="T8" s="12" t="str">
        <f t="shared" si="3"/>
        <v>00</v>
      </c>
      <c r="U8" s="12">
        <f t="shared" si="0"/>
        <v>0</v>
      </c>
      <c r="V8" s="12">
        <f t="shared" si="4"/>
        <v>154.6</v>
      </c>
      <c r="W8" s="12" t="str">
        <f t="shared" si="5"/>
        <v>154.6 (154.6)</v>
      </c>
    </row>
    <row r="9" spans="1:23" ht="37.5" customHeight="1" x14ac:dyDescent="0.25">
      <c r="A9" s="34"/>
      <c r="B9" s="15" t="s">
        <v>67</v>
      </c>
      <c r="C9" s="15" t="s">
        <v>3</v>
      </c>
      <c r="D9" s="15" t="s">
        <v>75</v>
      </c>
      <c r="E9" s="15" t="s">
        <v>95</v>
      </c>
      <c r="F9" s="15" t="s">
        <v>96</v>
      </c>
      <c r="G9" s="15" t="s">
        <v>0</v>
      </c>
      <c r="H9" s="18" t="str">
        <f t="shared" si="1"/>
        <v>122.1 (122.1)</v>
      </c>
      <c r="I9" s="15" t="s">
        <v>22</v>
      </c>
      <c r="J9" s="16">
        <v>4144</v>
      </c>
      <c r="K9" s="19">
        <v>3.88</v>
      </c>
      <c r="L9" s="15">
        <v>165</v>
      </c>
      <c r="M9" s="18" t="s">
        <v>68</v>
      </c>
      <c r="N9" s="16" t="s">
        <v>104</v>
      </c>
      <c r="O9" s="15" t="s">
        <v>23</v>
      </c>
      <c r="P9" s="15" t="s">
        <v>0</v>
      </c>
      <c r="Q9" s="15" t="s">
        <v>0</v>
      </c>
      <c r="R9" s="11">
        <v>122.1</v>
      </c>
      <c r="S9" s="12" t="str">
        <f t="shared" si="2"/>
        <v>0</v>
      </c>
      <c r="T9" s="12" t="str">
        <f t="shared" si="3"/>
        <v>00</v>
      </c>
      <c r="U9" s="12">
        <f t="shared" si="0"/>
        <v>0</v>
      </c>
      <c r="V9" s="12">
        <f t="shared" si="4"/>
        <v>122.1</v>
      </c>
      <c r="W9" s="12" t="str">
        <f t="shared" si="5"/>
        <v>122.1 (122.1)</v>
      </c>
    </row>
    <row r="10" spans="1:23" ht="37.5" customHeight="1" x14ac:dyDescent="0.25">
      <c r="A10" s="34"/>
      <c r="B10" s="15" t="s">
        <v>67</v>
      </c>
      <c r="C10" s="15" t="s">
        <v>77</v>
      </c>
      <c r="D10" s="15" t="s">
        <v>76</v>
      </c>
      <c r="E10" s="15" t="s">
        <v>97</v>
      </c>
      <c r="F10" s="15" t="s">
        <v>98</v>
      </c>
      <c r="G10" s="15" t="s">
        <v>0</v>
      </c>
      <c r="H10" s="18" t="s">
        <v>0</v>
      </c>
      <c r="I10" s="15" t="s">
        <v>22</v>
      </c>
      <c r="J10" s="16">
        <v>3398</v>
      </c>
      <c r="K10" s="19">
        <v>2</v>
      </c>
      <c r="L10" s="15">
        <v>165</v>
      </c>
      <c r="M10" s="18" t="s">
        <v>68</v>
      </c>
      <c r="N10" s="16" t="s">
        <v>104</v>
      </c>
      <c r="O10" s="15" t="s">
        <v>23</v>
      </c>
      <c r="P10" s="20">
        <v>1.1000000000000001</v>
      </c>
      <c r="Q10" s="15" t="s">
        <v>113</v>
      </c>
      <c r="R10" s="11">
        <v>122.12</v>
      </c>
      <c r="S10" s="12" t="str">
        <f t="shared" ref="S10:S16" si="6">MID(M9,1,1)</f>
        <v>0</v>
      </c>
      <c r="T10" s="12" t="str">
        <f t="shared" ref="T10:T16" si="7">MID(M9,3,2)</f>
        <v>00</v>
      </c>
      <c r="U10" s="12">
        <f t="shared" ref="U10:U16" si="8">S10+T10/60</f>
        <v>0</v>
      </c>
      <c r="V10" s="12">
        <f t="shared" ref="V10:V16" si="9">R10-U10</f>
        <v>122.12</v>
      </c>
      <c r="W10" s="12" t="str">
        <f t="shared" ref="W10:W16" si="10">TEXT(V10,"000.0")&amp;TEXT(R10," (000.0)")</f>
        <v>122.1 (122.1)</v>
      </c>
    </row>
    <row r="11" spans="1:23" ht="37.5" customHeight="1" x14ac:dyDescent="0.25">
      <c r="A11" s="34"/>
      <c r="B11" s="15" t="s">
        <v>67</v>
      </c>
      <c r="C11" s="15" t="s">
        <v>3</v>
      </c>
      <c r="D11" s="15" t="s">
        <v>110</v>
      </c>
      <c r="E11" s="15" t="s">
        <v>0</v>
      </c>
      <c r="F11" s="15" t="s">
        <v>0</v>
      </c>
      <c r="G11" s="15" t="s">
        <v>21</v>
      </c>
      <c r="H11" s="18" t="str">
        <f t="shared" si="1"/>
        <v>018.0 (018.0)</v>
      </c>
      <c r="I11" s="15" t="s">
        <v>0</v>
      </c>
      <c r="J11" s="16">
        <v>3349</v>
      </c>
      <c r="K11" s="19">
        <v>0.13</v>
      </c>
      <c r="L11" s="15">
        <v>165</v>
      </c>
      <c r="M11" s="18" t="s">
        <v>68</v>
      </c>
      <c r="N11" s="16" t="s">
        <v>103</v>
      </c>
      <c r="O11" s="15" t="s">
        <v>23</v>
      </c>
      <c r="P11" s="15" t="s">
        <v>0</v>
      </c>
      <c r="Q11" s="15" t="s">
        <v>0</v>
      </c>
      <c r="R11" s="11">
        <v>17.989999999999998</v>
      </c>
      <c r="S11" s="12" t="str">
        <f t="shared" si="6"/>
        <v>0</v>
      </c>
      <c r="T11" s="12" t="str">
        <f t="shared" si="7"/>
        <v>00</v>
      </c>
      <c r="U11" s="12">
        <f t="shared" si="8"/>
        <v>0</v>
      </c>
      <c r="V11" s="12">
        <f t="shared" si="9"/>
        <v>17.989999999999998</v>
      </c>
      <c r="W11" s="12" t="str">
        <f t="shared" si="10"/>
        <v>018.0 (018.0)</v>
      </c>
    </row>
    <row r="12" spans="1:23" ht="37.5" customHeight="1" x14ac:dyDescent="0.25">
      <c r="A12" s="35" t="s">
        <v>107</v>
      </c>
      <c r="B12" s="21" t="s">
        <v>67</v>
      </c>
      <c r="C12" s="21" t="s">
        <v>3</v>
      </c>
      <c r="D12" s="22" t="s">
        <v>75</v>
      </c>
      <c r="E12" s="21" t="s">
        <v>95</v>
      </c>
      <c r="F12" s="21" t="s">
        <v>96</v>
      </c>
      <c r="G12" s="21" t="s">
        <v>0</v>
      </c>
      <c r="H12" s="21" t="s">
        <v>0</v>
      </c>
      <c r="I12" s="21" t="s">
        <v>22</v>
      </c>
      <c r="J12" s="23">
        <v>4144</v>
      </c>
      <c r="K12" s="24">
        <v>3.88</v>
      </c>
      <c r="L12" s="21">
        <v>165</v>
      </c>
      <c r="M12" s="21" t="s">
        <v>68</v>
      </c>
      <c r="N12" s="21" t="s">
        <v>0</v>
      </c>
      <c r="O12" s="21" t="s">
        <v>23</v>
      </c>
      <c r="P12" s="21" t="s">
        <v>0</v>
      </c>
      <c r="Q12" s="21" t="s">
        <v>0</v>
      </c>
      <c r="R12" s="11"/>
      <c r="S12" s="12"/>
      <c r="T12" s="12"/>
      <c r="U12" s="12"/>
      <c r="V12" s="12"/>
      <c r="W12" s="12"/>
    </row>
    <row r="13" spans="1:23" ht="37.5" customHeight="1" x14ac:dyDescent="0.25">
      <c r="A13" s="36"/>
      <c r="B13" s="21" t="s">
        <v>67</v>
      </c>
      <c r="C13" s="21" t="s">
        <v>77</v>
      </c>
      <c r="D13" s="22" t="s">
        <v>76</v>
      </c>
      <c r="E13" s="21" t="s">
        <v>97</v>
      </c>
      <c r="F13" s="21" t="s">
        <v>98</v>
      </c>
      <c r="G13" s="21" t="s">
        <v>0</v>
      </c>
      <c r="H13" s="21" t="s">
        <v>0</v>
      </c>
      <c r="I13" s="21" t="s">
        <v>22</v>
      </c>
      <c r="J13" s="23">
        <v>3398</v>
      </c>
      <c r="K13" s="24">
        <v>2</v>
      </c>
      <c r="L13" s="21">
        <v>165</v>
      </c>
      <c r="M13" s="21" t="s">
        <v>68</v>
      </c>
      <c r="N13" s="21" t="s">
        <v>0</v>
      </c>
      <c r="O13" s="21" t="s">
        <v>23</v>
      </c>
      <c r="P13" s="24">
        <v>1.1000000000000001</v>
      </c>
      <c r="Q13" s="21" t="s">
        <v>113</v>
      </c>
      <c r="R13" s="11"/>
      <c r="S13" s="12"/>
      <c r="T13" s="12"/>
      <c r="U13" s="12"/>
      <c r="V13" s="12"/>
      <c r="W13" s="12"/>
    </row>
    <row r="14" spans="1:23" ht="37.5" customHeight="1" x14ac:dyDescent="0.25">
      <c r="A14" s="36"/>
      <c r="B14" s="21" t="s">
        <v>67</v>
      </c>
      <c r="C14" s="21" t="s">
        <v>3</v>
      </c>
      <c r="D14" s="22" t="s">
        <v>110</v>
      </c>
      <c r="E14" s="21" t="s">
        <v>0</v>
      </c>
      <c r="F14" s="21" t="s">
        <v>0</v>
      </c>
      <c r="G14" s="21" t="s">
        <v>21</v>
      </c>
      <c r="H14" s="21" t="s">
        <v>0</v>
      </c>
      <c r="I14" s="21" t="s">
        <v>0</v>
      </c>
      <c r="J14" s="23">
        <v>3349</v>
      </c>
      <c r="K14" s="24">
        <v>0.13</v>
      </c>
      <c r="L14" s="21">
        <v>165</v>
      </c>
      <c r="M14" s="21" t="s">
        <v>68</v>
      </c>
      <c r="N14" s="21" t="s">
        <v>0</v>
      </c>
      <c r="O14" s="21" t="s">
        <v>23</v>
      </c>
      <c r="P14" s="21" t="s">
        <v>0</v>
      </c>
      <c r="Q14" s="21" t="s">
        <v>0</v>
      </c>
      <c r="R14" s="11"/>
      <c r="S14" s="12"/>
      <c r="T14" s="12"/>
      <c r="U14" s="12"/>
      <c r="V14" s="12"/>
      <c r="W14" s="12"/>
    </row>
    <row r="15" spans="1:23" ht="37.5" customHeight="1" x14ac:dyDescent="0.25">
      <c r="A15" s="36"/>
      <c r="B15" s="21" t="s">
        <v>67</v>
      </c>
      <c r="C15" s="21" t="s">
        <v>3</v>
      </c>
      <c r="D15" s="22" t="s">
        <v>87</v>
      </c>
      <c r="E15" s="21" t="s">
        <v>99</v>
      </c>
      <c r="F15" s="21" t="s">
        <v>100</v>
      </c>
      <c r="G15" s="21" t="s">
        <v>0</v>
      </c>
      <c r="H15" s="21" t="str">
        <f t="shared" si="1"/>
        <v>018.0 (018.0)</v>
      </c>
      <c r="I15" s="21" t="s">
        <v>22</v>
      </c>
      <c r="J15" s="23">
        <v>4246</v>
      </c>
      <c r="K15" s="24">
        <v>2.13</v>
      </c>
      <c r="L15" s="21">
        <v>175</v>
      </c>
      <c r="M15" s="21" t="s">
        <v>68</v>
      </c>
      <c r="N15" s="21" t="s">
        <v>0</v>
      </c>
      <c r="O15" s="21" t="s">
        <v>23</v>
      </c>
      <c r="P15" s="21" t="s">
        <v>0</v>
      </c>
      <c r="Q15" s="21" t="s">
        <v>0</v>
      </c>
      <c r="R15" s="11">
        <v>17.98</v>
      </c>
      <c r="S15" s="12" t="str">
        <f>MID(M11,1,1)</f>
        <v>0</v>
      </c>
      <c r="T15" s="12" t="str">
        <f>MID(M11,3,2)</f>
        <v>00</v>
      </c>
      <c r="U15" s="12">
        <f t="shared" si="8"/>
        <v>0</v>
      </c>
      <c r="V15" s="12">
        <f t="shared" si="9"/>
        <v>17.98</v>
      </c>
      <c r="W15" s="12" t="str">
        <f t="shared" si="10"/>
        <v>018.0 (018.0)</v>
      </c>
    </row>
    <row r="16" spans="1:23" ht="37.5" customHeight="1" x14ac:dyDescent="0.25">
      <c r="A16" s="36"/>
      <c r="B16" s="21" t="s">
        <v>67</v>
      </c>
      <c r="C16" s="21" t="s">
        <v>3</v>
      </c>
      <c r="D16" s="22" t="s">
        <v>30</v>
      </c>
      <c r="E16" s="21" t="s">
        <v>32</v>
      </c>
      <c r="F16" s="21" t="s">
        <v>33</v>
      </c>
      <c r="G16" s="21" t="s">
        <v>0</v>
      </c>
      <c r="H16" s="21" t="str">
        <f t="shared" si="1"/>
        <v>358.0 (358.0)</v>
      </c>
      <c r="I16" s="21" t="s">
        <v>22</v>
      </c>
      <c r="J16" s="23">
        <v>5283</v>
      </c>
      <c r="K16" s="24">
        <v>2.46</v>
      </c>
      <c r="L16" s="21">
        <v>175</v>
      </c>
      <c r="M16" s="21" t="s">
        <v>68</v>
      </c>
      <c r="N16" s="21" t="s">
        <v>0</v>
      </c>
      <c r="O16" s="21" t="s">
        <v>105</v>
      </c>
      <c r="P16" s="21" t="s">
        <v>0</v>
      </c>
      <c r="Q16" s="21" t="s">
        <v>0</v>
      </c>
      <c r="R16" s="11">
        <v>357.98</v>
      </c>
      <c r="S16" s="12" t="str">
        <f t="shared" si="6"/>
        <v>0</v>
      </c>
      <c r="T16" s="12" t="str">
        <f t="shared" si="7"/>
        <v>00</v>
      </c>
      <c r="U16" s="12">
        <f t="shared" si="8"/>
        <v>0</v>
      </c>
      <c r="V16" s="12">
        <f t="shared" si="9"/>
        <v>357.98</v>
      </c>
      <c r="W16" s="12" t="str">
        <f t="shared" si="10"/>
        <v>358.0 (358.0)</v>
      </c>
    </row>
    <row r="17" spans="1:23" ht="37.5" customHeight="1" x14ac:dyDescent="0.25">
      <c r="A17" s="36"/>
      <c r="B17" s="21" t="s">
        <v>67</v>
      </c>
      <c r="C17" s="21" t="s">
        <v>3</v>
      </c>
      <c r="D17" s="22" t="s">
        <v>38</v>
      </c>
      <c r="E17" s="21" t="s">
        <v>101</v>
      </c>
      <c r="F17" s="21" t="s">
        <v>102</v>
      </c>
      <c r="G17" s="21" t="s">
        <v>0</v>
      </c>
      <c r="H17" s="21" t="str">
        <f>W17</f>
        <v>358.0 (358.0)</v>
      </c>
      <c r="I17" s="21" t="s">
        <v>20</v>
      </c>
      <c r="J17" s="23">
        <v>6672</v>
      </c>
      <c r="K17" s="24">
        <v>3.28</v>
      </c>
      <c r="L17" s="21">
        <v>175</v>
      </c>
      <c r="M17" s="21" t="s">
        <v>68</v>
      </c>
      <c r="N17" s="21" t="s">
        <v>0</v>
      </c>
      <c r="O17" s="21" t="s">
        <v>105</v>
      </c>
      <c r="P17" s="21" t="s">
        <v>0</v>
      </c>
      <c r="Q17" s="21" t="s">
        <v>0</v>
      </c>
      <c r="R17" s="11">
        <v>357.98</v>
      </c>
      <c r="S17" s="12" t="str">
        <f>MID(M16,1,1)</f>
        <v>0</v>
      </c>
      <c r="T17" s="12" t="str">
        <f>MID(M16,3,2)</f>
        <v>00</v>
      </c>
      <c r="U17" s="12">
        <f>S17+T17/60</f>
        <v>0</v>
      </c>
      <c r="V17" s="12">
        <f>R17-U17</f>
        <v>357.98</v>
      </c>
      <c r="W17" s="12" t="str">
        <f>TEXT(V17,"000.0")&amp;TEXT(R17," (000.0)")</f>
        <v>358.0 (358.0)</v>
      </c>
    </row>
    <row r="18" spans="1:23" ht="37.5" customHeight="1" x14ac:dyDescent="0.25">
      <c r="A18" s="37"/>
      <c r="B18" s="21" t="s">
        <v>67</v>
      </c>
      <c r="C18" s="21" t="s">
        <v>3</v>
      </c>
      <c r="D18" s="22" t="s">
        <v>70</v>
      </c>
      <c r="E18" s="21" t="s">
        <v>79</v>
      </c>
      <c r="F18" s="21" t="s">
        <v>80</v>
      </c>
      <c r="G18" s="21" t="s">
        <v>0</v>
      </c>
      <c r="H18" s="21" t="str">
        <f>W18</f>
        <v>021.7 (021.7)</v>
      </c>
      <c r="I18" s="21" t="s">
        <v>0</v>
      </c>
      <c r="J18" s="23" t="s">
        <v>83</v>
      </c>
      <c r="K18" s="24">
        <v>5.56</v>
      </c>
      <c r="L18" s="21">
        <v>175</v>
      </c>
      <c r="M18" s="21" t="s">
        <v>68</v>
      </c>
      <c r="N18" s="21" t="s">
        <v>0</v>
      </c>
      <c r="O18" s="21" t="s">
        <v>105</v>
      </c>
      <c r="P18" s="21" t="s">
        <v>0</v>
      </c>
      <c r="Q18" s="21" t="s">
        <v>0</v>
      </c>
      <c r="R18" s="11">
        <v>21.73</v>
      </c>
      <c r="S18" s="12" t="str">
        <f>MID(M17,1,1)</f>
        <v>0</v>
      </c>
      <c r="T18" s="12" t="str">
        <f>MID(M17,3,2)</f>
        <v>00</v>
      </c>
      <c r="U18" s="12">
        <f>S18+T18/60</f>
        <v>0</v>
      </c>
      <c r="V18" s="12">
        <f>R18-U18</f>
        <v>21.73</v>
      </c>
      <c r="W18" s="12" t="str">
        <f>TEXT(V18,"000.0")&amp;TEXT(R18," (000.0)")</f>
        <v>021.7 (021.7)</v>
      </c>
    </row>
  </sheetData>
  <mergeCells count="3">
    <mergeCell ref="B1:O1"/>
    <mergeCell ref="A3:A11"/>
    <mergeCell ref="A12:A18"/>
  </mergeCells>
  <pageMargins left="0.70866141732283472" right="0.70866141732283472" top="0.74803149606299213" bottom="0.74803149606299213" header="0.31496062992125984" footer="0.31496062992125984"/>
  <pageSetup scale="4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8"/>
  <sheetViews>
    <sheetView workbookViewId="0">
      <selection activeCell="N7" sqref="N7"/>
    </sheetView>
  </sheetViews>
  <sheetFormatPr baseColWidth="10" defaultColWidth="9" defaultRowHeight="15.75" x14ac:dyDescent="0.25"/>
  <cols>
    <col min="1" max="1" width="3.5" customWidth="1"/>
    <col min="2" max="2" width="13.75" style="1" customWidth="1"/>
    <col min="3" max="3" width="9.875" style="1" customWidth="1"/>
    <col min="4" max="4" width="16.25" style="1" customWidth="1"/>
    <col min="5" max="5" width="13.625" style="1" customWidth="1"/>
    <col min="6" max="6" width="14" style="1" customWidth="1"/>
    <col min="7" max="7" width="7.25" style="1" customWidth="1"/>
    <col min="8" max="8" width="10.375" style="1" bestFit="1" customWidth="1"/>
    <col min="9" max="9" width="8.875" style="1" customWidth="1"/>
    <col min="10" max="10" width="8.25" style="1" customWidth="1"/>
    <col min="11" max="11" width="8.5" style="1" customWidth="1"/>
    <col min="12" max="12" width="8.125" style="1" customWidth="1"/>
    <col min="13" max="13" width="9.125" style="1" hidden="1" customWidth="1"/>
    <col min="14" max="14" width="16.125" style="1" customWidth="1"/>
    <col min="15" max="15" width="11.625" style="1" customWidth="1"/>
    <col min="16" max="16" width="6.125" style="1" customWidth="1"/>
    <col min="17" max="17" width="11.625" style="1" customWidth="1"/>
    <col min="18" max="18" width="10.875" hidden="1" customWidth="1"/>
    <col min="19" max="19" width="3.5" hidden="1" customWidth="1"/>
    <col min="20" max="20" width="3.75" hidden="1" customWidth="1"/>
    <col min="21" max="21" width="11.75" hidden="1" customWidth="1"/>
    <col min="22" max="22" width="9.125" hidden="1" customWidth="1"/>
    <col min="23" max="23" width="11.625" hidden="1" customWidth="1"/>
  </cols>
  <sheetData>
    <row r="1" spans="1:23" ht="18" customHeight="1" x14ac:dyDescent="0.25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13"/>
      <c r="Q1" s="13"/>
    </row>
    <row r="2" spans="1:23" ht="39.75" customHeight="1" x14ac:dyDescent="0.25">
      <c r="A2" s="25"/>
      <c r="B2" s="25" t="s">
        <v>11</v>
      </c>
      <c r="C2" s="25" t="s">
        <v>1</v>
      </c>
      <c r="D2" s="25" t="s">
        <v>4</v>
      </c>
      <c r="E2" s="25" t="s">
        <v>13</v>
      </c>
      <c r="F2" s="25" t="s">
        <v>14</v>
      </c>
      <c r="G2" s="25" t="s">
        <v>5</v>
      </c>
      <c r="H2" s="25" t="s">
        <v>6</v>
      </c>
      <c r="I2" s="25" t="s">
        <v>7</v>
      </c>
      <c r="J2" s="25" t="s">
        <v>15</v>
      </c>
      <c r="K2" s="25" t="s">
        <v>12</v>
      </c>
      <c r="L2" s="25" t="s">
        <v>10</v>
      </c>
      <c r="M2" s="25" t="s">
        <v>8</v>
      </c>
      <c r="N2" s="25" t="s">
        <v>24</v>
      </c>
      <c r="O2" s="25" t="s">
        <v>9</v>
      </c>
      <c r="P2" s="26" t="s">
        <v>69</v>
      </c>
      <c r="Q2" s="26" t="s">
        <v>78</v>
      </c>
      <c r="R2" s="4" t="b">
        <v>1</v>
      </c>
      <c r="S2" s="4" t="s">
        <v>17</v>
      </c>
      <c r="T2" s="4" t="s">
        <v>18</v>
      </c>
      <c r="U2" s="5" t="s">
        <v>16</v>
      </c>
      <c r="V2" s="6"/>
      <c r="W2" s="6"/>
    </row>
    <row r="3" spans="1:23" ht="37.5" customHeight="1" x14ac:dyDescent="0.25">
      <c r="A3" s="34" t="s">
        <v>108</v>
      </c>
      <c r="B3" s="15" t="s">
        <v>114</v>
      </c>
      <c r="C3" s="15" t="s">
        <v>2</v>
      </c>
      <c r="D3" s="15" t="s">
        <v>123</v>
      </c>
      <c r="E3" s="15" t="s">
        <v>124</v>
      </c>
      <c r="F3" s="15" t="s">
        <v>125</v>
      </c>
      <c r="G3" s="15" t="s">
        <v>0</v>
      </c>
      <c r="H3" s="15" t="s">
        <v>0</v>
      </c>
      <c r="I3" s="15" t="s">
        <v>0</v>
      </c>
      <c r="J3" s="16" t="s">
        <v>84</v>
      </c>
      <c r="K3" s="17" t="s">
        <v>0</v>
      </c>
      <c r="L3" s="15">
        <v>250</v>
      </c>
      <c r="M3" s="18" t="s">
        <v>68</v>
      </c>
      <c r="N3" s="15" t="s">
        <v>0</v>
      </c>
      <c r="O3" s="15" t="s">
        <v>105</v>
      </c>
      <c r="P3" s="15" t="s">
        <v>0</v>
      </c>
      <c r="Q3" s="15" t="s">
        <v>0</v>
      </c>
      <c r="R3" s="14" t="s">
        <v>0</v>
      </c>
      <c r="S3" s="6"/>
      <c r="T3" s="6"/>
      <c r="U3" s="6"/>
      <c r="V3" s="6"/>
      <c r="W3" s="6"/>
    </row>
    <row r="4" spans="1:23" ht="37.5" customHeight="1" x14ac:dyDescent="0.25">
      <c r="A4" s="34"/>
      <c r="B4" s="15" t="s">
        <v>115</v>
      </c>
      <c r="C4" s="15" t="s">
        <v>3</v>
      </c>
      <c r="D4" s="15" t="s">
        <v>126</v>
      </c>
      <c r="E4" s="15" t="s">
        <v>128</v>
      </c>
      <c r="F4" s="15" t="s">
        <v>127</v>
      </c>
      <c r="G4" s="15" t="s">
        <v>0</v>
      </c>
      <c r="H4" s="18" t="str">
        <f>W4</f>
        <v>043.3 (043.3)</v>
      </c>
      <c r="I4" s="15" t="s">
        <v>20</v>
      </c>
      <c r="J4" s="16">
        <v>7600</v>
      </c>
      <c r="K4" s="15">
        <v>2.37</v>
      </c>
      <c r="L4" s="15">
        <v>250</v>
      </c>
      <c r="M4" s="18" t="s">
        <v>68</v>
      </c>
      <c r="N4" s="16" t="s">
        <v>104</v>
      </c>
      <c r="O4" s="15" t="s">
        <v>105</v>
      </c>
      <c r="P4" s="15" t="s">
        <v>0</v>
      </c>
      <c r="Q4" s="15" t="s">
        <v>0</v>
      </c>
      <c r="R4" s="11">
        <v>43.32</v>
      </c>
      <c r="S4" s="12" t="str">
        <f>MID(M3,1,1)</f>
        <v>0</v>
      </c>
      <c r="T4" s="12" t="str">
        <f>MID(M3,3,2)</f>
        <v>00</v>
      </c>
      <c r="U4" s="12">
        <f t="shared" ref="U4:U16" si="0">S4+T4/60</f>
        <v>0</v>
      </c>
      <c r="V4" s="12">
        <f>R4-U4</f>
        <v>43.32</v>
      </c>
      <c r="W4" s="12" t="str">
        <f>TEXT(V4,"000.0")&amp;TEXT(R4," (000.0)")</f>
        <v>043.3 (043.3)</v>
      </c>
    </row>
    <row r="5" spans="1:23" ht="37.5" customHeight="1" x14ac:dyDescent="0.25">
      <c r="A5" s="34"/>
      <c r="B5" s="15" t="s">
        <v>116</v>
      </c>
      <c r="C5" s="15" t="s">
        <v>77</v>
      </c>
      <c r="D5" s="15" t="s">
        <v>72</v>
      </c>
      <c r="E5" s="15" t="s">
        <v>88</v>
      </c>
      <c r="F5" s="15" t="s">
        <v>89</v>
      </c>
      <c r="G5" s="15" t="s">
        <v>0</v>
      </c>
      <c r="H5" s="18" t="s">
        <v>0</v>
      </c>
      <c r="I5" s="15" t="s">
        <v>22</v>
      </c>
      <c r="J5" s="16" t="s">
        <v>85</v>
      </c>
      <c r="K5" s="19">
        <v>15.93</v>
      </c>
      <c r="L5" s="15">
        <v>250</v>
      </c>
      <c r="M5" s="18" t="s">
        <v>68</v>
      </c>
      <c r="N5" s="16" t="s">
        <v>104</v>
      </c>
      <c r="O5" s="15" t="s">
        <v>105</v>
      </c>
      <c r="P5" s="15">
        <v>4.99</v>
      </c>
      <c r="Q5" s="15" t="s">
        <v>129</v>
      </c>
      <c r="R5" s="11">
        <v>221.89</v>
      </c>
      <c r="S5" s="12" t="str">
        <f t="shared" ref="S5:S16" si="1">MID(M4,1,1)</f>
        <v>0</v>
      </c>
      <c r="T5" s="12" t="str">
        <f t="shared" ref="T5:T16" si="2">MID(M4,3,2)</f>
        <v>00</v>
      </c>
      <c r="U5" s="12">
        <f t="shared" si="0"/>
        <v>0</v>
      </c>
      <c r="V5" s="12">
        <f t="shared" ref="V5:V16" si="3">R5-U5</f>
        <v>221.89</v>
      </c>
      <c r="W5" s="12" t="str">
        <f t="shared" ref="W5:W16" si="4">TEXT(V5,"000.0")&amp;TEXT(R5," (000.0)")</f>
        <v>221.9 (221.9)</v>
      </c>
    </row>
    <row r="6" spans="1:23" ht="37.5" customHeight="1" x14ac:dyDescent="0.25">
      <c r="A6" s="34"/>
      <c r="B6" s="15" t="s">
        <v>117</v>
      </c>
      <c r="C6" s="15" t="s">
        <v>77</v>
      </c>
      <c r="D6" s="15" t="s">
        <v>106</v>
      </c>
      <c r="E6" s="15" t="s">
        <v>90</v>
      </c>
      <c r="F6" s="15" t="s">
        <v>91</v>
      </c>
      <c r="G6" s="15" t="s">
        <v>0</v>
      </c>
      <c r="H6" s="18" t="s">
        <v>0</v>
      </c>
      <c r="I6" s="15" t="s">
        <v>22</v>
      </c>
      <c r="J6" s="16" t="s">
        <v>86</v>
      </c>
      <c r="K6" s="19">
        <v>3.53</v>
      </c>
      <c r="L6" s="15">
        <v>250</v>
      </c>
      <c r="M6" s="18" t="s">
        <v>68</v>
      </c>
      <c r="N6" s="16" t="s">
        <v>104</v>
      </c>
      <c r="O6" s="15" t="s">
        <v>23</v>
      </c>
      <c r="P6" s="20">
        <v>3</v>
      </c>
      <c r="Q6" s="15" t="s">
        <v>111</v>
      </c>
      <c r="R6" s="11">
        <v>221.88</v>
      </c>
      <c r="S6" s="12" t="str">
        <f t="shared" si="1"/>
        <v>0</v>
      </c>
      <c r="T6" s="12" t="str">
        <f t="shared" si="2"/>
        <v>00</v>
      </c>
      <c r="U6" s="12">
        <f t="shared" si="0"/>
        <v>0</v>
      </c>
      <c r="V6" s="12">
        <f t="shared" si="3"/>
        <v>221.88</v>
      </c>
      <c r="W6" s="12" t="str">
        <f t="shared" si="4"/>
        <v>221.9 (221.9)</v>
      </c>
    </row>
    <row r="7" spans="1:23" ht="37.5" customHeight="1" x14ac:dyDescent="0.25">
      <c r="A7" s="34"/>
      <c r="B7" s="15" t="s">
        <v>118</v>
      </c>
      <c r="C7" s="15" t="s">
        <v>3</v>
      </c>
      <c r="D7" s="15" t="s">
        <v>73</v>
      </c>
      <c r="E7" s="15" t="s">
        <v>92</v>
      </c>
      <c r="F7" s="15" t="s">
        <v>109</v>
      </c>
      <c r="G7" s="15" t="s">
        <v>0</v>
      </c>
      <c r="H7" s="18" t="str">
        <f t="shared" ref="H7:H16" si="5">W7</f>
        <v>154.6 (154.6)</v>
      </c>
      <c r="I7" s="15" t="s">
        <v>22</v>
      </c>
      <c r="J7" s="16">
        <v>6236</v>
      </c>
      <c r="K7" s="19">
        <v>1.3</v>
      </c>
      <c r="L7" s="15">
        <v>165</v>
      </c>
      <c r="M7" s="18" t="s">
        <v>68</v>
      </c>
      <c r="N7" s="16" t="s">
        <v>104</v>
      </c>
      <c r="O7" s="15" t="s">
        <v>23</v>
      </c>
      <c r="P7" s="15" t="s">
        <v>0</v>
      </c>
      <c r="Q7" s="15" t="s">
        <v>0</v>
      </c>
      <c r="R7" s="11">
        <v>154.58000000000001</v>
      </c>
      <c r="S7" s="12" t="str">
        <f t="shared" si="1"/>
        <v>0</v>
      </c>
      <c r="T7" s="12" t="str">
        <f t="shared" si="2"/>
        <v>00</v>
      </c>
      <c r="U7" s="12">
        <f t="shared" si="0"/>
        <v>0</v>
      </c>
      <c r="V7" s="12">
        <f t="shared" si="3"/>
        <v>154.58000000000001</v>
      </c>
      <c r="W7" s="12" t="str">
        <f t="shared" si="4"/>
        <v>154.6 (154.6)</v>
      </c>
    </row>
    <row r="8" spans="1:23" ht="37.5" customHeight="1" x14ac:dyDescent="0.25">
      <c r="A8" s="34"/>
      <c r="B8" s="15" t="s">
        <v>119</v>
      </c>
      <c r="C8" s="15" t="s">
        <v>77</v>
      </c>
      <c r="D8" s="15" t="s">
        <v>74</v>
      </c>
      <c r="E8" s="15" t="s">
        <v>93</v>
      </c>
      <c r="F8" s="15" t="s">
        <v>94</v>
      </c>
      <c r="G8" s="15" t="s">
        <v>0</v>
      </c>
      <c r="H8" s="18" t="s">
        <v>0</v>
      </c>
      <c r="I8" s="15" t="s">
        <v>22</v>
      </c>
      <c r="J8" s="16">
        <v>5599</v>
      </c>
      <c r="K8" s="19">
        <v>1.71</v>
      </c>
      <c r="L8" s="15">
        <v>165</v>
      </c>
      <c r="M8" s="18" t="s">
        <v>68</v>
      </c>
      <c r="N8" s="16" t="s">
        <v>104</v>
      </c>
      <c r="O8" s="15" t="s">
        <v>23</v>
      </c>
      <c r="P8" s="20">
        <v>3</v>
      </c>
      <c r="Q8" s="15" t="s">
        <v>112</v>
      </c>
      <c r="R8" s="11">
        <v>154.6</v>
      </c>
      <c r="S8" s="12" t="str">
        <f t="shared" si="1"/>
        <v>0</v>
      </c>
      <c r="T8" s="12" t="str">
        <f t="shared" si="2"/>
        <v>00</v>
      </c>
      <c r="U8" s="12">
        <f t="shared" si="0"/>
        <v>0</v>
      </c>
      <c r="V8" s="12">
        <f t="shared" si="3"/>
        <v>154.6</v>
      </c>
      <c r="W8" s="12" t="str">
        <f t="shared" si="4"/>
        <v>154.6 (154.6)</v>
      </c>
    </row>
    <row r="9" spans="1:23" ht="37.5" customHeight="1" x14ac:dyDescent="0.25">
      <c r="A9" s="34"/>
      <c r="B9" s="15" t="s">
        <v>120</v>
      </c>
      <c r="C9" s="15" t="s">
        <v>3</v>
      </c>
      <c r="D9" s="15" t="s">
        <v>75</v>
      </c>
      <c r="E9" s="15" t="s">
        <v>95</v>
      </c>
      <c r="F9" s="15" t="s">
        <v>96</v>
      </c>
      <c r="G9" s="15" t="s">
        <v>0</v>
      </c>
      <c r="H9" s="18" t="str">
        <f t="shared" si="5"/>
        <v>122.1 (122.1)</v>
      </c>
      <c r="I9" s="15" t="s">
        <v>22</v>
      </c>
      <c r="J9" s="16">
        <v>4144</v>
      </c>
      <c r="K9" s="19">
        <v>3.88</v>
      </c>
      <c r="L9" s="15">
        <v>165</v>
      </c>
      <c r="M9" s="18" t="s">
        <v>68</v>
      </c>
      <c r="N9" s="16" t="s">
        <v>104</v>
      </c>
      <c r="O9" s="15" t="s">
        <v>23</v>
      </c>
      <c r="P9" s="15" t="s">
        <v>0</v>
      </c>
      <c r="Q9" s="15" t="s">
        <v>0</v>
      </c>
      <c r="R9" s="11">
        <v>122.1</v>
      </c>
      <c r="S9" s="12" t="str">
        <f t="shared" si="1"/>
        <v>0</v>
      </c>
      <c r="T9" s="12" t="str">
        <f t="shared" si="2"/>
        <v>00</v>
      </c>
      <c r="U9" s="12">
        <f t="shared" si="0"/>
        <v>0</v>
      </c>
      <c r="V9" s="12">
        <f t="shared" si="3"/>
        <v>122.1</v>
      </c>
      <c r="W9" s="12" t="str">
        <f t="shared" si="4"/>
        <v>122.1 (122.1)</v>
      </c>
    </row>
    <row r="10" spans="1:23" ht="37.5" customHeight="1" x14ac:dyDescent="0.25">
      <c r="A10" s="34"/>
      <c r="B10" s="15" t="s">
        <v>121</v>
      </c>
      <c r="C10" s="15" t="s">
        <v>77</v>
      </c>
      <c r="D10" s="15" t="s">
        <v>76</v>
      </c>
      <c r="E10" s="15" t="s">
        <v>97</v>
      </c>
      <c r="F10" s="15" t="s">
        <v>98</v>
      </c>
      <c r="G10" s="15" t="s">
        <v>0</v>
      </c>
      <c r="H10" s="18" t="s">
        <v>0</v>
      </c>
      <c r="I10" s="15" t="s">
        <v>22</v>
      </c>
      <c r="J10" s="16">
        <v>3398</v>
      </c>
      <c r="K10" s="19">
        <v>2</v>
      </c>
      <c r="L10" s="15">
        <v>165</v>
      </c>
      <c r="M10" s="18" t="s">
        <v>68</v>
      </c>
      <c r="N10" s="16" t="s">
        <v>104</v>
      </c>
      <c r="O10" s="15" t="s">
        <v>23</v>
      </c>
      <c r="P10" s="20">
        <v>1.1000000000000001</v>
      </c>
      <c r="Q10" s="15" t="s">
        <v>113</v>
      </c>
      <c r="R10" s="11">
        <v>122.12</v>
      </c>
      <c r="S10" s="12" t="str">
        <f t="shared" si="1"/>
        <v>0</v>
      </c>
      <c r="T10" s="12" t="str">
        <f t="shared" si="2"/>
        <v>00</v>
      </c>
      <c r="U10" s="12">
        <f t="shared" si="0"/>
        <v>0</v>
      </c>
      <c r="V10" s="12">
        <f t="shared" si="3"/>
        <v>122.12</v>
      </c>
      <c r="W10" s="12" t="str">
        <f t="shared" si="4"/>
        <v>122.1 (122.1)</v>
      </c>
    </row>
    <row r="11" spans="1:23" ht="37.5" customHeight="1" x14ac:dyDescent="0.25">
      <c r="A11" s="34"/>
      <c r="B11" s="15" t="s">
        <v>122</v>
      </c>
      <c r="C11" s="15" t="s">
        <v>3</v>
      </c>
      <c r="D11" s="15" t="s">
        <v>110</v>
      </c>
      <c r="E11" s="15" t="s">
        <v>0</v>
      </c>
      <c r="F11" s="15" t="s">
        <v>0</v>
      </c>
      <c r="G11" s="15" t="s">
        <v>21</v>
      </c>
      <c r="H11" s="18" t="str">
        <f t="shared" si="5"/>
        <v>018.0 (018.0)</v>
      </c>
      <c r="I11" s="15" t="s">
        <v>0</v>
      </c>
      <c r="J11" s="16">
        <v>3349</v>
      </c>
      <c r="K11" s="19">
        <v>0.13</v>
      </c>
      <c r="L11" s="15">
        <v>165</v>
      </c>
      <c r="M11" s="18" t="s">
        <v>68</v>
      </c>
      <c r="N11" s="16" t="s">
        <v>103</v>
      </c>
      <c r="O11" s="15" t="s">
        <v>23</v>
      </c>
      <c r="P11" s="15" t="s">
        <v>0</v>
      </c>
      <c r="Q11" s="15" t="s">
        <v>0</v>
      </c>
      <c r="R11" s="11">
        <v>17.989999999999998</v>
      </c>
      <c r="S11" s="12" t="str">
        <f t="shared" si="1"/>
        <v>0</v>
      </c>
      <c r="T11" s="12" t="str">
        <f t="shared" si="2"/>
        <v>00</v>
      </c>
      <c r="U11" s="12">
        <f t="shared" si="0"/>
        <v>0</v>
      </c>
      <c r="V11" s="12">
        <f t="shared" si="3"/>
        <v>17.989999999999998</v>
      </c>
      <c r="W11" s="12" t="str">
        <f t="shared" si="4"/>
        <v>018.0 (018.0)</v>
      </c>
    </row>
    <row r="12" spans="1:23" ht="37.5" customHeight="1" x14ac:dyDescent="0.25">
      <c r="A12" s="35" t="s">
        <v>107</v>
      </c>
      <c r="B12" s="21" t="s">
        <v>114</v>
      </c>
      <c r="C12" s="21" t="s">
        <v>3</v>
      </c>
      <c r="D12" s="22" t="s">
        <v>75</v>
      </c>
      <c r="E12" s="21" t="s">
        <v>95</v>
      </c>
      <c r="F12" s="21" t="s">
        <v>96</v>
      </c>
      <c r="G12" s="21" t="s">
        <v>0</v>
      </c>
      <c r="H12" s="21" t="s">
        <v>0</v>
      </c>
      <c r="I12" s="21" t="s">
        <v>22</v>
      </c>
      <c r="J12" s="23">
        <v>4144</v>
      </c>
      <c r="K12" s="24">
        <v>3.88</v>
      </c>
      <c r="L12" s="21">
        <v>165</v>
      </c>
      <c r="M12" s="21" t="s">
        <v>68</v>
      </c>
      <c r="N12" s="21" t="s">
        <v>0</v>
      </c>
      <c r="O12" s="21" t="s">
        <v>23</v>
      </c>
      <c r="P12" s="21" t="s">
        <v>0</v>
      </c>
      <c r="Q12" s="21" t="s">
        <v>0</v>
      </c>
      <c r="R12" s="11"/>
      <c r="S12" s="12"/>
      <c r="T12" s="12"/>
      <c r="U12" s="12"/>
      <c r="V12" s="12"/>
      <c r="W12" s="12"/>
    </row>
    <row r="13" spans="1:23" ht="37.5" customHeight="1" x14ac:dyDescent="0.25">
      <c r="A13" s="36"/>
      <c r="B13" s="21" t="s">
        <v>115</v>
      </c>
      <c r="C13" s="21" t="s">
        <v>77</v>
      </c>
      <c r="D13" s="22" t="s">
        <v>76</v>
      </c>
      <c r="E13" s="21" t="s">
        <v>97</v>
      </c>
      <c r="F13" s="21" t="s">
        <v>98</v>
      </c>
      <c r="G13" s="21" t="s">
        <v>0</v>
      </c>
      <c r="H13" s="21" t="s">
        <v>0</v>
      </c>
      <c r="I13" s="21" t="s">
        <v>22</v>
      </c>
      <c r="J13" s="23">
        <v>3398</v>
      </c>
      <c r="K13" s="24">
        <v>2</v>
      </c>
      <c r="L13" s="21">
        <v>165</v>
      </c>
      <c r="M13" s="21" t="s">
        <v>68</v>
      </c>
      <c r="N13" s="21" t="s">
        <v>0</v>
      </c>
      <c r="O13" s="21" t="s">
        <v>23</v>
      </c>
      <c r="P13" s="24">
        <v>1.1000000000000001</v>
      </c>
      <c r="Q13" s="21" t="s">
        <v>113</v>
      </c>
      <c r="R13" s="11"/>
      <c r="S13" s="12"/>
      <c r="T13" s="12"/>
      <c r="U13" s="12"/>
      <c r="V13" s="12"/>
      <c r="W13" s="12"/>
    </row>
    <row r="14" spans="1:23" ht="37.5" customHeight="1" x14ac:dyDescent="0.25">
      <c r="A14" s="36"/>
      <c r="B14" s="21" t="s">
        <v>116</v>
      </c>
      <c r="C14" s="21" t="s">
        <v>3</v>
      </c>
      <c r="D14" s="22" t="s">
        <v>110</v>
      </c>
      <c r="E14" s="21" t="s">
        <v>0</v>
      </c>
      <c r="F14" s="21" t="s">
        <v>0</v>
      </c>
      <c r="G14" s="21" t="s">
        <v>21</v>
      </c>
      <c r="H14" s="21" t="s">
        <v>0</v>
      </c>
      <c r="I14" s="21" t="s">
        <v>0</v>
      </c>
      <c r="J14" s="23">
        <v>3349</v>
      </c>
      <c r="K14" s="24">
        <v>0.13</v>
      </c>
      <c r="L14" s="21">
        <v>165</v>
      </c>
      <c r="M14" s="21" t="s">
        <v>68</v>
      </c>
      <c r="N14" s="21" t="s">
        <v>0</v>
      </c>
      <c r="O14" s="21" t="s">
        <v>23</v>
      </c>
      <c r="P14" s="21" t="s">
        <v>0</v>
      </c>
      <c r="Q14" s="21" t="s">
        <v>0</v>
      </c>
      <c r="R14" s="11"/>
      <c r="S14" s="12"/>
      <c r="T14" s="12"/>
      <c r="U14" s="12"/>
      <c r="V14" s="12"/>
      <c r="W14" s="12"/>
    </row>
    <row r="15" spans="1:23" ht="37.5" customHeight="1" x14ac:dyDescent="0.25">
      <c r="A15" s="36"/>
      <c r="B15" s="21" t="s">
        <v>117</v>
      </c>
      <c r="C15" s="21" t="s">
        <v>3</v>
      </c>
      <c r="D15" s="22" t="s">
        <v>87</v>
      </c>
      <c r="E15" s="21" t="s">
        <v>99</v>
      </c>
      <c r="F15" s="21" t="s">
        <v>100</v>
      </c>
      <c r="G15" s="21" t="s">
        <v>0</v>
      </c>
      <c r="H15" s="21" t="str">
        <f t="shared" si="5"/>
        <v>018.0 (018.0)</v>
      </c>
      <c r="I15" s="21" t="s">
        <v>22</v>
      </c>
      <c r="J15" s="23">
        <v>4246</v>
      </c>
      <c r="K15" s="24">
        <v>2.13</v>
      </c>
      <c r="L15" s="21">
        <v>175</v>
      </c>
      <c r="M15" s="21" t="s">
        <v>68</v>
      </c>
      <c r="N15" s="21" t="s">
        <v>0</v>
      </c>
      <c r="O15" s="21" t="s">
        <v>23</v>
      </c>
      <c r="P15" s="21" t="s">
        <v>0</v>
      </c>
      <c r="Q15" s="21" t="s">
        <v>0</v>
      </c>
      <c r="R15" s="11">
        <v>17.98</v>
      </c>
      <c r="S15" s="12" t="str">
        <f>MID(M11,1,1)</f>
        <v>0</v>
      </c>
      <c r="T15" s="12" t="str">
        <f>MID(M11,3,2)</f>
        <v>00</v>
      </c>
      <c r="U15" s="12">
        <f t="shared" si="0"/>
        <v>0</v>
      </c>
      <c r="V15" s="12">
        <f t="shared" si="3"/>
        <v>17.98</v>
      </c>
      <c r="W15" s="12" t="str">
        <f t="shared" si="4"/>
        <v>018.0 (018.0)</v>
      </c>
    </row>
    <row r="16" spans="1:23" ht="37.5" customHeight="1" x14ac:dyDescent="0.25">
      <c r="A16" s="36"/>
      <c r="B16" s="21" t="s">
        <v>118</v>
      </c>
      <c r="C16" s="21" t="s">
        <v>3</v>
      </c>
      <c r="D16" s="22" t="s">
        <v>30</v>
      </c>
      <c r="E16" s="21" t="s">
        <v>32</v>
      </c>
      <c r="F16" s="21" t="s">
        <v>33</v>
      </c>
      <c r="G16" s="21" t="s">
        <v>0</v>
      </c>
      <c r="H16" s="21" t="str">
        <f t="shared" si="5"/>
        <v>358.0 (358.0)</v>
      </c>
      <c r="I16" s="21" t="s">
        <v>22</v>
      </c>
      <c r="J16" s="23">
        <v>5283</v>
      </c>
      <c r="K16" s="24">
        <v>2.46</v>
      </c>
      <c r="L16" s="21">
        <v>175</v>
      </c>
      <c r="M16" s="21" t="s">
        <v>68</v>
      </c>
      <c r="N16" s="21" t="s">
        <v>0</v>
      </c>
      <c r="O16" s="21" t="s">
        <v>105</v>
      </c>
      <c r="P16" s="21" t="s">
        <v>0</v>
      </c>
      <c r="Q16" s="21" t="s">
        <v>0</v>
      </c>
      <c r="R16" s="11">
        <v>357.98</v>
      </c>
      <c r="S16" s="12" t="str">
        <f t="shared" si="1"/>
        <v>0</v>
      </c>
      <c r="T16" s="12" t="str">
        <f t="shared" si="2"/>
        <v>00</v>
      </c>
      <c r="U16" s="12">
        <f t="shared" si="0"/>
        <v>0</v>
      </c>
      <c r="V16" s="12">
        <f t="shared" si="3"/>
        <v>357.98</v>
      </c>
      <c r="W16" s="12" t="str">
        <f t="shared" si="4"/>
        <v>358.0 (358.0)</v>
      </c>
    </row>
    <row r="17" spans="1:23" ht="37.5" customHeight="1" x14ac:dyDescent="0.25">
      <c r="A17" s="36"/>
      <c r="B17" s="21" t="s">
        <v>119</v>
      </c>
      <c r="C17" s="21" t="s">
        <v>3</v>
      </c>
      <c r="D17" s="22" t="s">
        <v>38</v>
      </c>
      <c r="E17" s="21" t="s">
        <v>101</v>
      </c>
      <c r="F17" s="21" t="s">
        <v>102</v>
      </c>
      <c r="G17" s="21" t="s">
        <v>0</v>
      </c>
      <c r="H17" s="21" t="str">
        <f>W17</f>
        <v>358.0 (358.0)</v>
      </c>
      <c r="I17" s="21" t="s">
        <v>20</v>
      </c>
      <c r="J17" s="23">
        <v>6672</v>
      </c>
      <c r="K17" s="24">
        <v>3.28</v>
      </c>
      <c r="L17" s="21">
        <v>175</v>
      </c>
      <c r="M17" s="21" t="s">
        <v>68</v>
      </c>
      <c r="N17" s="21" t="s">
        <v>0</v>
      </c>
      <c r="O17" s="21" t="s">
        <v>105</v>
      </c>
      <c r="P17" s="21" t="s">
        <v>0</v>
      </c>
      <c r="Q17" s="21" t="s">
        <v>0</v>
      </c>
      <c r="R17" s="11">
        <v>357.98</v>
      </c>
      <c r="S17" s="12" t="str">
        <f>MID(M16,1,1)</f>
        <v>0</v>
      </c>
      <c r="T17" s="12" t="str">
        <f>MID(M16,3,2)</f>
        <v>00</v>
      </c>
      <c r="U17" s="12">
        <f>S17+T17/60</f>
        <v>0</v>
      </c>
      <c r="V17" s="12">
        <f>R17-U17</f>
        <v>357.98</v>
      </c>
      <c r="W17" s="12" t="str">
        <f>TEXT(V17,"000.0")&amp;TEXT(R17," (000.0)")</f>
        <v>358.0 (358.0)</v>
      </c>
    </row>
    <row r="18" spans="1:23" ht="37.5" customHeight="1" x14ac:dyDescent="0.25">
      <c r="A18" s="37"/>
      <c r="B18" s="21" t="s">
        <v>120</v>
      </c>
      <c r="C18" s="21" t="s">
        <v>3</v>
      </c>
      <c r="D18" s="22" t="s">
        <v>70</v>
      </c>
      <c r="E18" s="21" t="s">
        <v>79</v>
      </c>
      <c r="F18" s="21" t="s">
        <v>80</v>
      </c>
      <c r="G18" s="21" t="s">
        <v>0</v>
      </c>
      <c r="H18" s="21" t="str">
        <f>W18</f>
        <v>021.7 (021.7)</v>
      </c>
      <c r="I18" s="21" t="s">
        <v>0</v>
      </c>
      <c r="J18" s="23" t="s">
        <v>83</v>
      </c>
      <c r="K18" s="24">
        <v>5.56</v>
      </c>
      <c r="L18" s="21">
        <v>175</v>
      </c>
      <c r="M18" s="21" t="s">
        <v>68</v>
      </c>
      <c r="N18" s="21" t="s">
        <v>0</v>
      </c>
      <c r="O18" s="21" t="s">
        <v>105</v>
      </c>
      <c r="P18" s="21" t="s">
        <v>0</v>
      </c>
      <c r="Q18" s="21" t="s">
        <v>0</v>
      </c>
      <c r="R18" s="11">
        <v>21.73</v>
      </c>
      <c r="S18" s="12" t="str">
        <f>MID(M17,1,1)</f>
        <v>0</v>
      </c>
      <c r="T18" s="12" t="str">
        <f>MID(M17,3,2)</f>
        <v>00</v>
      </c>
      <c r="U18" s="12">
        <f>S18+T18/60</f>
        <v>0</v>
      </c>
      <c r="V18" s="12">
        <f>R18-U18</f>
        <v>21.73</v>
      </c>
      <c r="W18" s="12" t="str">
        <f>TEXT(V18,"000.0")&amp;TEXT(R18," (000.0)")</f>
        <v>021.7 (021.7)</v>
      </c>
    </row>
  </sheetData>
  <mergeCells count="3">
    <mergeCell ref="B1:O1"/>
    <mergeCell ref="A3:A11"/>
    <mergeCell ref="A12:A18"/>
  </mergeCells>
  <pageMargins left="0.70866141732283472" right="0.70866141732283472" top="0.74803149606299213" bottom="0.74803149606299213" header="0.31496062992125984" footer="0.31496062992125984"/>
  <pageSetup scale="4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7"/>
  <sheetViews>
    <sheetView showGridLines="0" tabSelected="1" topLeftCell="A7" zoomScale="85" zoomScaleNormal="85" workbookViewId="0">
      <selection activeCell="A2" sqref="A2:O37"/>
    </sheetView>
  </sheetViews>
  <sheetFormatPr baseColWidth="10" defaultColWidth="9" defaultRowHeight="15.75" x14ac:dyDescent="0.25"/>
  <cols>
    <col min="1" max="1" width="16.625" style="1" customWidth="1"/>
    <col min="2" max="2" width="12.25" style="1" customWidth="1"/>
    <col min="3" max="3" width="15.625" style="1" customWidth="1"/>
    <col min="4" max="4" width="14.25" style="1" customWidth="1"/>
    <col min="5" max="5" width="15" style="1" customWidth="1"/>
    <col min="6" max="6" width="8.625" style="1" customWidth="1"/>
    <col min="7" max="7" width="18.875" style="1" customWidth="1"/>
    <col min="8" max="9" width="10.875" style="1" customWidth="1"/>
    <col min="10" max="10" width="11.625" style="1" customWidth="1"/>
    <col min="11" max="11" width="11.25" style="1" customWidth="1"/>
    <col min="12" max="12" width="13" style="1" customWidth="1"/>
    <col min="13" max="15" width="14.5" style="1" customWidth="1"/>
    <col min="16" max="16" width="12.375" customWidth="1"/>
    <col min="17" max="18" width="9" customWidth="1"/>
    <col min="19" max="19" width="11.875" customWidth="1"/>
    <col min="20" max="20" width="9" customWidth="1"/>
    <col min="21" max="21" width="11.625" customWidth="1"/>
    <col min="22" max="22" width="9" customWidth="1"/>
  </cols>
  <sheetData>
    <row r="1" spans="1:21" ht="18" customHeight="1" x14ac:dyDescent="0.25"/>
    <row r="2" spans="1:21" ht="32.25" customHeight="1" x14ac:dyDescent="0.25">
      <c r="A2" s="3" t="s">
        <v>11</v>
      </c>
      <c r="B2" s="3" t="s">
        <v>1</v>
      </c>
      <c r="C2" s="3" t="s">
        <v>4</v>
      </c>
      <c r="D2" s="3" t="s">
        <v>13</v>
      </c>
      <c r="E2" s="3" t="s">
        <v>14</v>
      </c>
      <c r="F2" s="3" t="s">
        <v>5</v>
      </c>
      <c r="G2" s="3" t="s">
        <v>6</v>
      </c>
      <c r="H2" s="3" t="s">
        <v>7</v>
      </c>
      <c r="I2" s="3" t="s">
        <v>15</v>
      </c>
      <c r="J2" s="3" t="s">
        <v>12</v>
      </c>
      <c r="K2" s="3" t="s">
        <v>10</v>
      </c>
      <c r="L2" s="3" t="s">
        <v>8</v>
      </c>
      <c r="M2" s="3" t="s">
        <v>9</v>
      </c>
      <c r="N2" s="3" t="s">
        <v>155</v>
      </c>
      <c r="O2" s="3" t="s">
        <v>156</v>
      </c>
      <c r="P2" s="28" t="s">
        <v>36</v>
      </c>
      <c r="T2" t="s">
        <v>37</v>
      </c>
    </row>
    <row r="3" spans="1:21" ht="15.75" customHeight="1" x14ac:dyDescent="0.25">
      <c r="A3" s="9" t="s">
        <v>130</v>
      </c>
      <c r="B3" s="7" t="s">
        <v>19</v>
      </c>
      <c r="C3" s="9" t="s">
        <v>0</v>
      </c>
      <c r="D3" s="9" t="s">
        <v>0</v>
      </c>
      <c r="E3" s="9" t="s">
        <v>0</v>
      </c>
      <c r="F3" s="7" t="s">
        <v>0</v>
      </c>
      <c r="G3" s="9" t="str">
        <f>"HDG "&amp;U3</f>
        <v>HDG 019.0 (019.0)</v>
      </c>
      <c r="H3" s="7" t="s">
        <v>0</v>
      </c>
      <c r="I3" s="8" t="s">
        <v>134</v>
      </c>
      <c r="J3" s="7" t="s">
        <v>0</v>
      </c>
      <c r="K3" s="7" t="s">
        <v>0</v>
      </c>
      <c r="L3" s="27" t="s">
        <v>144</v>
      </c>
      <c r="M3" s="7" t="s">
        <v>28</v>
      </c>
      <c r="N3" s="7" t="s">
        <v>0</v>
      </c>
      <c r="O3" s="7" t="s">
        <v>0</v>
      </c>
      <c r="P3" s="30">
        <v>18.986834030000001</v>
      </c>
      <c r="Q3" s="30" t="str">
        <f>MID(L3,1,1)</f>
        <v>0</v>
      </c>
      <c r="R3" s="30" t="str">
        <f>MID(L3,3,2)</f>
        <v>20</v>
      </c>
      <c r="S3" s="30">
        <f t="shared" ref="S3:S8" si="0">-(Q3+R3/60)</f>
        <v>-0.33333333333333331</v>
      </c>
      <c r="T3" s="30">
        <f t="shared" ref="T3" si="1">P3-S2</f>
        <v>18.986834030000001</v>
      </c>
      <c r="U3" s="30" t="str">
        <f t="shared" ref="U3:U6" si="2">TEXT(T3,"000.0")&amp;TEXT(P3," (000.0)")</f>
        <v>019.0 (019.0)</v>
      </c>
    </row>
    <row r="4" spans="1:21" ht="26.25" x14ac:dyDescent="0.25">
      <c r="A4" s="9" t="s">
        <v>130</v>
      </c>
      <c r="B4" s="9" t="s">
        <v>29</v>
      </c>
      <c r="C4" s="9" t="s">
        <v>30</v>
      </c>
      <c r="D4" s="9" t="s">
        <v>32</v>
      </c>
      <c r="E4" s="9" t="s">
        <v>33</v>
      </c>
      <c r="F4" s="7" t="s">
        <v>0</v>
      </c>
      <c r="G4" s="9" t="str">
        <f>U4</f>
        <v>005.5 (005.2)</v>
      </c>
      <c r="H4" s="7" t="s">
        <v>0</v>
      </c>
      <c r="I4" s="29" t="s">
        <v>0</v>
      </c>
      <c r="J4" s="29" t="s">
        <v>158</v>
      </c>
      <c r="K4" s="9" t="s">
        <v>0</v>
      </c>
      <c r="L4" s="27" t="s">
        <v>145</v>
      </c>
      <c r="M4" s="7" t="s">
        <v>28</v>
      </c>
      <c r="N4" s="7" t="s">
        <v>123</v>
      </c>
      <c r="O4" s="7" t="s">
        <v>157</v>
      </c>
      <c r="P4" s="30">
        <v>5.1975383900000001</v>
      </c>
      <c r="Q4" s="30" t="str">
        <f t="shared" ref="Q4:Q36" si="3">MID(L4,1,1)</f>
        <v>0</v>
      </c>
      <c r="R4" s="30" t="str">
        <f t="shared" ref="R4:R36" si="4">MID(L4,3,2)</f>
        <v>21</v>
      </c>
      <c r="S4" s="30">
        <f t="shared" si="0"/>
        <v>-0.35</v>
      </c>
      <c r="T4" s="30">
        <f>P4-S3</f>
        <v>5.5308717233333331</v>
      </c>
      <c r="U4" s="30" t="str">
        <f t="shared" si="2"/>
        <v>005.5 (005.2)</v>
      </c>
    </row>
    <row r="5" spans="1:21" ht="15.75" customHeight="1" x14ac:dyDescent="0.25">
      <c r="A5" s="9" t="s">
        <v>130</v>
      </c>
      <c r="B5" s="7" t="s">
        <v>3</v>
      </c>
      <c r="C5" s="9" t="s">
        <v>38</v>
      </c>
      <c r="D5" s="9" t="s">
        <v>101</v>
      </c>
      <c r="E5" s="9" t="s">
        <v>102</v>
      </c>
      <c r="F5" s="7" t="s">
        <v>0</v>
      </c>
      <c r="G5" s="9" t="str">
        <f>U5</f>
        <v>359.3 (359.0)</v>
      </c>
      <c r="H5" s="7" t="s">
        <v>0</v>
      </c>
      <c r="I5" s="29" t="s">
        <v>139</v>
      </c>
      <c r="J5" s="10">
        <v>3.28</v>
      </c>
      <c r="K5" s="9" t="s">
        <v>0</v>
      </c>
      <c r="L5" s="27" t="s">
        <v>145</v>
      </c>
      <c r="M5" s="7" t="s">
        <v>28</v>
      </c>
      <c r="N5" s="7" t="s">
        <v>0</v>
      </c>
      <c r="O5" s="7" t="s">
        <v>0</v>
      </c>
      <c r="P5" s="30">
        <v>358.98258693999998</v>
      </c>
      <c r="Q5" s="30" t="str">
        <f t="shared" si="3"/>
        <v>0</v>
      </c>
      <c r="R5" s="30" t="str">
        <f t="shared" si="4"/>
        <v>21</v>
      </c>
      <c r="S5" s="30">
        <f t="shared" si="0"/>
        <v>-0.35</v>
      </c>
      <c r="T5" s="30">
        <f t="shared" ref="T5:T6" si="5">P5-S4</f>
        <v>359.33258694</v>
      </c>
      <c r="U5" s="30" t="str">
        <f t="shared" ref="U5" si="6">TEXT(T5,"000.0")&amp;TEXT(P5," (000.0)")</f>
        <v>359.3 (359.0)</v>
      </c>
    </row>
    <row r="6" spans="1:21" x14ac:dyDescent="0.25">
      <c r="A6" s="9" t="s">
        <v>130</v>
      </c>
      <c r="B6" s="9" t="s">
        <v>3</v>
      </c>
      <c r="C6" s="9" t="s">
        <v>31</v>
      </c>
      <c r="D6" s="9" t="s">
        <v>34</v>
      </c>
      <c r="E6" s="9" t="s">
        <v>35</v>
      </c>
      <c r="F6" s="9" t="s">
        <v>0</v>
      </c>
      <c r="G6" s="9" t="str">
        <f>U6</f>
        <v>006.5 (006.2)</v>
      </c>
      <c r="H6" s="9" t="s">
        <v>0</v>
      </c>
      <c r="I6" s="29" t="s">
        <v>135</v>
      </c>
      <c r="J6" s="10">
        <v>4.3499999999999996</v>
      </c>
      <c r="K6" s="9" t="s">
        <v>0</v>
      </c>
      <c r="L6" s="27" t="s">
        <v>146</v>
      </c>
      <c r="M6" s="9" t="s">
        <v>28</v>
      </c>
      <c r="N6" s="7" t="s">
        <v>0</v>
      </c>
      <c r="O6" s="7" t="s">
        <v>0</v>
      </c>
      <c r="P6" s="30">
        <v>6.1733427499999998</v>
      </c>
      <c r="Q6" s="30" t="str">
        <f t="shared" si="3"/>
        <v>0</v>
      </c>
      <c r="R6" s="30" t="str">
        <f t="shared" si="4"/>
        <v>23</v>
      </c>
      <c r="S6" s="30">
        <f t="shared" si="0"/>
        <v>-0.38333333333333336</v>
      </c>
      <c r="T6" s="30">
        <f t="shared" si="5"/>
        <v>6.5233427499999994</v>
      </c>
      <c r="U6" s="30" t="str">
        <f t="shared" si="2"/>
        <v>006.5 (006.2)</v>
      </c>
    </row>
    <row r="7" spans="1:21" x14ac:dyDescent="0.25">
      <c r="A7" s="9" t="s">
        <v>130</v>
      </c>
      <c r="B7" s="9" t="s">
        <v>3</v>
      </c>
      <c r="C7" s="9" t="s">
        <v>39</v>
      </c>
      <c r="D7" s="9" t="s">
        <v>41</v>
      </c>
      <c r="E7" s="9" t="s">
        <v>42</v>
      </c>
      <c r="F7" s="9" t="s">
        <v>0</v>
      </c>
      <c r="G7" s="9" t="str">
        <f t="shared" ref="G7:G9" si="7">U7</f>
        <v>007.1 (006.8)</v>
      </c>
      <c r="H7" s="9" t="s">
        <v>0</v>
      </c>
      <c r="I7" s="29" t="s">
        <v>136</v>
      </c>
      <c r="J7" s="10">
        <v>5.03</v>
      </c>
      <c r="K7" s="9" t="s">
        <v>0</v>
      </c>
      <c r="L7" s="27" t="s">
        <v>147</v>
      </c>
      <c r="M7" s="9" t="s">
        <v>28</v>
      </c>
      <c r="N7" s="7" t="s">
        <v>0</v>
      </c>
      <c r="O7" s="7" t="s">
        <v>0</v>
      </c>
      <c r="P7" s="31">
        <v>6.7610632900000001</v>
      </c>
      <c r="Q7" s="30" t="str">
        <f t="shared" si="3"/>
        <v>0</v>
      </c>
      <c r="R7" s="30" t="str">
        <f t="shared" si="4"/>
        <v>24</v>
      </c>
      <c r="S7" s="30">
        <f t="shared" si="0"/>
        <v>-0.4</v>
      </c>
      <c r="T7" s="30">
        <f>P7-S6</f>
        <v>7.1443966233333338</v>
      </c>
      <c r="U7" s="30" t="str">
        <f t="shared" ref="U7:U9" si="8">TEXT(T7,"000.0")&amp;TEXT(P7," (000.0)")</f>
        <v>007.1 (006.8)</v>
      </c>
    </row>
    <row r="8" spans="1:21" x14ac:dyDescent="0.25">
      <c r="A8" s="9" t="s">
        <v>130</v>
      </c>
      <c r="B8" s="9" t="s">
        <v>3</v>
      </c>
      <c r="C8" s="9" t="s">
        <v>40</v>
      </c>
      <c r="D8" s="9" t="s">
        <v>52</v>
      </c>
      <c r="E8" s="9" t="s">
        <v>53</v>
      </c>
      <c r="F8" s="9" t="s">
        <v>0</v>
      </c>
      <c r="G8" s="9" t="str">
        <f t="shared" si="7"/>
        <v>026.1 (025.7)</v>
      </c>
      <c r="H8" s="9" t="s">
        <v>0</v>
      </c>
      <c r="I8" s="29" t="s">
        <v>0</v>
      </c>
      <c r="J8" s="10">
        <v>6.5</v>
      </c>
      <c r="K8" s="9" t="s">
        <v>0</v>
      </c>
      <c r="L8" s="27" t="s">
        <v>142</v>
      </c>
      <c r="M8" s="9" t="s">
        <v>28</v>
      </c>
      <c r="N8" s="7" t="s">
        <v>0</v>
      </c>
      <c r="O8" s="7" t="s">
        <v>0</v>
      </c>
      <c r="P8" s="31">
        <v>25.67135356</v>
      </c>
      <c r="Q8" s="30" t="str">
        <f t="shared" si="3"/>
        <v>0</v>
      </c>
      <c r="R8" s="30" t="str">
        <f t="shared" si="4"/>
        <v>26</v>
      </c>
      <c r="S8" s="30">
        <f t="shared" si="0"/>
        <v>-0.43333333333333335</v>
      </c>
      <c r="T8" s="30">
        <f>P8-S7</f>
        <v>26.071353559999999</v>
      </c>
      <c r="U8" s="30" t="str">
        <f t="shared" si="8"/>
        <v>026.1 (025.7)</v>
      </c>
    </row>
    <row r="9" spans="1:21" x14ac:dyDescent="0.25">
      <c r="A9" s="9" t="s">
        <v>130</v>
      </c>
      <c r="B9" s="7" t="s">
        <v>3</v>
      </c>
      <c r="C9" s="7" t="s">
        <v>25</v>
      </c>
      <c r="D9" s="9" t="s">
        <v>26</v>
      </c>
      <c r="E9" s="9" t="s">
        <v>27</v>
      </c>
      <c r="F9" s="7" t="s">
        <v>0</v>
      </c>
      <c r="G9" s="9" t="str">
        <f t="shared" si="7"/>
        <v>012.2 (011.7)</v>
      </c>
      <c r="H9" s="7" t="s">
        <v>0</v>
      </c>
      <c r="I9" s="29" t="s">
        <v>0</v>
      </c>
      <c r="J9" s="9">
        <v>79.34</v>
      </c>
      <c r="K9" s="7" t="s">
        <v>0</v>
      </c>
      <c r="L9" s="9" t="s">
        <v>143</v>
      </c>
      <c r="M9" s="7" t="s">
        <v>28</v>
      </c>
      <c r="N9" s="7" t="s">
        <v>0</v>
      </c>
      <c r="O9" s="7" t="s">
        <v>0</v>
      </c>
      <c r="P9" s="31">
        <v>11.74896425</v>
      </c>
      <c r="T9" s="30">
        <f>P9-S8</f>
        <v>12.182297583333334</v>
      </c>
      <c r="U9" s="30" t="str">
        <f t="shared" si="8"/>
        <v>012.2 (011.7)</v>
      </c>
    </row>
    <row r="11" spans="1:21" ht="26.25" x14ac:dyDescent="0.25">
      <c r="A11" s="3" t="s">
        <v>11</v>
      </c>
      <c r="B11" s="3" t="s">
        <v>1</v>
      </c>
      <c r="C11" s="3" t="s">
        <v>4</v>
      </c>
      <c r="D11" s="3" t="s">
        <v>13</v>
      </c>
      <c r="E11" s="3" t="s">
        <v>14</v>
      </c>
      <c r="F11" s="3" t="s">
        <v>5</v>
      </c>
      <c r="G11" s="3" t="s">
        <v>6</v>
      </c>
      <c r="H11" s="3" t="s">
        <v>7</v>
      </c>
      <c r="I11" s="3" t="s">
        <v>15</v>
      </c>
      <c r="J11" s="3" t="s">
        <v>12</v>
      </c>
      <c r="K11" s="3" t="s">
        <v>10</v>
      </c>
      <c r="L11" s="3" t="s">
        <v>8</v>
      </c>
      <c r="M11" s="3" t="s">
        <v>9</v>
      </c>
      <c r="N11" s="3" t="s">
        <v>155</v>
      </c>
      <c r="O11" s="3" t="s">
        <v>156</v>
      </c>
      <c r="P11" s="28" t="s">
        <v>36</v>
      </c>
      <c r="T11" t="s">
        <v>37</v>
      </c>
    </row>
    <row r="12" spans="1:21" x14ac:dyDescent="0.25">
      <c r="A12" s="9" t="s">
        <v>131</v>
      </c>
      <c r="B12" s="9" t="s">
        <v>19</v>
      </c>
      <c r="C12" s="9" t="s">
        <v>0</v>
      </c>
      <c r="D12" s="9" t="s">
        <v>0</v>
      </c>
      <c r="E12" s="9" t="s">
        <v>0</v>
      </c>
      <c r="F12" s="7" t="s">
        <v>0</v>
      </c>
      <c r="G12" s="9" t="str">
        <f>"HDG "&amp;U12</f>
        <v>HDG 019.0 (019.0)</v>
      </c>
      <c r="H12" s="7" t="s">
        <v>0</v>
      </c>
      <c r="I12" s="8" t="s">
        <v>134</v>
      </c>
      <c r="J12" s="7" t="s">
        <v>0</v>
      </c>
      <c r="K12" s="7" t="s">
        <v>0</v>
      </c>
      <c r="L12" s="27" t="s">
        <v>144</v>
      </c>
      <c r="M12" s="7" t="s">
        <v>28</v>
      </c>
      <c r="N12" s="7" t="s">
        <v>0</v>
      </c>
      <c r="O12" s="7" t="s">
        <v>0</v>
      </c>
      <c r="P12" s="30">
        <v>18.986834030000001</v>
      </c>
      <c r="Q12" s="30" t="str">
        <f t="shared" si="3"/>
        <v>0</v>
      </c>
      <c r="R12" s="30" t="str">
        <f t="shared" si="4"/>
        <v>20</v>
      </c>
      <c r="S12" s="30">
        <f t="shared" ref="S12:S18" si="9">-(Q12+R12/60)</f>
        <v>-0.33333333333333331</v>
      </c>
      <c r="T12" s="30">
        <f t="shared" ref="T12" si="10">P12-S11</f>
        <v>18.986834030000001</v>
      </c>
      <c r="U12" s="30" t="str">
        <f t="shared" ref="U12:U19" si="11">TEXT(T12,"000.0")&amp;TEXT(P12," (000.0)")</f>
        <v>019.0 (019.0)</v>
      </c>
    </row>
    <row r="13" spans="1:21" ht="26.25" x14ac:dyDescent="0.25">
      <c r="A13" s="9" t="s">
        <v>131</v>
      </c>
      <c r="B13" s="9" t="s">
        <v>29</v>
      </c>
      <c r="C13" s="9" t="s">
        <v>30</v>
      </c>
      <c r="D13" s="9" t="s">
        <v>32</v>
      </c>
      <c r="E13" s="9" t="s">
        <v>33</v>
      </c>
      <c r="F13" s="7" t="s">
        <v>0</v>
      </c>
      <c r="G13" s="9" t="str">
        <f>U13</f>
        <v>005.5 (005.2)</v>
      </c>
      <c r="H13" s="7" t="s">
        <v>0</v>
      </c>
      <c r="I13" s="29" t="s">
        <v>0</v>
      </c>
      <c r="J13" s="29" t="s">
        <v>158</v>
      </c>
      <c r="K13" s="9" t="s">
        <v>0</v>
      </c>
      <c r="L13" s="27" t="s">
        <v>145</v>
      </c>
      <c r="M13" s="7" t="s">
        <v>28</v>
      </c>
      <c r="N13" s="7" t="s">
        <v>123</v>
      </c>
      <c r="O13" s="7" t="s">
        <v>157</v>
      </c>
      <c r="P13" s="30">
        <v>5.1975383900000001</v>
      </c>
      <c r="Q13" s="30" t="str">
        <f t="shared" si="3"/>
        <v>0</v>
      </c>
      <c r="R13" s="30" t="str">
        <f t="shared" si="4"/>
        <v>21</v>
      </c>
      <c r="S13" s="30">
        <f t="shared" si="9"/>
        <v>-0.35</v>
      </c>
      <c r="T13" s="30">
        <f>P13-S12</f>
        <v>5.5308717233333331</v>
      </c>
      <c r="U13" s="30" t="str">
        <f t="shared" si="11"/>
        <v>005.5 (005.2)</v>
      </c>
    </row>
    <row r="14" spans="1:21" x14ac:dyDescent="0.25">
      <c r="A14" s="9" t="s">
        <v>131</v>
      </c>
      <c r="B14" s="7" t="s">
        <v>3</v>
      </c>
      <c r="C14" s="9" t="s">
        <v>38</v>
      </c>
      <c r="D14" s="9" t="s">
        <v>101</v>
      </c>
      <c r="E14" s="9" t="s">
        <v>102</v>
      </c>
      <c r="F14" s="7" t="s">
        <v>0</v>
      </c>
      <c r="G14" s="9" t="str">
        <f>U14</f>
        <v>359.3 (359.0)</v>
      </c>
      <c r="H14" s="7" t="s">
        <v>0</v>
      </c>
      <c r="I14" s="29" t="s">
        <v>139</v>
      </c>
      <c r="J14" s="10">
        <v>3.28</v>
      </c>
      <c r="K14" s="9" t="s">
        <v>0</v>
      </c>
      <c r="L14" s="27" t="s">
        <v>145</v>
      </c>
      <c r="M14" s="7" t="s">
        <v>28</v>
      </c>
      <c r="N14" s="7" t="s">
        <v>0</v>
      </c>
      <c r="O14" s="7" t="s">
        <v>0</v>
      </c>
      <c r="P14" s="30">
        <v>358.98258693999998</v>
      </c>
      <c r="Q14" s="30" t="str">
        <f t="shared" si="3"/>
        <v>0</v>
      </c>
      <c r="R14" s="30" t="str">
        <f t="shared" si="4"/>
        <v>21</v>
      </c>
      <c r="S14" s="30">
        <f t="shared" si="9"/>
        <v>-0.35</v>
      </c>
      <c r="T14" s="30">
        <f t="shared" ref="T14:T19" si="12">P14-S13</f>
        <v>359.33258694</v>
      </c>
      <c r="U14" s="30" t="str">
        <f t="shared" si="11"/>
        <v>359.3 (359.0)</v>
      </c>
    </row>
    <row r="15" spans="1:21" x14ac:dyDescent="0.25">
      <c r="A15" s="9" t="s">
        <v>131</v>
      </c>
      <c r="B15" s="7" t="s">
        <v>3</v>
      </c>
      <c r="C15" s="9" t="s">
        <v>31</v>
      </c>
      <c r="D15" s="9" t="s">
        <v>34</v>
      </c>
      <c r="E15" s="9" t="s">
        <v>35</v>
      </c>
      <c r="F15" s="7" t="s">
        <v>0</v>
      </c>
      <c r="G15" s="9" t="str">
        <f>U15</f>
        <v>006.5 (006.2)</v>
      </c>
      <c r="H15" s="7" t="s">
        <v>0</v>
      </c>
      <c r="I15" s="29" t="s">
        <v>135</v>
      </c>
      <c r="J15" s="10">
        <v>4.3499999999999996</v>
      </c>
      <c r="K15" s="9" t="s">
        <v>0</v>
      </c>
      <c r="L15" s="27" t="s">
        <v>146</v>
      </c>
      <c r="M15" s="7" t="s">
        <v>28</v>
      </c>
      <c r="N15" s="7" t="s">
        <v>0</v>
      </c>
      <c r="O15" s="7" t="s">
        <v>0</v>
      </c>
      <c r="P15" s="30">
        <v>6.1733427499999998</v>
      </c>
      <c r="Q15" s="30" t="str">
        <f t="shared" si="3"/>
        <v>0</v>
      </c>
      <c r="R15" s="30" t="str">
        <f t="shared" si="4"/>
        <v>23</v>
      </c>
      <c r="S15" s="30">
        <f t="shared" si="9"/>
        <v>-0.38333333333333336</v>
      </c>
      <c r="T15" s="30">
        <f t="shared" si="12"/>
        <v>6.5233427499999994</v>
      </c>
      <c r="U15" s="30" t="str">
        <f t="shared" si="11"/>
        <v>006.5 (006.2)</v>
      </c>
    </row>
    <row r="16" spans="1:21" x14ac:dyDescent="0.25">
      <c r="A16" s="9" t="s">
        <v>131</v>
      </c>
      <c r="B16" s="7" t="s">
        <v>3</v>
      </c>
      <c r="C16" s="9" t="s">
        <v>39</v>
      </c>
      <c r="D16" s="9" t="s">
        <v>41</v>
      </c>
      <c r="E16" s="9" t="s">
        <v>42</v>
      </c>
      <c r="F16" s="7" t="s">
        <v>0</v>
      </c>
      <c r="G16" s="9" t="str">
        <f t="shared" ref="G16:G19" si="13">U16</f>
        <v>007.1 (006.8)</v>
      </c>
      <c r="H16" s="7" t="s">
        <v>0</v>
      </c>
      <c r="I16" s="29" t="s">
        <v>136</v>
      </c>
      <c r="J16" s="10">
        <v>5.03</v>
      </c>
      <c r="K16" s="9" t="s">
        <v>0</v>
      </c>
      <c r="L16" s="27" t="s">
        <v>147</v>
      </c>
      <c r="M16" s="7" t="s">
        <v>28</v>
      </c>
      <c r="N16" s="7" t="s">
        <v>0</v>
      </c>
      <c r="O16" s="7" t="s">
        <v>0</v>
      </c>
      <c r="P16" s="32">
        <v>6.7610632900000001</v>
      </c>
      <c r="Q16" s="30" t="str">
        <f t="shared" si="3"/>
        <v>0</v>
      </c>
      <c r="R16" s="30" t="str">
        <f t="shared" si="4"/>
        <v>24</v>
      </c>
      <c r="S16" s="30">
        <f t="shared" si="9"/>
        <v>-0.4</v>
      </c>
      <c r="T16" s="30">
        <f t="shared" si="12"/>
        <v>7.1443966233333338</v>
      </c>
      <c r="U16" s="30" t="str">
        <f t="shared" si="11"/>
        <v>007.1 (006.8)</v>
      </c>
    </row>
    <row r="17" spans="1:21" x14ac:dyDescent="0.25">
      <c r="A17" s="9" t="s">
        <v>131</v>
      </c>
      <c r="B17" s="7" t="s">
        <v>3</v>
      </c>
      <c r="C17" s="9" t="s">
        <v>56</v>
      </c>
      <c r="D17" s="9" t="s">
        <v>57</v>
      </c>
      <c r="E17" s="9" t="s">
        <v>58</v>
      </c>
      <c r="F17" s="9" t="s">
        <v>0</v>
      </c>
      <c r="G17" s="9" t="str">
        <f t="shared" si="13"/>
        <v>069.1 (068.7)</v>
      </c>
      <c r="H17" s="9" t="s">
        <v>0</v>
      </c>
      <c r="I17" s="29" t="s">
        <v>138</v>
      </c>
      <c r="J17" s="10">
        <v>10.96</v>
      </c>
      <c r="K17" s="9" t="s">
        <v>0</v>
      </c>
      <c r="L17" s="27" t="s">
        <v>150</v>
      </c>
      <c r="M17" s="9" t="s">
        <v>28</v>
      </c>
      <c r="N17" s="7" t="s">
        <v>0</v>
      </c>
      <c r="O17" s="7" t="s">
        <v>0</v>
      </c>
      <c r="P17" s="32">
        <v>68.732500430000002</v>
      </c>
      <c r="Q17" s="30" t="str">
        <f t="shared" si="3"/>
        <v>0</v>
      </c>
      <c r="R17" s="30" t="str">
        <f t="shared" si="4"/>
        <v>31</v>
      </c>
      <c r="S17" s="30">
        <f t="shared" si="9"/>
        <v>-0.51666666666666672</v>
      </c>
      <c r="T17" s="30">
        <f t="shared" si="12"/>
        <v>69.132500430000007</v>
      </c>
      <c r="U17" s="30" t="str">
        <f t="shared" si="11"/>
        <v>069.1 (068.7)</v>
      </c>
    </row>
    <row r="18" spans="1:21" x14ac:dyDescent="0.25">
      <c r="A18" s="9" t="s">
        <v>131</v>
      </c>
      <c r="B18" s="7" t="s">
        <v>3</v>
      </c>
      <c r="C18" s="9" t="s">
        <v>43</v>
      </c>
      <c r="D18" s="9" t="s">
        <v>47</v>
      </c>
      <c r="E18" s="9" t="s">
        <v>48</v>
      </c>
      <c r="F18" s="9" t="s">
        <v>0</v>
      </c>
      <c r="G18" s="9" t="str">
        <f t="shared" si="13"/>
        <v>141.8 (141.3)</v>
      </c>
      <c r="H18" s="9" t="s">
        <v>0</v>
      </c>
      <c r="I18" s="29" t="s">
        <v>0</v>
      </c>
      <c r="J18" s="9">
        <v>17.64</v>
      </c>
      <c r="K18" s="9" t="s">
        <v>0</v>
      </c>
      <c r="L18" s="27" t="s">
        <v>151</v>
      </c>
      <c r="M18" s="9" t="s">
        <v>28</v>
      </c>
      <c r="N18" s="7" t="s">
        <v>0</v>
      </c>
      <c r="O18" s="7" t="s">
        <v>0</v>
      </c>
      <c r="P18" s="32">
        <v>141.27002458999999</v>
      </c>
      <c r="Q18" s="30" t="str">
        <f t="shared" si="3"/>
        <v>0</v>
      </c>
      <c r="R18" s="30" t="str">
        <f t="shared" si="4"/>
        <v>34</v>
      </c>
      <c r="S18" s="30">
        <f t="shared" si="9"/>
        <v>-0.56666666666666665</v>
      </c>
      <c r="T18" s="30">
        <f t="shared" si="12"/>
        <v>141.78669125666667</v>
      </c>
      <c r="U18" s="30" t="str">
        <f t="shared" si="11"/>
        <v>141.8 (141.3)</v>
      </c>
    </row>
    <row r="19" spans="1:21" x14ac:dyDescent="0.25">
      <c r="A19" s="9" t="s">
        <v>131</v>
      </c>
      <c r="B19" s="7" t="s">
        <v>3</v>
      </c>
      <c r="C19" s="9" t="s">
        <v>44</v>
      </c>
      <c r="D19" s="9" t="s">
        <v>66</v>
      </c>
      <c r="E19" s="9" t="s">
        <v>51</v>
      </c>
      <c r="F19" s="9" t="s">
        <v>0</v>
      </c>
      <c r="G19" s="9" t="str">
        <f t="shared" si="13"/>
        <v>218.0 (217.5)</v>
      </c>
      <c r="H19" s="9" t="s">
        <v>0</v>
      </c>
      <c r="I19" s="29" t="s">
        <v>0</v>
      </c>
      <c r="J19" s="9">
        <v>42.23</v>
      </c>
      <c r="K19" s="9" t="s">
        <v>0</v>
      </c>
      <c r="L19" s="27" t="s">
        <v>148</v>
      </c>
      <c r="M19" s="9" t="s">
        <v>28</v>
      </c>
      <c r="N19" s="7" t="s">
        <v>0</v>
      </c>
      <c r="O19" s="7" t="s">
        <v>0</v>
      </c>
      <c r="P19" s="32">
        <v>217.47579006999999</v>
      </c>
      <c r="Q19" s="2"/>
      <c r="R19" s="2"/>
      <c r="S19" s="2"/>
      <c r="T19" s="30">
        <f t="shared" si="12"/>
        <v>218.04245673666665</v>
      </c>
      <c r="U19" s="30" t="str">
        <f t="shared" si="11"/>
        <v>218.0 (217.5)</v>
      </c>
    </row>
    <row r="20" spans="1:21" x14ac:dyDescent="0.25">
      <c r="P20" s="28"/>
      <c r="Q20" t="str">
        <f t="shared" si="3"/>
        <v/>
      </c>
      <c r="R20" t="str">
        <f t="shared" si="4"/>
        <v/>
      </c>
    </row>
    <row r="21" spans="1:21" ht="26.25" x14ac:dyDescent="0.25">
      <c r="A21" s="3" t="s">
        <v>11</v>
      </c>
      <c r="B21" s="3" t="s">
        <v>1</v>
      </c>
      <c r="C21" s="3" t="s">
        <v>4</v>
      </c>
      <c r="D21" s="3" t="s">
        <v>13</v>
      </c>
      <c r="E21" s="3" t="s">
        <v>14</v>
      </c>
      <c r="F21" s="3" t="s">
        <v>5</v>
      </c>
      <c r="G21" s="3" t="s">
        <v>6</v>
      </c>
      <c r="H21" s="3" t="s">
        <v>7</v>
      </c>
      <c r="I21" s="3" t="s">
        <v>15</v>
      </c>
      <c r="J21" s="3" t="s">
        <v>12</v>
      </c>
      <c r="K21" s="3" t="s">
        <v>10</v>
      </c>
      <c r="L21" s="3" t="s">
        <v>8</v>
      </c>
      <c r="M21" s="3" t="s">
        <v>9</v>
      </c>
      <c r="N21" s="3" t="s">
        <v>155</v>
      </c>
      <c r="O21" s="3" t="s">
        <v>156</v>
      </c>
      <c r="P21" s="28" t="s">
        <v>36</v>
      </c>
      <c r="T21" t="s">
        <v>37</v>
      </c>
    </row>
    <row r="22" spans="1:21" x14ac:dyDescent="0.25">
      <c r="A22" s="9" t="s">
        <v>132</v>
      </c>
      <c r="B22" s="7" t="s">
        <v>19</v>
      </c>
      <c r="C22" s="9" t="s">
        <v>0</v>
      </c>
      <c r="D22" s="9" t="s">
        <v>0</v>
      </c>
      <c r="E22" s="9" t="s">
        <v>0</v>
      </c>
      <c r="F22" s="7" t="s">
        <v>0</v>
      </c>
      <c r="G22" s="9" t="str">
        <f>"HDG "&amp;U22</f>
        <v>HDG 019.0 (019.0)</v>
      </c>
      <c r="H22" s="7" t="s">
        <v>0</v>
      </c>
      <c r="I22" s="8" t="s">
        <v>134</v>
      </c>
      <c r="J22" s="7" t="s">
        <v>0</v>
      </c>
      <c r="K22" s="7" t="s">
        <v>0</v>
      </c>
      <c r="L22" s="27" t="s">
        <v>144</v>
      </c>
      <c r="M22" s="7" t="s">
        <v>28</v>
      </c>
      <c r="N22" s="7" t="s">
        <v>0</v>
      </c>
      <c r="O22" s="7" t="s">
        <v>0</v>
      </c>
      <c r="P22" s="30">
        <v>18.986834030000001</v>
      </c>
      <c r="Q22" s="30" t="str">
        <f t="shared" si="3"/>
        <v>0</v>
      </c>
      <c r="R22" s="30" t="str">
        <f t="shared" si="4"/>
        <v>20</v>
      </c>
      <c r="S22" s="30">
        <f t="shared" ref="S22:S27" si="14">-(Q22+R22/60)</f>
        <v>-0.33333333333333331</v>
      </c>
      <c r="T22" s="30">
        <f t="shared" ref="T22" si="15">P22-S21</f>
        <v>18.986834030000001</v>
      </c>
      <c r="U22" s="30" t="str">
        <f t="shared" ref="U22:U28" si="16">TEXT(T22,"000.0")&amp;TEXT(P22," (000.0)")</f>
        <v>019.0 (019.0)</v>
      </c>
    </row>
    <row r="23" spans="1:21" ht="26.25" x14ac:dyDescent="0.25">
      <c r="A23" s="9" t="s">
        <v>132</v>
      </c>
      <c r="B23" s="9" t="s">
        <v>29</v>
      </c>
      <c r="C23" s="9" t="s">
        <v>30</v>
      </c>
      <c r="D23" s="9" t="s">
        <v>32</v>
      </c>
      <c r="E23" s="9" t="s">
        <v>33</v>
      </c>
      <c r="F23" s="7" t="s">
        <v>0</v>
      </c>
      <c r="G23" s="9" t="str">
        <f>U23</f>
        <v>005.5 (005.2)</v>
      </c>
      <c r="H23" s="7" t="s">
        <v>0</v>
      </c>
      <c r="I23" s="29" t="s">
        <v>0</v>
      </c>
      <c r="J23" s="29" t="s">
        <v>158</v>
      </c>
      <c r="K23" s="9" t="s">
        <v>0</v>
      </c>
      <c r="L23" s="27" t="s">
        <v>145</v>
      </c>
      <c r="M23" s="7" t="s">
        <v>28</v>
      </c>
      <c r="N23" s="7" t="s">
        <v>123</v>
      </c>
      <c r="O23" s="7" t="s">
        <v>157</v>
      </c>
      <c r="P23" s="30">
        <v>5.1975383900000001</v>
      </c>
      <c r="Q23" s="30" t="str">
        <f t="shared" si="3"/>
        <v>0</v>
      </c>
      <c r="R23" s="30" t="str">
        <f t="shared" si="4"/>
        <v>21</v>
      </c>
      <c r="S23" s="30">
        <f t="shared" si="14"/>
        <v>-0.35</v>
      </c>
      <c r="T23" s="30">
        <f>P23-S22</f>
        <v>5.5308717233333331</v>
      </c>
      <c r="U23" s="30" t="str">
        <f t="shared" si="16"/>
        <v>005.5 (005.2)</v>
      </c>
    </row>
    <row r="24" spans="1:21" x14ac:dyDescent="0.25">
      <c r="A24" s="9" t="s">
        <v>132</v>
      </c>
      <c r="B24" s="7" t="s">
        <v>3</v>
      </c>
      <c r="C24" s="9" t="s">
        <v>38</v>
      </c>
      <c r="D24" s="9" t="s">
        <v>101</v>
      </c>
      <c r="E24" s="9" t="s">
        <v>102</v>
      </c>
      <c r="F24" s="7" t="s">
        <v>0</v>
      </c>
      <c r="G24" s="9" t="str">
        <f>U24</f>
        <v>359.3 (359.0)</v>
      </c>
      <c r="H24" s="7" t="s">
        <v>0</v>
      </c>
      <c r="I24" s="29" t="s">
        <v>139</v>
      </c>
      <c r="J24" s="10">
        <v>3.28</v>
      </c>
      <c r="K24" s="9" t="s">
        <v>0</v>
      </c>
      <c r="L24" s="27" t="s">
        <v>145</v>
      </c>
      <c r="M24" s="7" t="s">
        <v>28</v>
      </c>
      <c r="N24" s="7" t="s">
        <v>0</v>
      </c>
      <c r="O24" s="7" t="s">
        <v>0</v>
      </c>
      <c r="P24" s="30">
        <v>358.98258693999998</v>
      </c>
      <c r="Q24" s="30" t="str">
        <f t="shared" si="3"/>
        <v>0</v>
      </c>
      <c r="R24" s="30" t="str">
        <f t="shared" si="4"/>
        <v>21</v>
      </c>
      <c r="S24" s="30">
        <f t="shared" si="14"/>
        <v>-0.35</v>
      </c>
      <c r="T24" s="30">
        <f t="shared" ref="T24:T28" si="17">P24-S23</f>
        <v>359.33258694</v>
      </c>
      <c r="U24" s="30" t="str">
        <f t="shared" si="16"/>
        <v>359.3 (359.0)</v>
      </c>
    </row>
    <row r="25" spans="1:21" x14ac:dyDescent="0.25">
      <c r="A25" s="9" t="s">
        <v>132</v>
      </c>
      <c r="B25" s="7" t="s">
        <v>3</v>
      </c>
      <c r="C25" s="9" t="s">
        <v>31</v>
      </c>
      <c r="D25" s="9" t="s">
        <v>34</v>
      </c>
      <c r="E25" s="9" t="s">
        <v>35</v>
      </c>
      <c r="F25" s="7" t="s">
        <v>0</v>
      </c>
      <c r="G25" s="9" t="str">
        <f>U25</f>
        <v>006.5 (006.2)</v>
      </c>
      <c r="H25" s="7" t="s">
        <v>0</v>
      </c>
      <c r="I25" s="29" t="s">
        <v>135</v>
      </c>
      <c r="J25" s="10">
        <v>4.3499999999999996</v>
      </c>
      <c r="K25" s="9" t="s">
        <v>0</v>
      </c>
      <c r="L25" s="27" t="s">
        <v>146</v>
      </c>
      <c r="M25" s="7" t="s">
        <v>28</v>
      </c>
      <c r="N25" s="7" t="s">
        <v>0</v>
      </c>
      <c r="O25" s="7" t="s">
        <v>0</v>
      </c>
      <c r="P25" s="30">
        <v>6.1733427499999998</v>
      </c>
      <c r="Q25" s="30" t="str">
        <f t="shared" si="3"/>
        <v>0</v>
      </c>
      <c r="R25" s="30" t="str">
        <f t="shared" si="4"/>
        <v>23</v>
      </c>
      <c r="S25" s="30">
        <f t="shared" si="14"/>
        <v>-0.38333333333333336</v>
      </c>
      <c r="T25" s="30">
        <f t="shared" si="17"/>
        <v>6.5233427499999994</v>
      </c>
      <c r="U25" s="30" t="str">
        <f t="shared" si="16"/>
        <v>006.5 (006.2)</v>
      </c>
    </row>
    <row r="26" spans="1:21" x14ac:dyDescent="0.25">
      <c r="A26" s="9" t="s">
        <v>132</v>
      </c>
      <c r="B26" s="7" t="s">
        <v>3</v>
      </c>
      <c r="C26" s="9" t="s">
        <v>39</v>
      </c>
      <c r="D26" s="9" t="s">
        <v>41</v>
      </c>
      <c r="E26" s="9" t="s">
        <v>42</v>
      </c>
      <c r="F26" s="7" t="s">
        <v>0</v>
      </c>
      <c r="G26" s="9" t="str">
        <f t="shared" ref="G26:G28" si="18">U26</f>
        <v>007.1 (006.8)</v>
      </c>
      <c r="H26" s="7" t="s">
        <v>0</v>
      </c>
      <c r="I26" s="29" t="s">
        <v>136</v>
      </c>
      <c r="J26" s="10">
        <v>5.03</v>
      </c>
      <c r="K26" s="9" t="s">
        <v>0</v>
      </c>
      <c r="L26" s="27" t="s">
        <v>147</v>
      </c>
      <c r="M26" s="7" t="s">
        <v>28</v>
      </c>
      <c r="N26" s="7" t="s">
        <v>0</v>
      </c>
      <c r="O26" s="7" t="s">
        <v>0</v>
      </c>
      <c r="P26" s="32">
        <v>6.7610632900000001</v>
      </c>
      <c r="Q26" s="30" t="str">
        <f t="shared" si="3"/>
        <v>0</v>
      </c>
      <c r="R26" s="30" t="str">
        <f t="shared" si="4"/>
        <v>24</v>
      </c>
      <c r="S26" s="30">
        <f t="shared" si="14"/>
        <v>-0.4</v>
      </c>
      <c r="T26" s="30">
        <f t="shared" si="17"/>
        <v>7.1443966233333338</v>
      </c>
      <c r="U26" s="30" t="str">
        <f t="shared" si="16"/>
        <v>007.1 (006.8)</v>
      </c>
    </row>
    <row r="27" spans="1:21" x14ac:dyDescent="0.25">
      <c r="A27" s="9" t="s">
        <v>132</v>
      </c>
      <c r="B27" s="7" t="s">
        <v>3</v>
      </c>
      <c r="C27" s="9" t="s">
        <v>45</v>
      </c>
      <c r="D27" s="9" t="s">
        <v>49</v>
      </c>
      <c r="E27" s="9" t="s">
        <v>50</v>
      </c>
      <c r="F27" s="9" t="s">
        <v>0</v>
      </c>
      <c r="G27" s="9" t="str">
        <f t="shared" si="18"/>
        <v>321.7 (321.3)</v>
      </c>
      <c r="H27" s="9" t="s">
        <v>0</v>
      </c>
      <c r="I27" s="29" t="s">
        <v>0</v>
      </c>
      <c r="J27" s="10">
        <v>40</v>
      </c>
      <c r="K27" s="9" t="s">
        <v>0</v>
      </c>
      <c r="L27" s="27" t="s">
        <v>148</v>
      </c>
      <c r="M27" s="9" t="s">
        <v>28</v>
      </c>
      <c r="N27" s="7" t="s">
        <v>0</v>
      </c>
      <c r="O27" s="7" t="s">
        <v>0</v>
      </c>
      <c r="P27" s="32">
        <v>321.34612607999998</v>
      </c>
      <c r="Q27" s="30" t="str">
        <f t="shared" si="3"/>
        <v>0</v>
      </c>
      <c r="R27" s="30" t="str">
        <f t="shared" si="4"/>
        <v>14</v>
      </c>
      <c r="S27" s="30">
        <f t="shared" si="14"/>
        <v>-0.23333333333333334</v>
      </c>
      <c r="T27" s="30">
        <f t="shared" si="17"/>
        <v>321.74612607999995</v>
      </c>
      <c r="U27" s="30" t="str">
        <f t="shared" si="16"/>
        <v>321.7 (321.3)</v>
      </c>
    </row>
    <row r="28" spans="1:21" x14ac:dyDescent="0.25">
      <c r="A28" s="9" t="s">
        <v>132</v>
      </c>
      <c r="B28" s="7" t="s">
        <v>3</v>
      </c>
      <c r="C28" s="9" t="s">
        <v>46</v>
      </c>
      <c r="D28" s="9" t="s">
        <v>54</v>
      </c>
      <c r="E28" s="9" t="s">
        <v>55</v>
      </c>
      <c r="F28" s="9" t="s">
        <v>0</v>
      </c>
      <c r="G28" s="9" t="str">
        <f t="shared" si="18"/>
        <v>335.7 (335.4)</v>
      </c>
      <c r="H28" s="9" t="s">
        <v>0</v>
      </c>
      <c r="I28" s="29" t="s">
        <v>0</v>
      </c>
      <c r="J28" s="9">
        <v>39.99</v>
      </c>
      <c r="K28" s="9" t="s">
        <v>0</v>
      </c>
      <c r="L28" s="27" t="s">
        <v>149</v>
      </c>
      <c r="M28" s="9" t="s">
        <v>28</v>
      </c>
      <c r="N28" s="7" t="s">
        <v>0</v>
      </c>
      <c r="O28" s="7" t="s">
        <v>0</v>
      </c>
      <c r="P28" s="32">
        <v>335.4387491</v>
      </c>
      <c r="Q28" s="2"/>
      <c r="R28" s="2"/>
      <c r="S28" s="2"/>
      <c r="T28" s="30">
        <f t="shared" si="17"/>
        <v>335.67208243333334</v>
      </c>
      <c r="U28" s="30" t="str">
        <f t="shared" si="16"/>
        <v>335.7 (335.4)</v>
      </c>
    </row>
    <row r="29" spans="1:21" x14ac:dyDescent="0.25">
      <c r="P29" s="28"/>
      <c r="Q29" t="str">
        <f t="shared" si="3"/>
        <v/>
      </c>
      <c r="R29" t="str">
        <f t="shared" si="4"/>
        <v/>
      </c>
    </row>
    <row r="30" spans="1:21" ht="26.25" x14ac:dyDescent="0.25">
      <c r="A30" s="3" t="s">
        <v>11</v>
      </c>
      <c r="B30" s="3" t="s">
        <v>1</v>
      </c>
      <c r="C30" s="3" t="s">
        <v>4</v>
      </c>
      <c r="D30" s="3" t="s">
        <v>13</v>
      </c>
      <c r="E30" s="3" t="s">
        <v>14</v>
      </c>
      <c r="F30" s="3" t="s">
        <v>5</v>
      </c>
      <c r="G30" s="3" t="s">
        <v>6</v>
      </c>
      <c r="H30" s="3" t="s">
        <v>7</v>
      </c>
      <c r="I30" s="3" t="s">
        <v>15</v>
      </c>
      <c r="J30" s="3" t="s">
        <v>12</v>
      </c>
      <c r="K30" s="3" t="s">
        <v>10</v>
      </c>
      <c r="L30" s="3" t="s">
        <v>8</v>
      </c>
      <c r="M30" s="3" t="s">
        <v>9</v>
      </c>
      <c r="N30" s="3" t="s">
        <v>155</v>
      </c>
      <c r="O30" s="3" t="s">
        <v>156</v>
      </c>
      <c r="P30" s="28" t="s">
        <v>36</v>
      </c>
      <c r="S30">
        <f t="shared" ref="S30" si="19">Q30+R30/60</f>
        <v>0</v>
      </c>
      <c r="T30" t="s">
        <v>37</v>
      </c>
    </row>
    <row r="31" spans="1:21" ht="15.75" customHeight="1" x14ac:dyDescent="0.25">
      <c r="A31" s="9" t="s">
        <v>133</v>
      </c>
      <c r="B31" s="7" t="s">
        <v>19</v>
      </c>
      <c r="C31" s="9" t="s">
        <v>0</v>
      </c>
      <c r="D31" s="9" t="s">
        <v>0</v>
      </c>
      <c r="E31" s="9" t="s">
        <v>0</v>
      </c>
      <c r="F31" s="7" t="s">
        <v>0</v>
      </c>
      <c r="G31" s="9" t="str">
        <f>"HDG "&amp;U31</f>
        <v>HDG 019.0 (019.0)</v>
      </c>
      <c r="H31" s="7" t="s">
        <v>0</v>
      </c>
      <c r="I31" s="8" t="s">
        <v>134</v>
      </c>
      <c r="J31" s="7" t="s">
        <v>0</v>
      </c>
      <c r="K31" s="7" t="s">
        <v>0</v>
      </c>
      <c r="L31" s="27" t="s">
        <v>144</v>
      </c>
      <c r="M31" s="7" t="s">
        <v>28</v>
      </c>
      <c r="N31" s="7" t="s">
        <v>0</v>
      </c>
      <c r="O31" s="7" t="s">
        <v>0</v>
      </c>
      <c r="P31" s="30">
        <v>18.986834030000001</v>
      </c>
      <c r="Q31" s="30" t="str">
        <f t="shared" si="3"/>
        <v>0</v>
      </c>
      <c r="R31" s="30" t="str">
        <f t="shared" si="4"/>
        <v>20</v>
      </c>
      <c r="S31" s="30">
        <f t="shared" ref="S31:S36" si="20">-(Q31+R31/60)</f>
        <v>-0.33333333333333331</v>
      </c>
      <c r="T31" s="30">
        <f t="shared" ref="T31" si="21">P31-S30</f>
        <v>18.986834030000001</v>
      </c>
      <c r="U31" s="30" t="str">
        <f t="shared" ref="U31:U37" si="22">TEXT(T31,"000.0")&amp;TEXT(P31," (000.0)")</f>
        <v>019.0 (019.0)</v>
      </c>
    </row>
    <row r="32" spans="1:21" ht="26.25" x14ac:dyDescent="0.25">
      <c r="A32" s="9" t="s">
        <v>133</v>
      </c>
      <c r="B32" s="9" t="s">
        <v>29</v>
      </c>
      <c r="C32" s="9" t="s">
        <v>30</v>
      </c>
      <c r="D32" s="9" t="s">
        <v>32</v>
      </c>
      <c r="E32" s="9" t="s">
        <v>33</v>
      </c>
      <c r="F32" s="7" t="s">
        <v>0</v>
      </c>
      <c r="G32" s="9" t="str">
        <f>U32</f>
        <v>005.5 (005.2)</v>
      </c>
      <c r="H32" s="7" t="s">
        <v>0</v>
      </c>
      <c r="I32" s="29" t="s">
        <v>0</v>
      </c>
      <c r="J32" s="29" t="s">
        <v>158</v>
      </c>
      <c r="K32" s="9" t="s">
        <v>0</v>
      </c>
      <c r="L32" s="27" t="s">
        <v>145</v>
      </c>
      <c r="M32" s="7" t="s">
        <v>28</v>
      </c>
      <c r="N32" s="7" t="s">
        <v>123</v>
      </c>
      <c r="O32" s="7" t="s">
        <v>157</v>
      </c>
      <c r="P32" s="30">
        <v>5.1975383900000001</v>
      </c>
      <c r="Q32" s="30" t="str">
        <f t="shared" si="3"/>
        <v>0</v>
      </c>
      <c r="R32" s="30" t="str">
        <f t="shared" si="4"/>
        <v>21</v>
      </c>
      <c r="S32" s="30">
        <f t="shared" si="20"/>
        <v>-0.35</v>
      </c>
      <c r="T32" s="30">
        <f>P32-S31</f>
        <v>5.5308717233333331</v>
      </c>
      <c r="U32" s="30" t="str">
        <f t="shared" si="22"/>
        <v>005.5 (005.2)</v>
      </c>
    </row>
    <row r="33" spans="1:21" x14ac:dyDescent="0.25">
      <c r="A33" s="9" t="s">
        <v>133</v>
      </c>
      <c r="B33" s="7" t="s">
        <v>3</v>
      </c>
      <c r="C33" s="9" t="s">
        <v>38</v>
      </c>
      <c r="D33" s="9" t="s">
        <v>101</v>
      </c>
      <c r="E33" s="9" t="s">
        <v>102</v>
      </c>
      <c r="F33" s="7" t="s">
        <v>0</v>
      </c>
      <c r="G33" s="9" t="str">
        <f>U33</f>
        <v>359.3 (359.0)</v>
      </c>
      <c r="H33" s="7" t="s">
        <v>0</v>
      </c>
      <c r="I33" s="29" t="s">
        <v>139</v>
      </c>
      <c r="J33" s="10">
        <v>3.28</v>
      </c>
      <c r="K33" s="9" t="s">
        <v>0</v>
      </c>
      <c r="L33" s="27" t="s">
        <v>145</v>
      </c>
      <c r="M33" s="7" t="s">
        <v>28</v>
      </c>
      <c r="N33" s="7" t="s">
        <v>0</v>
      </c>
      <c r="O33" s="7" t="s">
        <v>0</v>
      </c>
      <c r="P33" s="30">
        <v>358.98258693999998</v>
      </c>
      <c r="Q33" s="30" t="str">
        <f t="shared" si="3"/>
        <v>0</v>
      </c>
      <c r="R33" s="30" t="str">
        <f t="shared" si="4"/>
        <v>21</v>
      </c>
      <c r="S33" s="30">
        <f t="shared" si="20"/>
        <v>-0.35</v>
      </c>
      <c r="T33" s="30">
        <f t="shared" ref="T33:T37" si="23">P33-S32</f>
        <v>359.33258694</v>
      </c>
      <c r="U33" s="30" t="str">
        <f t="shared" si="22"/>
        <v>359.3 (359.0)</v>
      </c>
    </row>
    <row r="34" spans="1:21" x14ac:dyDescent="0.25">
      <c r="A34" s="9" t="s">
        <v>133</v>
      </c>
      <c r="B34" s="7" t="s">
        <v>3</v>
      </c>
      <c r="C34" s="9" t="s">
        <v>31</v>
      </c>
      <c r="D34" s="9" t="s">
        <v>34</v>
      </c>
      <c r="E34" s="9" t="s">
        <v>35</v>
      </c>
      <c r="F34" s="7" t="s">
        <v>0</v>
      </c>
      <c r="G34" s="9" t="str">
        <f>U34</f>
        <v>006.5 (006.2)</v>
      </c>
      <c r="H34" s="7" t="s">
        <v>0</v>
      </c>
      <c r="I34" s="29" t="s">
        <v>135</v>
      </c>
      <c r="J34" s="10">
        <v>4.3499999999999996</v>
      </c>
      <c r="K34" s="9" t="s">
        <v>0</v>
      </c>
      <c r="L34" s="27" t="s">
        <v>146</v>
      </c>
      <c r="M34" s="7" t="s">
        <v>28</v>
      </c>
      <c r="N34" s="7" t="s">
        <v>0</v>
      </c>
      <c r="O34" s="7" t="s">
        <v>0</v>
      </c>
      <c r="P34" s="30">
        <v>6.1733427499999998</v>
      </c>
      <c r="Q34" s="30" t="str">
        <f t="shared" si="3"/>
        <v>0</v>
      </c>
      <c r="R34" s="30" t="str">
        <f t="shared" si="4"/>
        <v>23</v>
      </c>
      <c r="S34" s="30">
        <f t="shared" si="20"/>
        <v>-0.38333333333333336</v>
      </c>
      <c r="T34" s="30">
        <f t="shared" si="23"/>
        <v>6.5233427499999994</v>
      </c>
      <c r="U34" s="30" t="str">
        <f t="shared" si="22"/>
        <v>006.5 (006.2)</v>
      </c>
    </row>
    <row r="35" spans="1:21" x14ac:dyDescent="0.25">
      <c r="A35" s="9" t="s">
        <v>133</v>
      </c>
      <c r="B35" s="7" t="s">
        <v>3</v>
      </c>
      <c r="C35" s="9" t="s">
        <v>59</v>
      </c>
      <c r="D35" s="9" t="s">
        <v>62</v>
      </c>
      <c r="E35" s="9" t="s">
        <v>63</v>
      </c>
      <c r="F35" s="9" t="s">
        <v>0</v>
      </c>
      <c r="G35" s="9" t="str">
        <f t="shared" ref="G35:G37" si="24">U35</f>
        <v>282.1 (281.8)</v>
      </c>
      <c r="H35" s="9" t="s">
        <v>0</v>
      </c>
      <c r="I35" s="29" t="s">
        <v>137</v>
      </c>
      <c r="J35" s="10">
        <v>19.62</v>
      </c>
      <c r="K35" s="9" t="s">
        <v>0</v>
      </c>
      <c r="L35" s="27" t="s">
        <v>152</v>
      </c>
      <c r="M35" s="9" t="s">
        <v>28</v>
      </c>
      <c r="N35" s="7" t="s">
        <v>0</v>
      </c>
      <c r="O35" s="7" t="s">
        <v>0</v>
      </c>
      <c r="P35" s="32">
        <v>281.75329498999997</v>
      </c>
      <c r="Q35" s="30" t="str">
        <f t="shared" si="3"/>
        <v>0</v>
      </c>
      <c r="R35" s="30" t="str">
        <f t="shared" si="4"/>
        <v>12</v>
      </c>
      <c r="S35" s="30">
        <f t="shared" si="20"/>
        <v>-0.2</v>
      </c>
      <c r="T35" s="30">
        <f t="shared" si="23"/>
        <v>282.1366283233333</v>
      </c>
      <c r="U35" s="30" t="str">
        <f t="shared" si="22"/>
        <v>282.1 (281.8)</v>
      </c>
    </row>
    <row r="36" spans="1:21" x14ac:dyDescent="0.25">
      <c r="A36" s="9" t="s">
        <v>133</v>
      </c>
      <c r="B36" s="7" t="s">
        <v>3</v>
      </c>
      <c r="C36" s="9" t="s">
        <v>60</v>
      </c>
      <c r="D36" s="9" t="s">
        <v>64</v>
      </c>
      <c r="E36" s="9" t="s">
        <v>65</v>
      </c>
      <c r="F36" s="9" t="s">
        <v>0</v>
      </c>
      <c r="G36" s="9" t="str">
        <f t="shared" si="24"/>
        <v>233.0 (232.8)</v>
      </c>
      <c r="H36" s="9" t="s">
        <v>0</v>
      </c>
      <c r="I36" s="29" t="s">
        <v>0</v>
      </c>
      <c r="J36" s="10">
        <v>11.07</v>
      </c>
      <c r="K36" s="9" t="s">
        <v>0</v>
      </c>
      <c r="L36" s="27" t="s">
        <v>153</v>
      </c>
      <c r="M36" s="9" t="s">
        <v>28</v>
      </c>
      <c r="N36" s="7" t="s">
        <v>0</v>
      </c>
      <c r="O36" s="7" t="s">
        <v>0</v>
      </c>
      <c r="P36" s="32">
        <v>232.80119741999999</v>
      </c>
      <c r="Q36" s="30" t="str">
        <f t="shared" si="3"/>
        <v>0</v>
      </c>
      <c r="R36" s="30" t="str">
        <f t="shared" si="4"/>
        <v>06</v>
      </c>
      <c r="S36" s="30">
        <f t="shared" si="20"/>
        <v>-0.1</v>
      </c>
      <c r="T36" s="30">
        <f t="shared" si="23"/>
        <v>233.00119741999998</v>
      </c>
      <c r="U36" s="30" t="str">
        <f t="shared" si="22"/>
        <v>233.0 (232.8)</v>
      </c>
    </row>
    <row r="37" spans="1:21" x14ac:dyDescent="0.25">
      <c r="A37" s="9" t="s">
        <v>133</v>
      </c>
      <c r="B37" s="7" t="s">
        <v>3</v>
      </c>
      <c r="C37" s="9" t="s">
        <v>61</v>
      </c>
      <c r="D37" s="9" t="s">
        <v>140</v>
      </c>
      <c r="E37" s="9" t="s">
        <v>141</v>
      </c>
      <c r="F37" s="9" t="s">
        <v>0</v>
      </c>
      <c r="G37" s="9" t="str">
        <f t="shared" si="24"/>
        <v>190.8 (190.7)</v>
      </c>
      <c r="H37" s="9" t="s">
        <v>0</v>
      </c>
      <c r="I37" s="29" t="s">
        <v>0</v>
      </c>
      <c r="J37" s="10">
        <v>21.13</v>
      </c>
      <c r="K37" s="9" t="s">
        <v>0</v>
      </c>
      <c r="L37" s="27" t="s">
        <v>154</v>
      </c>
      <c r="M37" s="9" t="s">
        <v>28</v>
      </c>
      <c r="N37" s="9" t="s">
        <v>0</v>
      </c>
      <c r="O37" s="9" t="s">
        <v>0</v>
      </c>
      <c r="P37" s="31">
        <v>190.72888523</v>
      </c>
      <c r="Q37" s="2"/>
      <c r="R37" s="2"/>
      <c r="S37" s="2"/>
      <c r="T37" s="30">
        <f t="shared" si="23"/>
        <v>190.82888523</v>
      </c>
      <c r="U37" s="30" t="str">
        <f t="shared" si="22"/>
        <v>190.8 (190.7)</v>
      </c>
    </row>
  </sheetData>
  <pageMargins left="0.70866141732283505" right="0.70866141732283505" top="0.74803149606299202" bottom="0.74803149606299202" header="0.31496062992126" footer="0.31496062992126"/>
  <pageSetup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NORTH RNAV (RNP) RWY 02</vt:lpstr>
      <vt:lpstr>SOUTH RNAV (RNP) RWY 02</vt:lpstr>
      <vt:lpstr>MHTG RNAV SID 02</vt:lpstr>
      <vt:lpstr>'MHTG RNAV SID 02'!Área_de_impresión</vt:lpstr>
    </vt:vector>
  </TitlesOfParts>
  <Company>Cocesna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Locandro</dc:creator>
  <cp:lastModifiedBy>Antonio Locandro</cp:lastModifiedBy>
  <cp:lastPrinted>2014-06-24T19:13:26Z</cp:lastPrinted>
  <dcterms:created xsi:type="dcterms:W3CDTF">2010-03-11T15:31:47Z</dcterms:created>
  <dcterms:modified xsi:type="dcterms:W3CDTF">2015-07-07T18:07:14Z</dcterms:modified>
</cp:coreProperties>
</file>