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9315" windowHeight="7755" activeTab="2"/>
  </bookViews>
  <sheets>
    <sheet name="IA MODELO 2 capas" sheetId="1" r:id="rId1"/>
    <sheet name="IA MOD 1 capa" sheetId="2" r:id="rId2"/>
    <sheet name="IA 3_2 ultima" sheetId="3" r:id="rId3"/>
  </sheets>
  <calcPr calcId="145621"/>
</workbook>
</file>

<file path=xl/calcChain.xml><?xml version="1.0" encoding="utf-8"?>
<calcChain xmlns="http://schemas.openxmlformats.org/spreadsheetml/2006/main">
  <c r="O3" i="3" l="1"/>
  <c r="R3" i="3"/>
  <c r="P15" i="3"/>
  <c r="N15" i="3"/>
  <c r="M15" i="3"/>
  <c r="L15" i="3"/>
  <c r="K15" i="3"/>
  <c r="P14" i="3"/>
  <c r="N14" i="3"/>
  <c r="M14" i="3"/>
  <c r="L14" i="3"/>
  <c r="K14" i="3"/>
  <c r="P13" i="3"/>
  <c r="N13" i="3"/>
  <c r="M13" i="3"/>
  <c r="L13" i="3"/>
  <c r="K13" i="3"/>
  <c r="P12" i="3"/>
  <c r="N12" i="3"/>
  <c r="M12" i="3"/>
  <c r="L12" i="3"/>
  <c r="K12" i="3"/>
  <c r="B18" i="3"/>
  <c r="C18" i="3"/>
  <c r="D18" i="3"/>
  <c r="E18" i="3"/>
  <c r="F18" i="3"/>
  <c r="G18" i="3"/>
  <c r="H18" i="3"/>
  <c r="I18" i="3"/>
  <c r="B19" i="3"/>
  <c r="C19" i="3"/>
  <c r="D19" i="3"/>
  <c r="E19" i="3"/>
  <c r="F19" i="3"/>
  <c r="G19" i="3"/>
  <c r="H19" i="3"/>
  <c r="I19" i="3"/>
  <c r="B20" i="3"/>
  <c r="C20" i="3"/>
  <c r="D20" i="3"/>
  <c r="E20" i="3"/>
  <c r="F20" i="3"/>
  <c r="G20" i="3"/>
  <c r="H20" i="3"/>
  <c r="I20" i="3"/>
  <c r="C17" i="3"/>
  <c r="D17" i="3"/>
  <c r="E17" i="3"/>
  <c r="F17" i="3"/>
  <c r="G17" i="3"/>
  <c r="H17" i="3"/>
  <c r="I17" i="3"/>
  <c r="B17" i="3"/>
  <c r="P8" i="3"/>
  <c r="G4" i="3"/>
  <c r="P9" i="3" s="1"/>
  <c r="F4" i="3"/>
  <c r="O10" i="3" s="1"/>
  <c r="E4" i="3"/>
  <c r="N9" i="3" s="1"/>
  <c r="D4" i="3"/>
  <c r="M8" i="3" s="1"/>
  <c r="C4" i="3"/>
  <c r="L9" i="3" s="1"/>
  <c r="B4" i="3"/>
  <c r="K10" i="3" s="1"/>
  <c r="K3" i="3"/>
  <c r="L3" i="3" s="1"/>
  <c r="O13" i="3" l="1"/>
  <c r="R13" i="3" s="1"/>
  <c r="O15" i="3"/>
  <c r="R15" i="3" s="1"/>
  <c r="O12" i="3"/>
  <c r="R12" i="3" s="1"/>
  <c r="O14" i="3"/>
  <c r="R14" i="3" s="1"/>
  <c r="L8" i="3"/>
  <c r="M7" i="3"/>
  <c r="N7" i="3"/>
  <c r="N10" i="3"/>
  <c r="N8" i="3"/>
  <c r="K7" i="3"/>
  <c r="O7" i="3"/>
  <c r="M9" i="3"/>
  <c r="L10" i="3"/>
  <c r="P10" i="3"/>
  <c r="L7" i="3"/>
  <c r="P7" i="3"/>
  <c r="K8" i="3"/>
  <c r="O8" i="3"/>
  <c r="M10" i="3"/>
  <c r="K9" i="3"/>
  <c r="O9" i="3"/>
  <c r="K3" i="2"/>
  <c r="L3" i="2" s="1"/>
  <c r="S14" i="3" l="1"/>
  <c r="S15" i="3"/>
  <c r="S13" i="3"/>
  <c r="S12" i="3"/>
  <c r="U12" i="3" s="1"/>
  <c r="R10" i="3"/>
  <c r="R7" i="3"/>
  <c r="R8" i="3"/>
  <c r="R9" i="3"/>
  <c r="L8" i="2"/>
  <c r="N8" i="2"/>
  <c r="P9" i="2"/>
  <c r="L10" i="2"/>
  <c r="N10" i="2"/>
  <c r="L7" i="2"/>
  <c r="N7" i="2"/>
  <c r="G4" i="2"/>
  <c r="P8" i="2" s="1"/>
  <c r="F4" i="2"/>
  <c r="O9" i="2" s="1"/>
  <c r="E4" i="2"/>
  <c r="N9" i="2" s="1"/>
  <c r="D4" i="2"/>
  <c r="M10" i="2" s="1"/>
  <c r="C4" i="2"/>
  <c r="L9" i="2" s="1"/>
  <c r="B4" i="2"/>
  <c r="K8" i="2" s="1"/>
  <c r="K9" i="1"/>
  <c r="O9" i="1"/>
  <c r="K11" i="1"/>
  <c r="O11" i="1"/>
  <c r="L7" i="1"/>
  <c r="O7" i="1"/>
  <c r="F4" i="1"/>
  <c r="O8" i="1" s="1"/>
  <c r="C4" i="1"/>
  <c r="L9" i="1" s="1"/>
  <c r="D4" i="1"/>
  <c r="M8" i="1" s="1"/>
  <c r="E4" i="1"/>
  <c r="N8" i="1" s="1"/>
  <c r="G4" i="1"/>
  <c r="P9" i="1" s="1"/>
  <c r="B4" i="1"/>
  <c r="K10" i="1" s="1"/>
  <c r="U14" i="3" l="1"/>
  <c r="U15" i="3"/>
  <c r="U13" i="3"/>
  <c r="S7" i="3"/>
  <c r="U7" i="3" s="1"/>
  <c r="S9" i="3"/>
  <c r="U9" i="3" s="1"/>
  <c r="S8" i="3"/>
  <c r="U8" i="3" s="1"/>
  <c r="S10" i="3"/>
  <c r="U10" i="3" s="1"/>
  <c r="K7" i="2"/>
  <c r="M9" i="2"/>
  <c r="P7" i="1"/>
  <c r="P12" i="1"/>
  <c r="P10" i="1"/>
  <c r="P8" i="1"/>
  <c r="P7" i="2"/>
  <c r="P10" i="2"/>
  <c r="K10" i="2"/>
  <c r="M8" i="2"/>
  <c r="K9" i="2"/>
  <c r="R9" i="2" s="1"/>
  <c r="N7" i="1"/>
  <c r="N11" i="1"/>
  <c r="N9" i="1"/>
  <c r="M7" i="2"/>
  <c r="O7" i="2"/>
  <c r="R7" i="2" s="1"/>
  <c r="O10" i="2"/>
  <c r="R10" i="2" s="1"/>
  <c r="O8" i="2"/>
  <c r="M12" i="1"/>
  <c r="L12" i="1"/>
  <c r="L10" i="1"/>
  <c r="L8" i="1"/>
  <c r="O12" i="1"/>
  <c r="K12" i="1"/>
  <c r="M11" i="1"/>
  <c r="O10" i="1"/>
  <c r="M9" i="1"/>
  <c r="R9" i="1" s="1"/>
  <c r="K8" i="1"/>
  <c r="K7" i="1"/>
  <c r="M7" i="1"/>
  <c r="N12" i="1"/>
  <c r="P11" i="1"/>
  <c r="L11" i="1"/>
  <c r="N10" i="1"/>
  <c r="M10" i="1"/>
  <c r="D14" i="1" l="1"/>
  <c r="D15" i="1" s="1"/>
  <c r="S9" i="1"/>
  <c r="R8" i="2"/>
  <c r="S8" i="2"/>
  <c r="U8" i="2" s="1"/>
  <c r="S9" i="2"/>
  <c r="U9" i="2" s="1"/>
  <c r="S10" i="2"/>
  <c r="U10" i="2" s="1"/>
  <c r="S7" i="2"/>
  <c r="U7" i="2" s="1"/>
  <c r="R12" i="1"/>
  <c r="R10" i="1"/>
  <c r="R11" i="1"/>
  <c r="R7" i="1"/>
  <c r="R8" i="1"/>
  <c r="M20" i="1" l="1"/>
  <c r="M19" i="1"/>
  <c r="M21" i="1"/>
  <c r="M18" i="1"/>
  <c r="C14" i="1"/>
  <c r="C15" i="1" s="1"/>
  <c r="S8" i="1"/>
  <c r="G14" i="1"/>
  <c r="G15" i="1" s="1"/>
  <c r="S12" i="1"/>
  <c r="B14" i="1"/>
  <c r="B15" i="1" s="1"/>
  <c r="S7" i="1"/>
  <c r="F14" i="1"/>
  <c r="F15" i="1" s="1"/>
  <c r="S11" i="1"/>
  <c r="E14" i="1"/>
  <c r="E15" i="1" s="1"/>
  <c r="S10" i="1"/>
  <c r="O19" i="1" l="1"/>
  <c r="O21" i="1"/>
  <c r="O20" i="1"/>
  <c r="O18" i="1"/>
  <c r="P21" i="1"/>
  <c r="P18" i="1"/>
  <c r="P20" i="1"/>
  <c r="P19" i="1"/>
  <c r="N18" i="1"/>
  <c r="N19" i="1"/>
  <c r="N21" i="1"/>
  <c r="N20" i="1"/>
  <c r="R20" i="1" s="1"/>
  <c r="K19" i="1"/>
  <c r="K21" i="1"/>
  <c r="R21" i="1" s="1"/>
  <c r="K20" i="1"/>
  <c r="K18" i="1"/>
  <c r="R18" i="1" s="1"/>
  <c r="S18" i="1" s="1"/>
  <c r="U18" i="1" s="1"/>
  <c r="L19" i="1"/>
  <c r="L18" i="1"/>
  <c r="L20" i="1"/>
  <c r="L21" i="1"/>
  <c r="R19" i="1"/>
  <c r="S20" i="1" l="1"/>
  <c r="U20" i="1" s="1"/>
  <c r="S19" i="1"/>
  <c r="U19" i="1" s="1"/>
  <c r="S21" i="1"/>
  <c r="U21" i="1" s="1"/>
</calcChain>
</file>

<file path=xl/sharedStrings.xml><?xml version="1.0" encoding="utf-8"?>
<sst xmlns="http://schemas.openxmlformats.org/spreadsheetml/2006/main" count="103" uniqueCount="41">
  <si>
    <t>FC1</t>
  </si>
  <si>
    <t>FC2</t>
  </si>
  <si>
    <t>ENTRADAS</t>
  </si>
  <si>
    <t>SALIDAS</t>
  </si>
  <si>
    <t>BIAS</t>
  </si>
  <si>
    <t>AREA DE 80x80</t>
  </si>
  <si>
    <t>X1</t>
  </si>
  <si>
    <t>Y1</t>
  </si>
  <si>
    <t>X2</t>
  </si>
  <si>
    <t>Y2</t>
  </si>
  <si>
    <t>X3</t>
  </si>
  <si>
    <t>Y3</t>
  </si>
  <si>
    <t>DATOS</t>
  </si>
  <si>
    <t>BOL ANT</t>
  </si>
  <si>
    <t>BOL NOW</t>
  </si>
  <si>
    <t>BAR NOW</t>
  </si>
  <si>
    <t>RES NN</t>
  </si>
  <si>
    <t>MAX</t>
  </si>
  <si>
    <t>OPC</t>
  </si>
  <si>
    <t>ACC</t>
  </si>
  <si>
    <t>NADA</t>
  </si>
  <si>
    <t>FIRE</t>
  </si>
  <si>
    <t>IZQ</t>
  </si>
  <si>
    <t>DER</t>
  </si>
  <si>
    <t>DESC</t>
  </si>
  <si>
    <t>X NORM</t>
  </si>
  <si>
    <t>Y</t>
  </si>
  <si>
    <t>X*W</t>
  </si>
  <si>
    <t>N_o</t>
  </si>
  <si>
    <t>N_i</t>
  </si>
  <si>
    <t>ReLu</t>
  </si>
  <si>
    <t>NEURON</t>
  </si>
  <si>
    <t>W</t>
  </si>
  <si>
    <t>NEURONAS</t>
  </si>
  <si>
    <t>X3 (o) = (Y3 - Y1) /w + X1</t>
  </si>
  <si>
    <t>w</t>
  </si>
  <si>
    <t>ANTERIOR</t>
  </si>
  <si>
    <t>DIFF</t>
  </si>
  <si>
    <t>Y = Xw + b</t>
  </si>
  <si>
    <t>X = (Y - b)/w</t>
  </si>
  <si>
    <t>b = (Y -Xw)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</si>
</sst>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 * #,##0_ ;_ * \-#,##0_ ;_ * &quot;-&quot;_ ;_ @_ "/>
    <numFmt numFmtId="165" formatCode="_ * #,##0.0000_ ;_ * \-#,##0.0000_ ;_ * &quot;-&quot;_ ;_ @_ "/>
    <numFmt numFmtId="166" formatCode="_ * #,##0.0000_ ;_ * \-#,##0.0000_ ;_ * &quot;-&quot;????_ ;_ @_ "/>
    <numFmt numFmtId="167" formatCode="_-* #,##0.0000_-;\-* #,##0.0000_-;_-* &quot;-&quot;????_-;_-@_-"/>
    <numFmt numFmtId="169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5" fontId="0" fillId="0" borderId="0" xfId="1" applyNumberFormat="1" applyFont="1"/>
    <xf numFmtId="166" fontId="0" fillId="0" borderId="0" xfId="0" applyNumberFormat="1"/>
    <xf numFmtId="0" fontId="0" fillId="0" borderId="0" xfId="0" applyAlignment="1">
      <alignment horizontal="right"/>
    </xf>
    <xf numFmtId="165" fontId="2" fillId="0" borderId="0" xfId="1" applyNumberFormat="1" applyFont="1" applyAlignment="1">
      <alignment horizontal="center"/>
    </xf>
    <xf numFmtId="164" fontId="0" fillId="0" borderId="0" xfId="1" quotePrefix="1" applyNumberFormat="1" applyFont="1"/>
    <xf numFmtId="165" fontId="2" fillId="0" borderId="0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169" fontId="0" fillId="0" borderId="0" xfId="2" applyNumberFormat="1" applyFont="1"/>
    <xf numFmtId="0" fontId="2" fillId="0" borderId="0" xfId="0" applyFont="1"/>
    <xf numFmtId="167" fontId="2" fillId="0" borderId="0" xfId="0" applyNumberFormat="1" applyFont="1"/>
  </cellXfs>
  <cellStyles count="3">
    <cellStyle name="Millares" xfId="2" builtinId="3"/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F1" workbookViewId="0">
      <selection activeCell="T15" sqref="T15"/>
    </sheetView>
  </sheetViews>
  <sheetFormatPr baseColWidth="10" defaultRowHeight="15" x14ac:dyDescent="0.25"/>
  <cols>
    <col min="1" max="1" width="13.85546875" bestFit="1" customWidth="1"/>
    <col min="8" max="8" width="3" customWidth="1"/>
    <col min="10" max="10" width="2.5703125" customWidth="1"/>
    <col min="17" max="17" width="1.85546875" customWidth="1"/>
  </cols>
  <sheetData>
    <row r="1" spans="1:21" x14ac:dyDescent="0.25">
      <c r="A1" t="s">
        <v>5</v>
      </c>
      <c r="B1" s="16" t="s">
        <v>13</v>
      </c>
      <c r="C1" s="16"/>
      <c r="D1" s="16" t="s">
        <v>14</v>
      </c>
      <c r="E1" s="16"/>
      <c r="F1" s="16" t="s">
        <v>15</v>
      </c>
      <c r="G1" s="1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t="s">
        <v>12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B3" s="4">
        <v>40</v>
      </c>
      <c r="C3" s="4">
        <v>50</v>
      </c>
      <c r="D3" s="4">
        <v>47</v>
      </c>
      <c r="E3" s="4">
        <v>55</v>
      </c>
      <c r="F3" s="4">
        <v>35</v>
      </c>
      <c r="G3" s="4">
        <v>70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t="s">
        <v>25</v>
      </c>
      <c r="B4" s="2">
        <f>B3/80</f>
        <v>0.5</v>
      </c>
      <c r="C4" s="2">
        <f t="shared" ref="C4:G4" si="0">C3/80</f>
        <v>0.625</v>
      </c>
      <c r="D4" s="2">
        <f t="shared" si="0"/>
        <v>0.58750000000000002</v>
      </c>
      <c r="E4" s="2">
        <f t="shared" si="0"/>
        <v>0.6875</v>
      </c>
      <c r="F4" s="2">
        <f t="shared" si="0"/>
        <v>0.4375</v>
      </c>
      <c r="G4" s="2">
        <f t="shared" si="0"/>
        <v>0.875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t="s">
        <v>0</v>
      </c>
      <c r="B6" s="2" t="s">
        <v>2</v>
      </c>
      <c r="C6" s="2"/>
      <c r="D6" s="2"/>
      <c r="E6" s="2"/>
      <c r="F6" s="2"/>
      <c r="G6" s="2"/>
      <c r="H6" s="2"/>
      <c r="I6" s="2" t="s">
        <v>4</v>
      </c>
      <c r="J6" s="2"/>
      <c r="K6" s="2" t="s">
        <v>27</v>
      </c>
      <c r="L6" s="2"/>
      <c r="M6" s="2"/>
      <c r="N6" s="2"/>
      <c r="O6" s="2"/>
      <c r="P6" s="2"/>
      <c r="Q6" s="2"/>
      <c r="R6" s="2" t="s">
        <v>29</v>
      </c>
      <c r="S6" s="2" t="s">
        <v>30</v>
      </c>
      <c r="T6" s="2"/>
      <c r="U6" s="2"/>
    </row>
    <row r="7" spans="1:21" x14ac:dyDescent="0.25">
      <c r="A7" t="s">
        <v>3</v>
      </c>
      <c r="B7" s="2">
        <v>0.3972</v>
      </c>
      <c r="C7" s="2">
        <v>0.1222</v>
      </c>
      <c r="D7" s="2">
        <v>-2.3668</v>
      </c>
      <c r="E7" s="2">
        <v>-3.0341</v>
      </c>
      <c r="F7" s="2">
        <v>0.67530000000000001</v>
      </c>
      <c r="G7" s="2">
        <v>0.72809999999999997</v>
      </c>
      <c r="H7" s="2"/>
      <c r="I7" s="2">
        <v>0.42409999999999998</v>
      </c>
      <c r="J7" s="2"/>
      <c r="K7" s="2">
        <f>B$4*B7</f>
        <v>0.1986</v>
      </c>
      <c r="L7" s="2">
        <f t="shared" ref="L7:P7" si="1">C$4*C7</f>
        <v>7.6374999999999998E-2</v>
      </c>
      <c r="M7" s="2">
        <f t="shared" si="1"/>
        <v>-1.390495</v>
      </c>
      <c r="N7" s="2">
        <f t="shared" si="1"/>
        <v>-2.0859437500000002</v>
      </c>
      <c r="O7" s="2">
        <f t="shared" si="1"/>
        <v>0.29544375</v>
      </c>
      <c r="P7" s="2">
        <f t="shared" si="1"/>
        <v>0.63708750000000003</v>
      </c>
      <c r="Q7" s="2"/>
      <c r="R7" s="2">
        <f>SUM(I7:P7)</f>
        <v>-1.8448325000000001</v>
      </c>
      <c r="S7" s="2">
        <f>IF(R7&gt;0,R7,0)</f>
        <v>0</v>
      </c>
      <c r="T7" s="2"/>
      <c r="U7" s="2"/>
    </row>
    <row r="8" spans="1:21" x14ac:dyDescent="0.25">
      <c r="B8" s="2">
        <v>0.1991</v>
      </c>
      <c r="C8" s="2">
        <v>-0.40770000000000001</v>
      </c>
      <c r="D8" s="2">
        <v>-0.37680000000000002</v>
      </c>
      <c r="E8" s="2">
        <v>0.25030000000000002</v>
      </c>
      <c r="F8" s="2">
        <v>0.2611</v>
      </c>
      <c r="G8" s="2">
        <v>-0.36930000000000002</v>
      </c>
      <c r="H8" s="2"/>
      <c r="I8" s="2">
        <v>-0.16109999999999999</v>
      </c>
      <c r="J8" s="2"/>
      <c r="K8" s="2">
        <f t="shared" ref="K8:K12" si="2">B$4*B8</f>
        <v>9.955E-2</v>
      </c>
      <c r="L8" s="2">
        <f t="shared" ref="L8:L12" si="3">C$4*C8</f>
        <v>-0.2548125</v>
      </c>
      <c r="M8" s="2">
        <f t="shared" ref="M8:M12" si="4">D$4*D8</f>
        <v>-0.22137000000000001</v>
      </c>
      <c r="N8" s="2">
        <f t="shared" ref="N8:N12" si="5">E$4*E8</f>
        <v>0.17208125000000002</v>
      </c>
      <c r="O8" s="2">
        <f t="shared" ref="O8:O12" si="6">F$4*F8</f>
        <v>0.11423125000000001</v>
      </c>
      <c r="P8" s="2">
        <f t="shared" ref="P8:P12" si="7">G$4*G8</f>
        <v>-0.32313750000000002</v>
      </c>
      <c r="Q8" s="2"/>
      <c r="R8" s="2">
        <f t="shared" ref="R8:R12" si="8">SUM(I8:P8)</f>
        <v>-0.57455749999999994</v>
      </c>
      <c r="S8" s="2">
        <f t="shared" ref="S8:S12" si="9">IF(R8&gt;0,R8,0)</f>
        <v>0</v>
      </c>
      <c r="T8" s="2"/>
      <c r="U8" s="2"/>
    </row>
    <row r="9" spans="1:21" x14ac:dyDescent="0.25">
      <c r="B9" s="2">
        <v>-0.1527</v>
      </c>
      <c r="C9" s="2">
        <v>-4.0800000000000003E-2</v>
      </c>
      <c r="D9" s="2">
        <v>1.8133999999999999</v>
      </c>
      <c r="E9" s="2">
        <v>-0.59840000000000004</v>
      </c>
      <c r="F9" s="2">
        <v>0.64510000000000001</v>
      </c>
      <c r="G9" s="2">
        <v>0.35049999999999998</v>
      </c>
      <c r="H9" s="2"/>
      <c r="I9" s="2">
        <v>0.41920000000000002</v>
      </c>
      <c r="J9" s="2"/>
      <c r="K9" s="2">
        <f t="shared" si="2"/>
        <v>-7.6350000000000001E-2</v>
      </c>
      <c r="L9" s="2">
        <f t="shared" si="3"/>
        <v>-2.5500000000000002E-2</v>
      </c>
      <c r="M9" s="2">
        <f t="shared" si="4"/>
        <v>1.0653725000000001</v>
      </c>
      <c r="N9" s="2">
        <f t="shared" si="5"/>
        <v>-0.41140000000000004</v>
      </c>
      <c r="O9" s="2">
        <f t="shared" si="6"/>
        <v>0.28223124999999999</v>
      </c>
      <c r="P9" s="2">
        <f t="shared" si="7"/>
        <v>0.3066875</v>
      </c>
      <c r="Q9" s="2"/>
      <c r="R9" s="2">
        <f t="shared" si="8"/>
        <v>1.56024125</v>
      </c>
      <c r="S9" s="2">
        <f t="shared" si="9"/>
        <v>1.56024125</v>
      </c>
      <c r="T9" s="2"/>
      <c r="U9" s="2"/>
    </row>
    <row r="10" spans="1:21" x14ac:dyDescent="0.25">
      <c r="B10" s="2">
        <v>-0.40970000000000001</v>
      </c>
      <c r="C10" s="2">
        <v>0.25879999999999997</v>
      </c>
      <c r="D10" s="2">
        <v>0.34510000000000002</v>
      </c>
      <c r="E10" s="2">
        <v>0.23250000000000001</v>
      </c>
      <c r="F10" s="2">
        <v>0.25409999999999999</v>
      </c>
      <c r="G10" s="2">
        <v>-0.3614</v>
      </c>
      <c r="H10" s="2"/>
      <c r="I10" s="2">
        <v>-0.34389999999999998</v>
      </c>
      <c r="J10" s="2"/>
      <c r="K10" s="2">
        <f t="shared" si="2"/>
        <v>-0.20485</v>
      </c>
      <c r="L10" s="2">
        <f t="shared" si="3"/>
        <v>0.16174999999999998</v>
      </c>
      <c r="M10" s="2">
        <f t="shared" si="4"/>
        <v>0.20274625000000002</v>
      </c>
      <c r="N10" s="2">
        <f t="shared" si="5"/>
        <v>0.15984375000000001</v>
      </c>
      <c r="O10" s="2">
        <f t="shared" si="6"/>
        <v>0.11116875</v>
      </c>
      <c r="P10" s="2">
        <f t="shared" si="7"/>
        <v>-0.31622499999999998</v>
      </c>
      <c r="Q10" s="2"/>
      <c r="R10" s="2">
        <f t="shared" si="8"/>
        <v>-0.22946624999999998</v>
      </c>
      <c r="S10" s="2">
        <f t="shared" si="9"/>
        <v>0</v>
      </c>
      <c r="T10" s="2"/>
      <c r="U10" s="2"/>
    </row>
    <row r="11" spans="1:21" x14ac:dyDescent="0.25">
      <c r="B11" s="2">
        <v>-1.2886</v>
      </c>
      <c r="C11" s="2">
        <v>0.57120000000000004</v>
      </c>
      <c r="D11" s="2">
        <v>2.2949000000000002</v>
      </c>
      <c r="E11" s="2">
        <v>7.0599999999999996E-2</v>
      </c>
      <c r="F11" s="2">
        <v>-1.1788000000000001</v>
      </c>
      <c r="G11" s="2">
        <v>-6.5600000000000006E-2</v>
      </c>
      <c r="H11" s="2"/>
      <c r="I11" s="2">
        <v>0.10639999999999999</v>
      </c>
      <c r="J11" s="2"/>
      <c r="K11" s="2">
        <f t="shared" si="2"/>
        <v>-0.64429999999999998</v>
      </c>
      <c r="L11" s="2">
        <f t="shared" si="3"/>
        <v>0.35700000000000004</v>
      </c>
      <c r="M11" s="2">
        <f t="shared" si="4"/>
        <v>1.3482537500000003</v>
      </c>
      <c r="N11" s="2">
        <f t="shared" si="5"/>
        <v>4.8537499999999997E-2</v>
      </c>
      <c r="O11" s="2">
        <f t="shared" si="6"/>
        <v>-0.51572499999999999</v>
      </c>
      <c r="P11" s="2">
        <f t="shared" si="7"/>
        <v>-5.7400000000000007E-2</v>
      </c>
      <c r="Q11" s="2"/>
      <c r="R11" s="2">
        <f t="shared" si="8"/>
        <v>0.64276625000000009</v>
      </c>
      <c r="S11" s="2">
        <f t="shared" si="9"/>
        <v>0.64276625000000009</v>
      </c>
      <c r="T11" s="2"/>
      <c r="U11" s="2"/>
    </row>
    <row r="12" spans="1:21" x14ac:dyDescent="0.25">
      <c r="B12" s="2">
        <v>1.6858</v>
      </c>
      <c r="C12" s="2">
        <v>9.5899999999999999E-2</v>
      </c>
      <c r="D12" s="2">
        <v>-2.1393</v>
      </c>
      <c r="E12" s="2">
        <v>0.59819999999999995</v>
      </c>
      <c r="F12" s="2">
        <v>1.4933000000000001</v>
      </c>
      <c r="G12" s="2">
        <v>0.49270000000000003</v>
      </c>
      <c r="H12" s="2"/>
      <c r="I12" s="2">
        <v>0.873</v>
      </c>
      <c r="J12" s="2"/>
      <c r="K12" s="2">
        <f t="shared" si="2"/>
        <v>0.84289999999999998</v>
      </c>
      <c r="L12" s="2">
        <f t="shared" si="3"/>
        <v>5.9937499999999998E-2</v>
      </c>
      <c r="M12" s="2">
        <f t="shared" si="4"/>
        <v>-1.25683875</v>
      </c>
      <c r="N12" s="2">
        <f t="shared" si="5"/>
        <v>0.41126249999999998</v>
      </c>
      <c r="O12" s="2">
        <f t="shared" si="6"/>
        <v>0.65331875000000006</v>
      </c>
      <c r="P12" s="2">
        <f t="shared" si="7"/>
        <v>0.43111250000000001</v>
      </c>
      <c r="Q12" s="2"/>
      <c r="R12" s="2">
        <f t="shared" si="8"/>
        <v>2.0146924999999998</v>
      </c>
      <c r="S12" s="2">
        <f t="shared" si="9"/>
        <v>2.0146924999999998</v>
      </c>
      <c r="T12" s="2"/>
      <c r="U12" s="2"/>
    </row>
    <row r="13" spans="1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t="s">
        <v>16</v>
      </c>
      <c r="B14" s="2">
        <f>R7</f>
        <v>-1.8448325000000001</v>
      </c>
      <c r="C14" s="2">
        <f>R8</f>
        <v>-0.57455749999999994</v>
      </c>
      <c r="D14" s="2">
        <f>R9</f>
        <v>1.56024125</v>
      </c>
      <c r="E14" s="2">
        <f>R10</f>
        <v>-0.22946624999999998</v>
      </c>
      <c r="F14" s="2">
        <f>R11</f>
        <v>0.64276625000000009</v>
      </c>
      <c r="G14" s="2">
        <f>R12</f>
        <v>2.0146924999999998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t="s">
        <v>30</v>
      </c>
      <c r="B15" s="2">
        <f>IF(B14&gt;0,B14,0)</f>
        <v>0</v>
      </c>
      <c r="C15" s="2">
        <f t="shared" ref="C15:G15" si="10">IF(C14&gt;0,C14,0)</f>
        <v>0</v>
      </c>
      <c r="D15" s="2">
        <f t="shared" si="10"/>
        <v>1.56024125</v>
      </c>
      <c r="E15" s="2">
        <f t="shared" si="10"/>
        <v>0</v>
      </c>
      <c r="F15" s="2">
        <f t="shared" si="10"/>
        <v>0.64276625000000009</v>
      </c>
      <c r="G15" s="2">
        <f t="shared" si="10"/>
        <v>2.0146924999999998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26</v>
      </c>
    </row>
    <row r="17" spans="1:22" x14ac:dyDescent="0.25">
      <c r="A17" t="s">
        <v>1</v>
      </c>
      <c r="B17" s="2" t="s">
        <v>2</v>
      </c>
      <c r="C17" s="2"/>
      <c r="D17" s="2"/>
      <c r="E17" s="2"/>
      <c r="F17" s="2"/>
      <c r="G17" s="2"/>
      <c r="H17" s="2"/>
      <c r="I17" s="2" t="s">
        <v>4</v>
      </c>
      <c r="J17" s="2"/>
      <c r="K17" s="2" t="s">
        <v>27</v>
      </c>
      <c r="L17" s="2"/>
      <c r="M17" s="2"/>
      <c r="N17" s="2"/>
      <c r="O17" s="2"/>
      <c r="P17" s="2"/>
      <c r="Q17" s="2"/>
      <c r="R17" s="2" t="s">
        <v>28</v>
      </c>
      <c r="S17" s="2" t="s">
        <v>17</v>
      </c>
      <c r="T17" s="2" t="s">
        <v>18</v>
      </c>
      <c r="U17" s="2" t="s">
        <v>19</v>
      </c>
      <c r="V17" s="7" t="s">
        <v>24</v>
      </c>
    </row>
    <row r="18" spans="1:22" x14ac:dyDescent="0.25">
      <c r="A18" t="s">
        <v>3</v>
      </c>
      <c r="B18" s="3">
        <v>2.6934999999999998</v>
      </c>
      <c r="C18" s="3">
        <v>-0.22301000000000001</v>
      </c>
      <c r="D18" s="3">
        <v>1.0777E-2</v>
      </c>
      <c r="E18" s="3">
        <v>2.7265999999999999E-2</v>
      </c>
      <c r="F18" s="3">
        <v>0.92040999999999995</v>
      </c>
      <c r="G18" s="3">
        <v>0.39036999999999999</v>
      </c>
      <c r="H18" s="2"/>
      <c r="I18" s="2">
        <v>0.19980000000000001</v>
      </c>
      <c r="J18" s="2"/>
      <c r="K18" s="3">
        <f>B$15*B18</f>
        <v>0</v>
      </c>
      <c r="L18" s="3">
        <f t="shared" ref="L18:P18" si="11">C$15*C18</f>
        <v>0</v>
      </c>
      <c r="M18" s="3">
        <f t="shared" si="11"/>
        <v>1.6814719951250001E-2</v>
      </c>
      <c r="N18" s="3">
        <f t="shared" si="11"/>
        <v>0</v>
      </c>
      <c r="O18" s="3">
        <f t="shared" si="11"/>
        <v>0.5916084841625</v>
      </c>
      <c r="P18" s="3">
        <f t="shared" si="11"/>
        <v>0.78647551122499992</v>
      </c>
      <c r="Q18" s="2"/>
      <c r="R18" s="2">
        <f>SUM(I18:P18)</f>
        <v>1.59469871533875</v>
      </c>
      <c r="S18" s="2">
        <f>IF(R18=MAX(R$18:R$21),1,0)</f>
        <v>0</v>
      </c>
      <c r="T18" s="2">
        <v>0</v>
      </c>
      <c r="U18" s="5">
        <f>S18*T18</f>
        <v>0</v>
      </c>
      <c r="V18" s="6" t="s">
        <v>20</v>
      </c>
    </row>
    <row r="19" spans="1:22" x14ac:dyDescent="0.25">
      <c r="B19" s="3">
        <v>-0.52825999999999995</v>
      </c>
      <c r="C19" s="3">
        <v>-0.40155999999999997</v>
      </c>
      <c r="D19" s="3">
        <v>-1.6176999999999999</v>
      </c>
      <c r="E19" s="3">
        <v>3.7377000000000001E-2</v>
      </c>
      <c r="F19" s="3">
        <v>-2.1156999999999999</v>
      </c>
      <c r="G19" s="3">
        <v>-2.0087999999999999</v>
      </c>
      <c r="H19" s="2"/>
      <c r="I19" s="2">
        <v>-0.80579999999999996</v>
      </c>
      <c r="J19" s="2"/>
      <c r="K19" s="3">
        <f t="shared" ref="K19:K21" si="12">B$15*B19</f>
        <v>0</v>
      </c>
      <c r="L19" s="3">
        <f t="shared" ref="L19:L21" si="13">C$15*C19</f>
        <v>0</v>
      </c>
      <c r="M19" s="3">
        <f t="shared" ref="M19:M21" si="14">D$15*D19</f>
        <v>-2.524002270125</v>
      </c>
      <c r="N19" s="3">
        <f t="shared" ref="N19:N21" si="15">E$15*E19</f>
        <v>0</v>
      </c>
      <c r="O19" s="3">
        <f t="shared" ref="O19:O21" si="16">F$15*F19</f>
        <v>-1.3599005551250001</v>
      </c>
      <c r="P19" s="3">
        <f t="shared" ref="P19:P21" si="17">G$15*G19</f>
        <v>-4.0471142939999991</v>
      </c>
      <c r="Q19" s="2"/>
      <c r="R19" s="2">
        <f t="shared" ref="R19:R21" si="18">SUM(I19:P19)</f>
        <v>-8.7368171192499986</v>
      </c>
      <c r="S19" s="2">
        <f t="shared" ref="S19:S21" si="19">IF(R19=MAX(R$18:R$21),1,0)</f>
        <v>0</v>
      </c>
      <c r="T19" s="2">
        <v>1</v>
      </c>
      <c r="U19" s="5">
        <f t="shared" ref="U19:U21" si="20">S19*T19</f>
        <v>0</v>
      </c>
      <c r="V19" s="6" t="s">
        <v>21</v>
      </c>
    </row>
    <row r="20" spans="1:22" x14ac:dyDescent="0.25">
      <c r="B20" s="3">
        <v>-1.7699</v>
      </c>
      <c r="C20" s="3">
        <v>0.28699000000000002</v>
      </c>
      <c r="D20" s="3">
        <v>0.83709</v>
      </c>
      <c r="E20" s="3">
        <v>8.9786000000000005E-2</v>
      </c>
      <c r="F20" s="3">
        <v>3.3786</v>
      </c>
      <c r="G20" s="3">
        <v>-0.93796999999999997</v>
      </c>
      <c r="H20" s="2"/>
      <c r="I20" s="2">
        <v>0.2923</v>
      </c>
      <c r="J20" s="2"/>
      <c r="K20" s="3">
        <f t="shared" si="12"/>
        <v>0</v>
      </c>
      <c r="L20" s="3">
        <f t="shared" si="13"/>
        <v>0</v>
      </c>
      <c r="M20" s="3">
        <f t="shared" si="14"/>
        <v>1.3060623479625</v>
      </c>
      <c r="N20" s="3">
        <f t="shared" si="15"/>
        <v>0</v>
      </c>
      <c r="O20" s="3">
        <f t="shared" si="16"/>
        <v>2.1716500522500004</v>
      </c>
      <c r="P20" s="3">
        <f t="shared" si="17"/>
        <v>-1.8897211242249998</v>
      </c>
      <c r="Q20" s="2"/>
      <c r="R20" s="2">
        <f t="shared" si="18"/>
        <v>1.8802912759875006</v>
      </c>
      <c r="S20" s="2">
        <f t="shared" si="19"/>
        <v>1</v>
      </c>
      <c r="T20" s="2">
        <v>2</v>
      </c>
      <c r="U20" s="5">
        <f t="shared" si="20"/>
        <v>2</v>
      </c>
      <c r="V20" s="6" t="s">
        <v>23</v>
      </c>
    </row>
    <row r="21" spans="1:22" x14ac:dyDescent="0.25">
      <c r="B21" s="3">
        <v>-3.5363000000000002</v>
      </c>
      <c r="C21" s="3">
        <v>3.5288E-2</v>
      </c>
      <c r="D21" s="3">
        <v>-2.0255999999999998E-3</v>
      </c>
      <c r="E21" s="3">
        <v>0.34510000000000002</v>
      </c>
      <c r="F21" s="3">
        <v>-4.9837999999999996</v>
      </c>
      <c r="G21" s="3">
        <v>1.3604000000000001</v>
      </c>
      <c r="H21" s="2"/>
      <c r="I21" s="2">
        <v>0.1241</v>
      </c>
      <c r="J21" s="2"/>
      <c r="K21" s="3">
        <f t="shared" si="12"/>
        <v>0</v>
      </c>
      <c r="L21" s="3">
        <f t="shared" si="13"/>
        <v>0</v>
      </c>
      <c r="M21" s="3">
        <f t="shared" si="14"/>
        <v>-3.1604246759999997E-3</v>
      </c>
      <c r="N21" s="3">
        <f t="shared" si="15"/>
        <v>0</v>
      </c>
      <c r="O21" s="3">
        <f t="shared" si="16"/>
        <v>-3.2034184367500003</v>
      </c>
      <c r="P21" s="3">
        <f t="shared" si="17"/>
        <v>2.7407876769999997</v>
      </c>
      <c r="Q21" s="2"/>
      <c r="R21" s="2">
        <f t="shared" si="18"/>
        <v>-0.34169118442600066</v>
      </c>
      <c r="S21" s="2">
        <f t="shared" si="19"/>
        <v>0</v>
      </c>
      <c r="T21" s="2">
        <v>3</v>
      </c>
      <c r="U21" s="5">
        <f t="shared" si="20"/>
        <v>0</v>
      </c>
      <c r="V21" s="6" t="s">
        <v>22</v>
      </c>
    </row>
  </sheetData>
  <mergeCells count="3">
    <mergeCell ref="B1:C1"/>
    <mergeCell ref="D1:E1"/>
    <mergeCell ref="F1:G1"/>
  </mergeCells>
  <conditionalFormatting sqref="K18:P2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:P1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7:I1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G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:G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U9" sqref="U9"/>
    </sheetView>
  </sheetViews>
  <sheetFormatPr baseColWidth="10" defaultRowHeight="15" x14ac:dyDescent="0.25"/>
  <cols>
    <col min="1" max="1" width="13.85546875" bestFit="1" customWidth="1"/>
    <col min="2" max="2" width="10.42578125" bestFit="1" customWidth="1"/>
    <col min="3" max="7" width="8.140625" bestFit="1" customWidth="1"/>
    <col min="8" max="8" width="2.5703125" customWidth="1"/>
    <col min="9" max="9" width="8.7109375" customWidth="1"/>
    <col min="10" max="10" width="2.5703125" customWidth="1"/>
    <col min="11" max="16" width="8.140625" bestFit="1" customWidth="1"/>
    <col min="17" max="17" width="2.5703125" customWidth="1"/>
  </cols>
  <sheetData>
    <row r="1" spans="1:22" x14ac:dyDescent="0.25">
      <c r="A1" t="s">
        <v>5</v>
      </c>
      <c r="B1" s="16" t="s">
        <v>13</v>
      </c>
      <c r="C1" s="16"/>
      <c r="D1" s="16" t="s">
        <v>14</v>
      </c>
      <c r="E1" s="16"/>
      <c r="F1" s="16" t="s">
        <v>15</v>
      </c>
      <c r="G1" s="16"/>
      <c r="H1" s="2"/>
      <c r="I1" s="2"/>
      <c r="J1" s="2"/>
      <c r="K1" s="2"/>
    </row>
    <row r="2" spans="1:22" x14ac:dyDescent="0.25">
      <c r="A2" t="s">
        <v>12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12" t="s">
        <v>35</v>
      </c>
      <c r="L2" s="13" t="s">
        <v>34</v>
      </c>
    </row>
    <row r="3" spans="1:22" x14ac:dyDescent="0.25">
      <c r="B3" s="4">
        <v>40</v>
      </c>
      <c r="C3" s="4">
        <v>50</v>
      </c>
      <c r="D3" s="4">
        <v>47</v>
      </c>
      <c r="E3" s="4">
        <v>55</v>
      </c>
      <c r="F3" s="4">
        <v>49</v>
      </c>
      <c r="G3" s="4">
        <v>70</v>
      </c>
      <c r="H3" s="2"/>
      <c r="I3" s="2"/>
      <c r="J3" s="2"/>
      <c r="K3" s="14">
        <f>(E3-C3)/(D3-B3+0.0000000000000001)</f>
        <v>0.7142857142857143</v>
      </c>
      <c r="L3" s="15">
        <f>(G3-C3) / K3 +B3</f>
        <v>68</v>
      </c>
    </row>
    <row r="4" spans="1:22" x14ac:dyDescent="0.25">
      <c r="A4" t="s">
        <v>25</v>
      </c>
      <c r="B4" s="2">
        <f>B3/80</f>
        <v>0.5</v>
      </c>
      <c r="C4" s="2">
        <f t="shared" ref="C4:G4" si="0">C3/80</f>
        <v>0.625</v>
      </c>
      <c r="D4" s="2">
        <f t="shared" si="0"/>
        <v>0.58750000000000002</v>
      </c>
      <c r="E4" s="2">
        <f t="shared" si="0"/>
        <v>0.6875</v>
      </c>
      <c r="F4" s="2">
        <f t="shared" si="0"/>
        <v>0.61250000000000004</v>
      </c>
      <c r="G4" s="2">
        <f t="shared" si="0"/>
        <v>0.875</v>
      </c>
      <c r="H4" s="2"/>
      <c r="I4" s="2"/>
      <c r="J4" s="2"/>
      <c r="K4" s="2"/>
    </row>
    <row r="5" spans="1:22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1:22" x14ac:dyDescent="0.25">
      <c r="A6" t="s">
        <v>0</v>
      </c>
      <c r="B6" s="2" t="s">
        <v>32</v>
      </c>
      <c r="C6" s="7" t="s">
        <v>2</v>
      </c>
      <c r="D6" s="2"/>
      <c r="E6" s="2"/>
      <c r="F6" s="2"/>
      <c r="G6" s="2"/>
      <c r="H6" s="2"/>
      <c r="I6" s="2" t="s">
        <v>4</v>
      </c>
      <c r="J6" s="2"/>
      <c r="K6" s="2" t="s">
        <v>27</v>
      </c>
      <c r="R6" s="11" t="s">
        <v>31</v>
      </c>
      <c r="S6" s="2" t="s">
        <v>17</v>
      </c>
      <c r="T6" s="2" t="s">
        <v>18</v>
      </c>
      <c r="U6" s="2" t="s">
        <v>19</v>
      </c>
      <c r="V6" s="7" t="s">
        <v>24</v>
      </c>
    </row>
    <row r="7" spans="1:22" x14ac:dyDescent="0.25">
      <c r="A7" t="s">
        <v>33</v>
      </c>
      <c r="B7" s="9">
        <v>0.56940000000000002</v>
      </c>
      <c r="C7" s="9">
        <v>1.4553</v>
      </c>
      <c r="D7" s="9">
        <v>-2.5177</v>
      </c>
      <c r="E7" s="9">
        <v>-0.92490000000000006</v>
      </c>
      <c r="F7" s="9">
        <v>1.4976</v>
      </c>
      <c r="G7" s="9">
        <v>0.51349999999999996</v>
      </c>
      <c r="I7">
        <v>0.26979999999999998</v>
      </c>
      <c r="K7" s="10">
        <f>B$4*B7</f>
        <v>0.28470000000000001</v>
      </c>
      <c r="L7" s="10">
        <f t="shared" ref="L7:P7" si="1">C$4*C7</f>
        <v>0.90956250000000005</v>
      </c>
      <c r="M7" s="10">
        <f t="shared" si="1"/>
        <v>-1.47914875</v>
      </c>
      <c r="N7" s="10">
        <f t="shared" si="1"/>
        <v>-0.63586874999999998</v>
      </c>
      <c r="O7" s="10">
        <f t="shared" si="1"/>
        <v>0.9172800000000001</v>
      </c>
      <c r="P7" s="10">
        <f t="shared" si="1"/>
        <v>0.44931249999999995</v>
      </c>
      <c r="R7" s="10">
        <f>SUM(I7:P7)</f>
        <v>0.71563750000000015</v>
      </c>
      <c r="S7" s="2">
        <f>IF(R7=MAX(R$7:R$10),1,0)</f>
        <v>0</v>
      </c>
      <c r="T7" s="2">
        <v>0</v>
      </c>
      <c r="U7" s="5">
        <f>S7*T7</f>
        <v>0</v>
      </c>
      <c r="V7" s="6" t="s">
        <v>20</v>
      </c>
    </row>
    <row r="8" spans="1:22" x14ac:dyDescent="0.25">
      <c r="B8" s="9">
        <v>-1.8785000000000001</v>
      </c>
      <c r="C8" s="9">
        <v>-3.4416000000000002</v>
      </c>
      <c r="D8" s="9">
        <v>-2.2143000000000002</v>
      </c>
      <c r="E8" s="9">
        <v>-3.5541</v>
      </c>
      <c r="F8" s="9">
        <v>-3.9828000000000001</v>
      </c>
      <c r="G8" s="9">
        <v>-6.4488000000000003</v>
      </c>
      <c r="I8">
        <v>-6.4572000000000003</v>
      </c>
      <c r="K8" s="10">
        <f t="shared" ref="K8:K10" si="2">B$4*B8</f>
        <v>-0.93925000000000003</v>
      </c>
      <c r="L8" s="10">
        <f t="shared" ref="L8:L10" si="3">C$4*C8</f>
        <v>-2.1510000000000002</v>
      </c>
      <c r="M8" s="10">
        <f t="shared" ref="M8:M10" si="4">D$4*D8</f>
        <v>-1.3009012500000001</v>
      </c>
      <c r="N8" s="10">
        <f t="shared" ref="N8:N10" si="5">E$4*E8</f>
        <v>-2.4434437500000001</v>
      </c>
      <c r="O8" s="10">
        <f t="shared" ref="O8:O10" si="6">F$4*F8</f>
        <v>-2.4394650000000002</v>
      </c>
      <c r="P8" s="10">
        <f t="shared" ref="P8:P10" si="7">G$4*G8</f>
        <v>-5.6427000000000005</v>
      </c>
      <c r="R8" s="10">
        <f t="shared" ref="R8:R10" si="8">SUM(I8:P8)</f>
        <v>-21.373960000000004</v>
      </c>
      <c r="S8" s="2">
        <f t="shared" ref="S8:S10" si="9">IF(R8=MAX(R$7:R$10),1,0)</f>
        <v>0</v>
      </c>
      <c r="T8" s="2">
        <v>1</v>
      </c>
      <c r="U8" s="5">
        <f t="shared" ref="U8:U10" si="10">S8*T8</f>
        <v>0</v>
      </c>
      <c r="V8" s="6" t="s">
        <v>21</v>
      </c>
    </row>
    <row r="9" spans="1:22" x14ac:dyDescent="0.25">
      <c r="B9" s="9">
        <v>-4.6444000000000001</v>
      </c>
      <c r="C9" s="9">
        <v>1.5992</v>
      </c>
      <c r="D9" s="9">
        <v>8.7134</v>
      </c>
      <c r="E9" s="9">
        <v>-0.85540000000000005</v>
      </c>
      <c r="F9" s="9">
        <v>-4.2321</v>
      </c>
      <c r="G9" s="9">
        <v>0.3584</v>
      </c>
      <c r="I9">
        <v>-8.2500000000000004E-2</v>
      </c>
      <c r="K9" s="10">
        <f t="shared" si="2"/>
        <v>-2.3222</v>
      </c>
      <c r="L9" s="10">
        <f t="shared" si="3"/>
        <v>0.99949999999999994</v>
      </c>
      <c r="M9" s="10">
        <f t="shared" si="4"/>
        <v>5.1191225000000005</v>
      </c>
      <c r="N9" s="10">
        <f t="shared" si="5"/>
        <v>-0.58808749999999999</v>
      </c>
      <c r="O9" s="10">
        <f t="shared" si="6"/>
        <v>-2.5921612500000002</v>
      </c>
      <c r="P9" s="10">
        <f t="shared" si="7"/>
        <v>0.31359999999999999</v>
      </c>
      <c r="R9" s="10">
        <f t="shared" si="8"/>
        <v>0.84727375000000016</v>
      </c>
      <c r="S9" s="2">
        <f t="shared" si="9"/>
        <v>1</v>
      </c>
      <c r="T9" s="2">
        <v>2</v>
      </c>
      <c r="U9" s="5">
        <f t="shared" si="10"/>
        <v>2</v>
      </c>
      <c r="V9" s="6" t="s">
        <v>23</v>
      </c>
    </row>
    <row r="10" spans="1:22" x14ac:dyDescent="0.25">
      <c r="B10" s="9">
        <v>4.3155000000000001</v>
      </c>
      <c r="C10" s="9">
        <v>-2.3961999999999999</v>
      </c>
      <c r="D10" s="9">
        <v>-6.4409999999999998</v>
      </c>
      <c r="E10" s="9">
        <v>2.6722000000000001</v>
      </c>
      <c r="F10" s="9">
        <v>2.6091000000000002</v>
      </c>
      <c r="G10" s="9">
        <v>0.64759999999999995</v>
      </c>
      <c r="I10">
        <v>-0.1087</v>
      </c>
      <c r="K10" s="10">
        <f t="shared" si="2"/>
        <v>2.1577500000000001</v>
      </c>
      <c r="L10" s="10">
        <f t="shared" si="3"/>
        <v>-1.497625</v>
      </c>
      <c r="M10" s="10">
        <f t="shared" si="4"/>
        <v>-3.7840875</v>
      </c>
      <c r="N10" s="10">
        <f t="shared" si="5"/>
        <v>1.8371375000000001</v>
      </c>
      <c r="O10" s="10">
        <f t="shared" si="6"/>
        <v>1.5980737500000002</v>
      </c>
      <c r="P10" s="10">
        <f t="shared" si="7"/>
        <v>0.56664999999999999</v>
      </c>
      <c r="R10" s="10">
        <f t="shared" si="8"/>
        <v>0.76919875000000026</v>
      </c>
      <c r="S10" s="2">
        <f t="shared" si="9"/>
        <v>0</v>
      </c>
      <c r="T10" s="2">
        <v>3</v>
      </c>
      <c r="U10" s="5">
        <f t="shared" si="10"/>
        <v>0</v>
      </c>
      <c r="V10" s="6" t="s">
        <v>22</v>
      </c>
    </row>
    <row r="11" spans="1:22" x14ac:dyDescent="0.25">
      <c r="B11" s="9"/>
      <c r="C11" s="9"/>
      <c r="D11" s="9"/>
      <c r="E11" s="9"/>
      <c r="F11" s="9"/>
      <c r="G11" s="9"/>
    </row>
    <row r="12" spans="1:22" x14ac:dyDescent="0.25">
      <c r="B12" s="9"/>
      <c r="C12" s="9"/>
      <c r="D12" s="9"/>
      <c r="E12" s="9"/>
      <c r="F12" s="9"/>
      <c r="G12" s="9"/>
    </row>
    <row r="13" spans="1:22" x14ac:dyDescent="0.25">
      <c r="C13" s="1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L21" sqref="L21"/>
    </sheetView>
  </sheetViews>
  <sheetFormatPr baseColWidth="10" defaultRowHeight="15" x14ac:dyDescent="0.25"/>
  <cols>
    <col min="1" max="1" width="13.85546875" bestFit="1" customWidth="1"/>
    <col min="2" max="2" width="8.140625" bestFit="1" customWidth="1"/>
    <col min="3" max="3" width="8.85546875" customWidth="1"/>
    <col min="4" max="4" width="8.7109375" bestFit="1" customWidth="1"/>
    <col min="5" max="7" width="8.140625" bestFit="1" customWidth="1"/>
    <col min="8" max="8" width="2.7109375" customWidth="1"/>
    <col min="9" max="9" width="8.140625" bestFit="1" customWidth="1"/>
    <col min="10" max="10" width="2.7109375" customWidth="1"/>
    <col min="11" max="11" width="8.140625" bestFit="1" customWidth="1"/>
    <col min="12" max="12" width="8.85546875" customWidth="1"/>
    <col min="13" max="14" width="8.140625" bestFit="1" customWidth="1"/>
    <col min="15" max="15" width="9" bestFit="1" customWidth="1"/>
    <col min="16" max="16" width="8.140625" bestFit="1" customWidth="1"/>
    <col min="17" max="17" width="2.7109375" customWidth="1"/>
    <col min="18" max="18" width="9.140625" bestFit="1" customWidth="1"/>
    <col min="19" max="21" width="7.42578125" customWidth="1"/>
  </cols>
  <sheetData>
    <row r="1" spans="1:22" x14ac:dyDescent="0.25">
      <c r="A1" t="s">
        <v>5</v>
      </c>
      <c r="B1" s="18" t="s">
        <v>13</v>
      </c>
      <c r="C1" s="19"/>
      <c r="D1" s="18" t="s">
        <v>14</v>
      </c>
      <c r="E1" s="19"/>
      <c r="F1" s="18" t="s">
        <v>15</v>
      </c>
      <c r="G1" s="19"/>
      <c r="H1" s="8"/>
      <c r="I1" s="8"/>
      <c r="J1" s="8"/>
      <c r="K1" s="8"/>
      <c r="O1" t="s">
        <v>38</v>
      </c>
    </row>
    <row r="2" spans="1:22" x14ac:dyDescent="0.25">
      <c r="A2" t="s">
        <v>12</v>
      </c>
      <c r="B2" s="20" t="s">
        <v>6</v>
      </c>
      <c r="C2" s="21" t="s">
        <v>7</v>
      </c>
      <c r="D2" s="20" t="s">
        <v>8</v>
      </c>
      <c r="E2" s="21" t="s">
        <v>9</v>
      </c>
      <c r="F2" s="20" t="s">
        <v>10</v>
      </c>
      <c r="G2" s="21" t="s">
        <v>11</v>
      </c>
      <c r="H2" s="8"/>
      <c r="I2" s="8"/>
      <c r="J2" s="8"/>
      <c r="K2" s="12" t="s">
        <v>35</v>
      </c>
      <c r="L2" s="13" t="s">
        <v>34</v>
      </c>
      <c r="O2" t="s">
        <v>39</v>
      </c>
      <c r="R2" s="31" t="s">
        <v>40</v>
      </c>
    </row>
    <row r="3" spans="1:22" ht="15.75" thickBot="1" x14ac:dyDescent="0.3">
      <c r="B3" s="22">
        <v>40</v>
      </c>
      <c r="C3" s="23">
        <v>50</v>
      </c>
      <c r="D3" s="22">
        <v>47</v>
      </c>
      <c r="E3" s="23">
        <v>55</v>
      </c>
      <c r="F3" s="22">
        <v>53</v>
      </c>
      <c r="G3" s="23">
        <v>70</v>
      </c>
      <c r="H3" s="8"/>
      <c r="I3" s="8"/>
      <c r="J3" s="8"/>
      <c r="K3" s="14">
        <f>(E3-C3)/(D3-B3+0.0000000000000001)</f>
        <v>0.7142857142857143</v>
      </c>
      <c r="L3" s="15">
        <f>(G3-C3) / K3 +B3</f>
        <v>68</v>
      </c>
      <c r="O3" s="30">
        <f>(G3-R3)/K3</f>
        <v>68</v>
      </c>
      <c r="R3" s="32">
        <f>C3-B3*K3</f>
        <v>21.428571428571427</v>
      </c>
    </row>
    <row r="4" spans="1:22" x14ac:dyDescent="0.25">
      <c r="A4" t="s">
        <v>25</v>
      </c>
      <c r="B4" s="8">
        <f>B3/80</f>
        <v>0.5</v>
      </c>
      <c r="C4" s="8">
        <f t="shared" ref="C4:G4" si="0">C3/80</f>
        <v>0.625</v>
      </c>
      <c r="D4" s="8">
        <f t="shared" si="0"/>
        <v>0.58750000000000002</v>
      </c>
      <c r="E4" s="8">
        <f t="shared" si="0"/>
        <v>0.6875</v>
      </c>
      <c r="F4" s="8">
        <f t="shared" si="0"/>
        <v>0.66249999999999998</v>
      </c>
      <c r="G4" s="8">
        <f t="shared" si="0"/>
        <v>0.875</v>
      </c>
      <c r="H4" s="8"/>
      <c r="I4" s="8"/>
      <c r="J4" s="8"/>
      <c r="K4" s="8"/>
    </row>
    <row r="5" spans="1:22" x14ac:dyDescent="0.25">
      <c r="B5" s="8"/>
      <c r="C5" s="8"/>
      <c r="D5" s="8"/>
      <c r="E5" s="8"/>
      <c r="F5" s="8"/>
      <c r="G5" s="8"/>
      <c r="H5" s="8"/>
      <c r="I5" s="8"/>
      <c r="J5" s="8"/>
      <c r="K5" s="8"/>
    </row>
    <row r="6" spans="1:22" ht="15.75" thickBot="1" x14ac:dyDescent="0.3">
      <c r="A6" t="s">
        <v>0</v>
      </c>
      <c r="B6" s="8" t="s">
        <v>32</v>
      </c>
      <c r="C6" s="7" t="s">
        <v>2</v>
      </c>
      <c r="D6" s="8"/>
      <c r="E6" s="8"/>
      <c r="F6" s="8"/>
      <c r="G6" s="8"/>
      <c r="H6" s="8"/>
      <c r="I6" s="8" t="s">
        <v>4</v>
      </c>
      <c r="J6" s="8"/>
      <c r="K6" s="8" t="s">
        <v>27</v>
      </c>
      <c r="R6" s="11" t="s">
        <v>31</v>
      </c>
      <c r="S6" s="8" t="s">
        <v>17</v>
      </c>
      <c r="T6" s="8" t="s">
        <v>18</v>
      </c>
      <c r="U6" s="8" t="s">
        <v>19</v>
      </c>
      <c r="V6" s="7" t="s">
        <v>24</v>
      </c>
    </row>
    <row r="7" spans="1:22" x14ac:dyDescent="0.25">
      <c r="A7" t="s">
        <v>33</v>
      </c>
      <c r="B7">
        <v>-0.89290000000000003</v>
      </c>
      <c r="C7">
        <v>1.2272000000000001</v>
      </c>
      <c r="D7">
        <v>1.4601999999999999</v>
      </c>
      <c r="E7">
        <v>1.286</v>
      </c>
      <c r="F7">
        <v>-0.38579999999999998</v>
      </c>
      <c r="G7">
        <v>-0.54300000000000004</v>
      </c>
      <c r="I7">
        <v>-0.19309999999999999</v>
      </c>
      <c r="K7" s="10">
        <f>B$4*B7</f>
        <v>-0.44645000000000001</v>
      </c>
      <c r="L7" s="10">
        <f>C$4*C7</f>
        <v>0.76700000000000002</v>
      </c>
      <c r="M7" s="10">
        <f>D$4*D7</f>
        <v>0.85786750000000001</v>
      </c>
      <c r="N7" s="10">
        <f>E$4*E7</f>
        <v>0.88412500000000005</v>
      </c>
      <c r="O7" s="10">
        <f>F$4*F7</f>
        <v>-0.2555925</v>
      </c>
      <c r="P7" s="10">
        <f>G$4*G7</f>
        <v>-0.47512500000000002</v>
      </c>
      <c r="R7" s="10">
        <f>SUM(I7:P7)</f>
        <v>1.1387249999999998</v>
      </c>
      <c r="S7" s="8">
        <f>IF(R7=MAX(R$7:R$10),1,0)</f>
        <v>0</v>
      </c>
      <c r="T7" s="8">
        <v>0</v>
      </c>
      <c r="U7" s="24">
        <f>S7*T7</f>
        <v>0</v>
      </c>
      <c r="V7" s="25" t="s">
        <v>20</v>
      </c>
    </row>
    <row r="8" spans="1:22" x14ac:dyDescent="0.25">
      <c r="B8">
        <v>-1.7344999999999999</v>
      </c>
      <c r="C8">
        <v>-2.3772000000000002</v>
      </c>
      <c r="D8">
        <v>-1.6830000000000001</v>
      </c>
      <c r="E8">
        <v>-1.6408</v>
      </c>
      <c r="F8">
        <v>-2.9864000000000002</v>
      </c>
      <c r="G8">
        <v>-9.1561000000000003</v>
      </c>
      <c r="I8">
        <v>-9.3596000000000004</v>
      </c>
      <c r="K8" s="10">
        <f>B$4*B8</f>
        <v>-0.86724999999999997</v>
      </c>
      <c r="L8" s="10">
        <f>C$4*C8</f>
        <v>-1.4857500000000001</v>
      </c>
      <c r="M8" s="10">
        <f>D$4*D8</f>
        <v>-0.9887625000000001</v>
      </c>
      <c r="N8" s="10">
        <f>E$4*E8</f>
        <v>-1.12805</v>
      </c>
      <c r="O8" s="10">
        <f>F$4*F8</f>
        <v>-1.9784900000000001</v>
      </c>
      <c r="P8" s="10">
        <f>G$4*G8</f>
        <v>-8.011587500000001</v>
      </c>
      <c r="R8" s="10">
        <f>SUM(I8:P8)</f>
        <v>-23.819490000000002</v>
      </c>
      <c r="S8" s="8">
        <f t="shared" ref="S8:S10" si="1">IF(R8=MAX(R$7:R$10),1,0)</f>
        <v>0</v>
      </c>
      <c r="T8" s="8">
        <v>1</v>
      </c>
      <c r="U8" s="26">
        <f t="shared" ref="U8:U10" si="2">S8*T8</f>
        <v>0</v>
      </c>
      <c r="V8" s="27" t="s">
        <v>21</v>
      </c>
    </row>
    <row r="9" spans="1:22" x14ac:dyDescent="0.25">
      <c r="B9">
        <v>-4.6806000000000001</v>
      </c>
      <c r="C9">
        <v>0.20030000000000001</v>
      </c>
      <c r="D9">
        <v>11.213699999999999</v>
      </c>
      <c r="E9">
        <v>-1.8734</v>
      </c>
      <c r="F9">
        <v>-7.4714</v>
      </c>
      <c r="G9">
        <v>1.1273</v>
      </c>
      <c r="I9">
        <v>1.6114999999999999</v>
      </c>
      <c r="K9" s="10">
        <f>B$4*B9</f>
        <v>-2.3403</v>
      </c>
      <c r="L9" s="10">
        <f>C$4*C9</f>
        <v>0.12518750000000001</v>
      </c>
      <c r="M9" s="10">
        <f>D$4*D9</f>
        <v>6.5880487499999996</v>
      </c>
      <c r="N9" s="10">
        <f>E$4*E9</f>
        <v>-1.2879624999999999</v>
      </c>
      <c r="O9" s="10">
        <f>F$4*F9</f>
        <v>-4.9498024999999997</v>
      </c>
      <c r="P9" s="10">
        <f>G$4*G9</f>
        <v>0.98638749999999997</v>
      </c>
      <c r="R9" s="10">
        <f>SUM(I9:P9)</f>
        <v>0.73305875000000031</v>
      </c>
      <c r="S9" s="8">
        <f t="shared" si="1"/>
        <v>0</v>
      </c>
      <c r="T9" s="8">
        <v>2</v>
      </c>
      <c r="U9" s="26">
        <f t="shared" si="2"/>
        <v>0</v>
      </c>
      <c r="V9" s="27" t="s">
        <v>23</v>
      </c>
    </row>
    <row r="10" spans="1:22" ht="15.75" thickBot="1" x14ac:dyDescent="0.3">
      <c r="B10">
        <v>6.7638999999999996</v>
      </c>
      <c r="C10">
        <v>-0.88170000000000004</v>
      </c>
      <c r="D10">
        <v>-14.5618</v>
      </c>
      <c r="E10">
        <v>1.6984999999999999</v>
      </c>
      <c r="F10">
        <v>8.7418999999999993</v>
      </c>
      <c r="G10">
        <v>0.33239999999999997</v>
      </c>
      <c r="I10">
        <v>-0.31380000000000002</v>
      </c>
      <c r="K10" s="10">
        <f>B$4*B10</f>
        <v>3.3819499999999998</v>
      </c>
      <c r="L10" s="10">
        <f>C$4*C10</f>
        <v>-0.55106250000000001</v>
      </c>
      <c r="M10" s="10">
        <f>D$4*D10</f>
        <v>-8.5550575000000002</v>
      </c>
      <c r="N10" s="10">
        <f>E$4*E10</f>
        <v>1.1677187499999999</v>
      </c>
      <c r="O10" s="10">
        <f>F$4*F10</f>
        <v>5.7915087499999993</v>
      </c>
      <c r="P10" s="10">
        <f>G$4*G10</f>
        <v>0.29085</v>
      </c>
      <c r="R10" s="10">
        <f>SUM(I10:P10)</f>
        <v>1.2121074999999986</v>
      </c>
      <c r="S10" s="8">
        <f t="shared" si="1"/>
        <v>1</v>
      </c>
      <c r="T10" s="8">
        <v>3</v>
      </c>
      <c r="U10" s="28">
        <f t="shared" si="2"/>
        <v>3</v>
      </c>
      <c r="V10" s="29" t="s">
        <v>22</v>
      </c>
    </row>
    <row r="11" spans="1:22" ht="15.75" thickBot="1" x14ac:dyDescent="0.3"/>
    <row r="12" spans="1:22" x14ac:dyDescent="0.25">
      <c r="A12" t="s">
        <v>36</v>
      </c>
      <c r="B12" s="9">
        <v>0.56940000000000002</v>
      </c>
      <c r="C12" s="9">
        <v>1.4553</v>
      </c>
      <c r="D12" s="9">
        <v>-2.5177</v>
      </c>
      <c r="E12" s="9">
        <v>-0.92490000000000006</v>
      </c>
      <c r="F12" s="9">
        <v>1.4976</v>
      </c>
      <c r="G12" s="9">
        <v>0.51349999999999996</v>
      </c>
      <c r="I12">
        <v>0.26979999999999998</v>
      </c>
      <c r="K12" s="10">
        <f>B$4*B12</f>
        <v>0.28470000000000001</v>
      </c>
      <c r="L12" s="10">
        <f>C$4*C12</f>
        <v>0.90956250000000005</v>
      </c>
      <c r="M12" s="10">
        <f>D$4*D12</f>
        <v>-1.47914875</v>
      </c>
      <c r="N12" s="10">
        <f>E$4*E12</f>
        <v>-0.63586874999999998</v>
      </c>
      <c r="O12" s="10">
        <f>F$4*F12</f>
        <v>0.99216000000000004</v>
      </c>
      <c r="P12" s="10">
        <f>G$4*G12</f>
        <v>0.44931249999999995</v>
      </c>
      <c r="R12" s="10">
        <f>SUM(I12:P12)</f>
        <v>0.79051749999999998</v>
      </c>
      <c r="S12" s="8">
        <f>IF(R12=MAX(R$12:R$15),1,0)</f>
        <v>0</v>
      </c>
      <c r="T12" s="8">
        <v>0</v>
      </c>
      <c r="U12" s="24">
        <f>S12*T12</f>
        <v>0</v>
      </c>
      <c r="V12" s="25" t="s">
        <v>20</v>
      </c>
    </row>
    <row r="13" spans="1:22" x14ac:dyDescent="0.25">
      <c r="B13" s="9">
        <v>-1.8785000000000001</v>
      </c>
      <c r="C13" s="9">
        <v>-3.4416000000000002</v>
      </c>
      <c r="D13" s="9">
        <v>-2.2143000000000002</v>
      </c>
      <c r="E13" s="9">
        <v>-3.5541</v>
      </c>
      <c r="F13" s="9">
        <v>-3.9828000000000001</v>
      </c>
      <c r="G13" s="9">
        <v>-6.4488000000000003</v>
      </c>
      <c r="I13">
        <v>-6.4572000000000003</v>
      </c>
      <c r="K13" s="10">
        <f>B$4*B13</f>
        <v>-0.93925000000000003</v>
      </c>
      <c r="L13" s="10">
        <f>C$4*C13</f>
        <v>-2.1510000000000002</v>
      </c>
      <c r="M13" s="10">
        <f>D$4*D13</f>
        <v>-1.3009012500000001</v>
      </c>
      <c r="N13" s="10">
        <f>E$4*E13</f>
        <v>-2.4434437500000001</v>
      </c>
      <c r="O13" s="10">
        <f>F$4*F13</f>
        <v>-2.6386050000000001</v>
      </c>
      <c r="P13" s="10">
        <f>G$4*G13</f>
        <v>-5.6427000000000005</v>
      </c>
      <c r="R13" s="10">
        <f>SUM(I13:P13)</f>
        <v>-21.573100000000004</v>
      </c>
      <c r="S13" s="8">
        <f t="shared" ref="S13:S15" si="3">IF(R13=MAX(R$12:R$15),1,0)</f>
        <v>0</v>
      </c>
      <c r="T13" s="8">
        <v>1</v>
      </c>
      <c r="U13" s="26">
        <f t="shared" ref="U13:U15" si="4">S13*T13</f>
        <v>0</v>
      </c>
      <c r="V13" s="27" t="s">
        <v>21</v>
      </c>
    </row>
    <row r="14" spans="1:22" x14ac:dyDescent="0.25">
      <c r="B14" s="9">
        <v>-4.6444000000000001</v>
      </c>
      <c r="C14" s="9">
        <v>1.5992</v>
      </c>
      <c r="D14" s="9">
        <v>8.7134</v>
      </c>
      <c r="E14" s="9">
        <v>-0.85540000000000005</v>
      </c>
      <c r="F14" s="9">
        <v>-4.2321</v>
      </c>
      <c r="G14" s="9">
        <v>0.3584</v>
      </c>
      <c r="I14">
        <v>-8.2500000000000004E-2</v>
      </c>
      <c r="K14" s="10">
        <f>B$4*B14</f>
        <v>-2.3222</v>
      </c>
      <c r="L14" s="10">
        <f>C$4*C14</f>
        <v>0.99949999999999994</v>
      </c>
      <c r="M14" s="10">
        <f>D$4*D14</f>
        <v>5.1191225000000005</v>
      </c>
      <c r="N14" s="10">
        <f>E$4*E14</f>
        <v>-0.58808749999999999</v>
      </c>
      <c r="O14" s="10">
        <f>F$4*F14</f>
        <v>-2.8037662499999998</v>
      </c>
      <c r="P14" s="10">
        <f>G$4*G14</f>
        <v>0.31359999999999999</v>
      </c>
      <c r="R14" s="10">
        <f>SUM(I14:P14)</f>
        <v>0.63566875000000056</v>
      </c>
      <c r="S14" s="8">
        <f t="shared" si="3"/>
        <v>0</v>
      </c>
      <c r="T14" s="8">
        <v>2</v>
      </c>
      <c r="U14" s="26">
        <f t="shared" si="4"/>
        <v>0</v>
      </c>
      <c r="V14" s="27" t="s">
        <v>23</v>
      </c>
    </row>
    <row r="15" spans="1:22" ht="15.75" thickBot="1" x14ac:dyDescent="0.3">
      <c r="B15" s="9">
        <v>4.3155000000000001</v>
      </c>
      <c r="C15" s="9">
        <v>-2.3961999999999999</v>
      </c>
      <c r="D15" s="9">
        <v>-6.4409999999999998</v>
      </c>
      <c r="E15" s="9">
        <v>2.6722000000000001</v>
      </c>
      <c r="F15" s="9">
        <v>2.6091000000000002</v>
      </c>
      <c r="G15" s="9">
        <v>0.64759999999999995</v>
      </c>
      <c r="I15">
        <v>-0.1087</v>
      </c>
      <c r="K15" s="10">
        <f>B$4*B15</f>
        <v>2.1577500000000001</v>
      </c>
      <c r="L15" s="10">
        <f>C$4*C15</f>
        <v>-1.497625</v>
      </c>
      <c r="M15" s="10">
        <f>D$4*D15</f>
        <v>-3.7840875</v>
      </c>
      <c r="N15" s="10">
        <f>E$4*E15</f>
        <v>1.8371375000000001</v>
      </c>
      <c r="O15" s="10">
        <f>F$4*F15</f>
        <v>1.7285287500000002</v>
      </c>
      <c r="P15" s="10">
        <f>G$4*G15</f>
        <v>0.56664999999999999</v>
      </c>
      <c r="R15" s="10">
        <f>SUM(I15:P15)</f>
        <v>0.89965375000000025</v>
      </c>
      <c r="S15" s="8">
        <f t="shared" si="3"/>
        <v>1</v>
      </c>
      <c r="T15" s="8">
        <v>3</v>
      </c>
      <c r="U15" s="28">
        <f t="shared" si="4"/>
        <v>3</v>
      </c>
      <c r="V15" s="29" t="s">
        <v>22</v>
      </c>
    </row>
    <row r="17" spans="1:9" x14ac:dyDescent="0.25">
      <c r="A17" t="s">
        <v>37</v>
      </c>
      <c r="B17" s="17">
        <f>B7-B12</f>
        <v>-1.4622999999999999</v>
      </c>
      <c r="C17" s="17">
        <f t="shared" ref="C17:I17" si="5">C7-C12</f>
        <v>-0.22809999999999997</v>
      </c>
      <c r="D17" s="17">
        <f t="shared" si="5"/>
        <v>3.9779</v>
      </c>
      <c r="E17" s="17">
        <f t="shared" si="5"/>
        <v>2.2109000000000001</v>
      </c>
      <c r="F17" s="17">
        <f t="shared" si="5"/>
        <v>-1.8834</v>
      </c>
      <c r="G17" s="17">
        <f t="shared" si="5"/>
        <v>-1.0565</v>
      </c>
      <c r="H17" s="17">
        <f t="shared" si="5"/>
        <v>0</v>
      </c>
      <c r="I17" s="17">
        <f t="shared" si="5"/>
        <v>-0.46289999999999998</v>
      </c>
    </row>
    <row r="18" spans="1:9" x14ac:dyDescent="0.25">
      <c r="B18" s="17">
        <f t="shared" ref="B18:I18" si="6">B8-B13</f>
        <v>0.14400000000000013</v>
      </c>
      <c r="C18" s="17">
        <f t="shared" si="6"/>
        <v>1.0644</v>
      </c>
      <c r="D18" s="17">
        <f t="shared" si="6"/>
        <v>0.53130000000000011</v>
      </c>
      <c r="E18" s="17">
        <f t="shared" si="6"/>
        <v>1.9133</v>
      </c>
      <c r="F18" s="17">
        <f t="shared" si="6"/>
        <v>0.99639999999999995</v>
      </c>
      <c r="G18" s="17">
        <f t="shared" si="6"/>
        <v>-2.7073</v>
      </c>
      <c r="H18" s="17">
        <f t="shared" si="6"/>
        <v>0</v>
      </c>
      <c r="I18" s="17">
        <f t="shared" si="6"/>
        <v>-2.9024000000000001</v>
      </c>
    </row>
    <row r="19" spans="1:9" x14ac:dyDescent="0.25">
      <c r="B19" s="17">
        <f t="shared" ref="B19:I19" si="7">B9-B14</f>
        <v>-3.620000000000001E-2</v>
      </c>
      <c r="C19" s="17">
        <f t="shared" si="7"/>
        <v>-1.3989</v>
      </c>
      <c r="D19" s="17">
        <f t="shared" si="7"/>
        <v>2.5002999999999993</v>
      </c>
      <c r="E19" s="17">
        <f t="shared" si="7"/>
        <v>-1.0179999999999998</v>
      </c>
      <c r="F19" s="17">
        <f t="shared" si="7"/>
        <v>-3.2393000000000001</v>
      </c>
      <c r="G19" s="17">
        <f t="shared" si="7"/>
        <v>0.76889999999999992</v>
      </c>
      <c r="H19" s="17">
        <f t="shared" si="7"/>
        <v>0</v>
      </c>
      <c r="I19" s="17">
        <f t="shared" si="7"/>
        <v>1.694</v>
      </c>
    </row>
    <row r="20" spans="1:9" x14ac:dyDescent="0.25">
      <c r="B20" s="17">
        <f t="shared" ref="B20:I20" si="8">B10-B15</f>
        <v>2.4483999999999995</v>
      </c>
      <c r="C20" s="17">
        <f t="shared" si="8"/>
        <v>1.5145</v>
      </c>
      <c r="D20" s="17">
        <f t="shared" si="8"/>
        <v>-8.1207999999999991</v>
      </c>
      <c r="E20" s="17">
        <f t="shared" si="8"/>
        <v>-0.97370000000000023</v>
      </c>
      <c r="F20" s="17">
        <f t="shared" si="8"/>
        <v>6.1327999999999996</v>
      </c>
      <c r="G20" s="17">
        <f t="shared" si="8"/>
        <v>-0.31519999999999998</v>
      </c>
      <c r="H20" s="17">
        <f t="shared" si="8"/>
        <v>0</v>
      </c>
      <c r="I20" s="17">
        <f t="shared" si="8"/>
        <v>-0.2051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IA MODELO 2 capas</vt:lpstr>
      <vt:lpstr>IA MOD 1 capa</vt:lpstr>
      <vt:lpstr>IA 3_2 ultima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</cp:lastModifiedBy>
  <dcterms:created xsi:type="dcterms:W3CDTF">2023-02-03T17:26:38Z</dcterms:created>
  <dcterms:modified xsi:type="dcterms:W3CDTF">2023-02-04T02:05:38Z</dcterms:modified>
</cp:coreProperties>
</file>