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definedNames>
    <definedName name="elements" localSheetId="0">Foglio1!$A$3:$U$3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3" i="1"/>
  <c r="U14" i="1"/>
  <c r="U9" i="1"/>
  <c r="U10" i="1"/>
  <c r="T4" i="1"/>
  <c r="T5" i="1" s="1"/>
  <c r="U4" i="1"/>
  <c r="S6" i="1"/>
  <c r="S8" i="1" s="1"/>
  <c r="S5" i="1"/>
  <c r="S4" i="1"/>
  <c r="Q5" i="1"/>
  <c r="Q4" i="1"/>
  <c r="P4" i="1"/>
  <c r="O4" i="1"/>
  <c r="N4" i="1"/>
  <c r="M5" i="1"/>
  <c r="M4" i="1"/>
  <c r="G4" i="1"/>
  <c r="F4" i="1"/>
  <c r="E4" i="1"/>
  <c r="D4" i="1"/>
  <c r="U5" i="1" l="1"/>
  <c r="U6" i="1" s="1"/>
  <c r="T6" i="1"/>
  <c r="T8" i="1" s="1"/>
  <c r="U8" i="1" l="1"/>
</calcChain>
</file>

<file path=xl/connections.xml><?xml version="1.0" encoding="utf-8"?>
<connections xmlns="http://schemas.openxmlformats.org/spreadsheetml/2006/main">
  <connection id="1" name="elements" type="6" refreshedVersion="6" background="1" saveData="1">
    <textPr codePage="850" sourceFile="C:\Users\apetr\Desktop\elements.csv" decimal="," thousands=".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<sst xmlns="http://schemas.openxmlformats.org/spreadsheetml/2006/main" count="27" uniqueCount="26">
  <si>
    <t>Earth</t>
  </si>
  <si>
    <t>0.0010097052342</t>
  </si>
  <si>
    <t>Sma</t>
  </si>
  <si>
    <t>Ecc</t>
  </si>
  <si>
    <t>Smi</t>
  </si>
  <si>
    <t>ApR</t>
  </si>
  <si>
    <t>PeR</t>
  </si>
  <si>
    <t>Inc</t>
  </si>
  <si>
    <t>LAN</t>
  </si>
  <si>
    <t>LPe</t>
  </si>
  <si>
    <t>MnL</t>
  </si>
  <si>
    <t>MnA</t>
  </si>
  <si>
    <t>TrA</t>
  </si>
  <si>
    <t>TrL</t>
  </si>
  <si>
    <t>Mna - Eca?</t>
  </si>
  <si>
    <t>MnL/Lec</t>
  </si>
  <si>
    <t>T</t>
  </si>
  <si>
    <t>PeT</t>
  </si>
  <si>
    <t>ApT</t>
  </si>
  <si>
    <t>sottraggo pet a pte e trovo la semi orbita</t>
  </si>
  <si>
    <t>giusto</t>
  </si>
  <si>
    <t>distanza in ° tra posizione e pericentro</t>
  </si>
  <si>
    <t>tempo per percorrere 1°</t>
  </si>
  <si>
    <t>PERFETTO</t>
  </si>
  <si>
    <t>DAL PERICENTRO,</t>
  </si>
  <si>
    <t>VEDI SOTTO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</si>
</sst>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0000"/>
    <numFmt numFmtId="165" formatCode="#,##0.000000000"/>
    <numFmt numFmtId="166" formatCode="#,##0.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leme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H1" workbookViewId="0">
      <selection activeCell="S3" sqref="S3"/>
    </sheetView>
  </sheetViews>
  <sheetFormatPr defaultRowHeight="15" x14ac:dyDescent="0.25"/>
  <cols>
    <col min="1" max="1" width="5.5703125" bestFit="1" customWidth="1"/>
    <col min="2" max="2" width="9.140625" bestFit="1" customWidth="1"/>
    <col min="3" max="3" width="15.7109375" bestFit="1" customWidth="1"/>
    <col min="4" max="4" width="13.7109375" bestFit="1" customWidth="1"/>
    <col min="5" max="5" width="12" bestFit="1" customWidth="1"/>
    <col min="6" max="6" width="11.5703125" bestFit="1" customWidth="1"/>
    <col min="7" max="7" width="24.7109375" bestFit="1" customWidth="1"/>
    <col min="8" max="9" width="11.5703125" bestFit="1" customWidth="1"/>
    <col min="10" max="12" width="24.7109375" bestFit="1" customWidth="1"/>
    <col min="13" max="13" width="25.5703125" bestFit="1" customWidth="1"/>
    <col min="14" max="14" width="15.7109375" bestFit="1" customWidth="1"/>
    <col min="15" max="16" width="14.85546875" bestFit="1" customWidth="1"/>
    <col min="17" max="17" width="15.5703125" bestFit="1" customWidth="1"/>
    <col min="18" max="18" width="14.85546875" bestFit="1" customWidth="1"/>
    <col min="19" max="19" width="5.5703125" bestFit="1" customWidth="1"/>
    <col min="20" max="21" width="14.85546875" bestFit="1" customWidth="1"/>
  </cols>
  <sheetData>
    <row r="1" spans="1:2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2" x14ac:dyDescent="0.25">
      <c r="B2" t="s">
        <v>2</v>
      </c>
      <c r="C2" t="s">
        <v>3</v>
      </c>
      <c r="D2" t="s">
        <v>7</v>
      </c>
      <c r="E2" t="s">
        <v>8</v>
      </c>
      <c r="F2" t="s">
        <v>9</v>
      </c>
      <c r="G2" t="s">
        <v>10</v>
      </c>
      <c r="J2" t="s">
        <v>4</v>
      </c>
      <c r="K2" t="s">
        <v>6</v>
      </c>
      <c r="L2" t="s">
        <v>5</v>
      </c>
      <c r="M2" t="s">
        <v>11</v>
      </c>
      <c r="N2" t="s">
        <v>12</v>
      </c>
      <c r="O2" t="s">
        <v>10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</row>
    <row r="3" spans="1:22" x14ac:dyDescent="0.25">
      <c r="A3" t="s">
        <v>0</v>
      </c>
      <c r="B3" s="1">
        <v>6727746.34748</v>
      </c>
      <c r="C3" t="s">
        <v>1</v>
      </c>
      <c r="D3" s="3">
        <v>1.3005406989199999</v>
      </c>
      <c r="E3" s="2">
        <v>2.9501396730199998</v>
      </c>
      <c r="F3" s="2">
        <v>5.3738114051999997</v>
      </c>
      <c r="G3" s="2">
        <v>3.00952860172</v>
      </c>
      <c r="H3" s="2">
        <v>0</v>
      </c>
      <c r="I3" s="2">
        <v>0</v>
      </c>
      <c r="J3" s="2">
        <v>6727742.91799</v>
      </c>
      <c r="K3" s="2">
        <v>6720953.3067800002</v>
      </c>
      <c r="L3" s="2">
        <v>6734539.3881799998</v>
      </c>
      <c r="M3" s="2">
        <v>-2.3642828037600001</v>
      </c>
      <c r="N3" s="3">
        <v>3.9174874343699999</v>
      </c>
      <c r="O3" s="3">
        <v>3.00952860144</v>
      </c>
      <c r="P3" s="3">
        <v>3.0081135323899999</v>
      </c>
      <c r="Q3" s="3">
        <v>-2.36499046558</v>
      </c>
      <c r="R3" s="4">
        <v>6793.0407014100001</v>
      </c>
      <c r="S3" s="1">
        <v>5491.8086297500004</v>
      </c>
      <c r="T3" s="1">
        <v>2066.49781441</v>
      </c>
      <c r="U3" s="1">
        <v>4812.4021292899997</v>
      </c>
    </row>
    <row r="4" spans="1:22" x14ac:dyDescent="0.25">
      <c r="D4">
        <f>D3*180/PI()</f>
        <v>74.515493133110297</v>
      </c>
      <c r="E4">
        <f>E3*180/PI()</f>
        <v>169.03055223815068</v>
      </c>
      <c r="F4">
        <f>F3*180/PI()</f>
        <v>307.89671341722624</v>
      </c>
      <c r="G4">
        <f>G3*180/PI()</f>
        <v>172.43328720246404</v>
      </c>
      <c r="J4" s="2"/>
      <c r="M4">
        <f>M3*180/PI()</f>
        <v>-135.46342623080506</v>
      </c>
      <c r="N4">
        <f>N3*180/PI()</f>
        <v>224.45549628493407</v>
      </c>
      <c r="O4">
        <f>O3*180/PI()</f>
        <v>172.43328718642124</v>
      </c>
      <c r="P4">
        <f>P3*180/PI()</f>
        <v>172.35220970213666</v>
      </c>
      <c r="Q4">
        <f>Q3*180/PI()</f>
        <v>-135.5039722664136</v>
      </c>
      <c r="S4">
        <f>INT(S3/3600)</f>
        <v>1</v>
      </c>
      <c r="T4">
        <f t="shared" ref="T4:U4" si="0">INT(T3/3600)</f>
        <v>0</v>
      </c>
      <c r="U4">
        <f t="shared" si="0"/>
        <v>1</v>
      </c>
    </row>
    <row r="5" spans="1:22" x14ac:dyDescent="0.25">
      <c r="M5">
        <f>360+M4</f>
        <v>224.53657376919494</v>
      </c>
      <c r="N5" t="s">
        <v>24</v>
      </c>
      <c r="Q5">
        <f>360+Q4</f>
        <v>224.4960277335864</v>
      </c>
      <c r="S5">
        <f>INT((S3-(S4*3600))/60)</f>
        <v>31</v>
      </c>
      <c r="T5">
        <f t="shared" ref="T5:U5" si="1">INT((T3-(T4*3600))/60)</f>
        <v>34</v>
      </c>
      <c r="U5">
        <f t="shared" si="1"/>
        <v>20</v>
      </c>
    </row>
    <row r="6" spans="1:22" x14ac:dyDescent="0.25">
      <c r="N6" t="s">
        <v>25</v>
      </c>
      <c r="S6">
        <f>ROUND(S3-(S4*3600)-(S5*60),0)</f>
        <v>32</v>
      </c>
      <c r="T6">
        <f t="shared" ref="T6:U6" si="2">ROUND(T3-(T4*3600)-(T5*60),0)</f>
        <v>26</v>
      </c>
      <c r="U6">
        <f t="shared" si="2"/>
        <v>12</v>
      </c>
    </row>
    <row r="8" spans="1:22" x14ac:dyDescent="0.25">
      <c r="S8">
        <f>S4*3600+S5*60+S6</f>
        <v>5492</v>
      </c>
      <c r="T8" s="5">
        <f t="shared" ref="T8:U8" si="3">T4*3600+T5*60+T6</f>
        <v>2066</v>
      </c>
      <c r="U8">
        <f t="shared" si="3"/>
        <v>4812</v>
      </c>
    </row>
    <row r="9" spans="1:22" x14ac:dyDescent="0.25">
      <c r="U9">
        <f>U8-T8</f>
        <v>2746</v>
      </c>
      <c r="V9" t="s">
        <v>19</v>
      </c>
    </row>
    <row r="10" spans="1:22" x14ac:dyDescent="0.25">
      <c r="U10">
        <f>S8/2</f>
        <v>2746</v>
      </c>
      <c r="V10" t="s">
        <v>20</v>
      </c>
    </row>
    <row r="13" spans="1:22" x14ac:dyDescent="0.25">
      <c r="R13" t="s">
        <v>21</v>
      </c>
      <c r="U13">
        <f>360-N4</f>
        <v>135.54450371506593</v>
      </c>
    </row>
    <row r="14" spans="1:22" x14ac:dyDescent="0.25">
      <c r="R14" t="s">
        <v>22</v>
      </c>
      <c r="U14">
        <f>S8/360</f>
        <v>15.255555555555556</v>
      </c>
    </row>
    <row r="15" spans="1:22" x14ac:dyDescent="0.25">
      <c r="U15" s="5">
        <f>U13*U14</f>
        <v>2067.8067066753947</v>
      </c>
      <c r="V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2025-02-26T13:58:00Z</dcterms:modified>
</cp:coreProperties>
</file>