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toniorama/Desktop/LEIC/6_SEM/CPD/g17/assign1/doc/"/>
    </mc:Choice>
  </mc:AlternateContent>
  <xr:revisionPtr revIDLastSave="0" documentId="13_ncr:1_{7718C5FD-B7E0-E64F-AD70-2AF5823D037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Data" sheetId="1" r:id="rId1"/>
    <sheet name="Execution Time Comparisons" sheetId="4" r:id="rId2"/>
    <sheet name="Multi-core performance analysis" sheetId="5" r:id="rId3"/>
    <sheet name="Time Analysis" sheetId="3" r:id="rId4"/>
  </sheets>
  <definedNames>
    <definedName name="_xlchart.v1.0" hidden="1">'Multi-core performance analysis'!$A$2</definedName>
    <definedName name="_xlchart.v1.1" hidden="1">'Multi-core performance analysis'!$A$3:$A$35</definedName>
    <definedName name="_xlchart.v1.2" hidden="1">'Multi-core performance analysis'!$E$2</definedName>
    <definedName name="_xlchart.v1.3" hidden="1">'Multi-core performance analysis'!$E$3:$E$35</definedName>
    <definedName name="_xlchart.v1.4" hidden="1">'Multi-core performance analysis'!$F$2</definedName>
    <definedName name="_xlchart.v1.5" hidden="1">'Multi-core performance analysis'!$F$3:$F$35</definedName>
    <definedName name="_xlchart.v2.10" hidden="1">'Multi-core performance analysis'!$F$2</definedName>
    <definedName name="_xlchart.v2.11" hidden="1">'Multi-core performance analysis'!$F$3:$F$35</definedName>
    <definedName name="_xlchart.v2.6" hidden="1">'Multi-core performance analysis'!$A$2</definedName>
    <definedName name="_xlchart.v2.7" hidden="1">'Multi-core performance analysis'!$A$3:$A$35</definedName>
    <definedName name="_xlchart.v2.8" hidden="1">'Multi-core performance analysis'!$E$2</definedName>
    <definedName name="_xlchart.v2.9" hidden="1">'Multi-core performance analysis'!$E$3:$E$35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J6" i="5"/>
  <c r="J9" i="5"/>
  <c r="J12" i="5"/>
  <c r="J15" i="5"/>
  <c r="J18" i="5"/>
  <c r="J21" i="5"/>
  <c r="J24" i="5"/>
  <c r="J27" i="5"/>
  <c r="J30" i="5"/>
  <c r="J33" i="5"/>
  <c r="J3" i="5"/>
  <c r="I6" i="5"/>
  <c r="I9" i="5"/>
  <c r="I12" i="5"/>
  <c r="I15" i="5"/>
  <c r="I18" i="5"/>
  <c r="I21" i="5"/>
  <c r="I24" i="5"/>
  <c r="I27" i="5"/>
  <c r="I30" i="5"/>
  <c r="I33" i="5"/>
  <c r="I3" i="5"/>
  <c r="H6" i="5"/>
  <c r="H9" i="5"/>
  <c r="H12" i="5"/>
  <c r="H15" i="5"/>
  <c r="H18" i="5"/>
  <c r="H21" i="5"/>
  <c r="H24" i="5"/>
  <c r="H27" i="5"/>
  <c r="H30" i="5"/>
  <c r="H33" i="5"/>
  <c r="H3" i="5"/>
  <c r="G3" i="5"/>
  <c r="G6" i="5"/>
  <c r="G9" i="5"/>
  <c r="G12" i="5"/>
  <c r="G15" i="5"/>
  <c r="G18" i="5"/>
  <c r="G21" i="5"/>
  <c r="G24" i="5"/>
  <c r="G27" i="5"/>
  <c r="G30" i="5"/>
  <c r="G33" i="5"/>
  <c r="F6" i="5"/>
  <c r="F9" i="5"/>
  <c r="F12" i="5"/>
  <c r="F15" i="5"/>
  <c r="F18" i="5"/>
  <c r="F21" i="5"/>
  <c r="F24" i="5"/>
  <c r="F27" i="5"/>
  <c r="F30" i="5"/>
  <c r="F33" i="5"/>
  <c r="F3" i="5"/>
  <c r="E6" i="5"/>
  <c r="E9" i="5"/>
  <c r="E12" i="5"/>
  <c r="E15" i="5"/>
  <c r="E18" i="5"/>
  <c r="E21" i="5"/>
  <c r="E24" i="5"/>
  <c r="E27" i="5"/>
  <c r="E30" i="5"/>
  <c r="E33" i="5"/>
  <c r="E3" i="5"/>
  <c r="B3" i="5"/>
  <c r="D6" i="5"/>
  <c r="D9" i="5"/>
  <c r="D12" i="5"/>
  <c r="D15" i="5"/>
  <c r="D18" i="5"/>
  <c r="D21" i="5"/>
  <c r="D24" i="5"/>
  <c r="D27" i="5"/>
  <c r="D30" i="5"/>
  <c r="D33" i="5"/>
  <c r="D3" i="5"/>
  <c r="C24" i="5"/>
  <c r="C27" i="5"/>
  <c r="C30" i="5"/>
  <c r="C33" i="5"/>
  <c r="B24" i="5"/>
  <c r="B27" i="5"/>
  <c r="B30" i="5"/>
  <c r="B33" i="5"/>
  <c r="C6" i="5"/>
  <c r="C9" i="5"/>
  <c r="C12" i="5"/>
  <c r="C15" i="5"/>
  <c r="C18" i="5"/>
  <c r="C21" i="5"/>
  <c r="C3" i="5"/>
  <c r="B6" i="5"/>
  <c r="B9" i="5"/>
  <c r="B12" i="5"/>
  <c r="B15" i="5"/>
  <c r="B18" i="5"/>
  <c r="B21" i="5"/>
  <c r="C30" i="4"/>
  <c r="C33" i="4"/>
  <c r="C36" i="4"/>
  <c r="C39" i="4"/>
  <c r="C42" i="4"/>
  <c r="C45" i="4"/>
  <c r="C27" i="4"/>
  <c r="B30" i="4"/>
  <c r="B33" i="4"/>
  <c r="B36" i="4"/>
  <c r="B39" i="4"/>
  <c r="B42" i="4"/>
  <c r="B45" i="4"/>
  <c r="B27" i="4"/>
  <c r="C6" i="4"/>
  <c r="C9" i="4"/>
  <c r="C12" i="4"/>
  <c r="C15" i="4"/>
  <c r="C18" i="4"/>
  <c r="C21" i="4"/>
  <c r="C3" i="4"/>
  <c r="B6" i="4"/>
  <c r="B9" i="4"/>
  <c r="B12" i="4"/>
  <c r="B15" i="4"/>
  <c r="B18" i="4"/>
  <c r="B21" i="4"/>
  <c r="B3" i="4"/>
  <c r="B3" i="3"/>
  <c r="C6" i="3"/>
  <c r="C9" i="3"/>
  <c r="C12" i="3"/>
  <c r="C15" i="3"/>
  <c r="C18" i="3"/>
  <c r="C21" i="3"/>
  <c r="C24" i="3"/>
  <c r="C27" i="3"/>
  <c r="C30" i="3"/>
  <c r="C33" i="3"/>
  <c r="C3" i="3"/>
  <c r="B6" i="3"/>
  <c r="B9" i="3"/>
  <c r="B12" i="3"/>
  <c r="B15" i="3"/>
  <c r="B18" i="3"/>
  <c r="B21" i="3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P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L31" i="1"/>
  <c r="H31" i="1"/>
  <c r="D31" i="1"/>
  <c r="AO28" i="1"/>
  <c r="AM28" i="1"/>
  <c r="AK28" i="1"/>
  <c r="AG28" i="1"/>
  <c r="AE28" i="1"/>
  <c r="AC28" i="1"/>
  <c r="Y28" i="1"/>
  <c r="W28" i="1"/>
  <c r="U28" i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</calcChain>
</file>

<file path=xl/sharedStrings.xml><?xml version="1.0" encoding="utf-8"?>
<sst xmlns="http://schemas.openxmlformats.org/spreadsheetml/2006/main" count="62" uniqueCount="34">
  <si>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</si>
  <si>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</si>
  <si>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</si>
  <si>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</si>
  <si>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</si>
  <si>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</si>
  <si>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</si>
  <si>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</si>
  <si>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</si>
  <si>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</si>
  <si>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</si>
  <si>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</si>
  <si>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Matrix Size</t>
  </si>
  <si>
    <t>Regular Multiplication</t>
  </si>
  <si>
    <t>Line Multiplication</t>
  </si>
  <si>
    <t>OnMultBlock</t>
  </si>
  <si>
    <t>C++</t>
  </si>
  <si>
    <t>Python</t>
  </si>
  <si>
    <t>Standard Multiplication</t>
  </si>
  <si>
    <t>Line Multiplication - C++</t>
  </si>
  <si>
    <t>Single Core - Time (s)</t>
  </si>
  <si>
    <t>Multi-Core v1 - Time (s)</t>
  </si>
  <si>
    <t>Multi-Core v2 - Time (s)</t>
  </si>
  <si>
    <t>Multi-Core v1 - SpeedUp</t>
  </si>
  <si>
    <t>Multi-Core v2 - SpeedUp</t>
  </si>
  <si>
    <t>Multi-Core v1 - Efficiency</t>
  </si>
  <si>
    <t>Multi-Core v2 - Efficiency</t>
  </si>
  <si>
    <t>Nº Cores</t>
  </si>
  <si>
    <t>v</t>
  </si>
  <si>
    <t>Multi-Core v1 - Mflops</t>
  </si>
  <si>
    <t>Multi-Core v2 - Mflops</t>
  </si>
  <si>
    <t>Algorithms Comparison C++</t>
  </si>
  <si>
    <t>Standard Multiplication - Time(s)</t>
  </si>
  <si>
    <t>Line Multiplication -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</si>
</sst>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Multiplication -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Comparisons'!$B$3:$B$23</c:f>
              <c:numCache>
                <c:formatCode>General</c:formatCode>
                <c:ptCount val="21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5F4F-9558-C3B27A6AAB5B}"/>
            </c:ext>
          </c:extLst>
        </c:ser>
        <c:ser>
          <c:idx val="1"/>
          <c:order val="1"/>
          <c:tx>
            <c:strRef>
              <c:f>'Execution Time Comparisons'!$C$2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Comparisons'!$C$3:$C$23</c:f>
              <c:numCache>
                <c:formatCode>General</c:formatCode>
                <c:ptCount val="21"/>
                <c:pt idx="0">
                  <c:v>1.7969999999999999</c:v>
                </c:pt>
                <c:pt idx="3">
                  <c:v>5.7629999999999999</c:v>
                </c:pt>
                <c:pt idx="6">
                  <c:v>13.733000000000001</c:v>
                </c:pt>
                <c:pt idx="9">
                  <c:v>26.492000000000001</c:v>
                </c:pt>
                <c:pt idx="12">
                  <c:v>45.100999999999999</c:v>
                </c:pt>
                <c:pt idx="15">
                  <c:v>70.769000000000005</c:v>
                </c:pt>
                <c:pt idx="18">
                  <c:v>102.771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5-5F4F-9558-C3B27A6A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2111"/>
        <c:axId val="2000273695"/>
      </c:scatterChart>
      <c:valAx>
        <c:axId val="2000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706035532795635"/>
              <c:y val="0.82277608538628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273695"/>
        <c:crosses val="autoZero"/>
        <c:crossBetween val="midCat"/>
      </c:valAx>
      <c:valAx>
        <c:axId val="2000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0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-</a:t>
            </a:r>
            <a:r>
              <a:rPr lang="en-GB" baseline="0"/>
              <a:t>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Comparisons'!$B$26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Comparisons'!$B$27:$B$47</c:f>
              <c:numCache>
                <c:formatCode>General</c:formatCode>
                <c:ptCount val="21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941-9B1C-5EF2122C159E}"/>
            </c:ext>
          </c:extLst>
        </c:ser>
        <c:ser>
          <c:idx val="1"/>
          <c:order val="1"/>
          <c:tx>
            <c:strRef>
              <c:f>'Execution Time Comparisons'!$C$26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Comparisons'!$C$27:$C$47</c:f>
              <c:numCache>
                <c:formatCode>General</c:formatCode>
                <c:ptCount val="21"/>
                <c:pt idx="0">
                  <c:v>0.68799999999999994</c:v>
                </c:pt>
                <c:pt idx="3">
                  <c:v>2.7919999999999998</c:v>
                </c:pt>
                <c:pt idx="6">
                  <c:v>8.0760000000000005</c:v>
                </c:pt>
                <c:pt idx="9">
                  <c:v>13.221</c:v>
                </c:pt>
                <c:pt idx="12">
                  <c:v>23.774999999999999</c:v>
                </c:pt>
                <c:pt idx="15">
                  <c:v>38.57</c:v>
                </c:pt>
                <c:pt idx="18">
                  <c:v>59.445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941-9B1C-5EF212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439"/>
        <c:axId val="2121337247"/>
      </c:scatterChart>
      <c:valAx>
        <c:axId val="21216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>
            <c:manualLayout>
              <c:xMode val="edge"/>
              <c:yMode val="edge"/>
              <c:x val="0.44777310924369745"/>
              <c:y val="0.8424201085014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37247"/>
        <c:crosses val="autoZero"/>
        <c:crossBetween val="midCat"/>
      </c:valAx>
      <c:valAx>
        <c:axId val="2121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6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C++ Line</a:t>
            </a:r>
            <a:r>
              <a:rPr lang="en-GB" baseline="0"/>
              <a:t> Multiplication - Single vs Multi-core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analysis'!$B$2</c:f>
              <c:strCache>
                <c:ptCount val="1"/>
                <c:pt idx="0">
                  <c:v>Single Core -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analysis'!$B$3:$B$35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C444-A894-B019FC4594C4}"/>
            </c:ext>
          </c:extLst>
        </c:ser>
        <c:ser>
          <c:idx val="1"/>
          <c:order val="1"/>
          <c:tx>
            <c:strRef>
              <c:f>'Multi-core performance analysis'!$C$2</c:f>
              <c:strCache>
                <c:ptCount val="1"/>
                <c:pt idx="0">
                  <c:v>Multi-Core v1 -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analysis'!$C$3:$C$35</c:f>
              <c:numCache>
                <c:formatCode>General</c:formatCode>
                <c:ptCount val="33"/>
                <c:pt idx="0">
                  <c:v>1.4999999999999999E-2</c:v>
                </c:pt>
                <c:pt idx="3">
                  <c:v>6.6000000000000003E-2</c:v>
                </c:pt>
                <c:pt idx="6">
                  <c:v>0.219</c:v>
                </c:pt>
                <c:pt idx="9">
                  <c:v>0.55400000000000005</c:v>
                </c:pt>
                <c:pt idx="12">
                  <c:v>1.2629999999999999</c:v>
                </c:pt>
                <c:pt idx="15">
                  <c:v>1.996</c:v>
                </c:pt>
                <c:pt idx="18">
                  <c:v>2.8260000000000001</c:v>
                </c:pt>
                <c:pt idx="21">
                  <c:v>7.24</c:v>
                </c:pt>
                <c:pt idx="24">
                  <c:v>27.321999999999999</c:v>
                </c:pt>
                <c:pt idx="27">
                  <c:v>72.872</c:v>
                </c:pt>
                <c:pt idx="30">
                  <c:v>170.45500000000001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C-C444-A894-B019FC4594C4}"/>
            </c:ext>
          </c:extLst>
        </c:ser>
        <c:ser>
          <c:idx val="2"/>
          <c:order val="2"/>
          <c:tx>
            <c:strRef>
              <c:f>'Multi-core performance analysis'!$D$2</c:f>
              <c:strCache>
                <c:ptCount val="1"/>
                <c:pt idx="0">
                  <c:v>Multi-Core v2 -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analysis'!$D$3:$D$35</c:f>
              <c:numCache>
                <c:formatCode>General</c:formatCode>
                <c:ptCount val="33"/>
                <c:pt idx="0">
                  <c:v>0.16</c:v>
                </c:pt>
                <c:pt idx="3">
                  <c:v>0.48399999999999999</c:v>
                </c:pt>
                <c:pt idx="6">
                  <c:v>1.353</c:v>
                </c:pt>
                <c:pt idx="9">
                  <c:v>3.0510000000000002</c:v>
                </c:pt>
                <c:pt idx="12">
                  <c:v>5.5250000000000004</c:v>
                </c:pt>
                <c:pt idx="15">
                  <c:v>9.2189999999999994</c:v>
                </c:pt>
                <c:pt idx="18">
                  <c:v>13.6</c:v>
                </c:pt>
                <c:pt idx="21">
                  <c:v>33.082999999999998</c:v>
                </c:pt>
                <c:pt idx="24">
                  <c:v>104.036</c:v>
                </c:pt>
                <c:pt idx="27">
                  <c:v>256.863</c:v>
                </c:pt>
                <c:pt idx="30">
                  <c:v>505.93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C-C444-A894-B019FC4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5455"/>
        <c:axId val="2146688623"/>
      </c:scatterChart>
      <c:valAx>
        <c:axId val="21467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688623"/>
        <c:crosses val="autoZero"/>
        <c:crossBetween val="midCat"/>
      </c:valAx>
      <c:valAx>
        <c:axId val="2146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7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C++ Line Multiplication - Single vs Multi-core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analysis'!$E$2</c:f>
              <c:strCache>
                <c:ptCount val="1"/>
                <c:pt idx="0">
                  <c:v>Multi-Core v1 -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analysis'!$E$3:$E$35</c:f>
              <c:numCache>
                <c:formatCode>General</c:formatCode>
                <c:ptCount val="33"/>
                <c:pt idx="0">
                  <c:v>6.9329999999999998</c:v>
                </c:pt>
                <c:pt idx="3">
                  <c:v>8</c:v>
                </c:pt>
                <c:pt idx="6">
                  <c:v>6.7530000000000001</c:v>
                </c:pt>
                <c:pt idx="9">
                  <c:v>5.8230000000000004</c:v>
                </c:pt>
                <c:pt idx="12">
                  <c:v>4.7809999999999997</c:v>
                </c:pt>
                <c:pt idx="15">
                  <c:v>5.0620000000000003</c:v>
                </c:pt>
                <c:pt idx="18">
                  <c:v>5.89</c:v>
                </c:pt>
                <c:pt idx="21">
                  <c:v>5.5940000000000003</c:v>
                </c:pt>
                <c:pt idx="24">
                  <c:v>5.01</c:v>
                </c:pt>
                <c:pt idx="27">
                  <c:v>4.532</c:v>
                </c:pt>
                <c:pt idx="30">
                  <c:v>3.7320000000000002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B04D-BA59-787B562A83EF}"/>
            </c:ext>
          </c:extLst>
        </c:ser>
        <c:ser>
          <c:idx val="1"/>
          <c:order val="1"/>
          <c:tx>
            <c:strRef>
              <c:f>'Multi-core performance analysis'!$F$2</c:f>
              <c:strCache>
                <c:ptCount val="1"/>
                <c:pt idx="0">
                  <c:v>Multi-Core v2 -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analysis'!$F$3:$F$35</c:f>
              <c:numCache>
                <c:formatCode>General</c:formatCode>
                <c:ptCount val="33"/>
                <c:pt idx="0">
                  <c:v>0.65</c:v>
                </c:pt>
                <c:pt idx="3">
                  <c:v>1.091</c:v>
                </c:pt>
                <c:pt idx="6">
                  <c:v>1.093</c:v>
                </c:pt>
                <c:pt idx="9">
                  <c:v>1.0569999999999999</c:v>
                </c:pt>
                <c:pt idx="12">
                  <c:v>1.093</c:v>
                </c:pt>
                <c:pt idx="15">
                  <c:v>1.0960000000000001</c:v>
                </c:pt>
                <c:pt idx="18">
                  <c:v>1.224</c:v>
                </c:pt>
                <c:pt idx="21">
                  <c:v>1.224</c:v>
                </c:pt>
                <c:pt idx="24">
                  <c:v>1.3160000000000001</c:v>
                </c:pt>
                <c:pt idx="27">
                  <c:v>1.286</c:v>
                </c:pt>
                <c:pt idx="30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2-B04D-BA59-787B562A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2943"/>
        <c:axId val="2121351327"/>
      </c:scatterChart>
      <c:valAx>
        <c:axId val="2121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layout>
            <c:manualLayout>
              <c:xMode val="edge"/>
              <c:yMode val="edge"/>
              <c:x val="0.46196937882764655"/>
              <c:y val="0.8514712273868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51327"/>
        <c:crosses val="autoZero"/>
        <c:crossBetween val="midCat"/>
      </c:valAx>
      <c:valAx>
        <c:axId val="2121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1.5555555555555555E-2"/>
              <c:y val="0.36376428752857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C++</a:t>
            </a:r>
            <a:r>
              <a:rPr lang="en-GB" baseline="0"/>
              <a:t> - Single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Analysis'!$B$2</c:f>
              <c:strCache>
                <c:ptCount val="1"/>
                <c:pt idx="0">
                  <c:v>Regular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Analysis'!$B$3:$B$35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6-AA4D-AAB5-AEBE45C72A12}"/>
            </c:ext>
          </c:extLst>
        </c:ser>
        <c:ser>
          <c:idx val="1"/>
          <c:order val="1"/>
          <c:tx>
            <c:strRef>
              <c:f>'Time Analysis'!$C$2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Analysis'!$C$3:$C$35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6-AA4D-AAB5-AEBE45C7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12047"/>
        <c:axId val="2095113775"/>
      </c:scatterChart>
      <c:valAx>
        <c:axId val="20951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3775"/>
        <c:crosses val="autoZero"/>
        <c:crossBetween val="midCat"/>
      </c:valAx>
      <c:valAx>
        <c:axId val="2095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97367</xdr:rowOff>
    </xdr:from>
    <xdr:to>
      <xdr:col>11</xdr:col>
      <xdr:colOff>685799</xdr:colOff>
      <xdr:row>23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654D-3799-68C9-9EFD-65496D1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423334</xdr:colOff>
      <xdr:row>24</xdr:row>
      <xdr:rowOff>88899</xdr:rowOff>
    </xdr:from>
    <xdr:to>
      <xdr:col>11</xdr:col>
      <xdr:colOff>660400</xdr:colOff>
      <xdr:row>45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4262-D191-D7BE-D525-F67170F9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4232</xdr:colOff>
      <xdr:row>37</xdr:row>
      <xdr:rowOff>105833</xdr:rowOff>
    </xdr:from>
    <xdr:to>
      <xdr:col>4</xdr:col>
      <xdr:colOff>1151465</xdr:colOff>
      <xdr:row>58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8DE2-BA21-A8CD-2493-DCDCD2AA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1447800</xdr:colOff>
      <xdr:row>37</xdr:row>
      <xdr:rowOff>114300</xdr:rowOff>
    </xdr:from>
    <xdr:to>
      <xdr:col>10</xdr:col>
      <xdr:colOff>660400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5D525-DB33-DC9E-FA37-E29BA48F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694267</xdr:colOff>
      <xdr:row>12</xdr:row>
      <xdr:rowOff>29633</xdr:rowOff>
    </xdr:from>
    <xdr:to>
      <xdr:col>15</xdr:col>
      <xdr:colOff>287867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A9BF8-FDCA-BA17-212F-1DDF365A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abSelected="1" topLeftCell="A3" zoomScale="150" zoomScaleNormal="150" workbookViewId="0">
      <selection activeCell="J22" sqref="J22:J24"/>
    </sheetView>
  </sheetViews>
  <sheetFormatPr baseColWidth="10" defaultColWidth="12.6640625" defaultRowHeight="15.75" customHeight="1" x14ac:dyDescent="0.15"/>
  <cols>
    <col min="1" max="1" width="2.6640625" customWidth="1"/>
    <col min="2" max="2" width="11.1640625" bestFit="1" customWidth="1"/>
    <col min="3" max="4" width="8.1640625" bestFit="1" customWidth="1"/>
    <col min="5" max="5" width="8.33203125" bestFit="1" customWidth="1"/>
    <col min="6" max="6" width="11.1640625" bestFit="1" customWidth="1"/>
    <col min="7" max="8" width="9.1640625" bestFit="1" customWidth="1"/>
    <col min="9" max="9" width="2.6640625" customWidth="1"/>
    <col min="10" max="10" width="11.1640625" bestFit="1" customWidth="1"/>
    <col min="11" max="12" width="8.1640625" bestFit="1" customWidth="1"/>
    <col min="13" max="13" width="9.1640625" bestFit="1" customWidth="1"/>
    <col min="14" max="14" width="12.1640625" bestFit="1" customWidth="1"/>
    <col min="15" max="15" width="9.1640625" bestFit="1" customWidth="1"/>
    <col min="16" max="16" width="12.1640625" bestFit="1" customWidth="1"/>
    <col min="17" max="17" width="2.6640625" customWidth="1"/>
    <col min="18" max="18" width="11.1640625" bestFit="1" customWidth="1"/>
    <col min="19" max="19" width="10.83203125" bestFit="1" customWidth="1"/>
    <col min="20" max="21" width="8.1640625" bestFit="1" customWidth="1"/>
    <col min="22" max="25" width="12.33203125" bestFit="1" customWidth="1"/>
    <col min="26" max="26" width="2.6640625" customWidth="1"/>
    <col min="27" max="27" width="11.1640625" bestFit="1" customWidth="1"/>
    <col min="28" max="29" width="8.1640625" bestFit="1" customWidth="1"/>
    <col min="30" max="30" width="8.33203125" bestFit="1" customWidth="1"/>
    <col min="31" max="31" width="12.1640625" bestFit="1" customWidth="1"/>
    <col min="32" max="32" width="8.33203125" bestFit="1" customWidth="1"/>
    <col min="33" max="33" width="12.1640625" bestFit="1" customWidth="1"/>
    <col min="34" max="34" width="2.6640625" customWidth="1"/>
    <col min="35" max="35" width="11.1640625" bestFit="1" customWidth="1"/>
    <col min="36" max="37" width="8.1640625" bestFit="1" customWidth="1"/>
    <col min="38" max="38" width="8.33203125" bestFit="1" customWidth="1"/>
    <col min="39" max="39" width="12.1640625" bestFit="1" customWidth="1"/>
    <col min="40" max="40" width="9.1640625" bestFit="1" customWidth="1"/>
    <col min="41" max="41" width="12.1640625" bestFit="1" customWidth="1"/>
    <col min="42" max="42" width="2.6640625" customWidth="1"/>
  </cols>
  <sheetData>
    <row r="1" spans="1:42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1"/>
      <c r="B2" s="16" t="s">
        <v>0</v>
      </c>
      <c r="C2" s="14"/>
      <c r="D2" s="14"/>
      <c r="E2" s="14"/>
      <c r="F2" s="14"/>
      <c r="G2" s="14"/>
      <c r="H2" s="14"/>
      <c r="I2" s="1"/>
      <c r="J2" s="4"/>
      <c r="K2" s="16" t="s">
        <v>1</v>
      </c>
      <c r="L2" s="14"/>
      <c r="M2" s="14"/>
      <c r="N2" s="14"/>
      <c r="O2" s="14"/>
      <c r="P2" s="14"/>
      <c r="Q2" s="2"/>
      <c r="R2" s="21" t="s">
        <v>2</v>
      </c>
      <c r="S2" s="14"/>
      <c r="T2" s="14"/>
      <c r="U2" s="14"/>
      <c r="V2" s="14"/>
      <c r="W2" s="14"/>
      <c r="X2" s="14"/>
      <c r="Y2" s="14"/>
      <c r="Z2" s="1"/>
      <c r="AA2" s="21" t="s">
        <v>3</v>
      </c>
      <c r="AB2" s="14"/>
      <c r="AC2" s="14"/>
      <c r="AD2" s="14"/>
      <c r="AE2" s="14"/>
      <c r="AF2" s="14"/>
      <c r="AG2" s="14"/>
      <c r="AH2" s="2"/>
      <c r="AI2" s="16" t="s">
        <v>4</v>
      </c>
      <c r="AJ2" s="14"/>
      <c r="AK2" s="14"/>
      <c r="AL2" s="14"/>
      <c r="AM2" s="14"/>
      <c r="AN2" s="14"/>
      <c r="AO2" s="14"/>
      <c r="AP2" s="1"/>
    </row>
    <row r="3" spans="1:42" ht="15.75" customHeight="1" x14ac:dyDescent="0.15">
      <c r="A3" s="1"/>
      <c r="B3" s="4" t="s">
        <v>5</v>
      </c>
      <c r="C3" s="13" t="s">
        <v>6</v>
      </c>
      <c r="D3" s="14"/>
      <c r="E3" s="13" t="s">
        <v>7</v>
      </c>
      <c r="F3" s="14"/>
      <c r="G3" s="13" t="s">
        <v>8</v>
      </c>
      <c r="H3" s="14"/>
      <c r="I3" s="2"/>
      <c r="J3" s="4" t="s">
        <v>5</v>
      </c>
      <c r="K3" s="13" t="s">
        <v>6</v>
      </c>
      <c r="L3" s="14"/>
      <c r="M3" s="13" t="s">
        <v>7</v>
      </c>
      <c r="N3" s="14"/>
      <c r="O3" s="13" t="s">
        <v>8</v>
      </c>
      <c r="P3" s="14"/>
      <c r="Q3" s="2"/>
      <c r="R3" s="4" t="s">
        <v>5</v>
      </c>
      <c r="S3" s="4" t="s">
        <v>9</v>
      </c>
      <c r="T3" s="13" t="s">
        <v>6</v>
      </c>
      <c r="U3" s="14"/>
      <c r="V3" s="13" t="s">
        <v>7</v>
      </c>
      <c r="W3" s="14"/>
      <c r="X3" s="13" t="s">
        <v>8</v>
      </c>
      <c r="Y3" s="14"/>
      <c r="Z3" s="1"/>
      <c r="AA3" s="4" t="s">
        <v>5</v>
      </c>
      <c r="AB3" s="13" t="s">
        <v>6</v>
      </c>
      <c r="AC3" s="14"/>
      <c r="AD3" s="13" t="s">
        <v>7</v>
      </c>
      <c r="AE3" s="14"/>
      <c r="AF3" s="13" t="s">
        <v>8</v>
      </c>
      <c r="AG3" s="14"/>
      <c r="AH3" s="2"/>
      <c r="AI3" s="4" t="s">
        <v>5</v>
      </c>
      <c r="AJ3" s="13" t="s">
        <v>6</v>
      </c>
      <c r="AK3" s="14"/>
      <c r="AL3" s="13" t="s">
        <v>7</v>
      </c>
      <c r="AM3" s="14"/>
      <c r="AN3" s="13" t="s">
        <v>8</v>
      </c>
      <c r="AO3" s="14"/>
      <c r="AP3" s="2"/>
    </row>
    <row r="4" spans="1:42" ht="15.75" customHeight="1" x14ac:dyDescent="0.15">
      <c r="A4" s="2"/>
      <c r="B4" s="13">
        <v>600</v>
      </c>
      <c r="C4" s="5">
        <v>0.189</v>
      </c>
      <c r="D4" s="16">
        <f>ROUND(AVERAGE(C4:C6), 3)</f>
        <v>0.189</v>
      </c>
      <c r="E4" s="6">
        <v>245000000</v>
      </c>
      <c r="F4" s="15">
        <f>ROUND(AVERAGE(E4:E6),3)</f>
        <v>245000000</v>
      </c>
      <c r="G4" s="7">
        <v>40305131</v>
      </c>
      <c r="H4" s="16">
        <f>ROUND(AVERAGE(G4:G6),3)</f>
        <v>39747016</v>
      </c>
      <c r="I4" s="2"/>
      <c r="J4" s="13">
        <v>600</v>
      </c>
      <c r="K4" s="8">
        <v>0.107</v>
      </c>
      <c r="L4" s="16">
        <f>ROUND(AVERAGE(K4:K6),3)</f>
        <v>0.104</v>
      </c>
      <c r="M4" s="8">
        <v>27115696</v>
      </c>
      <c r="N4" s="16">
        <f>ROUND(AVERAGE(M4:M6),3)</f>
        <v>27112936.666999999</v>
      </c>
      <c r="O4" s="8">
        <v>57597990</v>
      </c>
      <c r="P4" s="13">
        <f>ROUND(AVERAGE(O4:O6),3)</f>
        <v>56929105.332999997</v>
      </c>
      <c r="Q4" s="2"/>
      <c r="R4" s="13">
        <v>4096</v>
      </c>
      <c r="S4" s="19">
        <v>128</v>
      </c>
      <c r="T4" s="5">
        <v>35.786999999999999</v>
      </c>
      <c r="U4" s="20">
        <f>ROUND(AVERAGE(T4:T6),3)</f>
        <v>35.47</v>
      </c>
      <c r="V4" s="8">
        <v>9882983583</v>
      </c>
      <c r="W4" s="18">
        <f>AVERAGE(V4:V6)</f>
        <v>9802680558.666666</v>
      </c>
      <c r="X4" s="5">
        <v>32964132814</v>
      </c>
      <c r="Y4" s="18">
        <f>AVERAGE(X4:X6)</f>
        <v>32909645777.666668</v>
      </c>
      <c r="Z4" s="1"/>
      <c r="AA4" s="13">
        <v>600</v>
      </c>
      <c r="AB4" s="8">
        <v>1.6E-2</v>
      </c>
      <c r="AC4" s="16">
        <f>ROUND(AVERAGE(AB4:AB6),3)</f>
        <v>1.4999999999999999E-2</v>
      </c>
      <c r="AD4" s="8">
        <v>3398624</v>
      </c>
      <c r="AE4" s="16">
        <f>ROUND(AVERAGE(AD4:AD6),3)</f>
        <v>3398104.3330000001</v>
      </c>
      <c r="AF4" s="8">
        <v>7110092</v>
      </c>
      <c r="AG4" s="16">
        <f>ROUND(AVERAGE(AF4:AF6),3)</f>
        <v>7137844.3329999996</v>
      </c>
      <c r="AH4" s="2"/>
      <c r="AI4" s="13">
        <v>600</v>
      </c>
      <c r="AJ4" s="8">
        <v>0.157</v>
      </c>
      <c r="AK4" s="16">
        <f>ROUND(AVERAGE(AJ4:AJ6),3)</f>
        <v>0.16</v>
      </c>
      <c r="AL4" s="8">
        <v>8404587</v>
      </c>
      <c r="AM4" s="16">
        <f>ROUND(AVERAGE(AL4:AL6),3)</f>
        <v>8454263.3330000006</v>
      </c>
      <c r="AN4" s="8">
        <v>33926641</v>
      </c>
      <c r="AO4" s="16">
        <f>ROUND(AVERAGE(AN4:AN6),3)</f>
        <v>33985889.332999997</v>
      </c>
      <c r="AP4" s="2"/>
    </row>
    <row r="5" spans="1:42" ht="15.75" customHeight="1" x14ac:dyDescent="0.15">
      <c r="A5" s="2"/>
      <c r="B5" s="14"/>
      <c r="C5" s="5">
        <v>0.189</v>
      </c>
      <c r="D5" s="14"/>
      <c r="E5" s="6">
        <v>245000000</v>
      </c>
      <c r="F5" s="14"/>
      <c r="G5" s="6">
        <v>40393896</v>
      </c>
      <c r="H5" s="14"/>
      <c r="I5" s="2"/>
      <c r="J5" s="14"/>
      <c r="K5" s="8">
        <v>0.105</v>
      </c>
      <c r="L5" s="14"/>
      <c r="M5" s="8">
        <v>27111770</v>
      </c>
      <c r="N5" s="14"/>
      <c r="O5" s="8">
        <v>56495712</v>
      </c>
      <c r="P5" s="14"/>
      <c r="Q5" s="2"/>
      <c r="R5" s="14"/>
      <c r="S5" s="14"/>
      <c r="T5" s="5">
        <v>35.052</v>
      </c>
      <c r="U5" s="14"/>
      <c r="V5" s="5">
        <v>9725695609</v>
      </c>
      <c r="W5" s="14"/>
      <c r="X5" s="5">
        <v>32886691324</v>
      </c>
      <c r="Y5" s="14"/>
      <c r="Z5" s="1"/>
      <c r="AA5" s="14"/>
      <c r="AB5" s="8">
        <v>1.2999999999999999E-2</v>
      </c>
      <c r="AC5" s="14"/>
      <c r="AD5" s="8">
        <v>3397690</v>
      </c>
      <c r="AE5" s="14"/>
      <c r="AF5" s="8">
        <v>7134977</v>
      </c>
      <c r="AG5" s="14"/>
      <c r="AH5" s="2"/>
      <c r="AI5" s="14"/>
      <c r="AJ5" s="8">
        <v>0.16400000000000001</v>
      </c>
      <c r="AK5" s="14"/>
      <c r="AL5" s="8">
        <v>8531748</v>
      </c>
      <c r="AM5" s="14"/>
      <c r="AN5" s="8">
        <v>33805761</v>
      </c>
      <c r="AO5" s="14"/>
      <c r="AP5" s="2"/>
    </row>
    <row r="6" spans="1:42" ht="15.75" customHeight="1" x14ac:dyDescent="0.15">
      <c r="A6" s="2"/>
      <c r="B6" s="14"/>
      <c r="C6" s="5">
        <v>0.19</v>
      </c>
      <c r="D6" s="14"/>
      <c r="E6" s="6">
        <v>245000000</v>
      </c>
      <c r="F6" s="14"/>
      <c r="G6" s="6">
        <v>38542021</v>
      </c>
      <c r="H6" s="14"/>
      <c r="I6" s="2"/>
      <c r="J6" s="14"/>
      <c r="K6" s="8">
        <v>0.1</v>
      </c>
      <c r="L6" s="14"/>
      <c r="M6" s="8">
        <v>27111344</v>
      </c>
      <c r="N6" s="14"/>
      <c r="O6" s="8">
        <v>56693614</v>
      </c>
      <c r="P6" s="14"/>
      <c r="Q6" s="2"/>
      <c r="R6" s="14"/>
      <c r="S6" s="14"/>
      <c r="T6" s="5">
        <v>35.570999999999998</v>
      </c>
      <c r="U6" s="14"/>
      <c r="V6" s="5">
        <v>9799362484</v>
      </c>
      <c r="W6" s="14"/>
      <c r="X6" s="5">
        <v>32878113195</v>
      </c>
      <c r="Y6" s="14"/>
      <c r="Z6" s="1"/>
      <c r="AA6" s="14"/>
      <c r="AB6" s="8">
        <v>1.4999999999999999E-2</v>
      </c>
      <c r="AC6" s="14"/>
      <c r="AD6" s="8">
        <v>3397999</v>
      </c>
      <c r="AE6" s="14"/>
      <c r="AF6" s="8">
        <v>7168464</v>
      </c>
      <c r="AG6" s="14"/>
      <c r="AH6" s="2"/>
      <c r="AI6" s="14"/>
      <c r="AJ6" s="8">
        <v>0.159</v>
      </c>
      <c r="AK6" s="14"/>
      <c r="AL6" s="8">
        <v>8426455</v>
      </c>
      <c r="AM6" s="14"/>
      <c r="AN6" s="8">
        <v>34225266</v>
      </c>
      <c r="AO6" s="14"/>
      <c r="AP6" s="2"/>
    </row>
    <row r="7" spans="1:42" ht="15.75" customHeight="1" x14ac:dyDescent="0.15">
      <c r="A7" s="2"/>
      <c r="B7" s="13">
        <v>1000</v>
      </c>
      <c r="C7" s="5">
        <v>1.044</v>
      </c>
      <c r="D7" s="16">
        <f>ROUND(AVERAGE(C7:C9), 3)</f>
        <v>1.095</v>
      </c>
      <c r="E7" s="6">
        <v>1230000000</v>
      </c>
      <c r="F7" s="15">
        <f>ROUND(AVERAGE(E7:E9),3)</f>
        <v>1223333333.3329999</v>
      </c>
      <c r="G7" s="6">
        <v>197000000</v>
      </c>
      <c r="H7" s="15">
        <f>ROUND(AVERAGE(G7:G9),3)</f>
        <v>211666666.667</v>
      </c>
      <c r="I7" s="2"/>
      <c r="J7" s="13">
        <v>1000</v>
      </c>
      <c r="K7" s="8">
        <v>0.54600000000000004</v>
      </c>
      <c r="L7" s="16">
        <f>ROUND(AVERAGE(K7:K9),3)</f>
        <v>0.52800000000000002</v>
      </c>
      <c r="M7" s="9">
        <v>126000000</v>
      </c>
      <c r="N7" s="15">
        <f>ROUND(AVERAGE(M7:M9),3)</f>
        <v>126000000</v>
      </c>
      <c r="O7" s="9">
        <v>255000000</v>
      </c>
      <c r="P7" s="17">
        <f>ROUND(AVERAGE(O7:O9),3)</f>
        <v>258666666.667</v>
      </c>
      <c r="Q7" s="2"/>
      <c r="R7" s="14"/>
      <c r="S7" s="19">
        <v>256</v>
      </c>
      <c r="T7" s="5">
        <v>33.552999999999997</v>
      </c>
      <c r="U7" s="20">
        <f>ROUND(AVERAGE(T7:T9),3)</f>
        <v>33.968000000000004</v>
      </c>
      <c r="V7" s="5">
        <v>9122063516</v>
      </c>
      <c r="W7" s="18">
        <f>AVERAGE(V7:V9)</f>
        <v>9131096463.666666</v>
      </c>
      <c r="X7" s="5">
        <v>23362881415</v>
      </c>
      <c r="Y7" s="18">
        <f>AVERAGE(X7:X9)</f>
        <v>23221963006</v>
      </c>
      <c r="Z7" s="1"/>
      <c r="AA7" s="13">
        <v>1000</v>
      </c>
      <c r="AB7" s="8">
        <v>7.0000000000000007E-2</v>
      </c>
      <c r="AC7" s="16">
        <f>ROUND(AVERAGE(AB7:AB9),3)</f>
        <v>6.6000000000000003E-2</v>
      </c>
      <c r="AD7" s="9">
        <v>15723949</v>
      </c>
      <c r="AE7" s="15">
        <f>ROUND(AVERAGE(AD7:AD9),3)</f>
        <v>15723141.333000001</v>
      </c>
      <c r="AF7" s="9">
        <v>32784105</v>
      </c>
      <c r="AG7" s="15">
        <f>ROUND(AVERAGE(AF7:AF9),3)</f>
        <v>32736727</v>
      </c>
      <c r="AH7" s="2"/>
      <c r="AI7" s="13">
        <v>1000</v>
      </c>
      <c r="AJ7" s="8">
        <v>0.47699999999999998</v>
      </c>
      <c r="AK7" s="16">
        <f>ROUND(AVERAGE(AJ7:AJ9),3)</f>
        <v>0.48399999999999999</v>
      </c>
      <c r="AL7" s="9">
        <v>30159552</v>
      </c>
      <c r="AM7" s="15">
        <f>ROUND(AVERAGE(AL7:AL9),3)</f>
        <v>30010682.666999999</v>
      </c>
      <c r="AN7" s="9">
        <v>112000000</v>
      </c>
      <c r="AO7" s="15">
        <f>ROUND(AVERAGE(AN7:AN9),3)</f>
        <v>113000000</v>
      </c>
      <c r="AP7" s="2"/>
    </row>
    <row r="8" spans="1:42" ht="15.75" customHeight="1" x14ac:dyDescent="0.15">
      <c r="A8" s="2"/>
      <c r="B8" s="14"/>
      <c r="C8" s="5">
        <v>1.143</v>
      </c>
      <c r="D8" s="14"/>
      <c r="E8" s="6">
        <v>1220000000</v>
      </c>
      <c r="F8" s="14"/>
      <c r="G8" s="6">
        <v>208000000</v>
      </c>
      <c r="H8" s="14"/>
      <c r="I8" s="2"/>
      <c r="J8" s="14"/>
      <c r="K8" s="8">
        <v>0.58799999999999997</v>
      </c>
      <c r="L8" s="14"/>
      <c r="M8" s="9">
        <v>126000000</v>
      </c>
      <c r="N8" s="14"/>
      <c r="O8" s="9">
        <v>259000000</v>
      </c>
      <c r="P8" s="14"/>
      <c r="Q8" s="2"/>
      <c r="R8" s="14"/>
      <c r="S8" s="14"/>
      <c r="T8" s="5">
        <v>34.984999999999999</v>
      </c>
      <c r="U8" s="14"/>
      <c r="V8" s="5">
        <v>9133859211</v>
      </c>
      <c r="W8" s="14"/>
      <c r="X8" s="5">
        <v>23030960818</v>
      </c>
      <c r="Y8" s="14"/>
      <c r="Z8" s="1"/>
      <c r="AA8" s="14"/>
      <c r="AB8" s="8">
        <v>6.4000000000000001E-2</v>
      </c>
      <c r="AC8" s="14"/>
      <c r="AD8" s="9">
        <v>15723530</v>
      </c>
      <c r="AE8" s="14"/>
      <c r="AF8" s="9">
        <v>32710514</v>
      </c>
      <c r="AG8" s="14"/>
      <c r="AH8" s="2"/>
      <c r="AI8" s="14"/>
      <c r="AJ8" s="8">
        <v>0.49399999999999999</v>
      </c>
      <c r="AK8" s="14"/>
      <c r="AL8" s="9">
        <v>29821871</v>
      </c>
      <c r="AM8" s="14"/>
      <c r="AN8" s="9">
        <v>113000000</v>
      </c>
      <c r="AO8" s="14"/>
      <c r="AP8" s="2"/>
    </row>
    <row r="9" spans="1:42" ht="15.75" customHeight="1" x14ac:dyDescent="0.15">
      <c r="A9" s="2"/>
      <c r="B9" s="14"/>
      <c r="C9" s="5">
        <v>1.099</v>
      </c>
      <c r="D9" s="14"/>
      <c r="E9" s="6">
        <v>1220000000</v>
      </c>
      <c r="F9" s="14"/>
      <c r="G9" s="6">
        <v>230000000</v>
      </c>
      <c r="H9" s="14"/>
      <c r="I9" s="2"/>
      <c r="J9" s="14"/>
      <c r="K9" s="8">
        <v>0.45100000000000001</v>
      </c>
      <c r="L9" s="14"/>
      <c r="M9" s="9">
        <v>126000000</v>
      </c>
      <c r="N9" s="14"/>
      <c r="O9" s="9">
        <v>262000000</v>
      </c>
      <c r="P9" s="14"/>
      <c r="Q9" s="2"/>
      <c r="R9" s="14"/>
      <c r="S9" s="14"/>
      <c r="T9" s="5">
        <v>33.365000000000002</v>
      </c>
      <c r="U9" s="14"/>
      <c r="V9" s="5">
        <v>9137366664</v>
      </c>
      <c r="W9" s="14"/>
      <c r="X9" s="5">
        <v>23272046785</v>
      </c>
      <c r="Y9" s="14"/>
      <c r="Z9" s="1"/>
      <c r="AA9" s="14"/>
      <c r="AB9" s="8">
        <v>6.4000000000000001E-2</v>
      </c>
      <c r="AC9" s="14"/>
      <c r="AD9" s="9">
        <v>15721945</v>
      </c>
      <c r="AE9" s="14"/>
      <c r="AF9" s="9">
        <v>32715562</v>
      </c>
      <c r="AG9" s="14"/>
      <c r="AH9" s="2"/>
      <c r="AI9" s="14"/>
      <c r="AJ9" s="8">
        <v>0.48099999999999998</v>
      </c>
      <c r="AK9" s="14"/>
      <c r="AL9" s="9">
        <v>30050625</v>
      </c>
      <c r="AM9" s="14"/>
      <c r="AN9" s="9">
        <v>114000000</v>
      </c>
      <c r="AO9" s="14"/>
      <c r="AP9" s="2"/>
    </row>
    <row r="10" spans="1:42" ht="15.75" customHeight="1" x14ac:dyDescent="0.15">
      <c r="A10" s="2"/>
      <c r="B10" s="13">
        <v>1400</v>
      </c>
      <c r="C10" s="5">
        <v>3.153</v>
      </c>
      <c r="D10" s="16">
        <f>ROUND(AVERAGE(C10:C12), 3)</f>
        <v>3.1880000000000002</v>
      </c>
      <c r="E10" s="6">
        <v>3490000000</v>
      </c>
      <c r="F10" s="15">
        <f>ROUND(AVERAGE(E10:E12),3)</f>
        <v>3496666666.6669998</v>
      </c>
      <c r="G10" s="6">
        <v>639000000</v>
      </c>
      <c r="H10" s="15">
        <f>ROUND(AVERAGE(G10:G12),3)</f>
        <v>810666666.66700006</v>
      </c>
      <c r="I10" s="2"/>
      <c r="J10" s="13">
        <v>1400</v>
      </c>
      <c r="K10" s="8">
        <v>1.486</v>
      </c>
      <c r="L10" s="16">
        <f>ROUND(AVERAGE(K10:K12),3)</f>
        <v>1.4790000000000001</v>
      </c>
      <c r="M10" s="9">
        <v>346000000</v>
      </c>
      <c r="N10" s="15">
        <f>ROUND(AVERAGE(M10:M12),3)</f>
        <v>346000000</v>
      </c>
      <c r="O10" s="9">
        <v>702000000</v>
      </c>
      <c r="P10" s="17">
        <f>ROUND(AVERAGE(O10:O12),3)</f>
        <v>701333333.33299994</v>
      </c>
      <c r="Q10" s="2"/>
      <c r="R10" s="14"/>
      <c r="S10" s="19">
        <v>512</v>
      </c>
      <c r="T10" s="5">
        <v>38.893999999999998</v>
      </c>
      <c r="U10" s="20">
        <f>ROUND(AVERAGE(T10:T12),3)</f>
        <v>38.792000000000002</v>
      </c>
      <c r="V10" s="5">
        <v>8763414581</v>
      </c>
      <c r="W10" s="18">
        <f>AVERAGE(V10:V12)</f>
        <v>8762353704</v>
      </c>
      <c r="X10" s="5">
        <v>18973113481</v>
      </c>
      <c r="Y10" s="18">
        <f>AVERAGE(X10:X12)</f>
        <v>19057024440.333332</v>
      </c>
      <c r="Z10" s="1"/>
      <c r="AA10" s="13">
        <v>1400</v>
      </c>
      <c r="AB10" s="8">
        <v>0.22</v>
      </c>
      <c r="AC10" s="16">
        <f>ROUND(AVERAGE(AB10:AB12),3)</f>
        <v>0.219</v>
      </c>
      <c r="AD10" s="9">
        <v>43268613</v>
      </c>
      <c r="AE10" s="15">
        <f>ROUND(AVERAGE(AD10:AD12),3)</f>
        <v>43268945.332999997</v>
      </c>
      <c r="AF10" s="9">
        <v>86785902</v>
      </c>
      <c r="AG10" s="15">
        <f>ROUND(AVERAGE(AF10:AF12),3)</f>
        <v>86497122.333000004</v>
      </c>
      <c r="AH10" s="2"/>
      <c r="AI10" s="13">
        <v>1400</v>
      </c>
      <c r="AJ10" s="8">
        <v>1.2849999999999999</v>
      </c>
      <c r="AK10" s="16">
        <f>ROUND(AVERAGE(AJ10:AJ12),3)</f>
        <v>1.353</v>
      </c>
      <c r="AL10" s="9">
        <v>71816052</v>
      </c>
      <c r="AM10" s="15">
        <f>ROUND(AVERAGE(AL10:AL12),3)</f>
        <v>71800212.666999996</v>
      </c>
      <c r="AN10" s="9">
        <v>231000000</v>
      </c>
      <c r="AO10" s="15">
        <f>ROUND(AVERAGE(AN10:AN12),3)</f>
        <v>230000000</v>
      </c>
      <c r="AP10" s="2"/>
    </row>
    <row r="11" spans="1:42" ht="15.75" customHeight="1" x14ac:dyDescent="0.15">
      <c r="A11" s="2"/>
      <c r="B11" s="14"/>
      <c r="C11" s="5">
        <v>3.198</v>
      </c>
      <c r="D11" s="14"/>
      <c r="E11" s="6">
        <v>3500000000</v>
      </c>
      <c r="F11" s="14"/>
      <c r="G11" s="6">
        <v>1000000000</v>
      </c>
      <c r="H11" s="14"/>
      <c r="I11" s="2"/>
      <c r="J11" s="14"/>
      <c r="K11" s="8">
        <v>1.4710000000000001</v>
      </c>
      <c r="L11" s="14"/>
      <c r="M11" s="9">
        <v>346000000</v>
      </c>
      <c r="N11" s="14"/>
      <c r="O11" s="9">
        <v>698000000</v>
      </c>
      <c r="P11" s="14"/>
      <c r="Q11" s="2"/>
      <c r="R11" s="14"/>
      <c r="S11" s="14"/>
      <c r="T11" s="5">
        <v>38.994</v>
      </c>
      <c r="U11" s="14"/>
      <c r="V11" s="5">
        <v>8760664951</v>
      </c>
      <c r="W11" s="14"/>
      <c r="X11" s="5">
        <v>19177759503</v>
      </c>
      <c r="Y11" s="14"/>
      <c r="Z11" s="1"/>
      <c r="AA11" s="14"/>
      <c r="AB11" s="8">
        <v>0.222</v>
      </c>
      <c r="AC11" s="14"/>
      <c r="AD11" s="9">
        <v>43269773</v>
      </c>
      <c r="AE11" s="14"/>
      <c r="AF11" s="9">
        <v>86305041</v>
      </c>
      <c r="AG11" s="14"/>
      <c r="AH11" s="2"/>
      <c r="AI11" s="14"/>
      <c r="AJ11" s="8">
        <v>1.2989999999999999</v>
      </c>
      <c r="AK11" s="14"/>
      <c r="AL11" s="9">
        <v>71667540</v>
      </c>
      <c r="AM11" s="14"/>
      <c r="AN11" s="9">
        <v>233000000</v>
      </c>
      <c r="AO11" s="14"/>
      <c r="AP11" s="2"/>
    </row>
    <row r="12" spans="1:42" ht="15.75" customHeight="1" x14ac:dyDescent="0.15">
      <c r="A12" s="2"/>
      <c r="B12" s="14"/>
      <c r="C12" s="5">
        <v>3.2120000000000002</v>
      </c>
      <c r="D12" s="14"/>
      <c r="E12" s="6">
        <v>3500000000</v>
      </c>
      <c r="F12" s="14"/>
      <c r="G12" s="6">
        <v>793000000</v>
      </c>
      <c r="H12" s="14"/>
      <c r="I12" s="2"/>
      <c r="J12" s="14"/>
      <c r="K12" s="8">
        <v>1.48</v>
      </c>
      <c r="L12" s="14"/>
      <c r="M12" s="9">
        <v>346000000</v>
      </c>
      <c r="N12" s="14"/>
      <c r="O12" s="9">
        <v>704000000</v>
      </c>
      <c r="P12" s="14"/>
      <c r="Q12" s="2"/>
      <c r="R12" s="14"/>
      <c r="S12" s="14"/>
      <c r="T12" s="5">
        <v>38.487000000000002</v>
      </c>
      <c r="U12" s="14"/>
      <c r="V12" s="5">
        <v>8762981580</v>
      </c>
      <c r="W12" s="14"/>
      <c r="X12" s="5">
        <v>19020200337</v>
      </c>
      <c r="Y12" s="14"/>
      <c r="Z12" s="1"/>
      <c r="AA12" s="14"/>
      <c r="AB12" s="8">
        <v>0.215</v>
      </c>
      <c r="AC12" s="14"/>
      <c r="AD12" s="9">
        <v>43268450</v>
      </c>
      <c r="AE12" s="14"/>
      <c r="AF12" s="9">
        <v>86400424</v>
      </c>
      <c r="AG12" s="14"/>
      <c r="AH12" s="2"/>
      <c r="AI12" s="14"/>
      <c r="AJ12" s="8">
        <v>1.4750000000000001</v>
      </c>
      <c r="AK12" s="14"/>
      <c r="AL12" s="9">
        <v>71917046</v>
      </c>
      <c r="AM12" s="14"/>
      <c r="AN12" s="9">
        <v>226000000</v>
      </c>
      <c r="AO12" s="14"/>
      <c r="AP12" s="2"/>
    </row>
    <row r="13" spans="1:42" ht="15.75" customHeight="1" x14ac:dyDescent="0.15">
      <c r="A13" s="2"/>
      <c r="B13" s="13">
        <v>1800</v>
      </c>
      <c r="C13" s="5">
        <v>17.222000000000001</v>
      </c>
      <c r="D13" s="16">
        <f>ROUND(AVERAGE(C13:C15), 3)</f>
        <v>17.236999999999998</v>
      </c>
      <c r="E13" s="6">
        <v>9080000000</v>
      </c>
      <c r="F13" s="15">
        <f>ROUND(AVERAGE(E13:E15),3)</f>
        <v>9086666666.6669998</v>
      </c>
      <c r="G13" s="6">
        <v>5380000000</v>
      </c>
      <c r="H13" s="15">
        <f>ROUND(AVERAGE(G13:G15),3)</f>
        <v>5130000000</v>
      </c>
      <c r="I13" s="2"/>
      <c r="J13" s="13">
        <v>1800</v>
      </c>
      <c r="K13" s="8">
        <v>3.2109999999999999</v>
      </c>
      <c r="L13" s="16">
        <f>ROUND(AVERAGE(K13:K15),3)</f>
        <v>3.226</v>
      </c>
      <c r="M13" s="9">
        <v>745000000</v>
      </c>
      <c r="N13" s="15">
        <f>ROUND(AVERAGE(M13:M15),3)</f>
        <v>745000000</v>
      </c>
      <c r="O13" s="9">
        <v>1420000000</v>
      </c>
      <c r="P13" s="17">
        <f>ROUND(AVERAGE(O13:O15),3)</f>
        <v>1420000000</v>
      </c>
      <c r="Q13" s="2"/>
      <c r="R13" s="13">
        <v>6144</v>
      </c>
      <c r="S13" s="19">
        <v>128</v>
      </c>
      <c r="T13" s="5">
        <v>116.18</v>
      </c>
      <c r="U13" s="20">
        <f>ROUND(AVERAGE(T13:T15),3)</f>
        <v>116.95099999999999</v>
      </c>
      <c r="V13" s="5">
        <v>33017698633</v>
      </c>
      <c r="W13" s="18">
        <f>AVERAGE(V13:V15)</f>
        <v>32979617113</v>
      </c>
      <c r="X13" s="5">
        <v>111251925252</v>
      </c>
      <c r="Y13" s="18">
        <f>AVERAGE(X13:X15)</f>
        <v>111544869355.33333</v>
      </c>
      <c r="Z13" s="1"/>
      <c r="AA13" s="13">
        <v>1800</v>
      </c>
      <c r="AB13" s="8">
        <v>0.52800000000000002</v>
      </c>
      <c r="AC13" s="16">
        <f>ROUND(AVERAGE(AB13:AB15),3)</f>
        <v>0.55400000000000005</v>
      </c>
      <c r="AD13" s="9">
        <v>93180668</v>
      </c>
      <c r="AE13" s="15">
        <f>ROUND(AVERAGE(AD13:AD15),3)</f>
        <v>148335366.333</v>
      </c>
      <c r="AF13" s="9">
        <v>181856324</v>
      </c>
      <c r="AG13" s="15">
        <f>ROUND(AVERAGE(AF13:AF15),3)</f>
        <v>225244141</v>
      </c>
      <c r="AH13" s="2"/>
      <c r="AI13" s="13">
        <v>1800</v>
      </c>
      <c r="AJ13" s="8">
        <v>3.1560000000000001</v>
      </c>
      <c r="AK13" s="16">
        <f>ROUND(AVERAGE(AJ13:AJ15),3)</f>
        <v>3.0510000000000002</v>
      </c>
      <c r="AL13" s="9">
        <v>138000000</v>
      </c>
      <c r="AM13" s="15">
        <f>ROUND(AVERAGE(AL13:AL15),3)</f>
        <v>138000000</v>
      </c>
      <c r="AN13" s="9">
        <v>359000000</v>
      </c>
      <c r="AO13" s="15">
        <f>ROUND(AVERAGE(AN13:AN15),3)</f>
        <v>359666666.667</v>
      </c>
      <c r="AP13" s="2"/>
    </row>
    <row r="14" spans="1:42" ht="15.75" customHeight="1" x14ac:dyDescent="0.15">
      <c r="A14" s="2"/>
      <c r="B14" s="14"/>
      <c r="C14" s="5">
        <v>17.416</v>
      </c>
      <c r="D14" s="14"/>
      <c r="E14" s="6">
        <v>9090000000</v>
      </c>
      <c r="F14" s="14"/>
      <c r="G14" s="6">
        <v>4970000000</v>
      </c>
      <c r="H14" s="14"/>
      <c r="I14" s="2"/>
      <c r="J14" s="14"/>
      <c r="K14" s="8">
        <v>3.242</v>
      </c>
      <c r="L14" s="14"/>
      <c r="M14" s="9">
        <v>745000000</v>
      </c>
      <c r="N14" s="14"/>
      <c r="O14" s="9">
        <v>1430000000</v>
      </c>
      <c r="P14" s="14"/>
      <c r="Q14" s="2"/>
      <c r="R14" s="14"/>
      <c r="S14" s="14"/>
      <c r="T14" s="5">
        <v>117.694</v>
      </c>
      <c r="U14" s="14"/>
      <c r="V14" s="5">
        <v>32975873669</v>
      </c>
      <c r="W14" s="14"/>
      <c r="X14" s="5">
        <v>111075112430</v>
      </c>
      <c r="Y14" s="14"/>
      <c r="Z14" s="1"/>
      <c r="AA14" s="14"/>
      <c r="AB14" s="8">
        <v>0.52800000000000002</v>
      </c>
      <c r="AC14" s="14"/>
      <c r="AD14" s="9">
        <v>93210800</v>
      </c>
      <c r="AE14" s="14"/>
      <c r="AF14" s="9">
        <v>179220340</v>
      </c>
      <c r="AG14" s="14"/>
      <c r="AH14" s="2"/>
      <c r="AI14" s="14"/>
      <c r="AJ14" s="8">
        <v>2.9279999999999999</v>
      </c>
      <c r="AK14" s="14"/>
      <c r="AL14" s="9">
        <v>138000000</v>
      </c>
      <c r="AM14" s="14"/>
      <c r="AN14" s="9">
        <v>360000000</v>
      </c>
      <c r="AO14" s="14"/>
      <c r="AP14" s="2"/>
    </row>
    <row r="15" spans="1:42" ht="15.75" customHeight="1" x14ac:dyDescent="0.15">
      <c r="A15" s="2"/>
      <c r="B15" s="14"/>
      <c r="C15" s="5">
        <v>17.074000000000002</v>
      </c>
      <c r="D15" s="14"/>
      <c r="E15" s="6">
        <v>9090000000</v>
      </c>
      <c r="F15" s="14"/>
      <c r="G15" s="6">
        <v>5040000000</v>
      </c>
      <c r="H15" s="14"/>
      <c r="I15" s="2"/>
      <c r="J15" s="14"/>
      <c r="K15" s="8">
        <v>3.226</v>
      </c>
      <c r="L15" s="14"/>
      <c r="M15" s="9">
        <v>745000000</v>
      </c>
      <c r="N15" s="14"/>
      <c r="O15" s="9">
        <v>1410000000</v>
      </c>
      <c r="P15" s="14"/>
      <c r="Q15" s="2"/>
      <c r="R15" s="14"/>
      <c r="S15" s="14"/>
      <c r="T15" s="5">
        <v>116.97799999999999</v>
      </c>
      <c r="U15" s="14"/>
      <c r="V15" s="5">
        <v>32945279037</v>
      </c>
      <c r="W15" s="14"/>
      <c r="X15" s="5">
        <v>112307570384</v>
      </c>
      <c r="Y15" s="14"/>
      <c r="Z15" s="1"/>
      <c r="AA15" s="14"/>
      <c r="AB15" s="8">
        <v>0.60699999999999998</v>
      </c>
      <c r="AC15" s="14"/>
      <c r="AD15" s="9">
        <v>258614631</v>
      </c>
      <c r="AE15" s="14"/>
      <c r="AF15" s="9">
        <v>314655759</v>
      </c>
      <c r="AG15" s="14"/>
      <c r="AH15" s="2"/>
      <c r="AI15" s="14"/>
      <c r="AJ15" s="8">
        <v>3.0680000000000001</v>
      </c>
      <c r="AK15" s="14"/>
      <c r="AL15" s="9">
        <v>138000000</v>
      </c>
      <c r="AM15" s="14"/>
      <c r="AN15" s="9">
        <v>360000000</v>
      </c>
      <c r="AO15" s="14"/>
      <c r="AP15" s="2"/>
    </row>
    <row r="16" spans="1:42" ht="15.75" customHeight="1" x14ac:dyDescent="0.15">
      <c r="A16" s="2"/>
      <c r="B16" s="13">
        <v>2200</v>
      </c>
      <c r="C16" s="5">
        <v>38.341999999999999</v>
      </c>
      <c r="D16" s="16">
        <f>ROUND(AVERAGE(C16:C18), 3)</f>
        <v>38.023000000000003</v>
      </c>
      <c r="E16" s="6">
        <v>17700000000</v>
      </c>
      <c r="F16" s="15">
        <f>ROUND(AVERAGE(E16:E18),3)</f>
        <v>17633333333.333</v>
      </c>
      <c r="G16" s="6">
        <v>19000000000</v>
      </c>
      <c r="H16" s="15">
        <f>ROUND(AVERAGE(G16:G18),3)</f>
        <v>19600000000</v>
      </c>
      <c r="I16" s="2"/>
      <c r="J16" s="13">
        <v>2200</v>
      </c>
      <c r="K16" s="8">
        <v>6.0229999999999997</v>
      </c>
      <c r="L16" s="16">
        <f>ROUND(AVERAGE(K16:K18),3)</f>
        <v>6.0380000000000003</v>
      </c>
      <c r="M16" s="9">
        <v>2070000000</v>
      </c>
      <c r="N16" s="15">
        <f>ROUND(AVERAGE(M16:M18),3)</f>
        <v>2070000000</v>
      </c>
      <c r="O16" s="9">
        <v>2540000000</v>
      </c>
      <c r="P16" s="17">
        <f>ROUND(AVERAGE(O16:O18),3)</f>
        <v>2543333333.3330002</v>
      </c>
      <c r="Q16" s="2"/>
      <c r="R16" s="14"/>
      <c r="S16" s="19">
        <v>256</v>
      </c>
      <c r="T16" s="5">
        <v>108.699</v>
      </c>
      <c r="U16" s="20">
        <f>ROUND(AVERAGE(T16:T18),3)</f>
        <v>108.873</v>
      </c>
      <c r="V16" s="5">
        <v>30812869979</v>
      </c>
      <c r="W16" s="18">
        <f>AVERAGE(V16:V18)</f>
        <v>30808656422</v>
      </c>
      <c r="X16" s="5">
        <v>77751971971</v>
      </c>
      <c r="Y16" s="18">
        <f>AVERAGE(X16:X18)</f>
        <v>77916748577</v>
      </c>
      <c r="Z16" s="1"/>
      <c r="AA16" s="13">
        <v>2200</v>
      </c>
      <c r="AB16" s="8">
        <v>1.4159999999999999</v>
      </c>
      <c r="AC16" s="16">
        <f>ROUND(AVERAGE(AB16:AB18),3)</f>
        <v>1.2629999999999999</v>
      </c>
      <c r="AD16" s="9">
        <v>258614631</v>
      </c>
      <c r="AE16" s="15">
        <f>ROUND(AVERAGE(AD16:AD18),3)</f>
        <v>258691059.333</v>
      </c>
      <c r="AF16" s="9">
        <v>314655759</v>
      </c>
      <c r="AG16" s="15">
        <f>ROUND(AVERAGE(AF16:AF18),3)</f>
        <v>320686439.667</v>
      </c>
      <c r="AH16" s="2"/>
      <c r="AI16" s="13">
        <v>2200</v>
      </c>
      <c r="AJ16" s="8">
        <v>5.4729999999999999</v>
      </c>
      <c r="AK16" s="16">
        <f>ROUND(AVERAGE(AJ16:AJ18),3)</f>
        <v>5.5250000000000004</v>
      </c>
      <c r="AL16" s="9">
        <v>236000000</v>
      </c>
      <c r="AM16" s="15">
        <f>ROUND(AVERAGE(AL16:AL18),3)</f>
        <v>236000000</v>
      </c>
      <c r="AN16" s="9">
        <v>556000000</v>
      </c>
      <c r="AO16" s="15">
        <f>ROUND(AVERAGE(AN16:AN18),3)</f>
        <v>554333333.33299994</v>
      </c>
      <c r="AP16" s="2"/>
    </row>
    <row r="17" spans="1:42" ht="15.75" customHeight="1" x14ac:dyDescent="0.15">
      <c r="A17" s="2"/>
      <c r="B17" s="14"/>
      <c r="C17" s="5">
        <v>37.472000000000001</v>
      </c>
      <c r="D17" s="14"/>
      <c r="E17" s="6">
        <v>17600000000</v>
      </c>
      <c r="F17" s="14"/>
      <c r="G17" s="6">
        <v>20100000000</v>
      </c>
      <c r="H17" s="14"/>
      <c r="I17" s="2"/>
      <c r="J17" s="14"/>
      <c r="K17" s="8">
        <v>6.056</v>
      </c>
      <c r="L17" s="14"/>
      <c r="M17" s="9">
        <v>2070000000</v>
      </c>
      <c r="N17" s="14"/>
      <c r="O17" s="9">
        <v>2550000000</v>
      </c>
      <c r="P17" s="14"/>
      <c r="Q17" s="2"/>
      <c r="R17" s="14"/>
      <c r="S17" s="14"/>
      <c r="T17" s="5">
        <v>108.94799999999999</v>
      </c>
      <c r="U17" s="14"/>
      <c r="V17" s="5">
        <v>30812768706</v>
      </c>
      <c r="W17" s="14"/>
      <c r="X17" s="5">
        <v>77512961904</v>
      </c>
      <c r="Y17" s="14"/>
      <c r="Z17" s="1"/>
      <c r="AA17" s="14"/>
      <c r="AB17" s="8">
        <v>1.3939999999999999</v>
      </c>
      <c r="AC17" s="14"/>
      <c r="AD17" s="9">
        <v>258649939</v>
      </c>
      <c r="AE17" s="14"/>
      <c r="AF17" s="9">
        <v>317083594</v>
      </c>
      <c r="AG17" s="14"/>
      <c r="AH17" s="2"/>
      <c r="AI17" s="14"/>
      <c r="AJ17" s="8">
        <v>5.5780000000000003</v>
      </c>
      <c r="AK17" s="14"/>
      <c r="AL17" s="9">
        <v>236000000</v>
      </c>
      <c r="AM17" s="14"/>
      <c r="AN17" s="9">
        <v>554000000</v>
      </c>
      <c r="AO17" s="14"/>
      <c r="AP17" s="2"/>
    </row>
    <row r="18" spans="1:42" ht="15.75" customHeight="1" x14ac:dyDescent="0.15">
      <c r="A18" s="2"/>
      <c r="B18" s="14"/>
      <c r="C18" s="5">
        <v>38.255000000000003</v>
      </c>
      <c r="D18" s="14"/>
      <c r="E18" s="6">
        <v>17600000000</v>
      </c>
      <c r="F18" s="14"/>
      <c r="G18" s="6">
        <v>19700000000</v>
      </c>
      <c r="H18" s="14"/>
      <c r="I18" s="2"/>
      <c r="J18" s="14"/>
      <c r="K18" s="8">
        <v>6.0350000000000001</v>
      </c>
      <c r="L18" s="14"/>
      <c r="M18" s="9">
        <v>2070000000</v>
      </c>
      <c r="N18" s="14"/>
      <c r="O18" s="9">
        <v>2540000000</v>
      </c>
      <c r="P18" s="14"/>
      <c r="Q18" s="2"/>
      <c r="R18" s="14"/>
      <c r="S18" s="14"/>
      <c r="T18" s="5">
        <v>108.971</v>
      </c>
      <c r="U18" s="14"/>
      <c r="V18" s="5">
        <v>30800330581</v>
      </c>
      <c r="W18" s="14"/>
      <c r="X18" s="5">
        <v>78485311856</v>
      </c>
      <c r="Y18" s="14"/>
      <c r="Z18" s="1"/>
      <c r="AA18" s="14"/>
      <c r="AB18" s="8">
        <v>0.98</v>
      </c>
      <c r="AC18" s="14"/>
      <c r="AD18" s="9">
        <v>258808608</v>
      </c>
      <c r="AE18" s="14"/>
      <c r="AF18" s="9">
        <v>330319966</v>
      </c>
      <c r="AG18" s="14"/>
      <c r="AH18" s="2"/>
      <c r="AI18" s="14"/>
      <c r="AJ18" s="8">
        <v>5.5229999999999997</v>
      </c>
      <c r="AK18" s="14"/>
      <c r="AL18" s="9">
        <v>236000000</v>
      </c>
      <c r="AM18" s="14"/>
      <c r="AN18" s="9">
        <v>553000000</v>
      </c>
      <c r="AO18" s="14"/>
      <c r="AP18" s="2"/>
    </row>
    <row r="19" spans="1:42" ht="15.75" customHeight="1" x14ac:dyDescent="0.15">
      <c r="A19" s="2"/>
      <c r="B19" s="13">
        <v>2600</v>
      </c>
      <c r="C19" s="5">
        <v>67.921000000000006</v>
      </c>
      <c r="D19" s="16">
        <f>ROUND(AVERAGE(C19:C21), 3)</f>
        <v>68.037999999999997</v>
      </c>
      <c r="E19" s="6">
        <v>30900000000</v>
      </c>
      <c r="F19" s="15">
        <f>ROUND(AVERAGE(E19:E21),3)</f>
        <v>30900000000</v>
      </c>
      <c r="G19" s="6">
        <v>49400000000</v>
      </c>
      <c r="H19" s="15">
        <f>ROUND(AVERAGE(G19:G21),3)</f>
        <v>50233333333.333</v>
      </c>
      <c r="I19" s="2"/>
      <c r="J19" s="13">
        <v>2600</v>
      </c>
      <c r="K19" s="8">
        <v>10.083</v>
      </c>
      <c r="L19" s="16">
        <f>ROUND(AVERAGE(K19:K21),3)</f>
        <v>10.103999999999999</v>
      </c>
      <c r="M19" s="9">
        <v>4410000000</v>
      </c>
      <c r="N19" s="15">
        <f>ROUND(AVERAGE(M19:M21),3)</f>
        <v>4410000000</v>
      </c>
      <c r="O19" s="9">
        <v>4160000000</v>
      </c>
      <c r="P19" s="17">
        <f>ROUND(AVERAGE(O19:O21),3)</f>
        <v>4143333333.3330002</v>
      </c>
      <c r="Q19" s="2"/>
      <c r="R19" s="14"/>
      <c r="S19" s="19">
        <v>512</v>
      </c>
      <c r="T19" s="5">
        <v>108.217</v>
      </c>
      <c r="U19" s="20">
        <f>ROUND(AVERAGE(T19:T21),3)</f>
        <v>108.232</v>
      </c>
      <c r="V19" s="5">
        <v>29571133804</v>
      </c>
      <c r="W19" s="18">
        <f>AVERAGE(V19:V21)</f>
        <v>29569107611.333332</v>
      </c>
      <c r="X19" s="5">
        <v>65978535779</v>
      </c>
      <c r="Y19" s="18">
        <f>AVERAGE(X19:X21)</f>
        <v>66298099465.666664</v>
      </c>
      <c r="Z19" s="1"/>
      <c r="AA19" s="13">
        <v>2600</v>
      </c>
      <c r="AB19" s="8">
        <v>2.137</v>
      </c>
      <c r="AC19" s="16">
        <f>ROUND(AVERAGE(AB19:AB21),3)</f>
        <v>1.996</v>
      </c>
      <c r="AD19" s="9">
        <v>551303364</v>
      </c>
      <c r="AE19" s="15">
        <f>ROUND(AVERAGE(AD19:AD21),3)</f>
        <v>551360986</v>
      </c>
      <c r="AF19" s="9">
        <v>523367955</v>
      </c>
      <c r="AG19" s="15">
        <f>ROUND(AVERAGE(AF19:AF21),3)</f>
        <v>530618521</v>
      </c>
      <c r="AH19" s="2"/>
      <c r="AI19" s="13">
        <v>2600</v>
      </c>
      <c r="AJ19" s="8">
        <v>8.9610000000000003</v>
      </c>
      <c r="AK19" s="16">
        <f>ROUND(AVERAGE(AJ19:AJ21),3)</f>
        <v>9.2189999999999994</v>
      </c>
      <c r="AL19" s="9">
        <v>370000000</v>
      </c>
      <c r="AM19" s="15">
        <f>ROUND(AVERAGE(AL19:AL21),3)</f>
        <v>370000000</v>
      </c>
      <c r="AN19" s="9">
        <v>828000000</v>
      </c>
      <c r="AO19" s="15">
        <f>ROUND(AVERAGE(AN19:AN21),3)</f>
        <v>830333333.33299994</v>
      </c>
      <c r="AP19" s="2"/>
    </row>
    <row r="20" spans="1:42" ht="15.75" customHeight="1" x14ac:dyDescent="0.15">
      <c r="A20" s="2"/>
      <c r="B20" s="14"/>
      <c r="C20" s="5">
        <v>67.605000000000004</v>
      </c>
      <c r="D20" s="14"/>
      <c r="E20" s="6">
        <v>30900000000</v>
      </c>
      <c r="F20" s="14"/>
      <c r="G20" s="6">
        <v>50400000000</v>
      </c>
      <c r="H20" s="14"/>
      <c r="I20" s="2"/>
      <c r="J20" s="14"/>
      <c r="K20" s="8">
        <v>10.148</v>
      </c>
      <c r="L20" s="14"/>
      <c r="M20" s="9">
        <v>4410000000</v>
      </c>
      <c r="N20" s="14"/>
      <c r="O20" s="9">
        <v>4170000000</v>
      </c>
      <c r="P20" s="14"/>
      <c r="Q20" s="2"/>
      <c r="R20" s="14"/>
      <c r="S20" s="14"/>
      <c r="T20" s="5">
        <v>108.501</v>
      </c>
      <c r="U20" s="14"/>
      <c r="V20" s="5">
        <v>29562857999</v>
      </c>
      <c r="W20" s="14"/>
      <c r="X20" s="5">
        <v>66604899038</v>
      </c>
      <c r="Y20" s="14"/>
      <c r="Z20" s="1"/>
      <c r="AA20" s="14"/>
      <c r="AB20" s="8">
        <v>2.0499999999999998</v>
      </c>
      <c r="AC20" s="14"/>
      <c r="AD20" s="9">
        <v>551383730</v>
      </c>
      <c r="AE20" s="14"/>
      <c r="AF20" s="9">
        <v>534595935</v>
      </c>
      <c r="AG20" s="14"/>
      <c r="AH20" s="2"/>
      <c r="AI20" s="14"/>
      <c r="AJ20" s="8">
        <v>9.7409999999999997</v>
      </c>
      <c r="AK20" s="14"/>
      <c r="AL20" s="9">
        <v>370000000</v>
      </c>
      <c r="AM20" s="14"/>
      <c r="AN20" s="9">
        <v>834000000</v>
      </c>
      <c r="AO20" s="14"/>
      <c r="AP20" s="2"/>
    </row>
    <row r="21" spans="1:42" ht="15.75" customHeight="1" x14ac:dyDescent="0.15">
      <c r="A21" s="2"/>
      <c r="B21" s="14"/>
      <c r="C21" s="5">
        <v>68.587000000000003</v>
      </c>
      <c r="D21" s="14"/>
      <c r="E21" s="6">
        <v>30900000000</v>
      </c>
      <c r="F21" s="14"/>
      <c r="G21" s="6">
        <v>50900000000</v>
      </c>
      <c r="H21" s="14"/>
      <c r="I21" s="2"/>
      <c r="J21" s="14"/>
      <c r="K21" s="8">
        <v>10.08</v>
      </c>
      <c r="L21" s="14"/>
      <c r="M21" s="9">
        <v>4410000000</v>
      </c>
      <c r="N21" s="14"/>
      <c r="O21" s="9">
        <v>4100000000</v>
      </c>
      <c r="P21" s="14"/>
      <c r="Q21" s="2"/>
      <c r="R21" s="14"/>
      <c r="S21" s="14"/>
      <c r="T21" s="5">
        <v>107.97799999999999</v>
      </c>
      <c r="U21" s="14"/>
      <c r="V21" s="5">
        <v>29573331031</v>
      </c>
      <c r="W21" s="14"/>
      <c r="X21" s="5">
        <v>66310863580</v>
      </c>
      <c r="Y21" s="14"/>
      <c r="Z21" s="1"/>
      <c r="AA21" s="14"/>
      <c r="AB21" s="8">
        <v>1.8</v>
      </c>
      <c r="AC21" s="14"/>
      <c r="AD21" s="9">
        <v>551395864</v>
      </c>
      <c r="AE21" s="14"/>
      <c r="AF21" s="9">
        <v>533891673</v>
      </c>
      <c r="AG21" s="14"/>
      <c r="AH21" s="2"/>
      <c r="AI21" s="14"/>
      <c r="AJ21" s="8">
        <v>8.9550000000000001</v>
      </c>
      <c r="AK21" s="14"/>
      <c r="AL21" s="9">
        <v>370000000</v>
      </c>
      <c r="AM21" s="14"/>
      <c r="AN21" s="9">
        <v>829000000</v>
      </c>
      <c r="AO21" s="14"/>
      <c r="AP21" s="2"/>
    </row>
    <row r="22" spans="1:42" ht="15.75" customHeight="1" x14ac:dyDescent="0.15">
      <c r="A22" s="2"/>
      <c r="B22" s="13">
        <v>3000</v>
      </c>
      <c r="C22" s="5">
        <v>113.44499999999999</v>
      </c>
      <c r="D22" s="16">
        <f>ROUND(AVERAGE(C22:C24), 3)</f>
        <v>114.255</v>
      </c>
      <c r="E22" s="6">
        <v>50300000000</v>
      </c>
      <c r="F22" s="15">
        <f>ROUND(AVERAGE(E22:E24),3)</f>
        <v>50300000000</v>
      </c>
      <c r="G22" s="6">
        <v>98000000000</v>
      </c>
      <c r="H22" s="15">
        <f>ROUND(AVERAGE(G22:G24),3)</f>
        <v>96433333333.332993</v>
      </c>
      <c r="I22" s="2"/>
      <c r="J22" s="13">
        <v>3000</v>
      </c>
      <c r="K22" s="8">
        <v>16.154</v>
      </c>
      <c r="L22" s="16">
        <f>ROUND(AVERAGE(K22:K24),3)</f>
        <v>16.646000000000001</v>
      </c>
      <c r="M22" s="9">
        <v>6780000000</v>
      </c>
      <c r="N22" s="15">
        <f>ROUND(AVERAGE(M22:M24),3)</f>
        <v>6780000000</v>
      </c>
      <c r="O22" s="9">
        <v>6270000000</v>
      </c>
      <c r="P22" s="17">
        <f>ROUND(AVERAGE(O22:O24),3)</f>
        <v>6256666666.6669998</v>
      </c>
      <c r="Q22" s="2"/>
      <c r="R22" s="13">
        <v>8192</v>
      </c>
      <c r="S22" s="19">
        <v>128</v>
      </c>
      <c r="T22" s="5">
        <v>276.03300000000002</v>
      </c>
      <c r="U22" s="20">
        <f>ROUND(AVERAGE(T22:T24),3)</f>
        <v>276.14400000000001</v>
      </c>
      <c r="V22" s="5">
        <v>74257097827</v>
      </c>
      <c r="W22" s="18">
        <f>AVERAGE(V22:V24)</f>
        <v>75831951991</v>
      </c>
      <c r="X22" s="5">
        <v>256655535541</v>
      </c>
      <c r="Y22" s="18">
        <f>AVERAGE(X22:X24)</f>
        <v>260175322832.33334</v>
      </c>
      <c r="Z22" s="1"/>
      <c r="AA22" s="13">
        <v>3000</v>
      </c>
      <c r="AB22" s="8">
        <v>2.9740000000000002</v>
      </c>
      <c r="AC22" s="16">
        <f>ROUND(AVERAGE(AB22:AB24),3)</f>
        <v>2.8260000000000001</v>
      </c>
      <c r="AD22" s="9">
        <v>847463618</v>
      </c>
      <c r="AE22" s="15">
        <f>ROUND(AVERAGE(AD22:AD24),3)</f>
        <v>847436362.66700006</v>
      </c>
      <c r="AF22" s="9">
        <v>822039463</v>
      </c>
      <c r="AG22" s="15">
        <f>ROUND(AVERAGE(AF22:AF24),3)</f>
        <v>833762694</v>
      </c>
      <c r="AH22" s="2"/>
      <c r="AI22" s="13">
        <v>3000</v>
      </c>
      <c r="AJ22" s="8">
        <v>13.641999999999999</v>
      </c>
      <c r="AK22" s="16">
        <f>ROUND(AVERAGE(AJ22:AJ24),3)</f>
        <v>13.6</v>
      </c>
      <c r="AL22" s="9">
        <v>550000000</v>
      </c>
      <c r="AM22" s="15">
        <f>ROUND(AVERAGE(AL22:AL24),3)</f>
        <v>550333333.33299994</v>
      </c>
      <c r="AN22" s="9">
        <v>1180000000</v>
      </c>
      <c r="AO22" s="15">
        <f>ROUND(AVERAGE(AN22:AN24),3)</f>
        <v>1180000000</v>
      </c>
      <c r="AP22" s="2"/>
    </row>
    <row r="23" spans="1:42" ht="15.75" customHeight="1" x14ac:dyDescent="0.15">
      <c r="A23" s="2"/>
      <c r="B23" s="14"/>
      <c r="C23" s="5">
        <v>114.146</v>
      </c>
      <c r="D23" s="14"/>
      <c r="E23" s="6">
        <v>50300000000</v>
      </c>
      <c r="F23" s="15"/>
      <c r="G23" s="6">
        <v>96900000000</v>
      </c>
      <c r="H23" s="14"/>
      <c r="I23" s="2"/>
      <c r="J23" s="14"/>
      <c r="K23" s="8">
        <v>16.698</v>
      </c>
      <c r="L23" s="14"/>
      <c r="M23" s="9">
        <v>6780000000</v>
      </c>
      <c r="N23" s="14"/>
      <c r="O23" s="9">
        <v>6330000000</v>
      </c>
      <c r="P23" s="14"/>
      <c r="Q23" s="2"/>
      <c r="R23" s="14"/>
      <c r="S23" s="14"/>
      <c r="T23" s="5">
        <v>274.99599999999998</v>
      </c>
      <c r="U23" s="14"/>
      <c r="V23" s="5">
        <v>78415646987</v>
      </c>
      <c r="W23" s="14"/>
      <c r="X23" s="5">
        <v>264751426277</v>
      </c>
      <c r="Y23" s="14"/>
      <c r="Z23" s="1"/>
      <c r="AA23" s="14"/>
      <c r="AB23" s="8">
        <v>2.8140000000000001</v>
      </c>
      <c r="AC23" s="14"/>
      <c r="AD23" s="9">
        <v>847446198</v>
      </c>
      <c r="AE23" s="14"/>
      <c r="AF23" s="9">
        <v>823701807</v>
      </c>
      <c r="AG23" s="14"/>
      <c r="AH23" s="2"/>
      <c r="AI23" s="14"/>
      <c r="AJ23" s="8">
        <v>13.577999999999999</v>
      </c>
      <c r="AK23" s="14"/>
      <c r="AL23" s="9">
        <v>550000000</v>
      </c>
      <c r="AM23" s="14"/>
      <c r="AN23" s="9">
        <v>1180000000</v>
      </c>
      <c r="AO23" s="14"/>
      <c r="AP23" s="2"/>
    </row>
    <row r="24" spans="1:42" ht="15.75" customHeight="1" x14ac:dyDescent="0.15">
      <c r="A24" s="2"/>
      <c r="B24" s="14"/>
      <c r="C24" s="5">
        <v>115.173</v>
      </c>
      <c r="D24" s="14"/>
      <c r="E24" s="6">
        <v>50300000000</v>
      </c>
      <c r="F24" s="15"/>
      <c r="G24" s="6">
        <v>94400000000</v>
      </c>
      <c r="H24" s="14"/>
      <c r="I24" s="2"/>
      <c r="J24" s="14"/>
      <c r="K24" s="8">
        <v>17.085000000000001</v>
      </c>
      <c r="L24" s="14"/>
      <c r="M24" s="9">
        <v>6780000000</v>
      </c>
      <c r="N24" s="14"/>
      <c r="O24" s="9">
        <v>6170000000</v>
      </c>
      <c r="P24" s="14"/>
      <c r="Q24" s="2"/>
      <c r="R24" s="14"/>
      <c r="S24" s="14"/>
      <c r="T24" s="5">
        <v>277.40300000000002</v>
      </c>
      <c r="U24" s="14"/>
      <c r="V24" s="5">
        <v>74823111159</v>
      </c>
      <c r="W24" s="14"/>
      <c r="X24" s="5">
        <v>259119006679</v>
      </c>
      <c r="Y24" s="14"/>
      <c r="Z24" s="1"/>
      <c r="AA24" s="14"/>
      <c r="AB24" s="8">
        <v>2.69</v>
      </c>
      <c r="AC24" s="14"/>
      <c r="AD24" s="9">
        <v>847399272</v>
      </c>
      <c r="AE24" s="14"/>
      <c r="AF24" s="9">
        <v>855546812</v>
      </c>
      <c r="AG24" s="14"/>
      <c r="AH24" s="2"/>
      <c r="AI24" s="14"/>
      <c r="AJ24" s="8">
        <v>13.58</v>
      </c>
      <c r="AK24" s="14"/>
      <c r="AL24" s="9">
        <v>551000000</v>
      </c>
      <c r="AM24" s="14"/>
      <c r="AN24" s="9">
        <v>1180000000</v>
      </c>
      <c r="AO24" s="14"/>
      <c r="AP24" s="2"/>
    </row>
    <row r="25" spans="1:42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13">
        <v>4096</v>
      </c>
      <c r="K25" s="8">
        <v>40.423999999999999</v>
      </c>
      <c r="L25" s="16">
        <f>ROUND(AVERAGE(K25:K27),3)</f>
        <v>40.503</v>
      </c>
      <c r="M25" s="9">
        <v>17600000000</v>
      </c>
      <c r="N25" s="15">
        <f>ROUND(AVERAGE(M25:M27),3)</f>
        <v>17600000000</v>
      </c>
      <c r="O25" s="9">
        <v>16000000000</v>
      </c>
      <c r="P25" s="17">
        <f>ROUND(AVERAGE(O25:O27),3)</f>
        <v>16100000000</v>
      </c>
      <c r="Q25" s="2"/>
      <c r="R25" s="14"/>
      <c r="S25" s="19">
        <v>256</v>
      </c>
      <c r="T25" s="5">
        <v>412.34300000000002</v>
      </c>
      <c r="U25" s="20">
        <f>ROUND(AVERAGE(T25:T27),3)</f>
        <v>414.19600000000003</v>
      </c>
      <c r="V25" s="5">
        <v>71996168873</v>
      </c>
      <c r="W25" s="18">
        <f>AVERAGE(V25:V27)</f>
        <v>72003535148.666672</v>
      </c>
      <c r="X25" s="5">
        <v>161207080401</v>
      </c>
      <c r="Y25" s="18">
        <f>AVERAGE(X25:X27)</f>
        <v>161189819600.66666</v>
      </c>
      <c r="Z25" s="1"/>
      <c r="AA25" s="13">
        <v>4096</v>
      </c>
      <c r="AB25" s="8">
        <v>7.3529999999999998</v>
      </c>
      <c r="AC25" s="16">
        <f>ROUND(AVERAGE(AB25:AB27),3)</f>
        <v>7.24</v>
      </c>
      <c r="AD25" s="9">
        <v>2203803579</v>
      </c>
      <c r="AE25" s="15">
        <f>ROUND(AVERAGE(AD25:AD27),3)</f>
        <v>2204414456</v>
      </c>
      <c r="AF25" s="9">
        <v>2137687140</v>
      </c>
      <c r="AG25" s="15">
        <f>ROUND(AVERAGE(AF25:AF27),3)</f>
        <v>2143498680.6670001</v>
      </c>
      <c r="AH25" s="2"/>
      <c r="AI25" s="13">
        <v>4096</v>
      </c>
      <c r="AJ25" s="8">
        <v>33.079000000000001</v>
      </c>
      <c r="AK25" s="16">
        <f>ROUND(AVERAGE(AJ25:AJ27),3)</f>
        <v>33.082999999999998</v>
      </c>
      <c r="AL25" s="9">
        <v>1230000000</v>
      </c>
      <c r="AM25" s="15">
        <f>ROUND(AVERAGE(AL25:AL27),3)</f>
        <v>1230000000</v>
      </c>
      <c r="AN25" s="9">
        <v>2320000000</v>
      </c>
      <c r="AO25" s="15">
        <f>ROUND(AVERAGE(AN25:AN27),3)</f>
        <v>2296666666.6669998</v>
      </c>
      <c r="AP25" s="2"/>
    </row>
    <row r="26" spans="1:42" ht="15.75" customHeight="1" x14ac:dyDescent="0.15">
      <c r="A26" s="1"/>
      <c r="B26" s="16" t="s">
        <v>10</v>
      </c>
      <c r="C26" s="14"/>
      <c r="D26" s="14"/>
      <c r="E26" s="1"/>
      <c r="F26" s="16" t="s">
        <v>11</v>
      </c>
      <c r="G26" s="14"/>
      <c r="H26" s="14"/>
      <c r="I26" s="2"/>
      <c r="J26" s="14"/>
      <c r="K26" s="8">
        <v>40.645000000000003</v>
      </c>
      <c r="L26" s="14"/>
      <c r="M26" s="9">
        <v>17600000000</v>
      </c>
      <c r="N26" s="14"/>
      <c r="O26" s="9">
        <v>16200000000</v>
      </c>
      <c r="P26" s="14"/>
      <c r="Q26" s="2"/>
      <c r="R26" s="14"/>
      <c r="S26" s="14"/>
      <c r="T26" s="5">
        <v>413.39100000000002</v>
      </c>
      <c r="U26" s="14"/>
      <c r="V26" s="5">
        <v>72007831948</v>
      </c>
      <c r="W26" s="14"/>
      <c r="X26" s="5">
        <v>161696223350</v>
      </c>
      <c r="Y26" s="14"/>
      <c r="Z26" s="1"/>
      <c r="AA26" s="14"/>
      <c r="AB26" s="8">
        <v>7.157</v>
      </c>
      <c r="AC26" s="14"/>
      <c r="AD26" s="9">
        <v>2204907482</v>
      </c>
      <c r="AE26" s="14"/>
      <c r="AF26" s="9">
        <v>2140349596</v>
      </c>
      <c r="AG26" s="14"/>
      <c r="AH26" s="2"/>
      <c r="AI26" s="14"/>
      <c r="AJ26" s="8">
        <v>33.159999999999997</v>
      </c>
      <c r="AK26" s="14"/>
      <c r="AL26" s="9">
        <v>1230000000</v>
      </c>
      <c r="AM26" s="14"/>
      <c r="AN26" s="9">
        <v>2280000000</v>
      </c>
      <c r="AO26" s="14"/>
      <c r="AP26" s="2"/>
    </row>
    <row r="27" spans="1:42" ht="15.75" customHeight="1" x14ac:dyDescent="0.15">
      <c r="A27" s="1"/>
      <c r="B27" s="4" t="s">
        <v>5</v>
      </c>
      <c r="C27" s="13" t="s">
        <v>6</v>
      </c>
      <c r="D27" s="14"/>
      <c r="E27" s="1"/>
      <c r="F27" s="4" t="s">
        <v>5</v>
      </c>
      <c r="G27" s="13" t="s">
        <v>6</v>
      </c>
      <c r="H27" s="14"/>
      <c r="I27" s="2"/>
      <c r="J27" s="14"/>
      <c r="K27" s="8">
        <v>40.441000000000003</v>
      </c>
      <c r="L27" s="14"/>
      <c r="M27" s="9">
        <v>17600000000</v>
      </c>
      <c r="N27" s="14"/>
      <c r="O27" s="9">
        <v>16100000000</v>
      </c>
      <c r="P27" s="14"/>
      <c r="Q27" s="2"/>
      <c r="R27" s="14"/>
      <c r="S27" s="14"/>
      <c r="T27" s="5">
        <v>416.85399999999998</v>
      </c>
      <c r="U27" s="14"/>
      <c r="V27" s="5">
        <v>72006604625</v>
      </c>
      <c r="W27" s="14"/>
      <c r="X27" s="5">
        <v>160666155051</v>
      </c>
      <c r="Y27" s="14"/>
      <c r="Z27" s="1"/>
      <c r="AA27" s="14"/>
      <c r="AB27" s="8">
        <v>7.21</v>
      </c>
      <c r="AC27" s="14"/>
      <c r="AD27" s="9">
        <v>2204532307</v>
      </c>
      <c r="AE27" s="14"/>
      <c r="AF27" s="9">
        <v>2152459306</v>
      </c>
      <c r="AG27" s="14"/>
      <c r="AH27" s="2"/>
      <c r="AI27" s="14"/>
      <c r="AJ27" s="8">
        <v>33.009</v>
      </c>
      <c r="AK27" s="14"/>
      <c r="AL27" s="9">
        <v>1230000000</v>
      </c>
      <c r="AM27" s="14"/>
      <c r="AN27" s="9">
        <v>2290000000</v>
      </c>
      <c r="AO27" s="14"/>
      <c r="AP27" s="2"/>
    </row>
    <row r="28" spans="1:42" ht="15.75" customHeight="1" x14ac:dyDescent="0.15">
      <c r="A28" s="2"/>
      <c r="B28" s="13">
        <v>600</v>
      </c>
      <c r="C28" s="8">
        <v>1.7949999999999999</v>
      </c>
      <c r="D28" s="16">
        <f>ROUND(AVERAGE(C28:C30), 3)</f>
        <v>1.7969999999999999</v>
      </c>
      <c r="E28" s="1"/>
      <c r="F28" s="13">
        <v>600</v>
      </c>
      <c r="G28" s="8">
        <v>0.68200000000000005</v>
      </c>
      <c r="H28" s="16">
        <f>ROUND(AVERAGE(G28:G30),3)</f>
        <v>0.68799999999999994</v>
      </c>
      <c r="I28" s="2"/>
      <c r="J28" s="13">
        <v>6144</v>
      </c>
      <c r="K28" s="8">
        <v>135.899</v>
      </c>
      <c r="L28" s="16">
        <f>ROUND(AVERAGE(K28:K30),3)</f>
        <v>136.88900000000001</v>
      </c>
      <c r="M28" s="9">
        <v>59100000000</v>
      </c>
      <c r="N28" s="15">
        <f>ROUND(AVERAGE(M28:M30),3)</f>
        <v>59166666666.667</v>
      </c>
      <c r="O28" s="9">
        <v>52300000000</v>
      </c>
      <c r="P28" s="17">
        <f>ROUND(AVERAGE(O28:O30),3)</f>
        <v>53466666666.667</v>
      </c>
      <c r="Q28" s="2"/>
      <c r="R28" s="14"/>
      <c r="S28" s="19">
        <v>512</v>
      </c>
      <c r="T28" s="5">
        <v>350.15899999999999</v>
      </c>
      <c r="U28" s="20">
        <f>ROUND(AVERAGE(T28:T30),3)</f>
        <v>351.87400000000002</v>
      </c>
      <c r="V28" s="5">
        <v>70378044591</v>
      </c>
      <c r="W28" s="18">
        <f>AVERAGE(V28:V30)</f>
        <v>70390546664.333328</v>
      </c>
      <c r="X28" s="5">
        <v>143254498706</v>
      </c>
      <c r="Y28" s="18">
        <f>AVERAGE(X28:X30)</f>
        <v>145002303586.66666</v>
      </c>
      <c r="Z28" s="1"/>
      <c r="AA28" s="13">
        <v>6144</v>
      </c>
      <c r="AB28" s="8">
        <v>26.402000000000001</v>
      </c>
      <c r="AC28" s="16">
        <f>ROUND(AVERAGE(AB28:AB30),3)</f>
        <v>27.321999999999999</v>
      </c>
      <c r="AD28" s="9">
        <v>7430053035</v>
      </c>
      <c r="AE28" s="15">
        <f>ROUND(AVERAGE(AD28:AD30),3)</f>
        <v>7428610570.3330002</v>
      </c>
      <c r="AF28" s="9">
        <v>7150990857</v>
      </c>
      <c r="AG28" s="15">
        <f>ROUND(AVERAGE(AF28:AF30),3)</f>
        <v>7114366067</v>
      </c>
      <c r="AH28" s="2"/>
      <c r="AI28" s="13">
        <v>6144</v>
      </c>
      <c r="AJ28" s="8">
        <v>104.848</v>
      </c>
      <c r="AK28" s="16">
        <f>ROUND(AVERAGE(AJ28:AJ30),3)</f>
        <v>104.036</v>
      </c>
      <c r="AL28" s="9">
        <v>4100000000</v>
      </c>
      <c r="AM28" s="15">
        <f>ROUND(AVERAGE(AL28:AL30),3)</f>
        <v>4103333333.3330002</v>
      </c>
      <c r="AN28" s="9">
        <v>7520000000</v>
      </c>
      <c r="AO28" s="15">
        <f>ROUND(AVERAGE(AN28:AN30),3)</f>
        <v>7566666666.6669998</v>
      </c>
      <c r="AP28" s="2"/>
    </row>
    <row r="29" spans="1:42" ht="15.75" customHeight="1" x14ac:dyDescent="0.15">
      <c r="A29" s="2"/>
      <c r="B29" s="14"/>
      <c r="C29" s="8">
        <v>1.802</v>
      </c>
      <c r="D29" s="14"/>
      <c r="E29" s="1"/>
      <c r="F29" s="14"/>
      <c r="G29" s="8">
        <v>0.69199999999999995</v>
      </c>
      <c r="H29" s="14"/>
      <c r="I29" s="2"/>
      <c r="J29" s="14"/>
      <c r="K29" s="8">
        <v>135.81200000000001</v>
      </c>
      <c r="L29" s="14"/>
      <c r="M29" s="9">
        <v>59200000000</v>
      </c>
      <c r="N29" s="14"/>
      <c r="O29" s="9">
        <v>53800000000</v>
      </c>
      <c r="P29" s="14"/>
      <c r="Q29" s="2"/>
      <c r="R29" s="14"/>
      <c r="S29" s="14"/>
      <c r="T29" s="5">
        <v>352.048</v>
      </c>
      <c r="U29" s="14"/>
      <c r="V29" s="5">
        <v>70389942309</v>
      </c>
      <c r="W29" s="14"/>
      <c r="X29" s="5">
        <v>145130490148</v>
      </c>
      <c r="Y29" s="14"/>
      <c r="Z29" s="1"/>
      <c r="AA29" s="14"/>
      <c r="AB29" s="8">
        <v>28.353999999999999</v>
      </c>
      <c r="AC29" s="14"/>
      <c r="AD29" s="9">
        <v>7425017900</v>
      </c>
      <c r="AE29" s="14"/>
      <c r="AF29" s="9">
        <v>7062168665</v>
      </c>
      <c r="AG29" s="14"/>
      <c r="AH29" s="2"/>
      <c r="AI29" s="14"/>
      <c r="AJ29" s="8">
        <v>103.363</v>
      </c>
      <c r="AK29" s="14"/>
      <c r="AL29" s="9">
        <v>4100000000</v>
      </c>
      <c r="AM29" s="14"/>
      <c r="AN29" s="9">
        <v>7590000000</v>
      </c>
      <c r="AO29" s="14"/>
      <c r="AP29" s="2"/>
    </row>
    <row r="30" spans="1:42" ht="15.75" customHeight="1" x14ac:dyDescent="0.15">
      <c r="A30" s="2"/>
      <c r="B30" s="14"/>
      <c r="C30" s="8">
        <v>1.794</v>
      </c>
      <c r="D30" s="14"/>
      <c r="E30" s="1"/>
      <c r="F30" s="14"/>
      <c r="G30" s="8">
        <v>0.69099999999999995</v>
      </c>
      <c r="H30" s="14"/>
      <c r="I30" s="2"/>
      <c r="J30" s="14"/>
      <c r="K30" s="8">
        <v>138.95699999999999</v>
      </c>
      <c r="L30" s="14"/>
      <c r="M30" s="9">
        <v>59200000000</v>
      </c>
      <c r="N30" s="14"/>
      <c r="O30" s="9">
        <v>54300000000</v>
      </c>
      <c r="P30" s="14"/>
      <c r="Q30" s="2"/>
      <c r="R30" s="14"/>
      <c r="S30" s="14"/>
      <c r="T30" s="5">
        <v>353.41399999999999</v>
      </c>
      <c r="U30" s="14"/>
      <c r="V30" s="5">
        <v>70403653093</v>
      </c>
      <c r="W30" s="14"/>
      <c r="X30" s="5">
        <v>146621921906</v>
      </c>
      <c r="Y30" s="14"/>
      <c r="Z30" s="1"/>
      <c r="AA30" s="14"/>
      <c r="AB30" s="8">
        <v>27.210999999999999</v>
      </c>
      <c r="AC30" s="14"/>
      <c r="AD30" s="9">
        <v>7430760776</v>
      </c>
      <c r="AE30" s="14"/>
      <c r="AF30" s="9">
        <v>7129938679</v>
      </c>
      <c r="AG30" s="14"/>
      <c r="AH30" s="2"/>
      <c r="AI30" s="14"/>
      <c r="AJ30" s="8">
        <v>103.896</v>
      </c>
      <c r="AK30" s="14"/>
      <c r="AL30" s="9">
        <v>4110000000</v>
      </c>
      <c r="AM30" s="14"/>
      <c r="AN30" s="9">
        <v>7590000000</v>
      </c>
      <c r="AO30" s="14"/>
      <c r="AP30" s="2"/>
    </row>
    <row r="31" spans="1:42" ht="15.75" customHeight="1" x14ac:dyDescent="0.15">
      <c r="A31" s="2"/>
      <c r="B31" s="13">
        <v>1000</v>
      </c>
      <c r="C31" s="8">
        <v>5.6189999999999998</v>
      </c>
      <c r="D31" s="16">
        <f>ROUND(AVERAGE(C31:C33), 3)</f>
        <v>5.7629999999999999</v>
      </c>
      <c r="E31" s="1"/>
      <c r="F31" s="13">
        <v>1000</v>
      </c>
      <c r="G31" s="8">
        <v>3.524</v>
      </c>
      <c r="H31" s="16">
        <f>ROUND(AVERAGE(G31:G33),3)</f>
        <v>2.7919999999999998</v>
      </c>
      <c r="I31" s="2"/>
      <c r="J31" s="13">
        <v>8192</v>
      </c>
      <c r="K31" s="8">
        <v>331.30200000000002</v>
      </c>
      <c r="L31" s="16">
        <f>ROUND(AVERAGE(K31:K33),3)</f>
        <v>330.24299999999999</v>
      </c>
      <c r="M31" s="9">
        <v>140000000000</v>
      </c>
      <c r="N31" s="15">
        <f>ROUND(AVERAGE(M31:M33),3)</f>
        <v>140000000000</v>
      </c>
      <c r="O31" s="9">
        <v>130000000000</v>
      </c>
      <c r="P31" s="17">
        <f>ROUND(AVERAGE(O31:O33),3)</f>
        <v>129666666666.66701</v>
      </c>
      <c r="Q31" s="2"/>
      <c r="R31" s="13">
        <v>10240</v>
      </c>
      <c r="S31" s="19">
        <v>128</v>
      </c>
      <c r="T31" s="5">
        <v>754.702</v>
      </c>
      <c r="U31" s="20">
        <f>ROUND(AVERAGE(T31:T33),3)</f>
        <v>753.61800000000005</v>
      </c>
      <c r="V31" s="5">
        <v>155781778345</v>
      </c>
      <c r="W31" s="18">
        <f>AVERAGE(V31:V33)</f>
        <v>155782897854.33334</v>
      </c>
      <c r="X31" s="5">
        <v>534144853106</v>
      </c>
      <c r="Y31" s="18">
        <f>AVERAGE(X31:X33)</f>
        <v>529849730322</v>
      </c>
      <c r="Z31" s="1"/>
      <c r="AA31" s="13">
        <v>8192</v>
      </c>
      <c r="AB31" s="8">
        <v>75.724000000000004</v>
      </c>
      <c r="AC31" s="16">
        <f>ROUND(AVERAGE(AB31:AB33),3)</f>
        <v>72.872</v>
      </c>
      <c r="AD31" s="9">
        <v>17574719069</v>
      </c>
      <c r="AE31" s="15">
        <f>ROUND(AVERAGE(AD31:AD33),3)</f>
        <v>17584122437</v>
      </c>
      <c r="AF31" s="9">
        <v>16347544011</v>
      </c>
      <c r="AG31" s="15">
        <f>ROUND(AVERAGE(AF31:AF33),3)</f>
        <v>16456253821.333</v>
      </c>
      <c r="AH31" s="2"/>
      <c r="AI31" s="13">
        <v>8192</v>
      </c>
      <c r="AJ31" s="8">
        <v>244.70500000000001</v>
      </c>
      <c r="AK31" s="16">
        <f>ROUND(AVERAGE(AJ31:AJ33),3)</f>
        <v>256.863</v>
      </c>
      <c r="AL31" s="9">
        <v>9310000000</v>
      </c>
      <c r="AM31" s="15">
        <f>ROUND(AVERAGE(AL31:AL33),3)</f>
        <v>9308871847.3330002</v>
      </c>
      <c r="AN31" s="9">
        <v>14700000000</v>
      </c>
      <c r="AO31" s="15">
        <f>ROUND(AVERAGE(AN31:AN33),3)</f>
        <v>14643080937.333</v>
      </c>
      <c r="AP31" s="2"/>
    </row>
    <row r="32" spans="1:42" ht="15.75" customHeight="1" x14ac:dyDescent="0.15">
      <c r="A32" s="2"/>
      <c r="B32" s="14"/>
      <c r="C32" s="8">
        <v>5.8840000000000003</v>
      </c>
      <c r="D32" s="14"/>
      <c r="E32" s="1"/>
      <c r="F32" s="14"/>
      <c r="G32" s="8">
        <v>2.5190000000000001</v>
      </c>
      <c r="H32" s="14"/>
      <c r="I32" s="2"/>
      <c r="J32" s="14"/>
      <c r="K32" s="8">
        <v>329.947</v>
      </c>
      <c r="L32" s="14"/>
      <c r="M32" s="9">
        <v>140000000000</v>
      </c>
      <c r="N32" s="14"/>
      <c r="O32" s="9">
        <v>129000000000</v>
      </c>
      <c r="P32" s="14"/>
      <c r="Q32" s="2"/>
      <c r="R32" s="14"/>
      <c r="S32" s="14"/>
      <c r="T32" s="5">
        <v>754.12199999999996</v>
      </c>
      <c r="U32" s="14"/>
      <c r="V32" s="5">
        <v>155755049184</v>
      </c>
      <c r="W32" s="14"/>
      <c r="X32" s="5">
        <v>527855435209</v>
      </c>
      <c r="Y32" s="14"/>
      <c r="Z32" s="1"/>
      <c r="AA32" s="14"/>
      <c r="AB32" s="8">
        <v>70.442999999999998</v>
      </c>
      <c r="AC32" s="14"/>
      <c r="AD32" s="9">
        <v>17594668590</v>
      </c>
      <c r="AE32" s="14"/>
      <c r="AF32" s="9">
        <v>16690008465</v>
      </c>
      <c r="AG32" s="14"/>
      <c r="AH32" s="2"/>
      <c r="AI32" s="14"/>
      <c r="AJ32" s="8">
        <v>273.923</v>
      </c>
      <c r="AK32" s="14"/>
      <c r="AL32" s="9">
        <v>9310000000</v>
      </c>
      <c r="AM32" s="14"/>
      <c r="AN32" s="9">
        <v>14600000000</v>
      </c>
      <c r="AO32" s="14"/>
      <c r="AP32" s="2"/>
    </row>
    <row r="33" spans="1:42" ht="15.75" customHeight="1" x14ac:dyDescent="0.15">
      <c r="A33" s="2"/>
      <c r="B33" s="14"/>
      <c r="C33" s="8">
        <v>5.7869999999999999</v>
      </c>
      <c r="D33" s="14"/>
      <c r="E33" s="1"/>
      <c r="F33" s="14"/>
      <c r="G33" s="8">
        <v>2.3340000000000001</v>
      </c>
      <c r="H33" s="14"/>
      <c r="I33" s="2"/>
      <c r="J33" s="14"/>
      <c r="K33" s="8">
        <v>329.47899999999998</v>
      </c>
      <c r="L33" s="14"/>
      <c r="M33" s="9">
        <v>140000000000</v>
      </c>
      <c r="N33" s="14"/>
      <c r="O33" s="9">
        <v>130000000000</v>
      </c>
      <c r="P33" s="14"/>
      <c r="Q33" s="2"/>
      <c r="R33" s="14"/>
      <c r="S33" s="14"/>
      <c r="T33" s="5">
        <v>752.029</v>
      </c>
      <c r="U33" s="14"/>
      <c r="V33" s="5">
        <v>155811866034</v>
      </c>
      <c r="W33" s="14"/>
      <c r="X33" s="5">
        <v>527548902651</v>
      </c>
      <c r="Y33" s="14"/>
      <c r="Z33" s="1"/>
      <c r="AA33" s="14"/>
      <c r="AB33" s="8">
        <v>72.448999999999998</v>
      </c>
      <c r="AC33" s="14"/>
      <c r="AD33" s="9">
        <v>17582979652</v>
      </c>
      <c r="AE33" s="14"/>
      <c r="AF33" s="9">
        <v>16331208988</v>
      </c>
      <c r="AG33" s="14"/>
      <c r="AH33" s="2"/>
      <c r="AI33" s="14"/>
      <c r="AJ33" s="8">
        <v>251.96199999999999</v>
      </c>
      <c r="AK33" s="14"/>
      <c r="AL33" s="9">
        <v>9306615542</v>
      </c>
      <c r="AM33" s="14"/>
      <c r="AN33" s="9">
        <v>14629242812</v>
      </c>
      <c r="AO33" s="14"/>
      <c r="AP33" s="2"/>
    </row>
    <row r="34" spans="1:42" ht="15.75" customHeight="1" x14ac:dyDescent="0.15">
      <c r="A34" s="2"/>
      <c r="B34" s="13">
        <v>1400</v>
      </c>
      <c r="C34" s="8">
        <v>13.680999999999999</v>
      </c>
      <c r="D34" s="16">
        <f>ROUND(AVERAGE(C34:C36), 3)</f>
        <v>13.733000000000001</v>
      </c>
      <c r="E34" s="1"/>
      <c r="F34" s="13">
        <v>1400</v>
      </c>
      <c r="G34" s="8">
        <v>9.6880000000000006</v>
      </c>
      <c r="H34" s="16">
        <f>ROUND(AVERAGE(G34:G36),3)</f>
        <v>8.0760000000000005</v>
      </c>
      <c r="I34" s="2"/>
      <c r="J34" s="13">
        <v>10240</v>
      </c>
      <c r="K34" s="8">
        <v>641.16499999999996</v>
      </c>
      <c r="L34" s="16">
        <f>ROUND(AVERAGE(K34:K36),3)</f>
        <v>636.11300000000006</v>
      </c>
      <c r="M34" s="9">
        <v>273000000000</v>
      </c>
      <c r="N34" s="15">
        <f>ROUND(AVERAGE(M34:M36),3)</f>
        <v>273666666666.66699</v>
      </c>
      <c r="O34" s="9">
        <v>246000000000</v>
      </c>
      <c r="P34" s="17">
        <f>ROUND(AVERAGE(O34:O36),3)</f>
        <v>249000000000</v>
      </c>
      <c r="Q34" s="2"/>
      <c r="R34" s="14"/>
      <c r="S34" s="19">
        <v>256</v>
      </c>
      <c r="T34" s="5">
        <v>723.73699999999997</v>
      </c>
      <c r="U34" s="20">
        <f>ROUND(AVERAGE(T34:T36),3)</f>
        <v>726.47</v>
      </c>
      <c r="V34" s="5">
        <v>143218278239</v>
      </c>
      <c r="W34" s="18">
        <f>AVERAGE(V34:V36)</f>
        <v>143176100137.33334</v>
      </c>
      <c r="X34" s="5">
        <v>367346569838</v>
      </c>
      <c r="Y34" s="18">
        <f>AVERAGE(X34:X36)</f>
        <v>367410328828</v>
      </c>
      <c r="Z34" s="1"/>
      <c r="AA34" s="13">
        <v>10240</v>
      </c>
      <c r="AB34" s="8">
        <v>164.363</v>
      </c>
      <c r="AC34" s="16">
        <f>ROUND(AVERAGE(AB34:AB36),3)</f>
        <v>170.45500000000001</v>
      </c>
      <c r="AD34" s="9">
        <v>34306078114</v>
      </c>
      <c r="AE34" s="15">
        <f>ROUND(AVERAGE(AD34:AD36),3)</f>
        <v>34291767867.333</v>
      </c>
      <c r="AF34" s="9">
        <v>32172949858</v>
      </c>
      <c r="AG34" s="15">
        <f>ROUND(AVERAGE(AF34:AF36),3)</f>
        <v>31721471553.333</v>
      </c>
      <c r="AH34" s="2"/>
      <c r="AI34" s="13">
        <v>10240</v>
      </c>
      <c r="AJ34" s="8">
        <v>514.25900000000001</v>
      </c>
      <c r="AK34" s="16">
        <f>ROUND(AVERAGE(AJ34:AJ36),3)</f>
        <v>505.93</v>
      </c>
      <c r="AL34" s="9">
        <v>18284557111</v>
      </c>
      <c r="AM34" s="15">
        <f>ROUND(AVERAGE(AL34:AL36),3)</f>
        <v>18293411410.667</v>
      </c>
      <c r="AN34" s="9">
        <v>28450513853</v>
      </c>
      <c r="AO34" s="15">
        <f>ROUND(AVERAGE(AN34:AN36),3)</f>
        <v>28516365693</v>
      </c>
      <c r="AP34" s="2"/>
    </row>
    <row r="35" spans="1:42" ht="15.75" customHeight="1" x14ac:dyDescent="0.15">
      <c r="A35" s="2"/>
      <c r="B35" s="14"/>
      <c r="C35" s="8">
        <v>13.773</v>
      </c>
      <c r="D35" s="14"/>
      <c r="E35" s="1"/>
      <c r="F35" s="14"/>
      <c r="G35" s="8">
        <v>8.3409999999999993</v>
      </c>
      <c r="H35" s="14"/>
      <c r="I35" s="2"/>
      <c r="J35" s="14"/>
      <c r="K35" s="8">
        <v>637.81399999999996</v>
      </c>
      <c r="L35" s="14"/>
      <c r="M35" s="9">
        <v>274000000000</v>
      </c>
      <c r="N35" s="14"/>
      <c r="O35" s="9">
        <v>249000000000</v>
      </c>
      <c r="P35" s="14"/>
      <c r="Q35" s="2"/>
      <c r="R35" s="14"/>
      <c r="S35" s="14"/>
      <c r="T35" s="5">
        <v>727.52499999999998</v>
      </c>
      <c r="U35" s="14"/>
      <c r="V35" s="5">
        <v>143224878611</v>
      </c>
      <c r="W35" s="14"/>
      <c r="X35" s="5">
        <v>364074340380</v>
      </c>
      <c r="Y35" s="14"/>
      <c r="Z35" s="1"/>
      <c r="AA35" s="14"/>
      <c r="AB35" s="8">
        <v>183.34</v>
      </c>
      <c r="AC35" s="14"/>
      <c r="AD35" s="9">
        <v>34259716935</v>
      </c>
      <c r="AE35" s="14"/>
      <c r="AF35" s="9">
        <v>31047623803</v>
      </c>
      <c r="AG35" s="14"/>
      <c r="AH35" s="2"/>
      <c r="AI35" s="14"/>
      <c r="AJ35" s="8">
        <v>500.875</v>
      </c>
      <c r="AK35" s="14"/>
      <c r="AL35" s="9">
        <v>18283628330</v>
      </c>
      <c r="AM35" s="14"/>
      <c r="AN35" s="9">
        <v>28372467189</v>
      </c>
      <c r="AO35" s="14"/>
      <c r="AP35" s="2"/>
    </row>
    <row r="36" spans="1:42" ht="15.75" customHeight="1" x14ac:dyDescent="0.15">
      <c r="A36" s="2"/>
      <c r="B36" s="14"/>
      <c r="C36" s="8">
        <v>13.744999999999999</v>
      </c>
      <c r="D36" s="14"/>
      <c r="E36" s="1"/>
      <c r="F36" s="14"/>
      <c r="G36" s="8">
        <v>6.2</v>
      </c>
      <c r="H36" s="14"/>
      <c r="I36" s="2"/>
      <c r="J36" s="14"/>
      <c r="K36" s="8">
        <v>629.36</v>
      </c>
      <c r="L36" s="14"/>
      <c r="M36" s="9">
        <v>274000000000</v>
      </c>
      <c r="N36" s="14"/>
      <c r="O36" s="9">
        <v>252000000000</v>
      </c>
      <c r="P36" s="14"/>
      <c r="Q36" s="2"/>
      <c r="R36" s="14"/>
      <c r="S36" s="14"/>
      <c r="T36" s="5">
        <v>728.149</v>
      </c>
      <c r="U36" s="14"/>
      <c r="V36" s="5">
        <v>143085143562</v>
      </c>
      <c r="W36" s="14"/>
      <c r="X36" s="5">
        <v>370810076266</v>
      </c>
      <c r="Y36" s="14"/>
      <c r="Z36" s="1"/>
      <c r="AA36" s="14"/>
      <c r="AB36" s="8">
        <v>163.66200000000001</v>
      </c>
      <c r="AC36" s="14"/>
      <c r="AD36" s="9">
        <v>34309508553</v>
      </c>
      <c r="AE36" s="14"/>
      <c r="AF36" s="9">
        <v>31943840999</v>
      </c>
      <c r="AG36" s="14"/>
      <c r="AH36" s="2"/>
      <c r="AI36" s="14"/>
      <c r="AJ36" s="8">
        <v>502.65499999999997</v>
      </c>
      <c r="AK36" s="14"/>
      <c r="AL36" s="9">
        <v>18312048791</v>
      </c>
      <c r="AM36" s="14"/>
      <c r="AN36" s="9">
        <v>28726116037</v>
      </c>
      <c r="AO36" s="14"/>
      <c r="AP36" s="2"/>
    </row>
    <row r="37" spans="1:42" ht="15.75" customHeight="1" x14ac:dyDescent="0.15">
      <c r="A37" s="2"/>
      <c r="B37" s="13">
        <v>1800</v>
      </c>
      <c r="C37" s="8">
        <v>26.486000000000001</v>
      </c>
      <c r="D37" s="16">
        <f>ROUND(AVERAGE(C37:C39), 3)</f>
        <v>26.492000000000001</v>
      </c>
      <c r="E37" s="1"/>
      <c r="F37" s="13">
        <v>1800</v>
      </c>
      <c r="G37" s="8">
        <v>13.249000000000001</v>
      </c>
      <c r="H37" s="16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4"/>
      <c r="S37" s="19">
        <v>512</v>
      </c>
      <c r="T37" s="5">
        <v>725.37199999999996</v>
      </c>
      <c r="U37" s="20">
        <f>ROUND(AVERAGE(T37:T39),3)</f>
        <v>725.37199999999996</v>
      </c>
      <c r="V37" s="5">
        <v>136830908385</v>
      </c>
      <c r="W37" s="18">
        <f>AVERAGE(V37:V39)</f>
        <v>136918587058.33333</v>
      </c>
      <c r="X37" s="5">
        <v>312543938321</v>
      </c>
      <c r="Y37" s="18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15">
      <c r="A38" s="2"/>
      <c r="B38" s="14"/>
      <c r="C38" s="8">
        <v>26.481000000000002</v>
      </c>
      <c r="D38" s="14"/>
      <c r="E38" s="1"/>
      <c r="F38" s="14"/>
      <c r="G38" s="8">
        <v>13.246</v>
      </c>
      <c r="H38" s="14"/>
      <c r="I38" s="2"/>
      <c r="J38" s="5"/>
      <c r="K38" s="5"/>
      <c r="L38" s="5"/>
      <c r="M38" s="5"/>
      <c r="N38" s="5"/>
      <c r="O38" s="5"/>
      <c r="P38" s="5"/>
      <c r="Q38" s="2"/>
      <c r="R38" s="14"/>
      <c r="S38" s="14"/>
      <c r="T38" s="5">
        <v>723.55700000000002</v>
      </c>
      <c r="U38" s="14"/>
      <c r="V38" s="5">
        <v>136961108269</v>
      </c>
      <c r="W38" s="14"/>
      <c r="X38" s="5">
        <v>315406478995</v>
      </c>
      <c r="Y38" s="14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15">
      <c r="A39" s="2"/>
      <c r="B39" s="14"/>
      <c r="C39" s="8">
        <v>26.507999999999999</v>
      </c>
      <c r="D39" s="14"/>
      <c r="E39" s="1"/>
      <c r="F39" s="14"/>
      <c r="G39" s="8">
        <v>13.169</v>
      </c>
      <c r="H39" s="14"/>
      <c r="I39" s="2"/>
      <c r="J39" s="5"/>
      <c r="K39" s="5"/>
      <c r="L39" s="5"/>
      <c r="M39" s="5"/>
      <c r="N39" s="5"/>
      <c r="O39" s="5"/>
      <c r="P39" s="5"/>
      <c r="Q39" s="2"/>
      <c r="R39" s="14"/>
      <c r="S39" s="14"/>
      <c r="T39" s="5">
        <v>727.18600000000004</v>
      </c>
      <c r="U39" s="14"/>
      <c r="V39" s="5">
        <v>136963744521</v>
      </c>
      <c r="W39" s="14"/>
      <c r="X39" s="5">
        <v>313228339689</v>
      </c>
      <c r="Y39" s="14"/>
      <c r="Z39" s="1"/>
      <c r="AA39" s="4"/>
      <c r="AB39" s="4"/>
      <c r="AC39" s="4"/>
      <c r="AD39" s="4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15">
      <c r="A40" s="2"/>
      <c r="B40" s="13">
        <v>2200</v>
      </c>
      <c r="C40" s="8">
        <v>45.113999999999997</v>
      </c>
      <c r="D40" s="16">
        <f>ROUND(AVERAGE(C40:C42), 3)</f>
        <v>45.100999999999999</v>
      </c>
      <c r="E40" s="1"/>
      <c r="F40" s="13">
        <v>2200</v>
      </c>
      <c r="G40" s="8">
        <v>23.795000000000002</v>
      </c>
      <c r="H40" s="16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15">
      <c r="A41" s="2"/>
      <c r="B41" s="14"/>
      <c r="C41" s="8">
        <v>45.051000000000002</v>
      </c>
      <c r="D41" s="14"/>
      <c r="E41" s="1"/>
      <c r="F41" s="14"/>
      <c r="G41" s="8">
        <v>23.716000000000001</v>
      </c>
      <c r="H41" s="14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15">
      <c r="A42" s="2"/>
      <c r="B42" s="14"/>
      <c r="C42" s="8">
        <v>45.137999999999998</v>
      </c>
      <c r="D42" s="14"/>
      <c r="E42" s="1"/>
      <c r="F42" s="14"/>
      <c r="G42" s="8">
        <v>23.814</v>
      </c>
      <c r="H42" s="14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15">
      <c r="A43" s="2"/>
      <c r="B43" s="13">
        <v>2600</v>
      </c>
      <c r="C43" s="8">
        <v>71.081000000000003</v>
      </c>
      <c r="D43" s="16">
        <f>ROUND(AVERAGE(C43:C45), 3)</f>
        <v>70.769000000000005</v>
      </c>
      <c r="E43" s="1"/>
      <c r="F43" s="13">
        <v>2600</v>
      </c>
      <c r="G43" s="8">
        <v>38.543999999999997</v>
      </c>
      <c r="H43" s="16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15">
      <c r="A44" s="2"/>
      <c r="B44" s="14"/>
      <c r="C44" s="8">
        <v>70.668000000000006</v>
      </c>
      <c r="D44" s="14"/>
      <c r="E44" s="1"/>
      <c r="F44" s="14"/>
      <c r="G44" s="8">
        <v>38.591000000000001</v>
      </c>
      <c r="H44" s="14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15">
      <c r="A45" s="2"/>
      <c r="B45" s="14"/>
      <c r="C45" s="8">
        <v>70.558999999999997</v>
      </c>
      <c r="D45" s="14"/>
      <c r="E45" s="1"/>
      <c r="F45" s="14"/>
      <c r="G45" s="8">
        <v>38.576000000000001</v>
      </c>
      <c r="H45" s="14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15">
      <c r="A46" s="2"/>
      <c r="B46" s="13">
        <v>3000</v>
      </c>
      <c r="C46" s="8">
        <v>102.878</v>
      </c>
      <c r="D46" s="16">
        <f>ROUND(AVERAGE(C46:C48), 3)</f>
        <v>102.771</v>
      </c>
      <c r="E46" s="1"/>
      <c r="F46" s="13">
        <v>3000</v>
      </c>
      <c r="G46" s="8">
        <v>59.57</v>
      </c>
      <c r="H46" s="16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15">
      <c r="A47" s="2"/>
      <c r="B47" s="14"/>
      <c r="C47" s="8">
        <v>103.024</v>
      </c>
      <c r="D47" s="14"/>
      <c r="E47" s="1"/>
      <c r="F47" s="14"/>
      <c r="G47" s="8">
        <v>59.896000000000001</v>
      </c>
      <c r="H47" s="14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15">
      <c r="A48" s="2"/>
      <c r="B48" s="14"/>
      <c r="C48" s="8">
        <v>102.41</v>
      </c>
      <c r="D48" s="14"/>
      <c r="E48" s="1"/>
      <c r="F48" s="14"/>
      <c r="G48" s="8">
        <v>58.869</v>
      </c>
      <c r="H48" s="14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15">
      <c r="A49" s="10"/>
      <c r="B49" s="10"/>
      <c r="C49" s="10"/>
      <c r="D49" s="10"/>
      <c r="E49" s="1"/>
      <c r="F49" s="10"/>
      <c r="G49" s="10"/>
      <c r="H49" s="10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15">
      <c r="A50" s="10"/>
      <c r="B50" s="12" t="s">
        <v>27</v>
      </c>
      <c r="C50" s="10"/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15">
      <c r="A51" s="10" t="s">
        <v>28</v>
      </c>
      <c r="B51" s="24">
        <v>8</v>
      </c>
      <c r="C51" s="10"/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15">
      <c r="A52" s="10"/>
      <c r="B52" s="10"/>
      <c r="C52" s="10"/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1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1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1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1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1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1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1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1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1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1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Y34:Y36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S13:S15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B28:B30"/>
    <mergeCell ref="D28:D30"/>
    <mergeCell ref="F28:F30"/>
    <mergeCell ref="H28:H30"/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L13:L15"/>
    <mergeCell ref="L16:L18"/>
    <mergeCell ref="B10:B12"/>
    <mergeCell ref="D4:D6"/>
    <mergeCell ref="D7:D9"/>
    <mergeCell ref="D10:D12"/>
  </mergeCells>
  <conditionalFormatting sqref="D3:D24 F4:F24 H4:H24 I4:I36 L4:L36 N4:N36 P4:P36 AC4:AC36 AE4:AE36 AG4:AG36 AK4:AK36 AM4:AM36 AO4:AP36 Y4:Y39 H28:H62 D28:D1002">
    <cfRule type="notContainsBlanks" dxfId="1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9E0-B284-9841-AD90-2EF8F1599E54}">
  <dimension ref="A1:D86"/>
  <sheetViews>
    <sheetView zoomScale="150" zoomScaleNormal="150" workbookViewId="0">
      <selection activeCell="G49" sqref="G49"/>
    </sheetView>
  </sheetViews>
  <sheetFormatPr baseColWidth="10" defaultRowHeight="13" x14ac:dyDescent="0.15"/>
  <cols>
    <col min="1" max="1" width="11.1640625" bestFit="1" customWidth="1"/>
    <col min="2" max="3" width="8.1640625" bestFit="1" customWidth="1"/>
  </cols>
  <sheetData>
    <row r="1" spans="1:3" x14ac:dyDescent="0.15">
      <c r="A1" s="22" t="s">
        <v>18</v>
      </c>
      <c r="B1" s="22"/>
      <c r="C1" s="22"/>
    </row>
    <row r="2" spans="1:3" x14ac:dyDescent="0.15">
      <c r="A2" s="4" t="s">
        <v>5</v>
      </c>
      <c r="B2" s="12" t="s">
        <v>16</v>
      </c>
      <c r="C2" s="12" t="s">
        <v>17</v>
      </c>
    </row>
    <row r="3" spans="1:3" x14ac:dyDescent="0.15">
      <c r="A3" s="16">
        <v>600</v>
      </c>
      <c r="B3" s="13">
        <f>Data!D4</f>
        <v>0.189</v>
      </c>
      <c r="C3" s="13">
        <f>Data!D28</f>
        <v>1.7969999999999999</v>
      </c>
    </row>
    <row r="4" spans="1:3" x14ac:dyDescent="0.15">
      <c r="A4" s="27"/>
      <c r="B4" s="28"/>
      <c r="C4" s="28"/>
    </row>
    <row r="5" spans="1:3" x14ac:dyDescent="0.15">
      <c r="A5" s="27"/>
      <c r="B5" s="28"/>
      <c r="C5" s="28"/>
    </row>
    <row r="6" spans="1:3" x14ac:dyDescent="0.15">
      <c r="A6" s="16">
        <v>1000</v>
      </c>
      <c r="B6" s="13">
        <f>Data!D7</f>
        <v>1.095</v>
      </c>
      <c r="C6" s="13">
        <f>Data!D31</f>
        <v>5.7629999999999999</v>
      </c>
    </row>
    <row r="7" spans="1:3" x14ac:dyDescent="0.15">
      <c r="A7" s="27"/>
      <c r="B7" s="28"/>
      <c r="C7" s="28"/>
    </row>
    <row r="8" spans="1:3" x14ac:dyDescent="0.15">
      <c r="A8" s="27"/>
      <c r="B8" s="28"/>
      <c r="C8" s="28"/>
    </row>
    <row r="9" spans="1:3" x14ac:dyDescent="0.15">
      <c r="A9" s="16">
        <v>1400</v>
      </c>
      <c r="B9" s="13">
        <f>Data!D10</f>
        <v>3.1880000000000002</v>
      </c>
      <c r="C9" s="13">
        <f>Data!D34</f>
        <v>13.733000000000001</v>
      </c>
    </row>
    <row r="10" spans="1:3" x14ac:dyDescent="0.15">
      <c r="A10" s="27"/>
      <c r="B10" s="28"/>
      <c r="C10" s="28"/>
    </row>
    <row r="11" spans="1:3" x14ac:dyDescent="0.15">
      <c r="A11" s="27"/>
      <c r="B11" s="28"/>
      <c r="C11" s="28"/>
    </row>
    <row r="12" spans="1:3" x14ac:dyDescent="0.15">
      <c r="A12" s="16">
        <v>1800</v>
      </c>
      <c r="B12" s="13">
        <f>Data!D13</f>
        <v>17.236999999999998</v>
      </c>
      <c r="C12" s="13">
        <f>Data!D37</f>
        <v>26.492000000000001</v>
      </c>
    </row>
    <row r="13" spans="1:3" x14ac:dyDescent="0.15">
      <c r="A13" s="27"/>
      <c r="B13" s="28"/>
      <c r="C13" s="28"/>
    </row>
    <row r="14" spans="1:3" x14ac:dyDescent="0.15">
      <c r="A14" s="27"/>
      <c r="B14" s="28"/>
      <c r="C14" s="28"/>
    </row>
    <row r="15" spans="1:3" x14ac:dyDescent="0.15">
      <c r="A15" s="16">
        <v>2200</v>
      </c>
      <c r="B15" s="13">
        <f>Data!D16</f>
        <v>38.023000000000003</v>
      </c>
      <c r="C15" s="13">
        <f>Data!D40</f>
        <v>45.100999999999999</v>
      </c>
    </row>
    <row r="16" spans="1:3" x14ac:dyDescent="0.15">
      <c r="A16" s="27"/>
      <c r="B16" s="28"/>
      <c r="C16" s="28"/>
    </row>
    <row r="17" spans="1:3" x14ac:dyDescent="0.15">
      <c r="A17" s="27"/>
      <c r="B17" s="28"/>
      <c r="C17" s="28"/>
    </row>
    <row r="18" spans="1:3" x14ac:dyDescent="0.15">
      <c r="A18" s="16">
        <v>2600</v>
      </c>
      <c r="B18" s="13">
        <f>Data!D19</f>
        <v>68.037999999999997</v>
      </c>
      <c r="C18" s="13">
        <f>Data!D43</f>
        <v>70.769000000000005</v>
      </c>
    </row>
    <row r="19" spans="1:3" x14ac:dyDescent="0.15">
      <c r="A19" s="27"/>
      <c r="B19" s="28"/>
      <c r="C19" s="28"/>
    </row>
    <row r="20" spans="1:3" x14ac:dyDescent="0.15">
      <c r="A20" s="27"/>
      <c r="B20" s="28"/>
      <c r="C20" s="28"/>
    </row>
    <row r="21" spans="1:3" x14ac:dyDescent="0.15">
      <c r="A21" s="16">
        <v>3000</v>
      </c>
      <c r="B21" s="13">
        <f>Data!D22</f>
        <v>114.255</v>
      </c>
      <c r="C21" s="13">
        <f>Data!D46</f>
        <v>102.771</v>
      </c>
    </row>
    <row r="22" spans="1:3" x14ac:dyDescent="0.15">
      <c r="A22" s="27"/>
      <c r="B22" s="28"/>
      <c r="C22" s="28"/>
    </row>
    <row r="23" spans="1:3" x14ac:dyDescent="0.15">
      <c r="A23" s="27"/>
      <c r="B23" s="28"/>
      <c r="C23" s="28"/>
    </row>
    <row r="25" spans="1:3" x14ac:dyDescent="0.15">
      <c r="A25" s="22" t="s">
        <v>14</v>
      </c>
      <c r="B25" s="22"/>
      <c r="C25" s="22"/>
    </row>
    <row r="26" spans="1:3" x14ac:dyDescent="0.15">
      <c r="A26" s="4" t="s">
        <v>5</v>
      </c>
      <c r="B26" s="12" t="s">
        <v>16</v>
      </c>
      <c r="C26" s="12" t="s">
        <v>17</v>
      </c>
    </row>
    <row r="27" spans="1:3" x14ac:dyDescent="0.15">
      <c r="A27" s="16">
        <v>600</v>
      </c>
      <c r="B27" s="26">
        <f>Data!L4</f>
        <v>0.104</v>
      </c>
      <c r="C27" s="26">
        <f>Data!H28</f>
        <v>0.68799999999999994</v>
      </c>
    </row>
    <row r="28" spans="1:3" x14ac:dyDescent="0.15">
      <c r="A28" s="27"/>
      <c r="B28" s="26"/>
      <c r="C28" s="26"/>
    </row>
    <row r="29" spans="1:3" x14ac:dyDescent="0.15">
      <c r="A29" s="27"/>
      <c r="B29" s="26"/>
      <c r="C29" s="26"/>
    </row>
    <row r="30" spans="1:3" x14ac:dyDescent="0.15">
      <c r="A30" s="16">
        <v>1000</v>
      </c>
      <c r="B30" s="26">
        <f>Data!L7</f>
        <v>0.52800000000000002</v>
      </c>
      <c r="C30" s="26">
        <f>Data!H31</f>
        <v>2.7919999999999998</v>
      </c>
    </row>
    <row r="31" spans="1:3" x14ac:dyDescent="0.15">
      <c r="A31" s="27"/>
      <c r="B31" s="26"/>
      <c r="C31" s="26"/>
    </row>
    <row r="32" spans="1:3" x14ac:dyDescent="0.15">
      <c r="A32" s="27"/>
      <c r="B32" s="26"/>
      <c r="C32" s="26"/>
    </row>
    <row r="33" spans="1:3" x14ac:dyDescent="0.15">
      <c r="A33" s="16">
        <v>1400</v>
      </c>
      <c r="B33" s="26">
        <f>Data!L10</f>
        <v>1.4790000000000001</v>
      </c>
      <c r="C33" s="26">
        <f>Data!H34</f>
        <v>8.0760000000000005</v>
      </c>
    </row>
    <row r="34" spans="1:3" x14ac:dyDescent="0.15">
      <c r="A34" s="27"/>
      <c r="B34" s="26"/>
      <c r="C34" s="26"/>
    </row>
    <row r="35" spans="1:3" x14ac:dyDescent="0.15">
      <c r="A35" s="27"/>
      <c r="B35" s="26"/>
      <c r="C35" s="26"/>
    </row>
    <row r="36" spans="1:3" x14ac:dyDescent="0.15">
      <c r="A36" s="16">
        <v>1800</v>
      </c>
      <c r="B36" s="26">
        <f>Data!L13</f>
        <v>3.226</v>
      </c>
      <c r="C36" s="26">
        <f>Data!H37</f>
        <v>13.221</v>
      </c>
    </row>
    <row r="37" spans="1:3" x14ac:dyDescent="0.15">
      <c r="A37" s="27"/>
      <c r="B37" s="26"/>
      <c r="C37" s="26"/>
    </row>
    <row r="38" spans="1:3" x14ac:dyDescent="0.15">
      <c r="A38" s="27"/>
      <c r="B38" s="26"/>
      <c r="C38" s="26"/>
    </row>
    <row r="39" spans="1:3" x14ac:dyDescent="0.15">
      <c r="A39" s="16">
        <v>2200</v>
      </c>
      <c r="B39" s="26">
        <f>Data!L16</f>
        <v>6.0380000000000003</v>
      </c>
      <c r="C39" s="26">
        <f>Data!H40</f>
        <v>23.774999999999999</v>
      </c>
    </row>
    <row r="40" spans="1:3" x14ac:dyDescent="0.15">
      <c r="A40" s="27"/>
      <c r="B40" s="26"/>
      <c r="C40" s="26"/>
    </row>
    <row r="41" spans="1:3" x14ac:dyDescent="0.15">
      <c r="A41" s="27"/>
      <c r="B41" s="26"/>
      <c r="C41" s="26"/>
    </row>
    <row r="42" spans="1:3" x14ac:dyDescent="0.15">
      <c r="A42" s="16">
        <v>2600</v>
      </c>
      <c r="B42" s="26">
        <f>Data!L19</f>
        <v>10.103999999999999</v>
      </c>
      <c r="C42" s="26">
        <f>Data!H43</f>
        <v>38.57</v>
      </c>
    </row>
    <row r="43" spans="1:3" x14ac:dyDescent="0.15">
      <c r="A43" s="27"/>
      <c r="B43" s="26"/>
      <c r="C43" s="26"/>
    </row>
    <row r="44" spans="1:3" x14ac:dyDescent="0.15">
      <c r="A44" s="27"/>
      <c r="B44" s="26"/>
      <c r="C44" s="26"/>
    </row>
    <row r="45" spans="1:3" x14ac:dyDescent="0.15">
      <c r="A45" s="16">
        <v>3000</v>
      </c>
      <c r="B45" s="26">
        <f>Data!L22</f>
        <v>16.646000000000001</v>
      </c>
      <c r="C45" s="26">
        <f>Data!H46</f>
        <v>59.445</v>
      </c>
    </row>
    <row r="46" spans="1:3" x14ac:dyDescent="0.15">
      <c r="A46" s="27"/>
      <c r="B46" s="26"/>
      <c r="C46" s="26"/>
    </row>
    <row r="47" spans="1:3" x14ac:dyDescent="0.15">
      <c r="A47" s="27"/>
      <c r="B47" s="26"/>
      <c r="C47" s="26"/>
    </row>
    <row r="52" spans="1:4" x14ac:dyDescent="0.15">
      <c r="A52" s="22" t="s">
        <v>31</v>
      </c>
      <c r="B52" s="22"/>
      <c r="C52" s="22"/>
    </row>
    <row r="53" spans="1:4" x14ac:dyDescent="0.15">
      <c r="A53" s="4" t="s">
        <v>5</v>
      </c>
      <c r="B53" s="29" t="s">
        <v>32</v>
      </c>
      <c r="C53" s="29" t="s">
        <v>33</v>
      </c>
      <c r="D53" s="29" t="s">
        <v>32</v>
      </c>
    </row>
    <row r="54" spans="1:4" x14ac:dyDescent="0.15">
      <c r="A54" s="16">
        <v>600</v>
      </c>
    </row>
    <row r="55" spans="1:4" x14ac:dyDescent="0.15">
      <c r="A55" s="27"/>
    </row>
    <row r="56" spans="1:4" x14ac:dyDescent="0.15">
      <c r="A56" s="27"/>
    </row>
    <row r="57" spans="1:4" x14ac:dyDescent="0.15">
      <c r="A57" s="16">
        <v>1000</v>
      </c>
    </row>
    <row r="58" spans="1:4" x14ac:dyDescent="0.15">
      <c r="A58" s="27"/>
    </row>
    <row r="59" spans="1:4" x14ac:dyDescent="0.15">
      <c r="A59" s="27"/>
    </row>
    <row r="60" spans="1:4" x14ac:dyDescent="0.15">
      <c r="A60" s="16">
        <v>1400</v>
      </c>
    </row>
    <row r="61" spans="1:4" x14ac:dyDescent="0.15">
      <c r="A61" s="27"/>
    </row>
    <row r="62" spans="1:4" x14ac:dyDescent="0.15">
      <c r="A62" s="27"/>
    </row>
    <row r="63" spans="1:4" x14ac:dyDescent="0.15">
      <c r="A63" s="16">
        <v>1800</v>
      </c>
    </row>
    <row r="64" spans="1:4" x14ac:dyDescent="0.15">
      <c r="A64" s="27"/>
    </row>
    <row r="65" spans="1:1" x14ac:dyDescent="0.15">
      <c r="A65" s="27"/>
    </row>
    <row r="66" spans="1:1" x14ac:dyDescent="0.15">
      <c r="A66" s="16">
        <v>2200</v>
      </c>
    </row>
    <row r="67" spans="1:1" x14ac:dyDescent="0.15">
      <c r="A67" s="27"/>
    </row>
    <row r="68" spans="1:1" x14ac:dyDescent="0.15">
      <c r="A68" s="27"/>
    </row>
    <row r="69" spans="1:1" x14ac:dyDescent="0.15">
      <c r="A69" s="16">
        <v>2600</v>
      </c>
    </row>
    <row r="70" spans="1:1" x14ac:dyDescent="0.15">
      <c r="A70" s="27"/>
    </row>
    <row r="71" spans="1:1" x14ac:dyDescent="0.15">
      <c r="A71" s="27"/>
    </row>
    <row r="72" spans="1:1" x14ac:dyDescent="0.15">
      <c r="A72" s="16">
        <v>3000</v>
      </c>
    </row>
    <row r="73" spans="1:1" x14ac:dyDescent="0.15">
      <c r="A73" s="27"/>
    </row>
    <row r="74" spans="1:1" x14ac:dyDescent="0.15">
      <c r="A74" s="27"/>
    </row>
    <row r="75" spans="1:1" x14ac:dyDescent="0.15">
      <c r="A75" s="16">
        <v>4096</v>
      </c>
    </row>
    <row r="76" spans="1:1" x14ac:dyDescent="0.15">
      <c r="A76" s="27"/>
    </row>
    <row r="77" spans="1:1" x14ac:dyDescent="0.15">
      <c r="A77" s="27"/>
    </row>
    <row r="78" spans="1:1" x14ac:dyDescent="0.15">
      <c r="A78" s="16">
        <v>6144</v>
      </c>
    </row>
    <row r="79" spans="1:1" x14ac:dyDescent="0.15">
      <c r="A79" s="27"/>
    </row>
    <row r="80" spans="1:1" x14ac:dyDescent="0.15">
      <c r="A80" s="27"/>
    </row>
    <row r="81" spans="1:1" x14ac:dyDescent="0.15">
      <c r="A81" s="16">
        <v>8192</v>
      </c>
    </row>
    <row r="82" spans="1:1" x14ac:dyDescent="0.15">
      <c r="A82" s="27"/>
    </row>
    <row r="83" spans="1:1" x14ac:dyDescent="0.15">
      <c r="A83" s="27"/>
    </row>
    <row r="84" spans="1:1" x14ac:dyDescent="0.15">
      <c r="A84" s="16">
        <v>10240</v>
      </c>
    </row>
    <row r="85" spans="1:1" x14ac:dyDescent="0.15">
      <c r="A85" s="27"/>
    </row>
    <row r="86" spans="1:1" x14ac:dyDescent="0.15">
      <c r="A86" s="27"/>
    </row>
  </sheetData>
  <mergeCells count="56">
    <mergeCell ref="A81:A83"/>
    <mergeCell ref="A84:A86"/>
    <mergeCell ref="A66:A68"/>
    <mergeCell ref="A69:A71"/>
    <mergeCell ref="A72:A74"/>
    <mergeCell ref="A75:A77"/>
    <mergeCell ref="A78:A80"/>
    <mergeCell ref="A52:C52"/>
    <mergeCell ref="A54:A56"/>
    <mergeCell ref="A57:A59"/>
    <mergeCell ref="A60:A62"/>
    <mergeCell ref="A63:A65"/>
    <mergeCell ref="B15:B17"/>
    <mergeCell ref="B18:B20"/>
    <mergeCell ref="B21:B23"/>
    <mergeCell ref="A3:A5"/>
    <mergeCell ref="A6:A8"/>
    <mergeCell ref="A9:A11"/>
    <mergeCell ref="A12:A14"/>
    <mergeCell ref="A15:A17"/>
    <mergeCell ref="A18:A20"/>
    <mergeCell ref="C21:C23"/>
    <mergeCell ref="A1:C1"/>
    <mergeCell ref="A25:C25"/>
    <mergeCell ref="A27:A29"/>
    <mergeCell ref="A30:A32"/>
    <mergeCell ref="C3:C5"/>
    <mergeCell ref="C6:C8"/>
    <mergeCell ref="C9:C11"/>
    <mergeCell ref="C12:C14"/>
    <mergeCell ref="C15:C17"/>
    <mergeCell ref="C18:C20"/>
    <mergeCell ref="A21:A23"/>
    <mergeCell ref="B3:B5"/>
    <mergeCell ref="B6:B8"/>
    <mergeCell ref="B9:B11"/>
    <mergeCell ref="B12:B14"/>
    <mergeCell ref="A36:A38"/>
    <mergeCell ref="A39:A41"/>
    <mergeCell ref="A42:A44"/>
    <mergeCell ref="A45:A47"/>
    <mergeCell ref="B27:B29"/>
    <mergeCell ref="B30:B32"/>
    <mergeCell ref="B33:B35"/>
    <mergeCell ref="B36:B38"/>
    <mergeCell ref="B39:B41"/>
    <mergeCell ref="B42:B44"/>
    <mergeCell ref="A33:A35"/>
    <mergeCell ref="B45:B47"/>
    <mergeCell ref="C27:C29"/>
    <mergeCell ref="C30:C32"/>
    <mergeCell ref="C33:C35"/>
    <mergeCell ref="C36:C38"/>
    <mergeCell ref="C39:C41"/>
    <mergeCell ref="C42:C44"/>
    <mergeCell ref="C45:C47"/>
  </mergeCells>
  <conditionalFormatting sqref="B3:C23">
    <cfRule type="notContainsBlanks" dxfId="0" priority="1">
      <formula>LEN(TRIM(B3))&gt;0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1C01-DBEF-9349-A28C-200F38301EDA}">
  <dimension ref="A1:J35"/>
  <sheetViews>
    <sheetView zoomScale="150" zoomScaleNormal="150" workbookViewId="0">
      <selection activeCell="A24" sqref="A24:A35"/>
    </sheetView>
  </sheetViews>
  <sheetFormatPr baseColWidth="10" defaultRowHeight="13" x14ac:dyDescent="0.15"/>
  <cols>
    <col min="1" max="1" width="11.1640625" bestFit="1" customWidth="1"/>
    <col min="2" max="2" width="18.83203125" bestFit="1" customWidth="1"/>
    <col min="3" max="4" width="20" bestFit="1" customWidth="1"/>
    <col min="5" max="6" width="20.83203125" bestFit="1" customWidth="1"/>
    <col min="7" max="8" width="21.83203125" bestFit="1" customWidth="1"/>
    <col min="9" max="10" width="18.83203125" bestFit="1" customWidth="1"/>
  </cols>
  <sheetData>
    <row r="1" spans="1:10" x14ac:dyDescent="0.1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15">
      <c r="A2" s="4" t="s">
        <v>5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29</v>
      </c>
      <c r="J2" s="12" t="s">
        <v>30</v>
      </c>
    </row>
    <row r="3" spans="1:10" x14ac:dyDescent="0.15">
      <c r="A3" s="16">
        <v>600</v>
      </c>
      <c r="B3" s="26">
        <f>Data!L4</f>
        <v>0.104</v>
      </c>
      <c r="C3" s="26">
        <f>Data!AC4</f>
        <v>1.4999999999999999E-2</v>
      </c>
      <c r="D3" s="25">
        <f>Data!AK4</f>
        <v>0.16</v>
      </c>
      <c r="E3" s="25">
        <f>ROUND(B3/C3,3)</f>
        <v>6.9329999999999998</v>
      </c>
      <c r="F3" s="25">
        <f>ROUND(B3/D3,3)</f>
        <v>0.65</v>
      </c>
      <c r="G3" s="25">
        <f>ROUND(E3/Data!$B$51,3)</f>
        <v>0.86699999999999999</v>
      </c>
      <c r="H3" s="25">
        <f>ROUND(F3/Data!$B$51,3)</f>
        <v>8.1000000000000003E-2</v>
      </c>
      <c r="I3" s="25">
        <f>POWER(2*A3,3)/C3</f>
        <v>115200000000</v>
      </c>
      <c r="J3" s="25">
        <f>POWER(2*A3,3)/D3</f>
        <v>10800000000</v>
      </c>
    </row>
    <row r="4" spans="1:10" x14ac:dyDescent="0.15">
      <c r="A4" s="27"/>
      <c r="B4" s="26"/>
      <c r="C4" s="26"/>
      <c r="D4" s="25"/>
      <c r="E4" s="25"/>
      <c r="F4" s="25"/>
      <c r="G4" s="25"/>
      <c r="H4" s="25"/>
      <c r="I4" s="25"/>
      <c r="J4" s="25"/>
    </row>
    <row r="5" spans="1:10" x14ac:dyDescent="0.15">
      <c r="A5" s="27"/>
      <c r="B5" s="26"/>
      <c r="C5" s="26"/>
      <c r="D5" s="25"/>
      <c r="E5" s="25"/>
      <c r="F5" s="25"/>
      <c r="G5" s="25"/>
      <c r="H5" s="25"/>
      <c r="I5" s="25"/>
      <c r="J5" s="25"/>
    </row>
    <row r="6" spans="1:10" x14ac:dyDescent="0.15">
      <c r="A6" s="16">
        <v>1000</v>
      </c>
      <c r="B6" s="26">
        <f>Data!L7</f>
        <v>0.52800000000000002</v>
      </c>
      <c r="C6" s="26">
        <f>Data!AC7</f>
        <v>6.6000000000000003E-2</v>
      </c>
      <c r="D6" s="25">
        <f>Data!AK7</f>
        <v>0.48399999999999999</v>
      </c>
      <c r="E6" s="25">
        <f t="shared" ref="E6:E35" si="0">ROUND(B6/C6,3)</f>
        <v>8</v>
      </c>
      <c r="F6" s="25">
        <f t="shared" ref="F6:F35" si="1">ROUND(B6/D6,3)</f>
        <v>1.091</v>
      </c>
      <c r="G6" s="25">
        <f>ROUND(E6/Data!$B$51,3)</f>
        <v>1</v>
      </c>
      <c r="H6" s="25">
        <f>ROUND(F6/Data!$B$51,3)</f>
        <v>0.13600000000000001</v>
      </c>
      <c r="I6" s="25">
        <f t="shared" ref="I6:I35" si="2">POWER(2*A6,3)/C6</f>
        <v>121212121212.1212</v>
      </c>
      <c r="J6" s="25">
        <f t="shared" ref="J6:J35" si="3">POWER(2*A6,3)/D6</f>
        <v>16528925619.834711</v>
      </c>
    </row>
    <row r="7" spans="1:10" x14ac:dyDescent="0.15">
      <c r="A7" s="27"/>
      <c r="B7" s="26"/>
      <c r="C7" s="26"/>
      <c r="D7" s="25"/>
      <c r="E7" s="25"/>
      <c r="F7" s="25"/>
      <c r="G7" s="25"/>
      <c r="H7" s="25"/>
      <c r="I7" s="25"/>
      <c r="J7" s="25"/>
    </row>
    <row r="8" spans="1:10" x14ac:dyDescent="0.15">
      <c r="A8" s="27"/>
      <c r="B8" s="26"/>
      <c r="C8" s="26"/>
      <c r="D8" s="25"/>
      <c r="E8" s="25"/>
      <c r="F8" s="25"/>
      <c r="G8" s="25"/>
      <c r="H8" s="25"/>
      <c r="I8" s="25"/>
      <c r="J8" s="25"/>
    </row>
    <row r="9" spans="1:10" x14ac:dyDescent="0.15">
      <c r="A9" s="16">
        <v>1400</v>
      </c>
      <c r="B9" s="26">
        <f>Data!L10</f>
        <v>1.4790000000000001</v>
      </c>
      <c r="C9" s="26">
        <f>Data!AC10</f>
        <v>0.219</v>
      </c>
      <c r="D9" s="25">
        <f>Data!AK10</f>
        <v>1.353</v>
      </c>
      <c r="E9" s="25">
        <f t="shared" ref="E9:E35" si="4">ROUND(B9/C9,3)</f>
        <v>6.7530000000000001</v>
      </c>
      <c r="F9" s="25">
        <f t="shared" ref="F9:F35" si="5">ROUND(B9/D9,3)</f>
        <v>1.093</v>
      </c>
      <c r="G9" s="25">
        <f>ROUND(E9/Data!$B$51,3)</f>
        <v>0.84399999999999997</v>
      </c>
      <c r="H9" s="25">
        <f>ROUND(F9/Data!$B$51,3)</f>
        <v>0.13700000000000001</v>
      </c>
      <c r="I9" s="25">
        <f t="shared" ref="I9:I35" si="6">POWER(2*A9,3)/C9</f>
        <v>100237442922.37444</v>
      </c>
      <c r="J9" s="25">
        <f t="shared" ref="J9:J35" si="7">POWER(2*A9,3)/D9</f>
        <v>16224685883.222469</v>
      </c>
    </row>
    <row r="10" spans="1:10" x14ac:dyDescent="0.15">
      <c r="A10" s="27"/>
      <c r="B10" s="26"/>
      <c r="C10" s="26"/>
      <c r="D10" s="25"/>
      <c r="E10" s="25"/>
      <c r="F10" s="25"/>
      <c r="G10" s="25"/>
      <c r="H10" s="25"/>
      <c r="I10" s="25"/>
      <c r="J10" s="25"/>
    </row>
    <row r="11" spans="1:10" x14ac:dyDescent="0.15">
      <c r="A11" s="27"/>
      <c r="B11" s="26"/>
      <c r="C11" s="26"/>
      <c r="D11" s="25"/>
      <c r="E11" s="25"/>
      <c r="F11" s="25"/>
      <c r="G11" s="25"/>
      <c r="H11" s="25"/>
      <c r="I11" s="25"/>
      <c r="J11" s="25"/>
    </row>
    <row r="12" spans="1:10" x14ac:dyDescent="0.15">
      <c r="A12" s="16">
        <v>1800</v>
      </c>
      <c r="B12" s="26">
        <f>Data!L13</f>
        <v>3.226</v>
      </c>
      <c r="C12" s="26">
        <f>Data!AC13</f>
        <v>0.55400000000000005</v>
      </c>
      <c r="D12" s="25">
        <f>Data!AK13</f>
        <v>3.0510000000000002</v>
      </c>
      <c r="E12" s="25">
        <f t="shared" ref="E12:E35" si="8">ROUND(B12/C12,3)</f>
        <v>5.8230000000000004</v>
      </c>
      <c r="F12" s="25">
        <f t="shared" ref="F12:F35" si="9">ROUND(B12/D12,3)</f>
        <v>1.0569999999999999</v>
      </c>
      <c r="G12" s="25">
        <f>ROUND(E12/Data!$B$51,3)</f>
        <v>0.72799999999999998</v>
      </c>
      <c r="H12" s="25">
        <f>ROUND(F12/Data!$B$51,3)</f>
        <v>0.13200000000000001</v>
      </c>
      <c r="I12" s="25">
        <f t="shared" ref="I12:I35" si="10">POWER(2*A12,3)/C12</f>
        <v>84216606498.194931</v>
      </c>
      <c r="J12" s="25">
        <f t="shared" ref="J12:J35" si="11">POWER(2*A12,3)/D12</f>
        <v>15292035398.230087</v>
      </c>
    </row>
    <row r="13" spans="1:10" x14ac:dyDescent="0.15">
      <c r="A13" s="27"/>
      <c r="B13" s="26"/>
      <c r="C13" s="26"/>
      <c r="D13" s="25"/>
      <c r="E13" s="25"/>
      <c r="F13" s="25"/>
      <c r="G13" s="25"/>
      <c r="H13" s="25"/>
      <c r="I13" s="25"/>
      <c r="J13" s="25"/>
    </row>
    <row r="14" spans="1:10" x14ac:dyDescent="0.15">
      <c r="A14" s="27"/>
      <c r="B14" s="26"/>
      <c r="C14" s="26"/>
      <c r="D14" s="25"/>
      <c r="E14" s="25"/>
      <c r="F14" s="25"/>
      <c r="G14" s="25"/>
      <c r="H14" s="25"/>
      <c r="I14" s="25"/>
      <c r="J14" s="25"/>
    </row>
    <row r="15" spans="1:10" x14ac:dyDescent="0.15">
      <c r="A15" s="16">
        <v>2200</v>
      </c>
      <c r="B15" s="26">
        <f>Data!L16</f>
        <v>6.0380000000000003</v>
      </c>
      <c r="C15" s="26">
        <f>Data!AC16</f>
        <v>1.2629999999999999</v>
      </c>
      <c r="D15" s="25">
        <f>Data!AK16</f>
        <v>5.5250000000000004</v>
      </c>
      <c r="E15" s="25">
        <f t="shared" ref="E15:E35" si="12">ROUND(B15/C15,3)</f>
        <v>4.7809999999999997</v>
      </c>
      <c r="F15" s="25">
        <f t="shared" ref="F15:F35" si="13">ROUND(B15/D15,3)</f>
        <v>1.093</v>
      </c>
      <c r="G15" s="25">
        <f>ROUND(E15/Data!$B$51,3)</f>
        <v>0.59799999999999998</v>
      </c>
      <c r="H15" s="25">
        <f>ROUND(F15/Data!$B$51,3)</f>
        <v>0.13700000000000001</v>
      </c>
      <c r="I15" s="25">
        <f t="shared" ref="I15:I35" si="14">POWER(2*A15,3)/C15</f>
        <v>67445764053.840065</v>
      </c>
      <c r="J15" s="25">
        <f t="shared" ref="J15:J35" si="15">POWER(2*A15,3)/D15</f>
        <v>15417918552.036198</v>
      </c>
    </row>
    <row r="16" spans="1:10" x14ac:dyDescent="0.15">
      <c r="A16" s="27"/>
      <c r="B16" s="26"/>
      <c r="C16" s="26"/>
      <c r="D16" s="25"/>
      <c r="E16" s="25"/>
      <c r="F16" s="25"/>
      <c r="G16" s="25"/>
      <c r="H16" s="25"/>
      <c r="I16" s="25"/>
      <c r="J16" s="25"/>
    </row>
    <row r="17" spans="1:10" x14ac:dyDescent="0.15">
      <c r="A17" s="27"/>
      <c r="B17" s="26"/>
      <c r="C17" s="26"/>
      <c r="D17" s="25"/>
      <c r="E17" s="25"/>
      <c r="F17" s="25"/>
      <c r="G17" s="25"/>
      <c r="H17" s="25"/>
      <c r="I17" s="25"/>
      <c r="J17" s="25"/>
    </row>
    <row r="18" spans="1:10" x14ac:dyDescent="0.15">
      <c r="A18" s="16">
        <v>2600</v>
      </c>
      <c r="B18" s="26">
        <f>Data!L19</f>
        <v>10.103999999999999</v>
      </c>
      <c r="C18" s="26">
        <f>Data!AC19</f>
        <v>1.996</v>
      </c>
      <c r="D18" s="25">
        <f>Data!AK19</f>
        <v>9.2189999999999994</v>
      </c>
      <c r="E18" s="25">
        <f t="shared" ref="E18:E35" si="16">ROUND(B18/C18,3)</f>
        <v>5.0620000000000003</v>
      </c>
      <c r="F18" s="25">
        <f t="shared" ref="F18:F35" si="17">ROUND(B18/D18,3)</f>
        <v>1.0960000000000001</v>
      </c>
      <c r="G18" s="25">
        <f>ROUND(E18/Data!$B$51,3)</f>
        <v>0.63300000000000001</v>
      </c>
      <c r="H18" s="25">
        <f>ROUND(F18/Data!$B$51,3)</f>
        <v>0.13700000000000001</v>
      </c>
      <c r="I18" s="25">
        <f t="shared" ref="I18:I35" si="18">POWER(2*A18,3)/C18</f>
        <v>70444889779.559113</v>
      </c>
      <c r="J18" s="25">
        <f t="shared" ref="J18:J35" si="19">POWER(2*A18,3)/D18</f>
        <v>15251979607.332684</v>
      </c>
    </row>
    <row r="19" spans="1:10" x14ac:dyDescent="0.15">
      <c r="A19" s="27"/>
      <c r="B19" s="26"/>
      <c r="C19" s="26"/>
      <c r="D19" s="25"/>
      <c r="E19" s="25"/>
      <c r="F19" s="25"/>
      <c r="G19" s="25"/>
      <c r="H19" s="25"/>
      <c r="I19" s="25"/>
      <c r="J19" s="25"/>
    </row>
    <row r="20" spans="1:10" x14ac:dyDescent="0.15">
      <c r="A20" s="27"/>
      <c r="B20" s="26"/>
      <c r="C20" s="26"/>
      <c r="D20" s="25"/>
      <c r="E20" s="25"/>
      <c r="F20" s="25"/>
      <c r="G20" s="25"/>
      <c r="H20" s="25"/>
      <c r="I20" s="25"/>
      <c r="J20" s="25"/>
    </row>
    <row r="21" spans="1:10" x14ac:dyDescent="0.15">
      <c r="A21" s="16">
        <v>3000</v>
      </c>
      <c r="B21" s="26">
        <f>Data!L22</f>
        <v>16.646000000000001</v>
      </c>
      <c r="C21" s="26">
        <f>Data!AC22</f>
        <v>2.8260000000000001</v>
      </c>
      <c r="D21" s="25">
        <f>Data!AK22</f>
        <v>13.6</v>
      </c>
      <c r="E21" s="25">
        <f t="shared" ref="E21:E35" si="20">ROUND(B21/C21,3)</f>
        <v>5.89</v>
      </c>
      <c r="F21" s="25">
        <f t="shared" ref="F21:F35" si="21">ROUND(B21/D21,3)</f>
        <v>1.224</v>
      </c>
      <c r="G21" s="25">
        <f>ROUND(E21/Data!$B$51,3)</f>
        <v>0.73599999999999999</v>
      </c>
      <c r="H21" s="25">
        <f>ROUND(F21/Data!$B$51,3)</f>
        <v>0.153</v>
      </c>
      <c r="I21" s="25">
        <f t="shared" ref="I21:I35" si="22">POWER(2*A21,3)/C21</f>
        <v>76433121019.108276</v>
      </c>
      <c r="J21" s="25">
        <f t="shared" ref="J21:J35" si="23">POWER(2*A21,3)/D21</f>
        <v>15882352941.176472</v>
      </c>
    </row>
    <row r="22" spans="1:10" x14ac:dyDescent="0.15">
      <c r="A22" s="27"/>
      <c r="B22" s="26"/>
      <c r="C22" s="26"/>
      <c r="D22" s="25"/>
      <c r="E22" s="25"/>
      <c r="F22" s="25"/>
      <c r="G22" s="25"/>
      <c r="H22" s="25"/>
      <c r="I22" s="25"/>
      <c r="J22" s="25"/>
    </row>
    <row r="23" spans="1:10" x14ac:dyDescent="0.15">
      <c r="A23" s="27"/>
      <c r="B23" s="26"/>
      <c r="C23" s="26"/>
      <c r="D23" s="25"/>
      <c r="E23" s="25"/>
      <c r="F23" s="25"/>
      <c r="G23" s="25"/>
      <c r="H23" s="25"/>
      <c r="I23" s="25"/>
      <c r="J23" s="25"/>
    </row>
    <row r="24" spans="1:10" x14ac:dyDescent="0.15">
      <c r="A24" s="16">
        <v>4096</v>
      </c>
      <c r="B24" s="26">
        <f>Data!L25</f>
        <v>40.503</v>
      </c>
      <c r="C24" s="26">
        <f>Data!AC25</f>
        <v>7.24</v>
      </c>
      <c r="D24" s="25">
        <f>Data!AK25</f>
        <v>33.082999999999998</v>
      </c>
      <c r="E24" s="25">
        <f t="shared" ref="E24:E35" si="24">ROUND(B24/C24,3)</f>
        <v>5.5940000000000003</v>
      </c>
      <c r="F24" s="25">
        <f t="shared" ref="F24:F35" si="25">ROUND(B24/D24,3)</f>
        <v>1.224</v>
      </c>
      <c r="G24" s="25">
        <f>ROUND(E24/Data!$B$51,3)</f>
        <v>0.69899999999999995</v>
      </c>
      <c r="H24" s="25">
        <f>ROUND(F24/Data!$B$51,3)</f>
        <v>0.153</v>
      </c>
      <c r="I24" s="25">
        <f t="shared" ref="I24:I35" si="26">POWER(2*A24,3)/C24</f>
        <v>75933123465.193375</v>
      </c>
      <c r="J24" s="25">
        <f t="shared" ref="J24:J35" si="27">POWER(2*A24,3)/D24</f>
        <v>16617471628.570566</v>
      </c>
    </row>
    <row r="25" spans="1:10" x14ac:dyDescent="0.15">
      <c r="A25" s="27"/>
      <c r="B25" s="26"/>
      <c r="C25" s="26"/>
      <c r="D25" s="25"/>
      <c r="E25" s="25"/>
      <c r="F25" s="25"/>
      <c r="G25" s="25"/>
      <c r="H25" s="25"/>
      <c r="I25" s="25"/>
      <c r="J25" s="25"/>
    </row>
    <row r="26" spans="1:10" x14ac:dyDescent="0.15">
      <c r="A26" s="27"/>
      <c r="B26" s="26"/>
      <c r="C26" s="26"/>
      <c r="D26" s="25"/>
      <c r="E26" s="25"/>
      <c r="F26" s="25"/>
      <c r="G26" s="25"/>
      <c r="H26" s="25"/>
      <c r="I26" s="25"/>
      <c r="J26" s="25"/>
    </row>
    <row r="27" spans="1:10" x14ac:dyDescent="0.15">
      <c r="A27" s="16">
        <v>6144</v>
      </c>
      <c r="B27" s="26">
        <f>Data!L28</f>
        <v>136.88900000000001</v>
      </c>
      <c r="C27" s="26">
        <f>Data!AC28</f>
        <v>27.321999999999999</v>
      </c>
      <c r="D27" s="25">
        <f>Data!AK28</f>
        <v>104.036</v>
      </c>
      <c r="E27" s="25">
        <f t="shared" ref="E27:E35" si="28">ROUND(B27/C27,3)</f>
        <v>5.01</v>
      </c>
      <c r="F27" s="25">
        <f t="shared" ref="F27:F35" si="29">ROUND(B27/D27,3)</f>
        <v>1.3160000000000001</v>
      </c>
      <c r="G27" s="25">
        <f>ROUND(E27/Data!$B$51,3)</f>
        <v>0.626</v>
      </c>
      <c r="H27" s="25">
        <f>ROUND(F27/Data!$B$51,3)</f>
        <v>0.16500000000000001</v>
      </c>
      <c r="I27" s="25">
        <f t="shared" ref="I27:I35" si="30">POWER(2*A27,3)/C27</f>
        <v>67909591972.476395</v>
      </c>
      <c r="J27" s="25">
        <f t="shared" ref="J27:J35" si="31">POWER(2*A27,3)/D27</f>
        <v>17834459916.490444</v>
      </c>
    </row>
    <row r="28" spans="1:10" x14ac:dyDescent="0.15">
      <c r="A28" s="27"/>
      <c r="B28" s="26"/>
      <c r="C28" s="26"/>
      <c r="D28" s="25"/>
      <c r="E28" s="25"/>
      <c r="F28" s="25"/>
      <c r="G28" s="25"/>
      <c r="H28" s="25"/>
      <c r="I28" s="25"/>
      <c r="J28" s="25"/>
    </row>
    <row r="29" spans="1:10" x14ac:dyDescent="0.15">
      <c r="A29" s="27"/>
      <c r="B29" s="26"/>
      <c r="C29" s="26"/>
      <c r="D29" s="25"/>
      <c r="E29" s="25"/>
      <c r="F29" s="25"/>
      <c r="G29" s="25"/>
      <c r="H29" s="25"/>
      <c r="I29" s="25"/>
      <c r="J29" s="25"/>
    </row>
    <row r="30" spans="1:10" x14ac:dyDescent="0.15">
      <c r="A30" s="16">
        <v>8192</v>
      </c>
      <c r="B30" s="26">
        <f>Data!L31</f>
        <v>330.24299999999999</v>
      </c>
      <c r="C30" s="26">
        <f>Data!AC31</f>
        <v>72.872</v>
      </c>
      <c r="D30" s="25">
        <f>Data!AK31</f>
        <v>256.863</v>
      </c>
      <c r="E30" s="25">
        <f t="shared" ref="E30:E35" si="32">ROUND(B30/C30,3)</f>
        <v>4.532</v>
      </c>
      <c r="F30" s="25">
        <f t="shared" ref="F30:F35" si="33">ROUND(B30/D30,3)</f>
        <v>1.286</v>
      </c>
      <c r="G30" s="25">
        <f>ROUND(E30/Data!$B$51,3)</f>
        <v>0.56699999999999995</v>
      </c>
      <c r="H30" s="25">
        <f>ROUND(F30/Data!$B$51,3)</f>
        <v>0.161</v>
      </c>
      <c r="I30" s="25">
        <f t="shared" ref="I30:I35" si="34">POWER(2*A30,3)/C30</f>
        <v>60353036984.08168</v>
      </c>
      <c r="J30" s="25">
        <f t="shared" ref="J30:J35" si="35">POWER(2*A30,3)/D30</f>
        <v>17122148815.142702</v>
      </c>
    </row>
    <row r="31" spans="1:10" x14ac:dyDescent="0.15">
      <c r="A31" s="27"/>
      <c r="B31" s="26"/>
      <c r="C31" s="26"/>
      <c r="D31" s="25"/>
      <c r="E31" s="25"/>
      <c r="F31" s="25"/>
      <c r="G31" s="25"/>
      <c r="H31" s="25"/>
      <c r="I31" s="25"/>
      <c r="J31" s="25"/>
    </row>
    <row r="32" spans="1:10" x14ac:dyDescent="0.15">
      <c r="A32" s="27"/>
      <c r="B32" s="26"/>
      <c r="C32" s="26"/>
      <c r="D32" s="25"/>
      <c r="E32" s="25"/>
      <c r="F32" s="25"/>
      <c r="G32" s="25"/>
      <c r="H32" s="25"/>
      <c r="I32" s="25"/>
      <c r="J32" s="25"/>
    </row>
    <row r="33" spans="1:10" x14ac:dyDescent="0.15">
      <c r="A33" s="16">
        <v>10240</v>
      </c>
      <c r="B33" s="26">
        <f>Data!L34</f>
        <v>636.11300000000006</v>
      </c>
      <c r="C33" s="26">
        <f>Data!AC34</f>
        <v>170.45500000000001</v>
      </c>
      <c r="D33" s="25">
        <f>Data!AK34</f>
        <v>505.93</v>
      </c>
      <c r="E33" s="25">
        <f t="shared" ref="E33:E35" si="36">ROUND(B33/C33,3)</f>
        <v>3.7320000000000002</v>
      </c>
      <c r="F33" s="25">
        <f t="shared" ref="F33:F35" si="37">ROUND(B33/D33,3)</f>
        <v>1.2569999999999999</v>
      </c>
      <c r="G33" s="25">
        <f>ROUND(E33/Data!$B$51,3)</f>
        <v>0.46700000000000003</v>
      </c>
      <c r="H33" s="25">
        <f>ROUND(F33/Data!$B$51,3)</f>
        <v>0.157</v>
      </c>
      <c r="I33" s="25">
        <f t="shared" ref="I33:I35" si="38">POWER(2*A33,3)/C33</f>
        <v>50394148555.337181</v>
      </c>
      <c r="J33" s="25">
        <f t="shared" ref="J33:J35" si="39">POWER(2*A33,3)/D33</f>
        <v>16978504125.076591</v>
      </c>
    </row>
    <row r="34" spans="1:10" x14ac:dyDescent="0.15">
      <c r="A34" s="27"/>
      <c r="B34" s="26"/>
      <c r="C34" s="26"/>
      <c r="D34" s="25"/>
      <c r="E34" s="25"/>
      <c r="F34" s="25"/>
      <c r="G34" s="25"/>
      <c r="H34" s="25"/>
      <c r="I34" s="25"/>
      <c r="J34" s="25"/>
    </row>
    <row r="35" spans="1:10" x14ac:dyDescent="0.15">
      <c r="A35" s="27"/>
      <c r="B35" s="26"/>
      <c r="C35" s="26"/>
      <c r="D35" s="25"/>
      <c r="E35" s="25"/>
      <c r="F35" s="25"/>
      <c r="G35" s="25"/>
      <c r="H35" s="25"/>
      <c r="I35" s="25"/>
      <c r="J35" s="25"/>
    </row>
  </sheetData>
  <mergeCells count="111">
    <mergeCell ref="A1:J1"/>
    <mergeCell ref="J18:J20"/>
    <mergeCell ref="J21:J23"/>
    <mergeCell ref="J24:J26"/>
    <mergeCell ref="J27:J29"/>
    <mergeCell ref="J30:J32"/>
    <mergeCell ref="J33:J35"/>
    <mergeCell ref="I21:I23"/>
    <mergeCell ref="I24:I26"/>
    <mergeCell ref="I27:I29"/>
    <mergeCell ref="I30:I32"/>
    <mergeCell ref="I33:I35"/>
    <mergeCell ref="J3:J5"/>
    <mergeCell ref="J6:J8"/>
    <mergeCell ref="J9:J11"/>
    <mergeCell ref="J12:J14"/>
    <mergeCell ref="J15:J17"/>
    <mergeCell ref="I3:I5"/>
    <mergeCell ref="I6:I8"/>
    <mergeCell ref="I9:I11"/>
    <mergeCell ref="I12:I14"/>
    <mergeCell ref="I15:I17"/>
    <mergeCell ref="I18:I20"/>
    <mergeCell ref="H18:H20"/>
    <mergeCell ref="H21:H23"/>
    <mergeCell ref="H24:H26"/>
    <mergeCell ref="H27:H29"/>
    <mergeCell ref="H30:H32"/>
    <mergeCell ref="H33:H35"/>
    <mergeCell ref="G21:G23"/>
    <mergeCell ref="G24:G26"/>
    <mergeCell ref="G27:G29"/>
    <mergeCell ref="G30:G32"/>
    <mergeCell ref="G33:G35"/>
    <mergeCell ref="H3:H5"/>
    <mergeCell ref="H6:H8"/>
    <mergeCell ref="H9:H11"/>
    <mergeCell ref="H12:H14"/>
    <mergeCell ref="H15:H17"/>
    <mergeCell ref="G3:G5"/>
    <mergeCell ref="G6:G8"/>
    <mergeCell ref="G9:G11"/>
    <mergeCell ref="G12:G14"/>
    <mergeCell ref="G15:G17"/>
    <mergeCell ref="G18:G20"/>
    <mergeCell ref="F21:F23"/>
    <mergeCell ref="F24:F26"/>
    <mergeCell ref="F27:F29"/>
    <mergeCell ref="F30:F32"/>
    <mergeCell ref="F33:F35"/>
    <mergeCell ref="E24:E26"/>
    <mergeCell ref="E27:E29"/>
    <mergeCell ref="E30:E32"/>
    <mergeCell ref="E33:E35"/>
    <mergeCell ref="F3:F5"/>
    <mergeCell ref="F6:F8"/>
    <mergeCell ref="F9:F11"/>
    <mergeCell ref="F12:F14"/>
    <mergeCell ref="F15:F17"/>
    <mergeCell ref="F18:F20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E21:E23"/>
    <mergeCell ref="D9:D11"/>
    <mergeCell ref="D12:D14"/>
    <mergeCell ref="D15:D17"/>
    <mergeCell ref="D18:D20"/>
    <mergeCell ref="D21:D23"/>
    <mergeCell ref="D24:D26"/>
    <mergeCell ref="A33:A35"/>
    <mergeCell ref="B24:B26"/>
    <mergeCell ref="B27:B29"/>
    <mergeCell ref="B30:B32"/>
    <mergeCell ref="B33:B35"/>
    <mergeCell ref="C24:C26"/>
    <mergeCell ref="C27:C29"/>
    <mergeCell ref="C30:C32"/>
    <mergeCell ref="C33:C35"/>
    <mergeCell ref="A21:A23"/>
    <mergeCell ref="B21:B23"/>
    <mergeCell ref="C21:C23"/>
    <mergeCell ref="A24:A26"/>
    <mergeCell ref="A27:A29"/>
    <mergeCell ref="A30:A32"/>
    <mergeCell ref="A15:A17"/>
    <mergeCell ref="B15:B17"/>
    <mergeCell ref="C15:C17"/>
    <mergeCell ref="A18:A20"/>
    <mergeCell ref="B18:B20"/>
    <mergeCell ref="C18:C20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D3:D5"/>
    <mergeCell ref="D6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5800-5FCA-194D-8569-9B1CEC98C6E1}">
  <dimension ref="A2:D35"/>
  <sheetViews>
    <sheetView zoomScale="150" zoomScaleNormal="150" workbookViewId="0">
      <selection activeCell="D3" sqref="D3"/>
    </sheetView>
  </sheetViews>
  <sheetFormatPr baseColWidth="10" defaultRowHeight="13" x14ac:dyDescent="0.15"/>
  <cols>
    <col min="2" max="2" width="14" customWidth="1"/>
  </cols>
  <sheetData>
    <row r="2" spans="1:4" x14ac:dyDescent="0.15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15">
      <c r="A3" s="13">
        <v>600</v>
      </c>
      <c r="B3" s="23">
        <f>Data!D4</f>
        <v>0.189</v>
      </c>
      <c r="C3" s="23">
        <f>Data!L4</f>
        <v>0.104</v>
      </c>
    </row>
    <row r="4" spans="1:4" x14ac:dyDescent="0.15">
      <c r="A4" s="14"/>
      <c r="B4" s="23"/>
      <c r="C4" s="23"/>
    </row>
    <row r="5" spans="1:4" x14ac:dyDescent="0.15">
      <c r="A5" s="14"/>
      <c r="B5" s="23"/>
      <c r="C5" s="23"/>
    </row>
    <row r="6" spans="1:4" x14ac:dyDescent="0.15">
      <c r="A6" s="13">
        <v>1000</v>
      </c>
      <c r="B6" s="23">
        <f>Data!D7</f>
        <v>1.095</v>
      </c>
      <c r="C6" s="23">
        <f>Data!L7</f>
        <v>0.52800000000000002</v>
      </c>
    </row>
    <row r="7" spans="1:4" x14ac:dyDescent="0.15">
      <c r="A7" s="14"/>
      <c r="B7" s="23"/>
      <c r="C7" s="23"/>
    </row>
    <row r="8" spans="1:4" x14ac:dyDescent="0.15">
      <c r="A8" s="14"/>
      <c r="B8" s="23"/>
      <c r="C8" s="23"/>
    </row>
    <row r="9" spans="1:4" x14ac:dyDescent="0.15">
      <c r="A9" s="13">
        <v>1400</v>
      </c>
      <c r="B9" s="23">
        <f>Data!D10</f>
        <v>3.1880000000000002</v>
      </c>
      <c r="C9" s="23">
        <f>Data!L10</f>
        <v>1.4790000000000001</v>
      </c>
    </row>
    <row r="10" spans="1:4" x14ac:dyDescent="0.15">
      <c r="A10" s="14"/>
      <c r="B10" s="23"/>
      <c r="C10" s="23"/>
    </row>
    <row r="11" spans="1:4" x14ac:dyDescent="0.15">
      <c r="A11" s="14"/>
      <c r="B11" s="23"/>
      <c r="C11" s="23"/>
    </row>
    <row r="12" spans="1:4" x14ac:dyDescent="0.15">
      <c r="A12" s="13">
        <v>1800</v>
      </c>
      <c r="B12" s="23">
        <f>Data!D13</f>
        <v>17.236999999999998</v>
      </c>
      <c r="C12" s="23">
        <f>Data!L13</f>
        <v>3.226</v>
      </c>
    </row>
    <row r="13" spans="1:4" x14ac:dyDescent="0.15">
      <c r="A13" s="14"/>
      <c r="B13" s="23"/>
      <c r="C13" s="23"/>
    </row>
    <row r="14" spans="1:4" x14ac:dyDescent="0.15">
      <c r="A14" s="14"/>
      <c r="B14" s="23"/>
      <c r="C14" s="23"/>
    </row>
    <row r="15" spans="1:4" x14ac:dyDescent="0.15">
      <c r="A15" s="13">
        <v>2200</v>
      </c>
      <c r="B15" s="23">
        <f>Data!D16</f>
        <v>38.023000000000003</v>
      </c>
      <c r="C15" s="23">
        <f>Data!L16</f>
        <v>6.0380000000000003</v>
      </c>
    </row>
    <row r="16" spans="1:4" x14ac:dyDescent="0.15">
      <c r="A16" s="14"/>
      <c r="B16" s="23"/>
      <c r="C16" s="23"/>
    </row>
    <row r="17" spans="1:3" x14ac:dyDescent="0.15">
      <c r="A17" s="14"/>
      <c r="B17" s="23"/>
      <c r="C17" s="23"/>
    </row>
    <row r="18" spans="1:3" x14ac:dyDescent="0.15">
      <c r="A18" s="13">
        <v>2600</v>
      </c>
      <c r="B18" s="23">
        <f>Data!D19</f>
        <v>68.037999999999997</v>
      </c>
      <c r="C18" s="23">
        <f>Data!L19</f>
        <v>10.103999999999999</v>
      </c>
    </row>
    <row r="19" spans="1:3" x14ac:dyDescent="0.15">
      <c r="A19" s="14"/>
      <c r="B19" s="23"/>
      <c r="C19" s="23"/>
    </row>
    <row r="20" spans="1:3" x14ac:dyDescent="0.15">
      <c r="A20" s="14"/>
      <c r="B20" s="23"/>
      <c r="C20" s="23"/>
    </row>
    <row r="21" spans="1:3" x14ac:dyDescent="0.15">
      <c r="A21" s="13">
        <v>3000</v>
      </c>
      <c r="B21" s="23">
        <f>Data!D22</f>
        <v>114.255</v>
      </c>
      <c r="C21" s="23">
        <f>Data!L22</f>
        <v>16.646000000000001</v>
      </c>
    </row>
    <row r="22" spans="1:3" x14ac:dyDescent="0.15">
      <c r="A22" s="14"/>
      <c r="B22" s="23"/>
      <c r="C22" s="23"/>
    </row>
    <row r="23" spans="1:3" x14ac:dyDescent="0.15">
      <c r="A23" s="14"/>
      <c r="B23" s="23"/>
      <c r="C23" s="23"/>
    </row>
    <row r="24" spans="1:3" x14ac:dyDescent="0.15">
      <c r="A24" s="13">
        <v>4096</v>
      </c>
      <c r="B24" s="23"/>
      <c r="C24" s="23">
        <f>Data!L25</f>
        <v>40.503</v>
      </c>
    </row>
    <row r="25" spans="1:3" x14ac:dyDescent="0.15">
      <c r="A25" s="14"/>
      <c r="B25" s="23"/>
      <c r="C25" s="23"/>
    </row>
    <row r="26" spans="1:3" x14ac:dyDescent="0.15">
      <c r="A26" s="14"/>
      <c r="B26" s="23"/>
      <c r="C26" s="23"/>
    </row>
    <row r="27" spans="1:3" x14ac:dyDescent="0.15">
      <c r="A27" s="13">
        <v>6144</v>
      </c>
      <c r="B27" s="23"/>
      <c r="C27" s="23">
        <f>Data!L28</f>
        <v>136.88900000000001</v>
      </c>
    </row>
    <row r="28" spans="1:3" x14ac:dyDescent="0.15">
      <c r="A28" s="14"/>
      <c r="B28" s="23"/>
      <c r="C28" s="23"/>
    </row>
    <row r="29" spans="1:3" x14ac:dyDescent="0.15">
      <c r="A29" s="14"/>
      <c r="B29" s="23"/>
      <c r="C29" s="23"/>
    </row>
    <row r="30" spans="1:3" x14ac:dyDescent="0.15">
      <c r="A30" s="13">
        <v>8192</v>
      </c>
      <c r="B30" s="23"/>
      <c r="C30" s="23">
        <f>Data!L31</f>
        <v>330.24299999999999</v>
      </c>
    </row>
    <row r="31" spans="1:3" x14ac:dyDescent="0.15">
      <c r="A31" s="14"/>
      <c r="B31" s="23"/>
      <c r="C31" s="23"/>
    </row>
    <row r="32" spans="1:3" x14ac:dyDescent="0.15">
      <c r="A32" s="14"/>
      <c r="B32" s="23"/>
      <c r="C32" s="23"/>
    </row>
    <row r="33" spans="1:3" x14ac:dyDescent="0.15">
      <c r="A33" s="13">
        <v>10240</v>
      </c>
      <c r="B33" s="23"/>
      <c r="C33" s="23">
        <f>Data!L34</f>
        <v>636.11300000000006</v>
      </c>
    </row>
    <row r="34" spans="1:3" x14ac:dyDescent="0.15">
      <c r="A34" s="14"/>
      <c r="B34" s="23"/>
      <c r="C34" s="23"/>
    </row>
    <row r="35" spans="1:3" x14ac:dyDescent="0.15">
      <c r="A35" s="14"/>
      <c r="B35" s="23"/>
      <c r="C35" s="23"/>
    </row>
  </sheetData>
  <mergeCells count="33">
    <mergeCell ref="A27:A29"/>
    <mergeCell ref="A30:A32"/>
    <mergeCell ref="A33:A35"/>
    <mergeCell ref="B3:B5"/>
    <mergeCell ref="B6:B8"/>
    <mergeCell ref="B9:B11"/>
    <mergeCell ref="B12:B14"/>
    <mergeCell ref="B15:B17"/>
    <mergeCell ref="A3:A5"/>
    <mergeCell ref="A6:A8"/>
    <mergeCell ref="A9:A11"/>
    <mergeCell ref="A12:A14"/>
    <mergeCell ref="A15:A17"/>
    <mergeCell ref="A18:A20"/>
    <mergeCell ref="C18:C20"/>
    <mergeCell ref="B18:B20"/>
    <mergeCell ref="B21:B23"/>
    <mergeCell ref="A21:A23"/>
    <mergeCell ref="A24:A26"/>
    <mergeCell ref="C3:C5"/>
    <mergeCell ref="C6:C8"/>
    <mergeCell ref="C9:C11"/>
    <mergeCell ref="C12:C14"/>
    <mergeCell ref="C15:C17"/>
    <mergeCell ref="C21:C23"/>
    <mergeCell ref="B24:B26"/>
    <mergeCell ref="B27:B29"/>
    <mergeCell ref="B30:B32"/>
    <mergeCell ref="B33:B35"/>
    <mergeCell ref="C24:C26"/>
    <mergeCell ref="C27:C29"/>
    <mergeCell ref="C30:C32"/>
    <mergeCell ref="C33:C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Execution Time Comparisons</vt:lpstr>
      <vt:lpstr>Multi-core performance analysis</vt:lpstr>
      <vt:lpstr>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Marujo Rama</cp:lastModifiedBy>
  <dcterms:modified xsi:type="dcterms:W3CDTF">2024-03-16T18:45:39Z</dcterms:modified>
</cp:coreProperties>
</file>