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os\Notria_Dados\Dashboard\dashboard_perguntas\Ceasas\"/>
    </mc:Choice>
  </mc:AlternateContent>
  <xr:revisionPtr revIDLastSave="0" documentId="8_{7EC638D5-9689-455A-AC7C-A1E07F5E46B1}" xr6:coauthVersionLast="47" xr6:coauthVersionMax="47" xr10:uidLastSave="{00000000-0000-0000-0000-000000000000}"/>
  <bookViews>
    <workbookView xWindow="-120" yWindow="-120" windowWidth="29040" windowHeight="15720" xr2:uid="{78922D08-E02D-48F3-8587-49DD25674A7C}"/>
  </bookViews>
  <sheets>
    <sheet name="Pergun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I3" i="2"/>
  <c r="J3" i="2"/>
  <c r="G16" i="2"/>
  <c r="H16" i="2" s="1"/>
  <c r="G32" i="2"/>
  <c r="H32" i="2" s="1"/>
  <c r="G39" i="2"/>
  <c r="H39" i="2"/>
  <c r="I39" i="2"/>
  <c r="G52" i="2"/>
  <c r="H52" i="2" s="1"/>
  <c r="H82" i="2"/>
  <c r="I82" i="2"/>
  <c r="G83" i="2"/>
  <c r="H83" i="2" s="1"/>
  <c r="G89" i="2"/>
  <c r="H89" i="2" s="1"/>
  <c r="I89" i="2"/>
  <c r="G92" i="2"/>
  <c r="H92" i="2"/>
  <c r="G103" i="2"/>
  <c r="H103" i="2" s="1"/>
  <c r="G107" i="2"/>
  <c r="H107" i="2" s="1"/>
  <c r="I107" i="2"/>
  <c r="I103" i="2" l="1"/>
</calcChain>
</file>

<file path=xl/sharedStrings.xml><?xml version="1.0" encoding="utf-8"?>
<sst xmlns="http://schemas.openxmlformats.org/spreadsheetml/2006/main" count="262" uniqueCount="150">
  <si>
    <t>Curitiba/PR</t>
  </si>
  <si>
    <t>Articulação</t>
  </si>
  <si>
    <t>Triagem e Logística</t>
  </si>
  <si>
    <t>Enriquecimento da captação</t>
  </si>
  <si>
    <t>Estrutura</t>
  </si>
  <si>
    <t>Processos</t>
  </si>
  <si>
    <t>Sustentabilidade do Banco de Alimentos</t>
  </si>
  <si>
    <t>Sustentabilidade da Ceasa</t>
  </si>
  <si>
    <t>Edificação</t>
  </si>
  <si>
    <t>Resultado da Matriz</t>
  </si>
  <si>
    <t>Realiza mapeamento sistemático e/ou busca ativa de potenciais parceiros doadores?</t>
  </si>
  <si>
    <t>Realiza visitas de apresentação e aproximação com os potenciais parceiros doadores?</t>
  </si>
  <si>
    <t>Explora o uso de visão computacional (Inteligência Artificial - IA) para identificar potenciais doadores por região ou setor de atuação?</t>
  </si>
  <si>
    <t>Estabelece compromissos com os novos parceiros doadores referentes à dinâmica de doações?</t>
  </si>
  <si>
    <t>Realiza visitas ou outro contato para fidelização de parceiros doadores?</t>
  </si>
  <si>
    <t>Possui registro do número e perfil de parceiros doadores?</t>
  </si>
  <si>
    <t>Conta, prioritariamente, com parceiros doadores fixos para a composição dos estoques de alimentos?</t>
  </si>
  <si>
    <t>Realiza prestação de contas sistematicamente aos parceiros doadores?</t>
  </si>
  <si>
    <t>Coleta e analisa dados sobre as doações para melhorar as estratégias de arrecadação?</t>
  </si>
  <si>
    <t>Analisa as causas de possíveis reduções do quantitativo de doações pelos parceiros doadores?</t>
  </si>
  <si>
    <t>Possui termo de compromisso, cooperação, convênio ou outro tipo de contrato com os parceiros doadores?</t>
  </si>
  <si>
    <t>Município e/ou o próprio banco de alimentos possui base legal/instrumento de incentivo à doação de alimentos?</t>
  </si>
  <si>
    <t>Explora o uso de visão computacional (Inteligência Artificial - IA) para se conectar diariamente com doadores fixos?</t>
  </si>
  <si>
    <t>Realiza diariamente planejamento de rota e dinâmica de coleta de doações no parceiro doador?</t>
  </si>
  <si>
    <t>Explora o uso de visão computacional (Inteligência Artificial - IA) para planejar e organizar a rota e dinâmica de coleta de doações?</t>
  </si>
  <si>
    <t>Realiza parcerias com empresas de transporte para facilitar/economizar com a logística de coleta de doações?</t>
  </si>
  <si>
    <t>A gestão e o controle de qualidade das doações contam com profissional da área de alimentos?</t>
  </si>
  <si>
    <t>O(a) profissional da área de alimentos é de dedicação exclusiva no banco de alimentos?</t>
  </si>
  <si>
    <t>A gestão e o controle de qualidade de doações contam com equipe operacional para a realização das atividades em todas as etapas do processo?</t>
  </si>
  <si>
    <t>A equipe operacional realiza seleção e triagem das doações antes de serem entregues?</t>
  </si>
  <si>
    <t>Realiza processamento mínimo de alimentos COM A FUNÇÃO de potencializar o aproveitamento de alimentos para doações?</t>
  </si>
  <si>
    <t>Realiza o armazenamento de alimentos de forma higiênica e segura, conforme orientações da equipe técnica?</t>
  </si>
  <si>
    <t>Controla as doações segundo o método de gerenciamento de itens PVPS/PEPS (Primeiro que Vence, Primeiro que Sai - Primeiro que Entra, Primeiro que Sai)?</t>
  </si>
  <si>
    <t>Quantifica e registra diariamente o que é coletado nas doações?</t>
  </si>
  <si>
    <t>Quantifica e registra diariamente as doações entregues?</t>
  </si>
  <si>
    <t>Realiza cálculo do quantitativo de gêneros a serem entregues de acordo com o número e perfil dos beneficiários, e características de consumo?</t>
  </si>
  <si>
    <t>Explora o uso de visão computacional (Inteligência Artificial - IA) para automatizar operações?</t>
  </si>
  <si>
    <t>Recebe doações diretamente ou via atravessadores de produtores rurais?</t>
  </si>
  <si>
    <t>Recebe alimentos provenientes de feiras livres ou mercados municipais?</t>
  </si>
  <si>
    <t>Recebe doações de mercados, supermercados (varejos, atacados)?</t>
  </si>
  <si>
    <t>Recebe alimentos excedentes de indústrias alimentícias?</t>
  </si>
  <si>
    <t>Recebe doações de hortas comunitárias ou urbanas?</t>
  </si>
  <si>
    <t>Recebe alimentos captados em eventos públicos ou privados (ex.: feiras, congressos, festivais)?</t>
  </si>
  <si>
    <t>Recebe alimentos de outros bancos de alimentos?</t>
  </si>
  <si>
    <t>Perguntas</t>
  </si>
  <si>
    <t xml:space="preserve">Na sua opinião, o imóvel onde o banco de alimentos está implantado: </t>
  </si>
  <si>
    <t xml:space="preserve">Para o ano de 2025, o banco de alimentos já tem acertado/pactuado alguma reforma/modernização para melhoria da estrutura física? </t>
  </si>
  <si>
    <t xml:space="preserve">Para o ano de 2025, o banco de alimentos já tem acertado/pactuado aquisição de equipamentos/utensílios? </t>
  </si>
  <si>
    <t>Conta com estrutura física para a operacionalização adequada do banco de alimentos?</t>
  </si>
  <si>
    <t>A condição predial e higiênico-sanitária da estrutura física permite a operacionalização do banco de alimentos em condições seguras e higiênicas?</t>
  </si>
  <si>
    <t>Conta com disponibilidade de armazenamento compatível com a demanda operacional do banco de alimentos?</t>
  </si>
  <si>
    <t>A condição higiênico-sanitária da área de armazenamento permite a operacionalização do banco de alimentos em condições seguras e higiênicas?</t>
  </si>
  <si>
    <t>Quanto à estrutura física, o banco de alimentos possui setores/áreas separadas para cada atividade?</t>
  </si>
  <si>
    <t xml:space="preserve">O(s) veículo(s) utilizado(s) pelo banco de alimentos para coleta e/ou distribuição de produtos, gêneros e alimentos é (são): </t>
  </si>
  <si>
    <t>Conta com veículo exclusivo compatível com a demanda operacional para a coleta e/ou distribuição de doações?</t>
  </si>
  <si>
    <t xml:space="preserve">Na sua opinião, o número de veículo(s) utilizado(s) pelo banco de alimentos para coleta e/ou distribuição de produtos, gêneros e alimentos: </t>
  </si>
  <si>
    <t xml:space="preserve">Na sua opinião, o número de equipamentos/maquinários para os processos operacionais do banco de alimentos é: </t>
  </si>
  <si>
    <t>Na sua opinião, o número de utensílios para os processos operacionais do banco de alimentos é:</t>
  </si>
  <si>
    <t>O apoio técnico e acompanhamento sistemático de instituições socioassistenciais conta com profissionais habilitatos para a função/atividades (Assistente Social/ Nutricionista)?</t>
  </si>
  <si>
    <t>Possui o controle do número e perfil de instituições socioassistenciais?</t>
  </si>
  <si>
    <t>Exige cumprimento de requisitos obrigatórios de elegibilidade das instituições socioassistenciais?</t>
  </si>
  <si>
    <t>Realiza visita técnica para cadastro das instituições socioassistenciais?</t>
  </si>
  <si>
    <t>Realiza visita técnica para acompanhamento das instituições socioassistenciais?</t>
  </si>
  <si>
    <t>Produz relatórios técnicos dos quesitos observados e discutidos durante a visita?</t>
  </si>
  <si>
    <t>Desliga entidades por descumprimento dos requisitos de permanência enquanto beneficiária?</t>
  </si>
  <si>
    <t>Realiza atividades educativas com os seus parceiros doadores?</t>
  </si>
  <si>
    <t>Realiza atividades educativas com os seus funcionários e colaboradores?</t>
  </si>
  <si>
    <t>Realiza atividades educativas com os as instituições beneficiárias?</t>
  </si>
  <si>
    <t>Realiza monitoramento e avaliação da eficácia (alcance dos objetivos) das ações educativas voltadas às entidades sociais?</t>
  </si>
  <si>
    <t>Sistematiza e analisa a monetização das doações?</t>
  </si>
  <si>
    <t>Há atribuições definidas por cargos/funções?</t>
  </si>
  <si>
    <t>Equipe técnica participou de capacitação técnica no último ano?</t>
  </si>
  <si>
    <t>Realiza reuniões técnicas e de gestão com toda a equipe periodicamente?</t>
  </si>
  <si>
    <t>Conta com voluntários(as) para atuação no banco de alimentos?</t>
  </si>
  <si>
    <t>Realiza a divulgação para a captação de voluntários(as) para atuação em diversos níveis?</t>
  </si>
  <si>
    <t>Desenvolve estratégias de divulgação e comunicação para a promoção da visibilidade do trabalho do banco de alimentos?</t>
  </si>
  <si>
    <t>Utiliza sistema informatizado (Software) específico para bancos de alimentos para registros operacionais e de gestão?</t>
  </si>
  <si>
    <t>Explora o uso de visão computacional (Inteligência Artificial - IA) para gerenciar a dinâmica operacional de doações?</t>
  </si>
  <si>
    <t>Realiza ações de benchmarking (busca outras experiências de bancos de alimentos)?</t>
  </si>
  <si>
    <t>Articula parcerias em redes para realização de ações educativas?</t>
  </si>
  <si>
    <t>Articula parcerias em redes para realização de trocas e/ou direcionamento  de estoques operacionais?</t>
  </si>
  <si>
    <t>Articula parcerias em redes para compartilhamento de infraestrutura?</t>
  </si>
  <si>
    <t>Articula parcerias em redes para compartilhamento/encaminhamento  de doadores estratégicos?</t>
  </si>
  <si>
    <t xml:space="preserve">Articula parcerias em rede local/regional com outros bancos de alimentos? </t>
  </si>
  <si>
    <t>Articula parcerias em rede nacional com outros bancos de alimentos?</t>
  </si>
  <si>
    <t>Articula com redes de outras políticas públicas direcionadas à defesa e garantia de direitos (Idoso, Criança, Adolescente e outros)?</t>
  </si>
  <si>
    <t>Possui assento em instâncias de controle social local (Conselhos)?</t>
  </si>
  <si>
    <t>Articula com instâncias de controle social local (Conselhos)?</t>
  </si>
  <si>
    <t>Aporte inicial</t>
  </si>
  <si>
    <t>Possui informação sobre a origem do recurso financeiro para implantação do banco de alimentos?</t>
  </si>
  <si>
    <t>Custo de operação</t>
  </si>
  <si>
    <t>Possui informação sobre a origem do recurso financeiro para manutenção mensal do banco de alimentos?</t>
  </si>
  <si>
    <t>Monitora e controla o valor (R$) dos custos variáveis (altera com a variação do volume operacional, exemplo: combustível)?</t>
  </si>
  <si>
    <t>Adota mecanismos e estratégias para realizar/ampliar a captação de recursos financeiros para a operacionalização do banco de alimentos?</t>
  </si>
  <si>
    <t>Adota mecanismos e estratégias para captar serviços que proverão economicidade ao banco de alimentos?</t>
  </si>
  <si>
    <t>O banco de alimentos destina alimentos descartados para a produção de ração animal?</t>
  </si>
  <si>
    <t>O banco de alimentos destina alimentos a instituições que utilizam biodigestores para transformar resíduos alimentares em biogás ou fertilizantes orgânicos?</t>
  </si>
  <si>
    <t>O banco de alimentos destina alimentos a instituições que extraem compostos bioativos, como antioxidantes ou óleos essenciais, de alimentos descartados?</t>
  </si>
  <si>
    <t>O banco de alimentos destina alimentos a instituições que utilizam resíduos alimentares em sistemas de vermicompostagem para a produção de húmus?</t>
  </si>
  <si>
    <t>O banco de alimentos oferece oficinas ou materiais educativos para incentivar a reutilização de alimentos e a compostagem doméstica pela comunidade?</t>
  </si>
  <si>
    <t>A Ceasa  destina resíduos alimentares para processos de compostagem para produção de adubo orgânico?</t>
  </si>
  <si>
    <t>A Ceasa destina resíduos alimentares para a produção de ração animal?</t>
  </si>
  <si>
    <t>A Ceasa  destina resíduos alimentares para serem utilizados em biodigestores para converter resíduos orgânicos em biogás ou biofertilizantes?</t>
  </si>
  <si>
    <t>A Ceasa organiza resíduos alimentares em categorias específicas para facilitar o reaproveitamento em outros processos industriais ou agrícolas?</t>
  </si>
  <si>
    <t>A Ceasa oferece treinamentos para comerciantes e agricultores sobre técnicas de reaproveitamento de alimentos e redução de perdas?</t>
  </si>
  <si>
    <t>A Ceasa organiza feiras ou mercados específicos para comercializar alimentos fora do padrão comercial, mas adequados para outros usos?</t>
  </si>
  <si>
    <t>A Ceasa destina resíduos alimentares para pesquisa e desenvolvimento de novos produtos ou tecnologias?</t>
  </si>
  <si>
    <t>A Ceasa doa alimentos inadequados para consumo humano, mas aproveitáveis, para alimentar animais em zoológicos ou aquários?</t>
  </si>
  <si>
    <t>Resultados de Eficiência</t>
  </si>
  <si>
    <t>O banco de alimentos conta, prioritariamente, com parceiros doadores fixos para a composição dos estoques de alimentos?</t>
  </si>
  <si>
    <t>O banco de alimentos doa alimentos com regularidade às instituições sociassistenciais?</t>
  </si>
  <si>
    <t>A maioria dos alimentos perecíveis arrecadados é avaliado em bom a ótimo para o consumo?</t>
  </si>
  <si>
    <t>O banco de alimentos reintroduz para consumo, pelo menos, metade dos alimentos arrecadados?</t>
  </si>
  <si>
    <t>O banco de alimentos possui setor de recepção de alimentos?</t>
  </si>
  <si>
    <t>O setor de recepção de alimentos é bom a excelente?</t>
  </si>
  <si>
    <t>O banco de alimentos possui setor de seleção e triagem de alimentos?</t>
  </si>
  <si>
    <t>O setor de seleção e triagem de alimentos é bom a excelente?</t>
  </si>
  <si>
    <t>O banco de alimentos possui setor para armazenamento de alimentos sob temperatura controlada?</t>
  </si>
  <si>
    <t>O setor para armazenamento de alimentos sob temperatura controlada é bom a excelente?</t>
  </si>
  <si>
    <t>O banco de alimentos possui setor para armazenamento de alimentos sob temperatura ambiente?</t>
  </si>
  <si>
    <t>O setor para armazenamento de alimentos sob temperatura ambiente é bom a excelente?</t>
  </si>
  <si>
    <t>O banco de alimentos possui setor de expedição de alimentos?</t>
  </si>
  <si>
    <t>O setor de expedição de alimentos é bom a excelente?</t>
  </si>
  <si>
    <t>O banco de alimentos possui setor de descarte?</t>
  </si>
  <si>
    <t>O setor de descarte de alimentos é bom a excelente?</t>
  </si>
  <si>
    <t>O banco de alimentos possui setor administrativo?</t>
  </si>
  <si>
    <t>O setor administrativo é bom a excelente?</t>
  </si>
  <si>
    <t>SIM</t>
  </si>
  <si>
    <t>NÃO</t>
  </si>
  <si>
    <t>Pontos</t>
  </si>
  <si>
    <t>Respostas</t>
  </si>
  <si>
    <t>PARCIALMENTE</t>
  </si>
  <si>
    <t>Subdimensão</t>
  </si>
  <si>
    <t>Dimensão</t>
  </si>
  <si>
    <t>% da Subdimensão</t>
  </si>
  <si>
    <t>SUFICIENTE</t>
  </si>
  <si>
    <t>NÃO SE APLICA</t>
  </si>
  <si>
    <t>Nº</t>
  </si>
  <si>
    <t>Quantifica e registra diariamente a quantidade de alimentos recebidos que NÃO foram aproveitados para doações?</t>
  </si>
  <si>
    <t>Monitora e controla o valor (R$) dos custos fixos (NÃO altera com a variação do volume operacional, exemplo: aluguel)?</t>
  </si>
  <si>
    <t>O banco de alimentos utiliza alimentos NÃO aptos para consumo humano em processos de compostagem para produção de adubo orgânico?</t>
  </si>
  <si>
    <t>O número de funcionários e colaboradores que compõem a equipe operacional é SUFICIENTE?</t>
  </si>
  <si>
    <t>% Total da Dimensão</t>
  </si>
  <si>
    <t>Dimensão 1</t>
  </si>
  <si>
    <t>Dimensão 2</t>
  </si>
  <si>
    <t>Dimensão 3</t>
  </si>
  <si>
    <t>Dimensão 4</t>
  </si>
  <si>
    <t>Dimensão 5</t>
  </si>
  <si>
    <t>Dimensão 6</t>
  </si>
  <si>
    <t>Soma (pts)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</si>
</sst>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8"/>
      <color rgb="FFC0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C4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9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2" fillId="2" borderId="7" xfId="0" applyFont="1" applyFill="1" applyBorder="1" applyAlignment="1">
      <alignment horizontal="center"/>
    </xf>
    <xf numFmtId="0" fontId="0" fillId="2" borderId="8" xfId="0" applyFill="1" applyBorder="1"/>
    <xf numFmtId="0" fontId="2" fillId="0" borderId="19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2" xfId="0" applyFill="1" applyBorder="1"/>
    <xf numFmtId="0" fontId="0" fillId="2" borderId="24" xfId="0" applyFill="1" applyBorder="1"/>
    <xf numFmtId="0" fontId="0" fillId="0" borderId="24" xfId="0" applyBorder="1"/>
    <xf numFmtId="0" fontId="0" fillId="0" borderId="0" xfId="0" applyAlignment="1">
      <alignment horizontal="center" wrapText="1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5" fillId="15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2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17" borderId="26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0" fontId="2" fillId="0" borderId="18" xfId="1" applyNumberFormat="1" applyFont="1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0" fontId="2" fillId="0" borderId="15" xfId="1" applyNumberFormat="1" applyFont="1" applyBorder="1" applyAlignment="1">
      <alignment horizontal="center" vertical="center"/>
    </xf>
    <xf numFmtId="10" fontId="2" fillId="0" borderId="16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10" fontId="3" fillId="11" borderId="15" xfId="1" applyNumberFormat="1" applyFont="1" applyFill="1" applyBorder="1" applyAlignment="1">
      <alignment horizontal="center" vertical="center"/>
    </xf>
    <xf numFmtId="10" fontId="3" fillId="11" borderId="16" xfId="1" applyNumberFormat="1" applyFont="1" applyFill="1" applyBorder="1" applyAlignment="1">
      <alignment horizontal="center" vertical="center"/>
    </xf>
    <xf numFmtId="10" fontId="3" fillId="11" borderId="17" xfId="1" applyNumberFormat="1" applyFont="1" applyFill="1" applyBorder="1" applyAlignment="1">
      <alignment horizontal="center" vertical="center"/>
    </xf>
    <xf numFmtId="10" fontId="7" fillId="0" borderId="15" xfId="1" applyNumberFormat="1" applyFont="1" applyBorder="1" applyAlignment="1">
      <alignment horizontal="center" vertical="top"/>
    </xf>
    <xf numFmtId="10" fontId="7" fillId="0" borderId="16" xfId="1" applyNumberFormat="1" applyFont="1" applyBorder="1" applyAlignment="1">
      <alignment horizontal="center" vertical="top"/>
    </xf>
    <xf numFmtId="10" fontId="7" fillId="0" borderId="17" xfId="1" applyNumberFormat="1" applyFont="1" applyBorder="1" applyAlignment="1">
      <alignment horizontal="center" vertical="top"/>
    </xf>
    <xf numFmtId="10" fontId="3" fillId="14" borderId="15" xfId="1" applyNumberFormat="1" applyFont="1" applyFill="1" applyBorder="1" applyAlignment="1">
      <alignment horizontal="center" vertical="center"/>
    </xf>
    <xf numFmtId="10" fontId="3" fillId="14" borderId="16" xfId="1" applyNumberFormat="1" applyFont="1" applyFill="1" applyBorder="1" applyAlignment="1">
      <alignment horizontal="center" vertical="center"/>
    </xf>
    <xf numFmtId="10" fontId="3" fillId="14" borderId="17" xfId="1" applyNumberFormat="1" applyFont="1" applyFill="1" applyBorder="1" applyAlignment="1">
      <alignment horizontal="center" vertical="center"/>
    </xf>
    <xf numFmtId="10" fontId="3" fillId="15" borderId="15" xfId="1" applyNumberFormat="1" applyFont="1" applyFill="1" applyBorder="1" applyAlignment="1">
      <alignment horizontal="center" vertical="center"/>
    </xf>
    <xf numFmtId="10" fontId="3" fillId="15" borderId="16" xfId="1" applyNumberFormat="1" applyFont="1" applyFill="1" applyBorder="1" applyAlignment="1">
      <alignment horizontal="center" vertical="center"/>
    </xf>
    <xf numFmtId="10" fontId="3" fillId="15" borderId="17" xfId="1" applyNumberFormat="1" applyFont="1" applyFill="1" applyBorder="1" applyAlignment="1">
      <alignment horizontal="center" vertical="center"/>
    </xf>
    <xf numFmtId="10" fontId="3" fillId="6" borderId="15" xfId="1" applyNumberFormat="1" applyFont="1" applyFill="1" applyBorder="1" applyAlignment="1">
      <alignment horizontal="center" vertical="center"/>
    </xf>
    <xf numFmtId="10" fontId="3" fillId="6" borderId="16" xfId="1" applyNumberFormat="1" applyFont="1" applyFill="1" applyBorder="1" applyAlignment="1">
      <alignment horizontal="center" vertical="center"/>
    </xf>
    <xf numFmtId="10" fontId="3" fillId="6" borderId="17" xfId="1" applyNumberFormat="1" applyFont="1" applyFill="1" applyBorder="1" applyAlignment="1">
      <alignment horizontal="center" vertical="center"/>
    </xf>
    <xf numFmtId="9" fontId="3" fillId="16" borderId="15" xfId="1" applyFont="1" applyFill="1" applyBorder="1" applyAlignment="1">
      <alignment horizontal="center" vertical="center"/>
    </xf>
    <xf numFmtId="9" fontId="3" fillId="16" borderId="16" xfId="1" applyFont="1" applyFill="1" applyBorder="1" applyAlignment="1">
      <alignment horizontal="center" vertical="center"/>
    </xf>
    <xf numFmtId="9" fontId="3" fillId="16" borderId="17" xfId="1" applyFont="1" applyFill="1" applyBorder="1" applyAlignment="1">
      <alignment horizontal="center" vertical="center"/>
    </xf>
    <xf numFmtId="9" fontId="3" fillId="8" borderId="15" xfId="1" applyFont="1" applyFill="1" applyBorder="1" applyAlignment="1">
      <alignment horizontal="center" vertical="center"/>
    </xf>
    <xf numFmtId="9" fontId="3" fillId="8" borderId="16" xfId="1" applyFont="1" applyFill="1" applyBorder="1" applyAlignment="1">
      <alignment horizontal="center" vertical="center"/>
    </xf>
    <xf numFmtId="9" fontId="3" fillId="8" borderId="17" xfId="1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wrapText="1"/>
    </xf>
    <xf numFmtId="0" fontId="6" fillId="0" borderId="29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 wrapText="1"/>
    </xf>
    <xf numFmtId="0" fontId="5" fillId="16" borderId="22" xfId="0" applyFont="1" applyFill="1" applyBorder="1" applyAlignment="1">
      <alignment horizontal="center" vertical="center" wrapText="1"/>
    </xf>
    <xf numFmtId="0" fontId="5" fillId="16" borderId="2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6C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B962-2B99-4DF8-A84E-9BA1169C93BD}">
  <dimension ref="A1:AJ120"/>
  <sheetViews>
    <sheetView tabSelected="1" workbookViewId="0">
      <selection activeCell="E1" sqref="E1:J1"/>
    </sheetView>
  </sheetViews>
  <sheetFormatPr defaultRowHeight="15.75" x14ac:dyDescent="0.25"/>
  <cols>
    <col min="1" max="1" width="15.28515625" style="39" customWidth="1"/>
    <col min="2" max="2" width="29.28515625" style="40" customWidth="1"/>
    <col min="3" max="3" width="5.140625" style="2" customWidth="1"/>
    <col min="4" max="4" width="156.85546875" customWidth="1"/>
    <col min="5" max="5" width="16.42578125" style="20" customWidth="1"/>
    <col min="6" max="6" width="7.28515625" style="1" customWidth="1"/>
    <col min="8" max="8" width="14" style="5" customWidth="1"/>
    <col min="9" max="9" width="12.7109375" customWidth="1"/>
    <col min="10" max="10" width="15.42578125" customWidth="1"/>
    <col min="11" max="11" width="16.42578125" customWidth="1"/>
    <col min="12" max="12" width="7.28515625" customWidth="1"/>
    <col min="14" max="14" width="14" customWidth="1"/>
    <col min="15" max="15" width="12.7109375" customWidth="1"/>
    <col min="16" max="16" width="15.42578125" customWidth="1"/>
    <col min="17" max="17" width="16.42578125" customWidth="1"/>
    <col min="18" max="18" width="7.28515625" customWidth="1"/>
    <col min="20" max="20" width="14" customWidth="1"/>
    <col min="21" max="21" width="12.7109375" customWidth="1"/>
    <col min="22" max="22" width="15.42578125" customWidth="1"/>
    <col min="23" max="23" width="16.42578125" customWidth="1"/>
    <col min="24" max="24" width="7.28515625" customWidth="1"/>
    <col min="26" max="26" width="14" customWidth="1"/>
    <col min="27" max="27" width="12.7109375" customWidth="1"/>
    <col min="28" max="28" width="15.42578125" customWidth="1"/>
    <col min="29" max="29" width="16.42578125" style="1" customWidth="1"/>
    <col min="30" max="30" width="7.28515625" style="1" customWidth="1"/>
    <col min="32" max="32" width="14" customWidth="1"/>
    <col min="33" max="33" width="12.7109375" customWidth="1"/>
    <col min="34" max="34" width="15.42578125" customWidth="1"/>
    <col min="35" max="35" width="16.42578125" style="1" customWidth="1"/>
    <col min="36" max="36" width="7.28515625" style="1" customWidth="1"/>
    <col min="38" max="38" width="14" customWidth="1"/>
    <col min="39" max="39" width="12.7109375" customWidth="1"/>
    <col min="40" max="40" width="15.42578125" customWidth="1"/>
    <col min="41" max="41" width="16.42578125" customWidth="1"/>
    <col min="42" max="42" width="7.28515625" customWidth="1"/>
    <col min="44" max="44" width="14" customWidth="1"/>
    <col min="45" max="45" width="12.7109375" customWidth="1"/>
    <col min="46" max="46" width="15.42578125" customWidth="1"/>
  </cols>
  <sheetData>
    <row r="1" spans="1:36" s="5" customFormat="1" ht="19.5" thickBot="1" x14ac:dyDescent="0.35">
      <c r="A1" s="78" t="s">
        <v>133</v>
      </c>
      <c r="B1" s="80" t="s">
        <v>132</v>
      </c>
      <c r="C1" s="80" t="s">
        <v>137</v>
      </c>
      <c r="D1" s="82" t="s">
        <v>44</v>
      </c>
      <c r="E1" s="75" t="s">
        <v>0</v>
      </c>
      <c r="F1" s="76"/>
      <c r="G1" s="76"/>
      <c r="H1" s="76"/>
      <c r="I1" s="76"/>
      <c r="J1" s="77"/>
    </row>
    <row r="2" spans="1:36" s="47" customFormat="1" ht="44.45" customHeight="1" thickBot="1" x14ac:dyDescent="0.3">
      <c r="A2" s="79"/>
      <c r="B2" s="81"/>
      <c r="C2" s="81"/>
      <c r="D2" s="83"/>
      <c r="E2" s="42" t="s">
        <v>130</v>
      </c>
      <c r="F2" s="41" t="s">
        <v>129</v>
      </c>
      <c r="G2" s="41" t="s">
        <v>149</v>
      </c>
      <c r="H2" s="41" t="s">
        <v>134</v>
      </c>
      <c r="I2" s="41" t="s">
        <v>142</v>
      </c>
      <c r="J2" s="43" t="s">
        <v>9</v>
      </c>
    </row>
    <row r="3" spans="1:36" ht="15" x14ac:dyDescent="0.25">
      <c r="A3" s="113" t="s">
        <v>143</v>
      </c>
      <c r="B3" s="110" t="s">
        <v>1</v>
      </c>
      <c r="C3" s="15">
        <v>1</v>
      </c>
      <c r="D3" s="19" t="s">
        <v>10</v>
      </c>
      <c r="E3" s="29" t="s">
        <v>127</v>
      </c>
      <c r="F3" s="21">
        <v>2</v>
      </c>
      <c r="G3" s="48">
        <f>SUM(F3:F15)</f>
        <v>20</v>
      </c>
      <c r="H3" s="51">
        <f>(G3*100/26/100)</f>
        <v>0.76923076923076916</v>
      </c>
      <c r="I3" s="54">
        <f>(47*100/72/100)</f>
        <v>0.65277777777777768</v>
      </c>
      <c r="J3" s="57">
        <f>(SUM(F3:F120))/236</f>
        <v>0.7076271186440678</v>
      </c>
      <c r="AC3"/>
      <c r="AD3"/>
      <c r="AI3"/>
      <c r="AJ3"/>
    </row>
    <row r="4" spans="1:36" ht="15" x14ac:dyDescent="0.25">
      <c r="A4" s="113"/>
      <c r="B4" s="110"/>
      <c r="C4" s="3">
        <v>2</v>
      </c>
      <c r="D4" s="9" t="s">
        <v>11</v>
      </c>
      <c r="E4" s="33" t="s">
        <v>127</v>
      </c>
      <c r="F4" s="22">
        <v>2</v>
      </c>
      <c r="G4" s="49"/>
      <c r="H4" s="52"/>
      <c r="I4" s="55"/>
      <c r="J4" s="58"/>
      <c r="AC4"/>
      <c r="AD4"/>
      <c r="AI4"/>
      <c r="AJ4"/>
    </row>
    <row r="5" spans="1:36" ht="15" x14ac:dyDescent="0.25">
      <c r="A5" s="113"/>
      <c r="B5" s="110"/>
      <c r="C5" s="3">
        <v>3</v>
      </c>
      <c r="D5" s="9" t="s">
        <v>12</v>
      </c>
      <c r="E5" s="35" t="s">
        <v>128</v>
      </c>
      <c r="F5" s="23">
        <v>0</v>
      </c>
      <c r="G5" s="49"/>
      <c r="H5" s="52"/>
      <c r="I5" s="55"/>
      <c r="J5" s="58"/>
      <c r="AC5"/>
      <c r="AD5"/>
      <c r="AI5"/>
      <c r="AJ5"/>
    </row>
    <row r="6" spans="1:36" ht="15" x14ac:dyDescent="0.25">
      <c r="A6" s="113"/>
      <c r="B6" s="110"/>
      <c r="C6" s="3">
        <v>4</v>
      </c>
      <c r="D6" s="9" t="s">
        <v>13</v>
      </c>
      <c r="E6" s="33" t="s">
        <v>127</v>
      </c>
      <c r="F6" s="22">
        <v>2</v>
      </c>
      <c r="G6" s="49"/>
      <c r="H6" s="52"/>
      <c r="I6" s="55"/>
      <c r="J6" s="58"/>
      <c r="AC6"/>
      <c r="AD6"/>
      <c r="AI6"/>
      <c r="AJ6"/>
    </row>
    <row r="7" spans="1:36" ht="15" x14ac:dyDescent="0.25">
      <c r="A7" s="113"/>
      <c r="B7" s="110"/>
      <c r="C7" s="3">
        <v>5</v>
      </c>
      <c r="D7" s="9" t="s">
        <v>14</v>
      </c>
      <c r="E7" s="33" t="s">
        <v>127</v>
      </c>
      <c r="F7" s="22">
        <v>2</v>
      </c>
      <c r="G7" s="49"/>
      <c r="H7" s="52"/>
      <c r="I7" s="55"/>
      <c r="J7" s="58"/>
      <c r="AC7"/>
      <c r="AD7"/>
      <c r="AI7"/>
      <c r="AJ7"/>
    </row>
    <row r="8" spans="1:36" ht="15" x14ac:dyDescent="0.25">
      <c r="A8" s="113"/>
      <c r="B8" s="110"/>
      <c r="C8" s="3">
        <v>6</v>
      </c>
      <c r="D8" s="9" t="s">
        <v>15</v>
      </c>
      <c r="E8" s="33" t="s">
        <v>127</v>
      </c>
      <c r="F8" s="22">
        <v>2</v>
      </c>
      <c r="G8" s="49"/>
      <c r="H8" s="52"/>
      <c r="I8" s="55"/>
      <c r="J8" s="58"/>
      <c r="AC8"/>
      <c r="AD8"/>
      <c r="AI8"/>
      <c r="AJ8"/>
    </row>
    <row r="9" spans="1:36" ht="15" x14ac:dyDescent="0.25">
      <c r="A9" s="113"/>
      <c r="B9" s="110"/>
      <c r="C9" s="3">
        <v>7</v>
      </c>
      <c r="D9" s="9" t="s">
        <v>16</v>
      </c>
      <c r="E9" s="33" t="s">
        <v>127</v>
      </c>
      <c r="F9" s="22">
        <v>2</v>
      </c>
      <c r="G9" s="49"/>
      <c r="H9" s="52"/>
      <c r="I9" s="55"/>
      <c r="J9" s="58"/>
      <c r="AC9"/>
      <c r="AD9"/>
      <c r="AI9"/>
      <c r="AJ9"/>
    </row>
    <row r="10" spans="1:36" ht="15" x14ac:dyDescent="0.25">
      <c r="A10" s="113"/>
      <c r="B10" s="110"/>
      <c r="C10" s="3">
        <v>8</v>
      </c>
      <c r="D10" s="9" t="s">
        <v>17</v>
      </c>
      <c r="E10" s="33" t="s">
        <v>127</v>
      </c>
      <c r="F10" s="22">
        <v>2</v>
      </c>
      <c r="G10" s="49"/>
      <c r="H10" s="52"/>
      <c r="I10" s="55"/>
      <c r="J10" s="58"/>
      <c r="AC10"/>
      <c r="AD10"/>
      <c r="AI10"/>
      <c r="AJ10"/>
    </row>
    <row r="11" spans="1:36" ht="15" x14ac:dyDescent="0.25">
      <c r="A11" s="113"/>
      <c r="B11" s="110"/>
      <c r="C11" s="3">
        <v>9</v>
      </c>
      <c r="D11" s="9" t="s">
        <v>18</v>
      </c>
      <c r="E11" s="33" t="s">
        <v>127</v>
      </c>
      <c r="F11" s="22">
        <v>2</v>
      </c>
      <c r="G11" s="49"/>
      <c r="H11" s="52"/>
      <c r="I11" s="55"/>
      <c r="J11" s="58"/>
      <c r="AC11"/>
      <c r="AD11"/>
      <c r="AI11"/>
      <c r="AJ11"/>
    </row>
    <row r="12" spans="1:36" ht="15" x14ac:dyDescent="0.25">
      <c r="A12" s="113"/>
      <c r="B12" s="110"/>
      <c r="C12" s="3">
        <v>10</v>
      </c>
      <c r="D12" s="9" t="s">
        <v>19</v>
      </c>
      <c r="E12" s="33" t="s">
        <v>127</v>
      </c>
      <c r="F12" s="22">
        <v>2</v>
      </c>
      <c r="G12" s="49"/>
      <c r="H12" s="52"/>
      <c r="I12" s="55"/>
      <c r="J12" s="58"/>
      <c r="AC12"/>
      <c r="AD12"/>
      <c r="AI12"/>
      <c r="AJ12"/>
    </row>
    <row r="13" spans="1:36" ht="15" x14ac:dyDescent="0.25">
      <c r="A13" s="113"/>
      <c r="B13" s="110"/>
      <c r="C13" s="3">
        <v>11</v>
      </c>
      <c r="D13" s="9" t="s">
        <v>20</v>
      </c>
      <c r="E13" s="35" t="s">
        <v>128</v>
      </c>
      <c r="F13" s="23">
        <v>0</v>
      </c>
      <c r="G13" s="49"/>
      <c r="H13" s="52"/>
      <c r="I13" s="55"/>
      <c r="J13" s="58"/>
      <c r="AC13"/>
      <c r="AD13"/>
      <c r="AI13"/>
      <c r="AJ13"/>
    </row>
    <row r="14" spans="1:36" ht="15" x14ac:dyDescent="0.25">
      <c r="A14" s="113"/>
      <c r="B14" s="110"/>
      <c r="C14" s="3">
        <v>12</v>
      </c>
      <c r="D14" s="9" t="s">
        <v>21</v>
      </c>
      <c r="E14" s="33" t="s">
        <v>127</v>
      </c>
      <c r="F14" s="22">
        <v>2</v>
      </c>
      <c r="G14" s="49"/>
      <c r="H14" s="52"/>
      <c r="I14" s="55"/>
      <c r="J14" s="58"/>
      <c r="AC14"/>
      <c r="AD14"/>
      <c r="AI14"/>
      <c r="AJ14"/>
    </row>
    <row r="15" spans="1:36" thickBot="1" x14ac:dyDescent="0.3">
      <c r="A15" s="113"/>
      <c r="B15" s="111"/>
      <c r="C15" s="11">
        <v>13</v>
      </c>
      <c r="D15" s="12" t="s">
        <v>22</v>
      </c>
      <c r="E15" s="31" t="s">
        <v>128</v>
      </c>
      <c r="F15" s="24">
        <v>0</v>
      </c>
      <c r="G15" s="50"/>
      <c r="H15" s="53"/>
      <c r="I15" s="55"/>
      <c r="J15" s="58"/>
      <c r="AC15"/>
      <c r="AD15"/>
      <c r="AI15"/>
      <c r="AJ15"/>
    </row>
    <row r="16" spans="1:36" ht="15" x14ac:dyDescent="0.25">
      <c r="A16" s="113"/>
      <c r="B16" s="112" t="s">
        <v>2</v>
      </c>
      <c r="C16" s="13">
        <v>19</v>
      </c>
      <c r="D16" s="14" t="s">
        <v>23</v>
      </c>
      <c r="E16" s="34" t="s">
        <v>128</v>
      </c>
      <c r="F16" s="25">
        <v>0</v>
      </c>
      <c r="G16" s="48">
        <f>SUM(F16:F31)</f>
        <v>23</v>
      </c>
      <c r="H16" s="51">
        <f>(G16*100/32/100)</f>
        <v>0.71875</v>
      </c>
      <c r="I16" s="55"/>
      <c r="J16" s="58"/>
      <c r="AC16"/>
      <c r="AD16"/>
      <c r="AI16"/>
      <c r="AJ16"/>
    </row>
    <row r="17" spans="1:36" ht="15" x14ac:dyDescent="0.25">
      <c r="A17" s="113"/>
      <c r="B17" s="110"/>
      <c r="C17" s="4">
        <v>20</v>
      </c>
      <c r="D17" s="10" t="s">
        <v>24</v>
      </c>
      <c r="E17" s="35" t="s">
        <v>128</v>
      </c>
      <c r="F17" s="23">
        <v>0</v>
      </c>
      <c r="G17" s="49"/>
      <c r="H17" s="52"/>
      <c r="I17" s="55"/>
      <c r="J17" s="58"/>
      <c r="AC17"/>
      <c r="AD17"/>
      <c r="AI17"/>
      <c r="AJ17"/>
    </row>
    <row r="18" spans="1:36" ht="15" x14ac:dyDescent="0.25">
      <c r="A18" s="113"/>
      <c r="B18" s="110"/>
      <c r="C18" s="4">
        <v>21</v>
      </c>
      <c r="D18" s="10" t="s">
        <v>25</v>
      </c>
      <c r="E18" s="35" t="s">
        <v>128</v>
      </c>
      <c r="F18" s="23">
        <v>0</v>
      </c>
      <c r="G18" s="49"/>
      <c r="H18" s="52"/>
      <c r="I18" s="55"/>
      <c r="J18" s="58"/>
      <c r="AC18"/>
      <c r="AD18"/>
      <c r="AI18"/>
      <c r="AJ18"/>
    </row>
    <row r="19" spans="1:36" ht="15" x14ac:dyDescent="0.25">
      <c r="A19" s="113"/>
      <c r="B19" s="110"/>
      <c r="C19" s="4">
        <v>22</v>
      </c>
      <c r="D19" s="10" t="s">
        <v>26</v>
      </c>
      <c r="E19" s="33" t="s">
        <v>127</v>
      </c>
      <c r="F19" s="22">
        <v>2</v>
      </c>
      <c r="G19" s="49"/>
      <c r="H19" s="52"/>
      <c r="I19" s="55"/>
      <c r="J19" s="58"/>
      <c r="AC19"/>
      <c r="AD19"/>
      <c r="AI19"/>
      <c r="AJ19"/>
    </row>
    <row r="20" spans="1:36" ht="15" x14ac:dyDescent="0.25">
      <c r="A20" s="113"/>
      <c r="B20" s="110"/>
      <c r="C20" s="4">
        <v>23</v>
      </c>
      <c r="D20" s="10" t="s">
        <v>27</v>
      </c>
      <c r="E20" s="33" t="s">
        <v>127</v>
      </c>
      <c r="F20" s="22">
        <v>2</v>
      </c>
      <c r="G20" s="49"/>
      <c r="H20" s="52"/>
      <c r="I20" s="55"/>
      <c r="J20" s="58"/>
      <c r="AC20"/>
      <c r="AD20"/>
      <c r="AI20"/>
      <c r="AJ20"/>
    </row>
    <row r="21" spans="1:36" ht="15" x14ac:dyDescent="0.25">
      <c r="A21" s="113"/>
      <c r="B21" s="110"/>
      <c r="C21" s="4">
        <v>24</v>
      </c>
      <c r="D21" s="10" t="s">
        <v>28</v>
      </c>
      <c r="E21" s="33" t="s">
        <v>127</v>
      </c>
      <c r="F21" s="22">
        <v>2</v>
      </c>
      <c r="G21" s="49"/>
      <c r="H21" s="52"/>
      <c r="I21" s="55"/>
      <c r="J21" s="58"/>
      <c r="AC21"/>
      <c r="AD21"/>
      <c r="AI21"/>
      <c r="AJ21"/>
    </row>
    <row r="22" spans="1:36" ht="15" x14ac:dyDescent="0.25">
      <c r="A22" s="113"/>
      <c r="B22" s="110"/>
      <c r="C22" s="4">
        <v>25</v>
      </c>
      <c r="D22" s="10" t="s">
        <v>141</v>
      </c>
      <c r="E22" s="36" t="s">
        <v>131</v>
      </c>
      <c r="F22" s="26">
        <v>1</v>
      </c>
      <c r="G22" s="49"/>
      <c r="H22" s="52"/>
      <c r="I22" s="55"/>
      <c r="J22" s="58"/>
      <c r="AC22"/>
      <c r="AD22"/>
      <c r="AI22"/>
      <c r="AJ22"/>
    </row>
    <row r="23" spans="1:36" ht="15" x14ac:dyDescent="0.25">
      <c r="A23" s="113"/>
      <c r="B23" s="110"/>
      <c r="C23" s="4">
        <v>26</v>
      </c>
      <c r="D23" s="10" t="s">
        <v>29</v>
      </c>
      <c r="E23" s="33" t="s">
        <v>127</v>
      </c>
      <c r="F23" s="22">
        <v>2</v>
      </c>
      <c r="G23" s="49"/>
      <c r="H23" s="52"/>
      <c r="I23" s="55"/>
      <c r="J23" s="58"/>
      <c r="AC23"/>
      <c r="AD23"/>
      <c r="AI23"/>
      <c r="AJ23"/>
    </row>
    <row r="24" spans="1:36" ht="15" x14ac:dyDescent="0.25">
      <c r="A24" s="113"/>
      <c r="B24" s="110"/>
      <c r="C24" s="4">
        <v>27</v>
      </c>
      <c r="D24" s="10" t="s">
        <v>30</v>
      </c>
      <c r="E24" s="33" t="s">
        <v>127</v>
      </c>
      <c r="F24" s="22">
        <v>2</v>
      </c>
      <c r="G24" s="49"/>
      <c r="H24" s="52"/>
      <c r="I24" s="55"/>
      <c r="J24" s="58"/>
      <c r="AC24"/>
      <c r="AD24"/>
      <c r="AI24"/>
      <c r="AJ24"/>
    </row>
    <row r="25" spans="1:36" ht="15" x14ac:dyDescent="0.25">
      <c r="A25" s="113"/>
      <c r="B25" s="110"/>
      <c r="C25" s="4">
        <v>28</v>
      </c>
      <c r="D25" s="10" t="s">
        <v>31</v>
      </c>
      <c r="E25" s="33" t="s">
        <v>127</v>
      </c>
      <c r="F25" s="22">
        <v>2</v>
      </c>
      <c r="G25" s="49"/>
      <c r="H25" s="52"/>
      <c r="I25" s="55"/>
      <c r="J25" s="58"/>
      <c r="AC25"/>
      <c r="AD25"/>
      <c r="AI25"/>
      <c r="AJ25"/>
    </row>
    <row r="26" spans="1:36" ht="15" x14ac:dyDescent="0.25">
      <c r="A26" s="113"/>
      <c r="B26" s="110"/>
      <c r="C26" s="4">
        <v>29</v>
      </c>
      <c r="D26" s="10" t="s">
        <v>32</v>
      </c>
      <c r="E26" s="33" t="s">
        <v>127</v>
      </c>
      <c r="F26" s="22">
        <v>2</v>
      </c>
      <c r="G26" s="49"/>
      <c r="H26" s="52"/>
      <c r="I26" s="55"/>
      <c r="J26" s="58"/>
      <c r="AC26"/>
      <c r="AD26"/>
      <c r="AI26"/>
      <c r="AJ26"/>
    </row>
    <row r="27" spans="1:36" ht="15" x14ac:dyDescent="0.25">
      <c r="A27" s="113"/>
      <c r="B27" s="110"/>
      <c r="C27" s="4">
        <v>30</v>
      </c>
      <c r="D27" s="10" t="s">
        <v>33</v>
      </c>
      <c r="E27" s="33" t="s">
        <v>127</v>
      </c>
      <c r="F27" s="22">
        <v>2</v>
      </c>
      <c r="G27" s="49"/>
      <c r="H27" s="52"/>
      <c r="I27" s="55"/>
      <c r="J27" s="58"/>
      <c r="AC27"/>
      <c r="AD27"/>
      <c r="AI27"/>
      <c r="AJ27"/>
    </row>
    <row r="28" spans="1:36" ht="15" x14ac:dyDescent="0.25">
      <c r="A28" s="113"/>
      <c r="B28" s="110"/>
      <c r="C28" s="4">
        <v>31</v>
      </c>
      <c r="D28" s="10" t="s">
        <v>34</v>
      </c>
      <c r="E28" s="33" t="s">
        <v>127</v>
      </c>
      <c r="F28" s="22">
        <v>2</v>
      </c>
      <c r="G28" s="49"/>
      <c r="H28" s="52"/>
      <c r="I28" s="55"/>
      <c r="J28" s="58"/>
      <c r="AC28"/>
      <c r="AD28"/>
      <c r="AI28"/>
      <c r="AJ28"/>
    </row>
    <row r="29" spans="1:36" ht="15" x14ac:dyDescent="0.25">
      <c r="A29" s="113"/>
      <c r="B29" s="110"/>
      <c r="C29" s="4">
        <v>32</v>
      </c>
      <c r="D29" s="10" t="s">
        <v>138</v>
      </c>
      <c r="E29" s="33" t="s">
        <v>127</v>
      </c>
      <c r="F29" s="22">
        <v>2</v>
      </c>
      <c r="G29" s="49"/>
      <c r="H29" s="52"/>
      <c r="I29" s="55"/>
      <c r="J29" s="58"/>
      <c r="AC29"/>
      <c r="AD29"/>
      <c r="AI29"/>
      <c r="AJ29"/>
    </row>
    <row r="30" spans="1:36" ht="15" x14ac:dyDescent="0.25">
      <c r="A30" s="113"/>
      <c r="B30" s="110"/>
      <c r="C30" s="4">
        <v>33</v>
      </c>
      <c r="D30" s="10" t="s">
        <v>35</v>
      </c>
      <c r="E30" s="33" t="s">
        <v>127</v>
      </c>
      <c r="F30" s="22">
        <v>2</v>
      </c>
      <c r="G30" s="49"/>
      <c r="H30" s="52"/>
      <c r="I30" s="55"/>
      <c r="J30" s="58"/>
      <c r="AC30"/>
      <c r="AD30"/>
      <c r="AI30"/>
      <c r="AJ30"/>
    </row>
    <row r="31" spans="1:36" thickBot="1" x14ac:dyDescent="0.3">
      <c r="A31" s="113"/>
      <c r="B31" s="111"/>
      <c r="C31" s="16">
        <v>34</v>
      </c>
      <c r="D31" s="17" t="s">
        <v>36</v>
      </c>
      <c r="E31" s="31" t="s">
        <v>128</v>
      </c>
      <c r="F31" s="24">
        <v>0</v>
      </c>
      <c r="G31" s="50"/>
      <c r="H31" s="53"/>
      <c r="I31" s="55"/>
      <c r="J31" s="58"/>
      <c r="AC31"/>
      <c r="AD31"/>
      <c r="AI31"/>
      <c r="AJ31"/>
    </row>
    <row r="32" spans="1:36" ht="15" x14ac:dyDescent="0.25">
      <c r="A32" s="113"/>
      <c r="B32" s="112" t="s">
        <v>3</v>
      </c>
      <c r="C32" s="7">
        <v>39</v>
      </c>
      <c r="D32" s="8" t="s">
        <v>37</v>
      </c>
      <c r="E32" s="33" t="s">
        <v>127</v>
      </c>
      <c r="F32" s="22">
        <v>2</v>
      </c>
      <c r="G32" s="48">
        <f>SUM(F32:F38)</f>
        <v>4</v>
      </c>
      <c r="H32" s="51">
        <f>(G32*100/14/100)</f>
        <v>0.28571428571428575</v>
      </c>
      <c r="I32" s="55"/>
      <c r="J32" s="58"/>
      <c r="AC32"/>
      <c r="AD32"/>
      <c r="AI32"/>
      <c r="AJ32"/>
    </row>
    <row r="33" spans="1:36" ht="15" x14ac:dyDescent="0.25">
      <c r="A33" s="113"/>
      <c r="B33" s="110"/>
      <c r="C33" s="3">
        <v>40</v>
      </c>
      <c r="D33" s="9" t="s">
        <v>38</v>
      </c>
      <c r="E33" s="35" t="s">
        <v>128</v>
      </c>
      <c r="F33" s="23">
        <v>0</v>
      </c>
      <c r="G33" s="49"/>
      <c r="H33" s="52"/>
      <c r="I33" s="55"/>
      <c r="J33" s="58"/>
      <c r="AC33"/>
      <c r="AD33"/>
      <c r="AI33"/>
      <c r="AJ33"/>
    </row>
    <row r="34" spans="1:36" ht="15" x14ac:dyDescent="0.25">
      <c r="A34" s="113"/>
      <c r="B34" s="110"/>
      <c r="C34" s="3">
        <v>41</v>
      </c>
      <c r="D34" s="9" t="s">
        <v>39</v>
      </c>
      <c r="E34" s="35" t="s">
        <v>128</v>
      </c>
      <c r="F34" s="23">
        <v>0</v>
      </c>
      <c r="G34" s="49"/>
      <c r="H34" s="52"/>
      <c r="I34" s="55"/>
      <c r="J34" s="58"/>
      <c r="AC34"/>
      <c r="AD34"/>
      <c r="AI34"/>
      <c r="AJ34"/>
    </row>
    <row r="35" spans="1:36" ht="15" x14ac:dyDescent="0.25">
      <c r="A35" s="113"/>
      <c r="B35" s="110"/>
      <c r="C35" s="3">
        <v>42</v>
      </c>
      <c r="D35" s="9" t="s">
        <v>40</v>
      </c>
      <c r="E35" s="35" t="s">
        <v>128</v>
      </c>
      <c r="F35" s="23">
        <v>0</v>
      </c>
      <c r="G35" s="49"/>
      <c r="H35" s="52"/>
      <c r="I35" s="55"/>
      <c r="J35" s="58"/>
      <c r="AC35"/>
      <c r="AD35"/>
      <c r="AI35"/>
      <c r="AJ35"/>
    </row>
    <row r="36" spans="1:36" ht="15" x14ac:dyDescent="0.25">
      <c r="A36" s="113"/>
      <c r="B36" s="110"/>
      <c r="C36" s="3">
        <v>43</v>
      </c>
      <c r="D36" s="9" t="s">
        <v>41</v>
      </c>
      <c r="E36" s="35" t="s">
        <v>128</v>
      </c>
      <c r="F36" s="23">
        <v>0</v>
      </c>
      <c r="G36" s="49"/>
      <c r="H36" s="52"/>
      <c r="I36" s="55"/>
      <c r="J36" s="58"/>
      <c r="AC36"/>
      <c r="AD36"/>
      <c r="AI36"/>
      <c r="AJ36"/>
    </row>
    <row r="37" spans="1:36" ht="15" x14ac:dyDescent="0.25">
      <c r="A37" s="113"/>
      <c r="B37" s="110"/>
      <c r="C37" s="3">
        <v>44</v>
      </c>
      <c r="D37" s="9" t="s">
        <v>42</v>
      </c>
      <c r="E37" s="35" t="s">
        <v>128</v>
      </c>
      <c r="F37" s="23">
        <v>0</v>
      </c>
      <c r="G37" s="49"/>
      <c r="H37" s="52"/>
      <c r="I37" s="55"/>
      <c r="J37" s="58"/>
      <c r="AC37"/>
      <c r="AD37"/>
      <c r="AI37"/>
      <c r="AJ37"/>
    </row>
    <row r="38" spans="1:36" thickBot="1" x14ac:dyDescent="0.3">
      <c r="A38" s="114"/>
      <c r="B38" s="111"/>
      <c r="C38" s="11">
        <v>45</v>
      </c>
      <c r="D38" s="12" t="s">
        <v>43</v>
      </c>
      <c r="E38" s="28" t="s">
        <v>127</v>
      </c>
      <c r="F38" s="27">
        <v>2</v>
      </c>
      <c r="G38" s="50"/>
      <c r="H38" s="53"/>
      <c r="I38" s="56"/>
      <c r="J38" s="58"/>
      <c r="AC38"/>
      <c r="AD38"/>
      <c r="AI38"/>
      <c r="AJ38"/>
    </row>
    <row r="39" spans="1:36" ht="15" x14ac:dyDescent="0.25">
      <c r="A39" s="119" t="s">
        <v>144</v>
      </c>
      <c r="B39" s="115" t="s">
        <v>4</v>
      </c>
      <c r="C39" s="6">
        <v>49</v>
      </c>
      <c r="D39" s="18" t="s">
        <v>45</v>
      </c>
      <c r="E39" s="29" t="s">
        <v>135</v>
      </c>
      <c r="F39" s="21">
        <v>2</v>
      </c>
      <c r="G39" s="48">
        <f>SUM(F39:F51)</f>
        <v>24</v>
      </c>
      <c r="H39" s="51">
        <f>(G39*100/26/100)</f>
        <v>0.92307692307692302</v>
      </c>
      <c r="I39" s="60">
        <f>(64*100/86/100)</f>
        <v>0.7441860465116279</v>
      </c>
      <c r="J39" s="58"/>
      <c r="AC39"/>
      <c r="AD39"/>
      <c r="AI39"/>
      <c r="AJ39"/>
    </row>
    <row r="40" spans="1:36" ht="15" x14ac:dyDescent="0.25">
      <c r="A40" s="119"/>
      <c r="B40" s="115"/>
      <c r="C40" s="4">
        <v>50</v>
      </c>
      <c r="D40" s="10" t="s">
        <v>46</v>
      </c>
      <c r="E40" s="33" t="s">
        <v>127</v>
      </c>
      <c r="F40" s="22">
        <v>2</v>
      </c>
      <c r="G40" s="49"/>
      <c r="H40" s="52"/>
      <c r="I40" s="61"/>
      <c r="J40" s="58"/>
      <c r="AC40"/>
      <c r="AD40"/>
      <c r="AI40"/>
      <c r="AJ40"/>
    </row>
    <row r="41" spans="1:36" ht="15" x14ac:dyDescent="0.25">
      <c r="A41" s="119"/>
      <c r="B41" s="115"/>
      <c r="C41" s="4">
        <v>53</v>
      </c>
      <c r="D41" s="10" t="s">
        <v>47</v>
      </c>
      <c r="E41" s="33" t="s">
        <v>127</v>
      </c>
      <c r="F41" s="22">
        <v>2</v>
      </c>
      <c r="G41" s="49"/>
      <c r="H41" s="52"/>
      <c r="I41" s="61"/>
      <c r="J41" s="58"/>
      <c r="AC41"/>
      <c r="AD41"/>
      <c r="AI41"/>
      <c r="AJ41"/>
    </row>
    <row r="42" spans="1:36" ht="15" x14ac:dyDescent="0.25">
      <c r="A42" s="119"/>
      <c r="B42" s="115"/>
      <c r="C42" s="4">
        <v>51</v>
      </c>
      <c r="D42" s="10" t="s">
        <v>48</v>
      </c>
      <c r="E42" s="33" t="s">
        <v>127</v>
      </c>
      <c r="F42" s="22">
        <v>2</v>
      </c>
      <c r="G42" s="49"/>
      <c r="H42" s="52"/>
      <c r="I42" s="61"/>
      <c r="J42" s="58"/>
      <c r="AC42"/>
      <c r="AD42"/>
      <c r="AI42"/>
      <c r="AJ42"/>
    </row>
    <row r="43" spans="1:36" ht="15" x14ac:dyDescent="0.25">
      <c r="A43" s="119"/>
      <c r="B43" s="115"/>
      <c r="C43" s="4">
        <v>52</v>
      </c>
      <c r="D43" s="10" t="s">
        <v>49</v>
      </c>
      <c r="E43" s="33" t="s">
        <v>127</v>
      </c>
      <c r="F43" s="22">
        <v>2</v>
      </c>
      <c r="G43" s="49"/>
      <c r="H43" s="52"/>
      <c r="I43" s="61"/>
      <c r="J43" s="58"/>
      <c r="AC43"/>
      <c r="AD43"/>
      <c r="AI43"/>
      <c r="AJ43"/>
    </row>
    <row r="44" spans="1:36" ht="15" x14ac:dyDescent="0.25">
      <c r="A44" s="119"/>
      <c r="B44" s="115"/>
      <c r="C44" s="4">
        <v>53</v>
      </c>
      <c r="D44" s="10" t="s">
        <v>50</v>
      </c>
      <c r="E44" s="33" t="s">
        <v>127</v>
      </c>
      <c r="F44" s="22">
        <v>2</v>
      </c>
      <c r="G44" s="49"/>
      <c r="H44" s="52"/>
      <c r="I44" s="61"/>
      <c r="J44" s="58"/>
      <c r="AC44"/>
      <c r="AD44"/>
      <c r="AI44"/>
      <c r="AJ44"/>
    </row>
    <row r="45" spans="1:36" ht="15" x14ac:dyDescent="0.25">
      <c r="A45" s="119"/>
      <c r="B45" s="115"/>
      <c r="C45" s="4">
        <v>54</v>
      </c>
      <c r="D45" s="10" t="s">
        <v>51</v>
      </c>
      <c r="E45" s="33" t="s">
        <v>127</v>
      </c>
      <c r="F45" s="22">
        <v>2</v>
      </c>
      <c r="G45" s="49"/>
      <c r="H45" s="52"/>
      <c r="I45" s="61"/>
      <c r="J45" s="58"/>
      <c r="AC45"/>
      <c r="AD45"/>
      <c r="AI45"/>
      <c r="AJ45"/>
    </row>
    <row r="46" spans="1:36" ht="15" x14ac:dyDescent="0.25">
      <c r="A46" s="119"/>
      <c r="B46" s="115"/>
      <c r="C46" s="4">
        <v>55</v>
      </c>
      <c r="D46" s="10" t="s">
        <v>52</v>
      </c>
      <c r="E46" s="33" t="s">
        <v>127</v>
      </c>
      <c r="F46" s="22">
        <v>2</v>
      </c>
      <c r="G46" s="49"/>
      <c r="H46" s="52"/>
      <c r="I46" s="61"/>
      <c r="J46" s="58"/>
      <c r="AC46"/>
      <c r="AD46"/>
      <c r="AI46"/>
      <c r="AJ46"/>
    </row>
    <row r="47" spans="1:36" ht="19.899999999999999" customHeight="1" x14ac:dyDescent="0.25">
      <c r="A47" s="119"/>
      <c r="B47" s="115"/>
      <c r="C47" s="4">
        <v>56</v>
      </c>
      <c r="D47" s="10" t="s">
        <v>53</v>
      </c>
      <c r="E47" s="36" t="s">
        <v>131</v>
      </c>
      <c r="F47" s="26">
        <v>1</v>
      </c>
      <c r="G47" s="49"/>
      <c r="H47" s="52"/>
      <c r="I47" s="61"/>
      <c r="J47" s="58"/>
      <c r="AC47"/>
      <c r="AD47"/>
      <c r="AI47"/>
      <c r="AJ47"/>
    </row>
    <row r="48" spans="1:36" ht="15" x14ac:dyDescent="0.25">
      <c r="A48" s="119"/>
      <c r="B48" s="115"/>
      <c r="C48" s="4">
        <v>57</v>
      </c>
      <c r="D48" s="10" t="s">
        <v>54</v>
      </c>
      <c r="E48" s="33" t="s">
        <v>127</v>
      </c>
      <c r="F48" s="22">
        <v>2</v>
      </c>
      <c r="G48" s="49"/>
      <c r="H48" s="52"/>
      <c r="I48" s="61"/>
      <c r="J48" s="58"/>
      <c r="AC48"/>
      <c r="AD48"/>
      <c r="AI48"/>
      <c r="AJ48"/>
    </row>
    <row r="49" spans="1:36" ht="21.6" customHeight="1" x14ac:dyDescent="0.25">
      <c r="A49" s="119"/>
      <c r="B49" s="115"/>
      <c r="C49" s="4">
        <v>58</v>
      </c>
      <c r="D49" s="10" t="s">
        <v>55</v>
      </c>
      <c r="E49" s="36" t="s">
        <v>131</v>
      </c>
      <c r="F49" s="26">
        <v>1</v>
      </c>
      <c r="G49" s="49"/>
      <c r="H49" s="52"/>
      <c r="I49" s="61"/>
      <c r="J49" s="58"/>
      <c r="AC49"/>
      <c r="AD49"/>
      <c r="AI49"/>
      <c r="AJ49"/>
    </row>
    <row r="50" spans="1:36" ht="19.149999999999999" customHeight="1" x14ac:dyDescent="0.25">
      <c r="A50" s="119"/>
      <c r="B50" s="115"/>
      <c r="C50" s="4">
        <v>60</v>
      </c>
      <c r="D50" s="10" t="s">
        <v>56</v>
      </c>
      <c r="E50" s="33" t="s">
        <v>135</v>
      </c>
      <c r="F50" s="22">
        <v>2</v>
      </c>
      <c r="G50" s="49"/>
      <c r="H50" s="52"/>
      <c r="I50" s="61"/>
      <c r="J50" s="58"/>
      <c r="AC50"/>
      <c r="AD50"/>
      <c r="AI50"/>
      <c r="AJ50"/>
    </row>
    <row r="51" spans="1:36" ht="23.45" customHeight="1" thickBot="1" x14ac:dyDescent="0.3">
      <c r="A51" s="119"/>
      <c r="B51" s="116"/>
      <c r="C51" s="4">
        <v>61</v>
      </c>
      <c r="D51" s="10" t="s">
        <v>57</v>
      </c>
      <c r="E51" s="28" t="s">
        <v>135</v>
      </c>
      <c r="F51" s="27">
        <v>2</v>
      </c>
      <c r="G51" s="50"/>
      <c r="H51" s="53"/>
      <c r="I51" s="61"/>
      <c r="J51" s="58"/>
      <c r="AC51"/>
      <c r="AD51"/>
      <c r="AI51"/>
      <c r="AJ51"/>
    </row>
    <row r="52" spans="1:36" ht="15" x14ac:dyDescent="0.25">
      <c r="A52" s="119"/>
      <c r="B52" s="117" t="s">
        <v>5</v>
      </c>
      <c r="C52" s="3">
        <v>62</v>
      </c>
      <c r="D52" s="9" t="s">
        <v>58</v>
      </c>
      <c r="E52" s="33" t="s">
        <v>127</v>
      </c>
      <c r="F52" s="22">
        <v>2</v>
      </c>
      <c r="G52" s="48">
        <f>SUM(F52:F81)</f>
        <v>40</v>
      </c>
      <c r="H52" s="51">
        <f>(G52*100/60/100)</f>
        <v>0.66666666666666674</v>
      </c>
      <c r="I52" s="61"/>
      <c r="J52" s="58"/>
      <c r="AC52"/>
      <c r="AD52"/>
      <c r="AI52"/>
      <c r="AJ52"/>
    </row>
    <row r="53" spans="1:36" ht="15" x14ac:dyDescent="0.25">
      <c r="A53" s="119"/>
      <c r="B53" s="115"/>
      <c r="C53" s="3">
        <v>63</v>
      </c>
      <c r="D53" s="9" t="s">
        <v>59</v>
      </c>
      <c r="E53" s="33" t="s">
        <v>127</v>
      </c>
      <c r="F53" s="22">
        <v>2</v>
      </c>
      <c r="G53" s="49"/>
      <c r="H53" s="52"/>
      <c r="I53" s="61"/>
      <c r="J53" s="58"/>
      <c r="AC53"/>
      <c r="AD53"/>
      <c r="AI53"/>
      <c r="AJ53"/>
    </row>
    <row r="54" spans="1:36" ht="15" x14ac:dyDescent="0.25">
      <c r="A54" s="119"/>
      <c r="B54" s="115"/>
      <c r="C54" s="3">
        <v>65</v>
      </c>
      <c r="D54" s="9" t="s">
        <v>60</v>
      </c>
      <c r="E54" s="33" t="s">
        <v>127</v>
      </c>
      <c r="F54" s="22">
        <v>2</v>
      </c>
      <c r="G54" s="49"/>
      <c r="H54" s="52"/>
      <c r="I54" s="61"/>
      <c r="J54" s="58"/>
      <c r="AC54"/>
      <c r="AD54"/>
      <c r="AI54"/>
      <c r="AJ54"/>
    </row>
    <row r="55" spans="1:36" ht="15" x14ac:dyDescent="0.25">
      <c r="A55" s="119"/>
      <c r="B55" s="115"/>
      <c r="C55" s="3">
        <v>66</v>
      </c>
      <c r="D55" s="9" t="s">
        <v>61</v>
      </c>
      <c r="E55" s="33" t="s">
        <v>127</v>
      </c>
      <c r="F55" s="22">
        <v>2</v>
      </c>
      <c r="G55" s="49"/>
      <c r="H55" s="52"/>
      <c r="I55" s="61"/>
      <c r="J55" s="58"/>
      <c r="AC55"/>
      <c r="AD55"/>
      <c r="AI55"/>
      <c r="AJ55"/>
    </row>
    <row r="56" spans="1:36" ht="15" x14ac:dyDescent="0.25">
      <c r="A56" s="119"/>
      <c r="B56" s="115"/>
      <c r="C56" s="3">
        <v>67</v>
      </c>
      <c r="D56" s="9" t="s">
        <v>62</v>
      </c>
      <c r="E56" s="33" t="s">
        <v>127</v>
      </c>
      <c r="F56" s="22">
        <v>2</v>
      </c>
      <c r="G56" s="49"/>
      <c r="H56" s="52"/>
      <c r="I56" s="61"/>
      <c r="J56" s="58"/>
      <c r="AC56"/>
      <c r="AD56"/>
      <c r="AI56"/>
      <c r="AJ56"/>
    </row>
    <row r="57" spans="1:36" ht="15" x14ac:dyDescent="0.25">
      <c r="A57" s="119"/>
      <c r="B57" s="115"/>
      <c r="C57" s="3">
        <v>69</v>
      </c>
      <c r="D57" s="9" t="s">
        <v>63</v>
      </c>
      <c r="E57" s="35" t="s">
        <v>128</v>
      </c>
      <c r="F57" s="23">
        <v>0</v>
      </c>
      <c r="G57" s="49"/>
      <c r="H57" s="52"/>
      <c r="I57" s="61"/>
      <c r="J57" s="58"/>
      <c r="AC57"/>
      <c r="AD57"/>
      <c r="AI57"/>
      <c r="AJ57"/>
    </row>
    <row r="58" spans="1:36" ht="15" x14ac:dyDescent="0.25">
      <c r="A58" s="119"/>
      <c r="B58" s="115"/>
      <c r="C58" s="3">
        <v>70</v>
      </c>
      <c r="D58" s="9" t="s">
        <v>64</v>
      </c>
      <c r="E58" s="35" t="s">
        <v>136</v>
      </c>
      <c r="F58" s="23">
        <v>0</v>
      </c>
      <c r="G58" s="49"/>
      <c r="H58" s="52"/>
      <c r="I58" s="61"/>
      <c r="J58" s="58"/>
      <c r="AC58"/>
      <c r="AD58"/>
      <c r="AI58"/>
      <c r="AJ58"/>
    </row>
    <row r="59" spans="1:36" ht="15" x14ac:dyDescent="0.25">
      <c r="A59" s="119"/>
      <c r="B59" s="115"/>
      <c r="C59" s="3">
        <v>71</v>
      </c>
      <c r="D59" s="9" t="s">
        <v>65</v>
      </c>
      <c r="E59" s="33" t="s">
        <v>127</v>
      </c>
      <c r="F59" s="22">
        <v>2</v>
      </c>
      <c r="G59" s="49"/>
      <c r="H59" s="52"/>
      <c r="I59" s="61"/>
      <c r="J59" s="58"/>
      <c r="AC59"/>
      <c r="AD59"/>
      <c r="AI59"/>
      <c r="AJ59"/>
    </row>
    <row r="60" spans="1:36" ht="15" x14ac:dyDescent="0.25">
      <c r="A60" s="119"/>
      <c r="B60" s="115"/>
      <c r="C60" s="3">
        <v>73</v>
      </c>
      <c r="D60" s="9" t="s">
        <v>66</v>
      </c>
      <c r="E60" s="33" t="s">
        <v>127</v>
      </c>
      <c r="F60" s="22">
        <v>2</v>
      </c>
      <c r="G60" s="49"/>
      <c r="H60" s="52"/>
      <c r="I60" s="61"/>
      <c r="J60" s="58"/>
      <c r="AC60"/>
      <c r="AD60"/>
      <c r="AI60"/>
      <c r="AJ60"/>
    </row>
    <row r="61" spans="1:36" ht="15" x14ac:dyDescent="0.25">
      <c r="A61" s="119"/>
      <c r="B61" s="115"/>
      <c r="C61" s="3">
        <v>75</v>
      </c>
      <c r="D61" s="9" t="s">
        <v>67</v>
      </c>
      <c r="E61" s="33" t="s">
        <v>127</v>
      </c>
      <c r="F61" s="22">
        <v>2</v>
      </c>
      <c r="G61" s="49"/>
      <c r="H61" s="52"/>
      <c r="I61" s="61"/>
      <c r="J61" s="58"/>
      <c r="AC61"/>
      <c r="AD61"/>
      <c r="AI61"/>
      <c r="AJ61"/>
    </row>
    <row r="62" spans="1:36" ht="15" x14ac:dyDescent="0.25">
      <c r="A62" s="119"/>
      <c r="B62" s="115"/>
      <c r="C62" s="3">
        <v>77</v>
      </c>
      <c r="D62" s="9" t="s">
        <v>68</v>
      </c>
      <c r="E62" s="33" t="s">
        <v>127</v>
      </c>
      <c r="F62" s="22">
        <v>2</v>
      </c>
      <c r="G62" s="49"/>
      <c r="H62" s="52"/>
      <c r="I62" s="61"/>
      <c r="J62" s="58"/>
      <c r="AC62"/>
      <c r="AD62"/>
      <c r="AI62"/>
      <c r="AJ62"/>
    </row>
    <row r="63" spans="1:36" ht="15" x14ac:dyDescent="0.25">
      <c r="A63" s="119"/>
      <c r="B63" s="115"/>
      <c r="C63" s="3">
        <v>78</v>
      </c>
      <c r="D63" s="9" t="s">
        <v>69</v>
      </c>
      <c r="E63" s="33" t="s">
        <v>127</v>
      </c>
      <c r="F63" s="22">
        <v>2</v>
      </c>
      <c r="G63" s="49"/>
      <c r="H63" s="52"/>
      <c r="I63" s="61"/>
      <c r="J63" s="58"/>
      <c r="AC63"/>
      <c r="AD63"/>
      <c r="AI63"/>
      <c r="AJ63"/>
    </row>
    <row r="64" spans="1:36" ht="15" x14ac:dyDescent="0.25">
      <c r="A64" s="119"/>
      <c r="B64" s="115"/>
      <c r="C64" s="3">
        <v>87</v>
      </c>
      <c r="D64" s="9" t="s">
        <v>70</v>
      </c>
      <c r="E64" s="33" t="s">
        <v>127</v>
      </c>
      <c r="F64" s="22">
        <v>2</v>
      </c>
      <c r="G64" s="49"/>
      <c r="H64" s="52"/>
      <c r="I64" s="61"/>
      <c r="J64" s="58"/>
      <c r="AC64"/>
      <c r="AD64"/>
      <c r="AI64"/>
      <c r="AJ64"/>
    </row>
    <row r="65" spans="1:36" ht="15" x14ac:dyDescent="0.25">
      <c r="A65" s="119"/>
      <c r="B65" s="115"/>
      <c r="C65" s="3">
        <v>88</v>
      </c>
      <c r="D65" s="9" t="s">
        <v>71</v>
      </c>
      <c r="E65" s="33" t="s">
        <v>127</v>
      </c>
      <c r="F65" s="22">
        <v>2</v>
      </c>
      <c r="G65" s="49"/>
      <c r="H65" s="52"/>
      <c r="I65" s="61"/>
      <c r="J65" s="58"/>
      <c r="AC65"/>
      <c r="AD65"/>
      <c r="AI65"/>
      <c r="AJ65"/>
    </row>
    <row r="66" spans="1:36" ht="15" x14ac:dyDescent="0.25">
      <c r="A66" s="119"/>
      <c r="B66" s="115"/>
      <c r="C66" s="3">
        <v>89</v>
      </c>
      <c r="D66" s="9" t="s">
        <v>72</v>
      </c>
      <c r="E66" s="33" t="s">
        <v>127</v>
      </c>
      <c r="F66" s="22">
        <v>2</v>
      </c>
      <c r="G66" s="49"/>
      <c r="H66" s="52"/>
      <c r="I66" s="61"/>
      <c r="J66" s="58"/>
      <c r="AC66"/>
      <c r="AD66"/>
      <c r="AI66"/>
      <c r="AJ66"/>
    </row>
    <row r="67" spans="1:36" ht="15" x14ac:dyDescent="0.25">
      <c r="A67" s="119"/>
      <c r="B67" s="115"/>
      <c r="C67" s="3">
        <v>90</v>
      </c>
      <c r="D67" s="9" t="s">
        <v>73</v>
      </c>
      <c r="E67" s="35" t="s">
        <v>128</v>
      </c>
      <c r="F67" s="23">
        <v>0</v>
      </c>
      <c r="G67" s="49"/>
      <c r="H67" s="52"/>
      <c r="I67" s="61"/>
      <c r="J67" s="58"/>
      <c r="AC67"/>
      <c r="AD67"/>
      <c r="AI67"/>
      <c r="AJ67"/>
    </row>
    <row r="68" spans="1:36" ht="15" x14ac:dyDescent="0.25">
      <c r="A68" s="119"/>
      <c r="B68" s="115"/>
      <c r="C68" s="3">
        <v>91</v>
      </c>
      <c r="D68" s="9" t="s">
        <v>74</v>
      </c>
      <c r="E68" s="35" t="s">
        <v>128</v>
      </c>
      <c r="F68" s="23">
        <v>0</v>
      </c>
      <c r="G68" s="49"/>
      <c r="H68" s="52"/>
      <c r="I68" s="61"/>
      <c r="J68" s="58"/>
      <c r="AC68"/>
      <c r="AD68"/>
      <c r="AI68"/>
      <c r="AJ68"/>
    </row>
    <row r="69" spans="1:36" ht="15" x14ac:dyDescent="0.25">
      <c r="A69" s="119"/>
      <c r="B69" s="115"/>
      <c r="C69" s="3">
        <v>92</v>
      </c>
      <c r="D69" s="9" t="s">
        <v>75</v>
      </c>
      <c r="E69" s="33" t="s">
        <v>127</v>
      </c>
      <c r="F69" s="22">
        <v>2</v>
      </c>
      <c r="G69" s="49"/>
      <c r="H69" s="52"/>
      <c r="I69" s="61"/>
      <c r="J69" s="58"/>
      <c r="AC69"/>
      <c r="AD69"/>
      <c r="AI69"/>
      <c r="AJ69"/>
    </row>
    <row r="70" spans="1:36" ht="15" x14ac:dyDescent="0.25">
      <c r="A70" s="119"/>
      <c r="B70" s="115"/>
      <c r="C70" s="3">
        <v>93</v>
      </c>
      <c r="D70" s="9" t="s">
        <v>76</v>
      </c>
      <c r="E70" s="35" t="s">
        <v>128</v>
      </c>
      <c r="F70" s="23">
        <v>0</v>
      </c>
      <c r="G70" s="49"/>
      <c r="H70" s="52"/>
      <c r="I70" s="61"/>
      <c r="J70" s="58"/>
      <c r="AC70"/>
      <c r="AD70"/>
      <c r="AI70"/>
      <c r="AJ70"/>
    </row>
    <row r="71" spans="1:36" ht="15" x14ac:dyDescent="0.25">
      <c r="A71" s="119"/>
      <c r="B71" s="115"/>
      <c r="C71" s="3">
        <v>94</v>
      </c>
      <c r="D71" s="9" t="s">
        <v>77</v>
      </c>
      <c r="E71" s="35" t="s">
        <v>128</v>
      </c>
      <c r="F71" s="23">
        <v>0</v>
      </c>
      <c r="G71" s="49"/>
      <c r="H71" s="52"/>
      <c r="I71" s="61"/>
      <c r="J71" s="58"/>
      <c r="AC71"/>
      <c r="AD71"/>
      <c r="AI71"/>
      <c r="AJ71"/>
    </row>
    <row r="72" spans="1:36" ht="15" x14ac:dyDescent="0.25">
      <c r="A72" s="119"/>
      <c r="B72" s="115"/>
      <c r="C72" s="3">
        <v>95</v>
      </c>
      <c r="D72" s="9" t="s">
        <v>78</v>
      </c>
      <c r="E72" s="35" t="s">
        <v>128</v>
      </c>
      <c r="F72" s="23">
        <v>0</v>
      </c>
      <c r="G72" s="49"/>
      <c r="H72" s="52"/>
      <c r="I72" s="61"/>
      <c r="J72" s="58"/>
      <c r="AC72"/>
      <c r="AD72"/>
      <c r="AI72"/>
      <c r="AJ72"/>
    </row>
    <row r="73" spans="1:36" ht="15" x14ac:dyDescent="0.25">
      <c r="A73" s="119"/>
      <c r="B73" s="115"/>
      <c r="C73" s="3">
        <v>96</v>
      </c>
      <c r="D73" s="9" t="s">
        <v>79</v>
      </c>
      <c r="E73" s="33" t="s">
        <v>127</v>
      </c>
      <c r="F73" s="22">
        <v>2</v>
      </c>
      <c r="G73" s="49"/>
      <c r="H73" s="52"/>
      <c r="I73" s="61"/>
      <c r="J73" s="58"/>
      <c r="AC73"/>
      <c r="AD73"/>
      <c r="AI73"/>
      <c r="AJ73"/>
    </row>
    <row r="74" spans="1:36" ht="15" x14ac:dyDescent="0.25">
      <c r="A74" s="119"/>
      <c r="B74" s="115"/>
      <c r="C74" s="3">
        <v>97</v>
      </c>
      <c r="D74" s="9" t="s">
        <v>80</v>
      </c>
      <c r="E74" s="33" t="s">
        <v>127</v>
      </c>
      <c r="F74" s="22">
        <v>2</v>
      </c>
      <c r="G74" s="49"/>
      <c r="H74" s="52"/>
      <c r="I74" s="61"/>
      <c r="J74" s="58"/>
      <c r="AC74"/>
      <c r="AD74"/>
      <c r="AI74"/>
      <c r="AJ74"/>
    </row>
    <row r="75" spans="1:36" ht="15" x14ac:dyDescent="0.25">
      <c r="A75" s="119"/>
      <c r="B75" s="115"/>
      <c r="C75" s="3">
        <v>98</v>
      </c>
      <c r="D75" s="9" t="s">
        <v>81</v>
      </c>
      <c r="E75" s="35" t="s">
        <v>128</v>
      </c>
      <c r="F75" s="23">
        <v>0</v>
      </c>
      <c r="G75" s="49"/>
      <c r="H75" s="52"/>
      <c r="I75" s="61"/>
      <c r="J75" s="58"/>
      <c r="AC75"/>
      <c r="AD75"/>
      <c r="AI75"/>
      <c r="AJ75"/>
    </row>
    <row r="76" spans="1:36" ht="15" x14ac:dyDescent="0.25">
      <c r="A76" s="119"/>
      <c r="B76" s="115"/>
      <c r="C76" s="3">
        <v>99</v>
      </c>
      <c r="D76" s="9" t="s">
        <v>82</v>
      </c>
      <c r="E76" s="33" t="s">
        <v>127</v>
      </c>
      <c r="F76" s="22">
        <v>2</v>
      </c>
      <c r="G76" s="49"/>
      <c r="H76" s="52"/>
      <c r="I76" s="61"/>
      <c r="J76" s="58"/>
      <c r="AC76"/>
      <c r="AD76"/>
      <c r="AI76"/>
      <c r="AJ76"/>
    </row>
    <row r="77" spans="1:36" ht="15" x14ac:dyDescent="0.25">
      <c r="A77" s="119"/>
      <c r="B77" s="115"/>
      <c r="C77" s="3">
        <v>100</v>
      </c>
      <c r="D77" s="9" t="s">
        <v>83</v>
      </c>
      <c r="E77" s="33" t="s">
        <v>127</v>
      </c>
      <c r="F77" s="22">
        <v>2</v>
      </c>
      <c r="G77" s="49"/>
      <c r="H77" s="52"/>
      <c r="I77" s="61"/>
      <c r="J77" s="58"/>
      <c r="AC77"/>
      <c r="AD77"/>
      <c r="AI77"/>
      <c r="AJ77"/>
    </row>
    <row r="78" spans="1:36" ht="15" x14ac:dyDescent="0.25">
      <c r="A78" s="119"/>
      <c r="B78" s="115"/>
      <c r="C78" s="3">
        <v>101</v>
      </c>
      <c r="D78" s="9" t="s">
        <v>84</v>
      </c>
      <c r="E78" s="35" t="s">
        <v>128</v>
      </c>
      <c r="F78" s="23">
        <v>0</v>
      </c>
      <c r="G78" s="49"/>
      <c r="H78" s="52"/>
      <c r="I78" s="61"/>
      <c r="J78" s="58"/>
      <c r="AC78"/>
      <c r="AD78"/>
      <c r="AI78"/>
      <c r="AJ78"/>
    </row>
    <row r="79" spans="1:36" ht="15" x14ac:dyDescent="0.25">
      <c r="A79" s="119"/>
      <c r="B79" s="115"/>
      <c r="C79" s="3">
        <v>102</v>
      </c>
      <c r="D79" s="9" t="s">
        <v>85</v>
      </c>
      <c r="E79" s="33" t="s">
        <v>127</v>
      </c>
      <c r="F79" s="22">
        <v>2</v>
      </c>
      <c r="G79" s="49"/>
      <c r="H79" s="52"/>
      <c r="I79" s="61"/>
      <c r="J79" s="58"/>
      <c r="AC79"/>
      <c r="AD79"/>
      <c r="AI79"/>
      <c r="AJ79"/>
    </row>
    <row r="80" spans="1:36" ht="15" x14ac:dyDescent="0.25">
      <c r="A80" s="119"/>
      <c r="B80" s="115"/>
      <c r="C80" s="3">
        <v>103</v>
      </c>
      <c r="D80" s="9" t="s">
        <v>86</v>
      </c>
      <c r="E80" s="33" t="s">
        <v>127</v>
      </c>
      <c r="F80" s="22">
        <v>2</v>
      </c>
      <c r="G80" s="49"/>
      <c r="H80" s="52"/>
      <c r="I80" s="61"/>
      <c r="J80" s="58"/>
      <c r="AC80"/>
      <c r="AD80"/>
      <c r="AI80"/>
      <c r="AJ80"/>
    </row>
    <row r="81" spans="1:36" thickBot="1" x14ac:dyDescent="0.3">
      <c r="A81" s="120"/>
      <c r="B81" s="118"/>
      <c r="C81" s="11">
        <v>104</v>
      </c>
      <c r="D81" s="12" t="s">
        <v>87</v>
      </c>
      <c r="E81" s="31" t="s">
        <v>128</v>
      </c>
      <c r="F81" s="24">
        <v>0</v>
      </c>
      <c r="G81" s="50"/>
      <c r="H81" s="53"/>
      <c r="I81" s="62"/>
      <c r="J81" s="58"/>
      <c r="AC81"/>
      <c r="AD81"/>
      <c r="AI81"/>
      <c r="AJ81"/>
    </row>
    <row r="82" spans="1:36" ht="16.5" thickBot="1" x14ac:dyDescent="0.3">
      <c r="A82" s="93" t="s">
        <v>145</v>
      </c>
      <c r="B82" s="38" t="s">
        <v>88</v>
      </c>
      <c r="C82" s="13">
        <v>105</v>
      </c>
      <c r="D82" s="14" t="s">
        <v>89</v>
      </c>
      <c r="E82" s="37" t="s">
        <v>127</v>
      </c>
      <c r="F82" s="30">
        <v>2</v>
      </c>
      <c r="G82" s="32">
        <v>2</v>
      </c>
      <c r="H82" s="46">
        <f>(G82*100/2/100)</f>
        <v>1</v>
      </c>
      <c r="I82" s="63">
        <f>(10*100/14/100)</f>
        <v>0.7142857142857143</v>
      </c>
      <c r="J82" s="58"/>
      <c r="AC82"/>
      <c r="AD82"/>
      <c r="AI82"/>
      <c r="AJ82"/>
    </row>
    <row r="83" spans="1:36" ht="15" x14ac:dyDescent="0.25">
      <c r="A83" s="94"/>
      <c r="B83" s="90" t="s">
        <v>90</v>
      </c>
      <c r="C83" s="3">
        <v>108</v>
      </c>
      <c r="D83" s="9" t="s">
        <v>91</v>
      </c>
      <c r="E83" s="33" t="s">
        <v>127</v>
      </c>
      <c r="F83" s="22">
        <v>2</v>
      </c>
      <c r="G83" s="48">
        <f>SUM(F83:F88)</f>
        <v>8</v>
      </c>
      <c r="H83" s="51">
        <f>(G83*100/12/100)</f>
        <v>0.66666666666666674</v>
      </c>
      <c r="I83" s="64"/>
      <c r="J83" s="58"/>
      <c r="AC83"/>
      <c r="AD83"/>
      <c r="AI83"/>
      <c r="AJ83"/>
    </row>
    <row r="84" spans="1:36" ht="15" x14ac:dyDescent="0.25">
      <c r="A84" s="94"/>
      <c r="B84" s="91"/>
      <c r="C84" s="3">
        <v>111</v>
      </c>
      <c r="D84" s="9" t="s">
        <v>139</v>
      </c>
      <c r="E84" s="45"/>
      <c r="F84" s="44"/>
      <c r="G84" s="49"/>
      <c r="H84" s="52"/>
      <c r="I84" s="64"/>
      <c r="J84" s="58"/>
      <c r="AC84"/>
      <c r="AD84"/>
      <c r="AI84"/>
      <c r="AJ84"/>
    </row>
    <row r="85" spans="1:36" ht="15" x14ac:dyDescent="0.25">
      <c r="A85" s="94"/>
      <c r="B85" s="91"/>
      <c r="C85" s="3">
        <v>113</v>
      </c>
      <c r="D85" s="9" t="s">
        <v>92</v>
      </c>
      <c r="E85" s="45"/>
      <c r="F85" s="44"/>
      <c r="G85" s="49"/>
      <c r="H85" s="52"/>
      <c r="I85" s="64"/>
      <c r="J85" s="58"/>
      <c r="AC85"/>
      <c r="AD85"/>
      <c r="AI85"/>
      <c r="AJ85"/>
    </row>
    <row r="86" spans="1:36" ht="15" x14ac:dyDescent="0.25">
      <c r="A86" s="94"/>
      <c r="B86" s="91"/>
      <c r="C86" s="3">
        <v>115</v>
      </c>
      <c r="D86" s="9" t="s">
        <v>93</v>
      </c>
      <c r="E86" s="33" t="s">
        <v>127</v>
      </c>
      <c r="F86" s="22">
        <v>2</v>
      </c>
      <c r="G86" s="49"/>
      <c r="H86" s="52"/>
      <c r="I86" s="64"/>
      <c r="J86" s="58"/>
      <c r="AC86"/>
      <c r="AD86"/>
      <c r="AI86"/>
      <c r="AJ86"/>
    </row>
    <row r="87" spans="1:36" ht="15" x14ac:dyDescent="0.25">
      <c r="A87" s="94"/>
      <c r="B87" s="91"/>
      <c r="C87" s="3">
        <v>116</v>
      </c>
      <c r="D87" s="9" t="s">
        <v>94</v>
      </c>
      <c r="E87" s="33" t="s">
        <v>127</v>
      </c>
      <c r="F87" s="22">
        <v>2</v>
      </c>
      <c r="G87" s="49"/>
      <c r="H87" s="52"/>
      <c r="I87" s="64"/>
      <c r="J87" s="58"/>
      <c r="AC87"/>
      <c r="AD87"/>
      <c r="AI87"/>
      <c r="AJ87"/>
    </row>
    <row r="88" spans="1:36" thickBot="1" x14ac:dyDescent="0.3">
      <c r="A88" s="95"/>
      <c r="B88" s="92"/>
      <c r="C88" s="11">
        <v>117</v>
      </c>
      <c r="D88" s="12" t="s">
        <v>69</v>
      </c>
      <c r="E88" s="28" t="s">
        <v>127</v>
      </c>
      <c r="F88" s="27">
        <v>2</v>
      </c>
      <c r="G88" s="50"/>
      <c r="H88" s="53"/>
      <c r="I88" s="65"/>
      <c r="J88" s="58"/>
      <c r="AC88"/>
      <c r="AD88"/>
      <c r="AI88"/>
      <c r="AJ88"/>
    </row>
    <row r="89" spans="1:36" ht="14.45" customHeight="1" x14ac:dyDescent="0.25">
      <c r="A89" s="101" t="s">
        <v>146</v>
      </c>
      <c r="B89" s="99" t="s">
        <v>6</v>
      </c>
      <c r="C89" s="13">
        <v>118</v>
      </c>
      <c r="D89" s="14" t="s">
        <v>140</v>
      </c>
      <c r="E89" s="34" t="s">
        <v>128</v>
      </c>
      <c r="F89" s="25">
        <v>0</v>
      </c>
      <c r="G89" s="48">
        <f>SUM(F89:F91)</f>
        <v>4</v>
      </c>
      <c r="H89" s="51">
        <f>(G89*100/6/100)</f>
        <v>0.66666666666666674</v>
      </c>
      <c r="I89" s="66">
        <f>(10*100/28/100)</f>
        <v>0.35714285714285715</v>
      </c>
      <c r="J89" s="58"/>
      <c r="AC89"/>
      <c r="AD89"/>
      <c r="AI89"/>
      <c r="AJ89"/>
    </row>
    <row r="90" spans="1:36" ht="15" x14ac:dyDescent="0.25">
      <c r="A90" s="102"/>
      <c r="B90" s="97"/>
      <c r="C90" s="4">
        <v>119</v>
      </c>
      <c r="D90" s="10" t="s">
        <v>95</v>
      </c>
      <c r="E90" s="33" t="s">
        <v>127</v>
      </c>
      <c r="F90" s="22">
        <v>2</v>
      </c>
      <c r="G90" s="49"/>
      <c r="H90" s="52"/>
      <c r="I90" s="67"/>
      <c r="J90" s="58"/>
      <c r="AC90"/>
      <c r="AD90"/>
      <c r="AI90"/>
      <c r="AJ90"/>
    </row>
    <row r="91" spans="1:36" thickBot="1" x14ac:dyDescent="0.3">
      <c r="A91" s="102"/>
      <c r="B91" s="100"/>
      <c r="C91" s="4">
        <v>120</v>
      </c>
      <c r="D91" s="10" t="s">
        <v>96</v>
      </c>
      <c r="E91" s="28" t="s">
        <v>127</v>
      </c>
      <c r="F91" s="27">
        <v>2</v>
      </c>
      <c r="G91" s="50"/>
      <c r="H91" s="53"/>
      <c r="I91" s="67"/>
      <c r="J91" s="58"/>
      <c r="AC91"/>
      <c r="AD91"/>
      <c r="AI91"/>
      <c r="AJ91"/>
    </row>
    <row r="92" spans="1:36" ht="15" x14ac:dyDescent="0.25">
      <c r="A92" s="102"/>
      <c r="B92" s="96" t="s">
        <v>7</v>
      </c>
      <c r="C92" s="3">
        <v>121</v>
      </c>
      <c r="D92" s="9" t="s">
        <v>97</v>
      </c>
      <c r="E92" s="35" t="s">
        <v>128</v>
      </c>
      <c r="F92" s="23">
        <v>0</v>
      </c>
      <c r="G92" s="48">
        <f>SUM(F92:F102)</f>
        <v>6</v>
      </c>
      <c r="H92" s="51">
        <f>(G92*100/22/100)</f>
        <v>0.27272727272727271</v>
      </c>
      <c r="I92" s="67"/>
      <c r="J92" s="58"/>
      <c r="AC92"/>
      <c r="AD92"/>
      <c r="AI92"/>
      <c r="AJ92"/>
    </row>
    <row r="93" spans="1:36" ht="15" x14ac:dyDescent="0.25">
      <c r="A93" s="102"/>
      <c r="B93" s="97"/>
      <c r="C93" s="3">
        <v>122</v>
      </c>
      <c r="D93" s="9" t="s">
        <v>98</v>
      </c>
      <c r="E93" s="35" t="s">
        <v>128</v>
      </c>
      <c r="F93" s="23">
        <v>0</v>
      </c>
      <c r="G93" s="49"/>
      <c r="H93" s="52"/>
      <c r="I93" s="67"/>
      <c r="J93" s="58"/>
      <c r="AC93"/>
      <c r="AD93"/>
      <c r="AI93"/>
      <c r="AJ93"/>
    </row>
    <row r="94" spans="1:36" ht="15" x14ac:dyDescent="0.25">
      <c r="A94" s="102"/>
      <c r="B94" s="97"/>
      <c r="C94" s="3">
        <v>123</v>
      </c>
      <c r="D94" s="9" t="s">
        <v>99</v>
      </c>
      <c r="E94" s="35" t="s">
        <v>128</v>
      </c>
      <c r="F94" s="23">
        <v>0</v>
      </c>
      <c r="G94" s="49"/>
      <c r="H94" s="52"/>
      <c r="I94" s="67"/>
      <c r="J94" s="58"/>
      <c r="AC94"/>
      <c r="AD94"/>
      <c r="AI94"/>
      <c r="AJ94"/>
    </row>
    <row r="95" spans="1:36" ht="15" x14ac:dyDescent="0.25">
      <c r="A95" s="102"/>
      <c r="B95" s="97"/>
      <c r="C95" s="3">
        <v>124</v>
      </c>
      <c r="D95" s="9" t="s">
        <v>100</v>
      </c>
      <c r="E95" s="35" t="s">
        <v>128</v>
      </c>
      <c r="F95" s="23">
        <v>0</v>
      </c>
      <c r="G95" s="49"/>
      <c r="H95" s="52"/>
      <c r="I95" s="67"/>
      <c r="J95" s="58"/>
      <c r="AC95"/>
      <c r="AD95"/>
      <c r="AI95"/>
      <c r="AJ95"/>
    </row>
    <row r="96" spans="1:36" ht="15" x14ac:dyDescent="0.25">
      <c r="A96" s="102"/>
      <c r="B96" s="97"/>
      <c r="C96" s="3">
        <v>125</v>
      </c>
      <c r="D96" s="9" t="s">
        <v>101</v>
      </c>
      <c r="E96" s="33" t="s">
        <v>127</v>
      </c>
      <c r="F96" s="22">
        <v>2</v>
      </c>
      <c r="G96" s="49"/>
      <c r="H96" s="52"/>
      <c r="I96" s="67"/>
      <c r="J96" s="58"/>
      <c r="AC96"/>
      <c r="AD96"/>
      <c r="AI96"/>
      <c r="AJ96"/>
    </row>
    <row r="97" spans="1:36" ht="15" x14ac:dyDescent="0.25">
      <c r="A97" s="102"/>
      <c r="B97" s="97"/>
      <c r="C97" s="3">
        <v>126</v>
      </c>
      <c r="D97" s="9" t="s">
        <v>102</v>
      </c>
      <c r="E97" s="33" t="s">
        <v>127</v>
      </c>
      <c r="F97" s="22">
        <v>2</v>
      </c>
      <c r="G97" s="49"/>
      <c r="H97" s="52"/>
      <c r="I97" s="67"/>
      <c r="J97" s="58"/>
      <c r="AC97"/>
      <c r="AD97"/>
      <c r="AI97"/>
      <c r="AJ97"/>
    </row>
    <row r="98" spans="1:36" ht="15" x14ac:dyDescent="0.25">
      <c r="A98" s="102"/>
      <c r="B98" s="97"/>
      <c r="C98" s="3">
        <v>127</v>
      </c>
      <c r="D98" s="9" t="s">
        <v>103</v>
      </c>
      <c r="E98" s="35" t="s">
        <v>128</v>
      </c>
      <c r="F98" s="23">
        <v>0</v>
      </c>
      <c r="G98" s="49"/>
      <c r="H98" s="52"/>
      <c r="I98" s="67"/>
      <c r="J98" s="58"/>
      <c r="AC98"/>
      <c r="AD98"/>
      <c r="AI98"/>
      <c r="AJ98"/>
    </row>
    <row r="99" spans="1:36" ht="15" x14ac:dyDescent="0.25">
      <c r="A99" s="102"/>
      <c r="B99" s="97"/>
      <c r="C99" s="3">
        <v>128</v>
      </c>
      <c r="D99" s="9" t="s">
        <v>104</v>
      </c>
      <c r="E99" s="35" t="s">
        <v>128</v>
      </c>
      <c r="F99" s="23">
        <v>0</v>
      </c>
      <c r="G99" s="49"/>
      <c r="H99" s="52"/>
      <c r="I99" s="67"/>
      <c r="J99" s="58"/>
      <c r="AC99"/>
      <c r="AD99"/>
      <c r="AI99"/>
      <c r="AJ99"/>
    </row>
    <row r="100" spans="1:36" ht="15" x14ac:dyDescent="0.25">
      <c r="A100" s="102"/>
      <c r="B100" s="97"/>
      <c r="C100" s="3">
        <v>129</v>
      </c>
      <c r="D100" s="9" t="s">
        <v>105</v>
      </c>
      <c r="E100" s="35" t="s">
        <v>128</v>
      </c>
      <c r="F100" s="23">
        <v>0</v>
      </c>
      <c r="G100" s="49"/>
      <c r="H100" s="52"/>
      <c r="I100" s="67"/>
      <c r="J100" s="58"/>
      <c r="AC100"/>
      <c r="AD100"/>
      <c r="AI100"/>
      <c r="AJ100"/>
    </row>
    <row r="101" spans="1:36" ht="15" x14ac:dyDescent="0.25">
      <c r="A101" s="102"/>
      <c r="B101" s="97"/>
      <c r="C101" s="3">
        <v>130</v>
      </c>
      <c r="D101" s="9" t="s">
        <v>106</v>
      </c>
      <c r="E101" s="35" t="s">
        <v>128</v>
      </c>
      <c r="F101" s="23">
        <v>0</v>
      </c>
      <c r="G101" s="49"/>
      <c r="H101" s="52"/>
      <c r="I101" s="67"/>
      <c r="J101" s="58"/>
      <c r="AC101"/>
      <c r="AD101"/>
      <c r="AI101"/>
      <c r="AJ101"/>
    </row>
    <row r="102" spans="1:36" thickBot="1" x14ac:dyDescent="0.3">
      <c r="A102" s="103"/>
      <c r="B102" s="98"/>
      <c r="C102" s="11">
        <v>131</v>
      </c>
      <c r="D102" s="12" t="s">
        <v>107</v>
      </c>
      <c r="E102" s="28" t="s">
        <v>127</v>
      </c>
      <c r="F102" s="27">
        <v>2</v>
      </c>
      <c r="G102" s="50"/>
      <c r="H102" s="53"/>
      <c r="I102" s="68"/>
      <c r="J102" s="58"/>
      <c r="AC102"/>
      <c r="AD102"/>
      <c r="AI102"/>
      <c r="AJ102"/>
    </row>
    <row r="103" spans="1:36" ht="15" x14ac:dyDescent="0.25">
      <c r="A103" s="107" t="s">
        <v>147</v>
      </c>
      <c r="B103" s="104" t="s">
        <v>108</v>
      </c>
      <c r="C103" s="13">
        <v>132</v>
      </c>
      <c r="D103" s="14" t="s">
        <v>109</v>
      </c>
      <c r="E103" s="29" t="s">
        <v>127</v>
      </c>
      <c r="F103" s="21">
        <v>2</v>
      </c>
      <c r="G103" s="48">
        <f>SUM(F103:F106)</f>
        <v>8</v>
      </c>
      <c r="H103" s="51">
        <f>(G103*100/8/100)</f>
        <v>1</v>
      </c>
      <c r="I103" s="69">
        <f>(G103*100/8/100)</f>
        <v>1</v>
      </c>
      <c r="J103" s="58"/>
      <c r="AC103"/>
      <c r="AD103"/>
      <c r="AI103"/>
      <c r="AJ103"/>
    </row>
    <row r="104" spans="1:36" ht="15" x14ac:dyDescent="0.25">
      <c r="A104" s="108"/>
      <c r="B104" s="105"/>
      <c r="C104" s="4">
        <v>133</v>
      </c>
      <c r="D104" s="10" t="s">
        <v>110</v>
      </c>
      <c r="E104" s="33" t="s">
        <v>127</v>
      </c>
      <c r="F104" s="22">
        <v>2</v>
      </c>
      <c r="G104" s="49"/>
      <c r="H104" s="52"/>
      <c r="I104" s="70"/>
      <c r="J104" s="58"/>
      <c r="AC104"/>
      <c r="AD104"/>
      <c r="AI104"/>
      <c r="AJ104"/>
    </row>
    <row r="105" spans="1:36" ht="15" x14ac:dyDescent="0.25">
      <c r="A105" s="108"/>
      <c r="B105" s="105"/>
      <c r="C105" s="4">
        <v>134</v>
      </c>
      <c r="D105" s="10" t="s">
        <v>111</v>
      </c>
      <c r="E105" s="33" t="s">
        <v>127</v>
      </c>
      <c r="F105" s="22">
        <v>2</v>
      </c>
      <c r="G105" s="49"/>
      <c r="H105" s="52"/>
      <c r="I105" s="70"/>
      <c r="J105" s="58"/>
      <c r="AC105"/>
      <c r="AD105"/>
      <c r="AI105"/>
      <c r="AJ105"/>
    </row>
    <row r="106" spans="1:36" thickBot="1" x14ac:dyDescent="0.3">
      <c r="A106" s="109"/>
      <c r="B106" s="106"/>
      <c r="C106" s="16">
        <v>135</v>
      </c>
      <c r="D106" s="17" t="s">
        <v>112</v>
      </c>
      <c r="E106" s="28" t="s">
        <v>127</v>
      </c>
      <c r="F106" s="27">
        <v>2</v>
      </c>
      <c r="G106" s="50"/>
      <c r="H106" s="53"/>
      <c r="I106" s="71"/>
      <c r="J106" s="58"/>
      <c r="AC106"/>
      <c r="AD106"/>
      <c r="AI106"/>
      <c r="AJ106"/>
    </row>
    <row r="107" spans="1:36" ht="15" x14ac:dyDescent="0.25">
      <c r="A107" s="87" t="s">
        <v>148</v>
      </c>
      <c r="B107" s="84" t="s">
        <v>8</v>
      </c>
      <c r="C107" s="7">
        <v>1</v>
      </c>
      <c r="D107" s="8" t="s">
        <v>113</v>
      </c>
      <c r="E107" s="29" t="s">
        <v>127</v>
      </c>
      <c r="F107" s="21">
        <v>2</v>
      </c>
      <c r="G107" s="48">
        <f>SUM(F107:F120)</f>
        <v>28</v>
      </c>
      <c r="H107" s="51">
        <f>(G107*100/28/100)</f>
        <v>1</v>
      </c>
      <c r="I107" s="72">
        <f>(G107*100/28/100)</f>
        <v>1</v>
      </c>
      <c r="J107" s="58"/>
      <c r="AC107"/>
      <c r="AD107"/>
      <c r="AI107"/>
      <c r="AJ107"/>
    </row>
    <row r="108" spans="1:36" ht="15" x14ac:dyDescent="0.25">
      <c r="A108" s="88"/>
      <c r="B108" s="85"/>
      <c r="C108" s="3">
        <v>2</v>
      </c>
      <c r="D108" s="9" t="s">
        <v>114</v>
      </c>
      <c r="E108" s="33" t="s">
        <v>127</v>
      </c>
      <c r="F108" s="22">
        <v>2</v>
      </c>
      <c r="G108" s="49"/>
      <c r="H108" s="52"/>
      <c r="I108" s="73"/>
      <c r="J108" s="58"/>
      <c r="AC108"/>
      <c r="AD108"/>
      <c r="AI108"/>
      <c r="AJ108"/>
    </row>
    <row r="109" spans="1:36" ht="15" x14ac:dyDescent="0.25">
      <c r="A109" s="88"/>
      <c r="B109" s="85"/>
      <c r="C109" s="3">
        <v>4</v>
      </c>
      <c r="D109" s="9" t="s">
        <v>115</v>
      </c>
      <c r="E109" s="33" t="s">
        <v>127</v>
      </c>
      <c r="F109" s="22">
        <v>2</v>
      </c>
      <c r="G109" s="49"/>
      <c r="H109" s="52"/>
      <c r="I109" s="73"/>
      <c r="J109" s="58"/>
      <c r="AC109"/>
      <c r="AD109"/>
      <c r="AI109"/>
      <c r="AJ109"/>
    </row>
    <row r="110" spans="1:36" ht="15" x14ac:dyDescent="0.25">
      <c r="A110" s="88"/>
      <c r="B110" s="85"/>
      <c r="C110" s="3">
        <v>5</v>
      </c>
      <c r="D110" s="9" t="s">
        <v>116</v>
      </c>
      <c r="E110" s="33" t="s">
        <v>127</v>
      </c>
      <c r="F110" s="22">
        <v>2</v>
      </c>
      <c r="G110" s="49"/>
      <c r="H110" s="52"/>
      <c r="I110" s="73"/>
      <c r="J110" s="58"/>
      <c r="AC110"/>
      <c r="AD110"/>
      <c r="AI110"/>
      <c r="AJ110"/>
    </row>
    <row r="111" spans="1:36" ht="15" x14ac:dyDescent="0.25">
      <c r="A111" s="88"/>
      <c r="B111" s="85"/>
      <c r="C111" s="3">
        <v>7</v>
      </c>
      <c r="D111" s="9" t="s">
        <v>117</v>
      </c>
      <c r="E111" s="33" t="s">
        <v>127</v>
      </c>
      <c r="F111" s="22">
        <v>2</v>
      </c>
      <c r="G111" s="49"/>
      <c r="H111" s="52"/>
      <c r="I111" s="73"/>
      <c r="J111" s="58"/>
      <c r="AC111"/>
      <c r="AD111"/>
      <c r="AI111"/>
      <c r="AJ111"/>
    </row>
    <row r="112" spans="1:36" ht="15" x14ac:dyDescent="0.25">
      <c r="A112" s="88"/>
      <c r="B112" s="85"/>
      <c r="C112" s="3">
        <v>8</v>
      </c>
      <c r="D112" s="9" t="s">
        <v>118</v>
      </c>
      <c r="E112" s="33" t="s">
        <v>127</v>
      </c>
      <c r="F112" s="22">
        <v>2</v>
      </c>
      <c r="G112" s="49"/>
      <c r="H112" s="52"/>
      <c r="I112" s="73"/>
      <c r="J112" s="58"/>
      <c r="AC112"/>
      <c r="AD112"/>
      <c r="AI112"/>
      <c r="AJ112"/>
    </row>
    <row r="113" spans="1:36" ht="15" x14ac:dyDescent="0.25">
      <c r="A113" s="88"/>
      <c r="B113" s="85"/>
      <c r="C113" s="3">
        <v>10</v>
      </c>
      <c r="D113" s="9" t="s">
        <v>119</v>
      </c>
      <c r="E113" s="33" t="s">
        <v>127</v>
      </c>
      <c r="F113" s="22">
        <v>2</v>
      </c>
      <c r="G113" s="49"/>
      <c r="H113" s="52"/>
      <c r="I113" s="73"/>
      <c r="J113" s="58"/>
      <c r="AC113"/>
      <c r="AD113"/>
      <c r="AI113"/>
      <c r="AJ113"/>
    </row>
    <row r="114" spans="1:36" ht="15" x14ac:dyDescent="0.25">
      <c r="A114" s="88"/>
      <c r="B114" s="85"/>
      <c r="C114" s="3">
        <v>11</v>
      </c>
      <c r="D114" s="9" t="s">
        <v>120</v>
      </c>
      <c r="E114" s="33" t="s">
        <v>127</v>
      </c>
      <c r="F114" s="22">
        <v>2</v>
      </c>
      <c r="G114" s="49"/>
      <c r="H114" s="52"/>
      <c r="I114" s="73"/>
      <c r="J114" s="58"/>
      <c r="AC114"/>
      <c r="AD114"/>
      <c r="AI114"/>
      <c r="AJ114"/>
    </row>
    <row r="115" spans="1:36" ht="15" x14ac:dyDescent="0.25">
      <c r="A115" s="88"/>
      <c r="B115" s="85"/>
      <c r="C115" s="3">
        <v>13</v>
      </c>
      <c r="D115" s="9" t="s">
        <v>121</v>
      </c>
      <c r="E115" s="33" t="s">
        <v>127</v>
      </c>
      <c r="F115" s="22">
        <v>2</v>
      </c>
      <c r="G115" s="49"/>
      <c r="H115" s="52"/>
      <c r="I115" s="73"/>
      <c r="J115" s="58"/>
      <c r="AC115"/>
      <c r="AD115"/>
      <c r="AI115"/>
      <c r="AJ115"/>
    </row>
    <row r="116" spans="1:36" ht="15" x14ac:dyDescent="0.25">
      <c r="A116" s="88"/>
      <c r="B116" s="85"/>
      <c r="C116" s="3">
        <v>14</v>
      </c>
      <c r="D116" s="9" t="s">
        <v>122</v>
      </c>
      <c r="E116" s="33" t="s">
        <v>127</v>
      </c>
      <c r="F116" s="22">
        <v>2</v>
      </c>
      <c r="G116" s="49"/>
      <c r="H116" s="52"/>
      <c r="I116" s="73"/>
      <c r="J116" s="58"/>
      <c r="AC116"/>
      <c r="AD116"/>
      <c r="AI116"/>
      <c r="AJ116"/>
    </row>
    <row r="117" spans="1:36" ht="15" x14ac:dyDescent="0.25">
      <c r="A117" s="88"/>
      <c r="B117" s="85"/>
      <c r="C117" s="3">
        <v>16</v>
      </c>
      <c r="D117" s="9" t="s">
        <v>123</v>
      </c>
      <c r="E117" s="33" t="s">
        <v>127</v>
      </c>
      <c r="F117" s="22">
        <v>2</v>
      </c>
      <c r="G117" s="49"/>
      <c r="H117" s="52"/>
      <c r="I117" s="73"/>
      <c r="J117" s="58"/>
      <c r="AC117"/>
      <c r="AD117"/>
      <c r="AI117"/>
      <c r="AJ117"/>
    </row>
    <row r="118" spans="1:36" ht="15" x14ac:dyDescent="0.25">
      <c r="A118" s="88"/>
      <c r="B118" s="85"/>
      <c r="C118" s="3">
        <v>17</v>
      </c>
      <c r="D118" s="9" t="s">
        <v>124</v>
      </c>
      <c r="E118" s="33" t="s">
        <v>127</v>
      </c>
      <c r="F118" s="22">
        <v>2</v>
      </c>
      <c r="G118" s="49"/>
      <c r="H118" s="52"/>
      <c r="I118" s="73"/>
      <c r="J118" s="58"/>
      <c r="AC118"/>
      <c r="AD118"/>
      <c r="AI118"/>
      <c r="AJ118"/>
    </row>
    <row r="119" spans="1:36" ht="15" x14ac:dyDescent="0.25">
      <c r="A119" s="88"/>
      <c r="B119" s="85"/>
      <c r="C119" s="3">
        <v>19</v>
      </c>
      <c r="D119" s="9" t="s">
        <v>125</v>
      </c>
      <c r="E119" s="33" t="s">
        <v>127</v>
      </c>
      <c r="F119" s="22">
        <v>2</v>
      </c>
      <c r="G119" s="49"/>
      <c r="H119" s="52"/>
      <c r="I119" s="73"/>
      <c r="J119" s="58"/>
      <c r="AC119"/>
      <c r="AD119"/>
      <c r="AI119"/>
      <c r="AJ119"/>
    </row>
    <row r="120" spans="1:36" thickBot="1" x14ac:dyDescent="0.3">
      <c r="A120" s="89"/>
      <c r="B120" s="86"/>
      <c r="C120" s="11">
        <v>20</v>
      </c>
      <c r="D120" s="12" t="s">
        <v>126</v>
      </c>
      <c r="E120" s="28" t="s">
        <v>127</v>
      </c>
      <c r="F120" s="27">
        <v>2</v>
      </c>
      <c r="G120" s="50"/>
      <c r="H120" s="53"/>
      <c r="I120" s="74"/>
      <c r="J120" s="59"/>
      <c r="AC120"/>
      <c r="AD120"/>
      <c r="AI120"/>
      <c r="AJ120"/>
    </row>
  </sheetData>
  <mergeCells count="48">
    <mergeCell ref="E1:J1"/>
    <mergeCell ref="B16:B31"/>
    <mergeCell ref="B32:B38"/>
    <mergeCell ref="A3:A38"/>
    <mergeCell ref="B39:B51"/>
    <mergeCell ref="B52:B81"/>
    <mergeCell ref="A39:A81"/>
    <mergeCell ref="A1:A2"/>
    <mergeCell ref="B1:B2"/>
    <mergeCell ref="C1:C2"/>
    <mergeCell ref="D1:D2"/>
    <mergeCell ref="B107:B120"/>
    <mergeCell ref="A107:A120"/>
    <mergeCell ref="B83:B88"/>
    <mergeCell ref="A82:A88"/>
    <mergeCell ref="B92:B102"/>
    <mergeCell ref="B89:B91"/>
    <mergeCell ref="A89:A102"/>
    <mergeCell ref="B103:B106"/>
    <mergeCell ref="A103:A106"/>
    <mergeCell ref="B3:B15"/>
    <mergeCell ref="G3:G15"/>
    <mergeCell ref="G16:G31"/>
    <mergeCell ref="G32:G38"/>
    <mergeCell ref="G39:G51"/>
    <mergeCell ref="G52:G81"/>
    <mergeCell ref="J3:J120"/>
    <mergeCell ref="I39:I81"/>
    <mergeCell ref="I82:I88"/>
    <mergeCell ref="I89:I102"/>
    <mergeCell ref="I103:I106"/>
    <mergeCell ref="I107:I120"/>
    <mergeCell ref="H3:H15"/>
    <mergeCell ref="H16:H31"/>
    <mergeCell ref="I3:I38"/>
    <mergeCell ref="H107:H120"/>
    <mergeCell ref="G83:G88"/>
    <mergeCell ref="H83:H88"/>
    <mergeCell ref="H89:H91"/>
    <mergeCell ref="H92:H102"/>
    <mergeCell ref="H103:H106"/>
    <mergeCell ref="G89:G91"/>
    <mergeCell ref="G92:G102"/>
    <mergeCell ref="G103:G106"/>
    <mergeCell ref="G107:G120"/>
    <mergeCell ref="H32:H38"/>
    <mergeCell ref="H39:H51"/>
    <mergeCell ref="H52:H8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Real</dc:creator>
  <cp:lastModifiedBy>Antonio Real</cp:lastModifiedBy>
  <dcterms:created xsi:type="dcterms:W3CDTF">2025-05-07T18:29:21Z</dcterms:created>
  <dcterms:modified xsi:type="dcterms:W3CDTF">2025-05-29T16:58:10Z</dcterms:modified>
</cp:coreProperties>
</file>