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on_c\OneDrive\Documentos\Universidad\4° Semestre\Estadística\Ejercicios\"/>
    </mc:Choice>
  </mc:AlternateContent>
  <xr:revisionPtr revIDLastSave="653" documentId="6_{7940BFC1-F81E-424A-8796-E3EA31CB1928}" xr6:coauthVersionLast="36" xr6:coauthVersionMax="36" xr10:uidLastSave="{0905FADF-7F1C-4D2B-B412-C3E0CE9B67E9}"/>
  <bookViews>
    <workbookView xWindow="0" yWindow="0" windowWidth="28800" windowHeight="12435" xr2:uid="{00000000-000D-0000-FFFF-FFFF00000000}"/>
  </bookViews>
  <sheets>
    <sheet name="DATOS_CLASE_14.02" sheetId="2" r:id="rId1"/>
  </sheets>
  <definedNames>
    <definedName name="d_estandar">#REF!</definedName>
    <definedName name="Dats">DATOS_CLASE_14.02!$B$4:$B$153</definedName>
    <definedName name="fi">#REF!</definedName>
    <definedName name="m">#REF!</definedName>
    <definedName name="media">#REF!</definedName>
    <definedName name="n">#REF!</definedName>
    <definedName name="xi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1" i="2" l="1"/>
  <c r="N32" i="2"/>
  <c r="J30" i="2" l="1"/>
  <c r="M30" i="2"/>
  <c r="M39" i="2"/>
  <c r="M38" i="2"/>
  <c r="M31" i="2"/>
  <c r="G40" i="2"/>
  <c r="I39" i="2"/>
  <c r="I38" i="2"/>
  <c r="I35" i="2"/>
  <c r="I36" i="2"/>
  <c r="I37" i="2"/>
  <c r="L38" i="2"/>
  <c r="L39" i="2"/>
  <c r="L35" i="2"/>
  <c r="L36" i="2"/>
  <c r="L37" i="2"/>
  <c r="L33" i="2"/>
  <c r="G39" i="2"/>
  <c r="J39" i="2"/>
  <c r="J31" i="2" l="1"/>
  <c r="G31" i="2"/>
  <c r="G32" i="2" s="1"/>
  <c r="H24" i="2"/>
  <c r="H21" i="2"/>
  <c r="H14" i="2" s="1"/>
  <c r="H18" i="2"/>
  <c r="H17" i="2"/>
  <c r="AI51" i="2"/>
  <c r="AI50" i="2"/>
  <c r="AI49" i="2"/>
  <c r="AI48" i="2"/>
  <c r="AI47" i="2"/>
  <c r="AI46" i="2"/>
  <c r="AI45" i="2"/>
  <c r="AI44" i="2"/>
  <c r="AI43" i="2"/>
  <c r="H19" i="2" l="1"/>
  <c r="H23" i="2" s="1"/>
  <c r="I31" i="2"/>
  <c r="O31" i="2"/>
  <c r="I32" i="2"/>
  <c r="P32" i="2" s="1"/>
  <c r="G33" i="2"/>
  <c r="J32" i="2"/>
  <c r="M18" i="2" l="1"/>
  <c r="M19" i="2" s="1"/>
  <c r="M23" i="2" s="1"/>
  <c r="O32" i="2"/>
  <c r="L31" i="2"/>
  <c r="P31" i="2"/>
  <c r="Q31" i="2" s="1"/>
  <c r="Q32" i="2" s="1"/>
  <c r="L32" i="2"/>
  <c r="M32" i="2" s="1"/>
  <c r="G34" i="2"/>
  <c r="I33" i="2"/>
  <c r="N33" i="2" s="1"/>
  <c r="P33" i="2" s="1"/>
  <c r="J33" i="2"/>
  <c r="Q33" i="2" l="1"/>
  <c r="O33" i="2"/>
  <c r="J34" i="2"/>
  <c r="G35" i="2"/>
  <c r="I34" i="2"/>
  <c r="M33" i="2"/>
  <c r="N34" i="2" l="1"/>
  <c r="P34" i="2" s="1"/>
  <c r="Q34" i="2" s="1"/>
  <c r="J106" i="2" s="1"/>
  <c r="L34" i="2"/>
  <c r="M34" i="2" s="1"/>
  <c r="G36" i="2"/>
  <c r="N35" i="2"/>
  <c r="P35" i="2" s="1"/>
  <c r="J35" i="2"/>
  <c r="O34" i="2" l="1"/>
  <c r="Q35" i="2"/>
  <c r="J108" i="2" s="1"/>
  <c r="O35" i="2"/>
  <c r="J36" i="2"/>
  <c r="M35" i="2"/>
  <c r="G37" i="2"/>
  <c r="N36" i="2"/>
  <c r="P36" i="2" s="1"/>
  <c r="O36" i="2" l="1"/>
  <c r="Q36" i="2"/>
  <c r="M36" i="2"/>
  <c r="G38" i="2"/>
  <c r="J37" i="2"/>
  <c r="N37" i="2" l="1"/>
  <c r="P37" i="2" s="1"/>
  <c r="Q37" i="2" s="1"/>
  <c r="M37" i="2"/>
  <c r="J38" i="2"/>
  <c r="O37" i="2" l="1"/>
  <c r="N38" i="2"/>
  <c r="P38" i="2" l="1"/>
  <c r="P39" i="2" s="1"/>
  <c r="N40" i="2"/>
  <c r="O38" i="2"/>
  <c r="O39" i="2" s="1"/>
  <c r="P40" i="2" l="1"/>
  <c r="Q38" i="2"/>
  <c r="Q39" i="2" s="1"/>
</calcChain>
</file>

<file path=xl/sharedStrings.xml><?xml version="1.0" encoding="utf-8"?>
<sst xmlns="http://schemas.openxmlformats.org/spreadsheetml/2006/main" count="67" uniqueCount="49">
  <si>
    <t>Peso</t>
  </si>
  <si>
    <t>Oberv. i</t>
  </si>
  <si>
    <t>CRITERIO DE STURGES</t>
  </si>
  <si>
    <t>c= 1+ log2(M)</t>
  </si>
  <si>
    <t xml:space="preserve">Cantidad de Clases </t>
  </si>
  <si>
    <t>Máximo</t>
  </si>
  <si>
    <t>Mínimo</t>
  </si>
  <si>
    <t>Rango</t>
  </si>
  <si>
    <t>Cantidad de datos</t>
  </si>
  <si>
    <t>c</t>
  </si>
  <si>
    <t>n</t>
  </si>
  <si>
    <t>Longitud de clase</t>
  </si>
  <si>
    <t>INTERVALOS DE CLASE</t>
  </si>
  <si>
    <t>FRONTERAS DE CLASE</t>
  </si>
  <si>
    <t>MARCAS DE CLASE</t>
  </si>
  <si>
    <t>FRECUENCIA</t>
  </si>
  <si>
    <t>FRECUENCIA ACUMULADA</t>
  </si>
  <si>
    <t>FRECUENCIA RELATIVA</t>
  </si>
  <si>
    <t>FRECUENCIA RELATIVA ACUMULADA</t>
  </si>
  <si>
    <t>Clase:</t>
  </si>
  <si>
    <t>Linf</t>
  </si>
  <si>
    <t>g1</t>
  </si>
  <si>
    <t>Lsup</t>
  </si>
  <si>
    <t>Límite
inferior</t>
  </si>
  <si>
    <t>g2</t>
  </si>
  <si>
    <t>Límite
superior</t>
  </si>
  <si>
    <r>
      <t>x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</si>
  <si>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</si>
  <si>
    <r>
      <t>F</t>
    </r>
    <r>
      <rPr>
        <b/>
        <i/>
        <vertAlign val="subscript"/>
        <sz val="16"/>
        <rFont val="Times New Roman"/>
        <family val="1"/>
      </rPr>
      <t>i</t>
    </r>
  </si>
  <si>
    <r>
      <t>f'</t>
    </r>
    <r>
      <rPr>
        <b/>
        <i/>
        <vertAlign val="subscript"/>
        <sz val="16"/>
        <rFont val="Times New Roman"/>
        <family val="1"/>
      </rPr>
      <t>i</t>
    </r>
  </si>
  <si>
    <r>
      <t>F'</t>
    </r>
    <r>
      <rPr>
        <b/>
        <i/>
        <vertAlign val="subscript"/>
        <sz val="16"/>
        <rFont val="Times New Roman"/>
        <family val="1"/>
      </rPr>
      <t>i</t>
    </r>
  </si>
  <si>
    <t>-</t>
  </si>
  <si>
    <t>SUMAS:</t>
  </si>
  <si>
    <t>Rango (Tabla)</t>
  </si>
  <si>
    <t>DATOS</t>
  </si>
  <si>
    <t>Dif.rangos</t>
  </si>
  <si>
    <t>Para cada lado</t>
  </si>
  <si>
    <t>Precisión</t>
  </si>
  <si>
    <t>SORT</t>
  </si>
  <si>
    <t>AJUSTES</t>
  </si>
  <si>
    <t>HISTOGRAMAS</t>
  </si>
  <si>
    <t>POLÍGONOS DE FRECUENCIA</t>
  </si>
  <si>
    <t>x</t>
  </si>
  <si>
    <t>absoluta acumulada</t>
  </si>
  <si>
    <t>y</t>
  </si>
  <si>
    <t>fronteras de clase</t>
  </si>
  <si>
    <t>INTERPOLAR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</si>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</sst>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b/>
      <i/>
      <sz val="16"/>
      <name val="Times New Roman"/>
      <family val="1"/>
    </font>
    <font>
      <b/>
      <i/>
      <vertAlign val="subscript"/>
      <sz val="16"/>
      <name val="Times New Roman"/>
      <family val="1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  <font>
      <sz val="10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" fillId="0" borderId="0"/>
    <xf numFmtId="0" fontId="9" fillId="0" borderId="0"/>
  </cellStyleXfs>
  <cellXfs count="7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0" fontId="2" fillId="0" borderId="0" xfId="1"/>
    <xf numFmtId="0" fontId="4" fillId="0" borderId="0" xfId="1" applyFont="1" applyAlignment="1">
      <alignment horizontal="center"/>
    </xf>
    <xf numFmtId="0" fontId="4" fillId="0" borderId="8" xfId="1" applyFont="1" applyBorder="1" applyAlignment="1">
      <alignment horizontal="center" wrapText="1"/>
    </xf>
    <xf numFmtId="0" fontId="2" fillId="0" borderId="0" xfId="1" applyFont="1" applyAlignment="1">
      <alignment horizontal="center" vertical="center"/>
    </xf>
    <xf numFmtId="2" fontId="2" fillId="0" borderId="0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horizontal="center" vertical="center"/>
    </xf>
    <xf numFmtId="2" fontId="2" fillId="0" borderId="11" xfId="1" applyNumberFormat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0" xfId="1" applyNumberFormat="1" applyFont="1" applyBorder="1" applyAlignment="1">
      <alignment horizontal="center"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8" fillId="0" borderId="9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Border="1" applyAlignment="1">
      <alignment horizontal="center"/>
    </xf>
    <xf numFmtId="2" fontId="2" fillId="4" borderId="5" xfId="1" applyNumberFormat="1" applyFont="1" applyFill="1" applyBorder="1" applyAlignment="1">
      <alignment horizontal="center" vertical="center"/>
    </xf>
    <xf numFmtId="2" fontId="2" fillId="0" borderId="5" xfId="1" applyNumberFormat="1" applyFont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2" fillId="0" borderId="5" xfId="1" applyNumberFormat="1" applyFont="1" applyBorder="1" applyAlignment="1">
      <alignment horizontal="center" vertical="center"/>
    </xf>
    <xf numFmtId="1" fontId="2" fillId="0" borderId="5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164" fontId="2" fillId="0" borderId="12" xfId="1" applyNumberFormat="1" applyFont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" fillId="7" borderId="0" xfId="1" applyFill="1" applyAlignment="1">
      <alignment horizontal="center"/>
    </xf>
    <xf numFmtId="0" fontId="3" fillId="7" borderId="5" xfId="1" quotePrefix="1" applyFont="1" applyFill="1" applyBorder="1" applyAlignment="1">
      <alignment horizontal="center" vertical="center" wrapText="1"/>
    </xf>
    <xf numFmtId="0" fontId="3" fillId="7" borderId="0" xfId="1" quotePrefix="1" applyFont="1" applyFill="1" applyBorder="1" applyAlignment="1">
      <alignment horizontal="center" vertical="center" wrapText="1"/>
    </xf>
    <xf numFmtId="0" fontId="5" fillId="7" borderId="5" xfId="1" quotePrefix="1" applyFont="1" applyFill="1" applyBorder="1" applyAlignment="1">
      <alignment horizontal="center" wrapText="1"/>
    </xf>
    <xf numFmtId="0" fontId="5" fillId="7" borderId="5" xfId="1" quotePrefix="1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Continuous" vertical="center" wrapText="1"/>
    </xf>
    <xf numFmtId="0" fontId="3" fillId="8" borderId="3" xfId="1" applyFont="1" applyFill="1" applyBorder="1" applyAlignment="1">
      <alignment horizontal="centerContinuous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8" borderId="4" xfId="1" applyFont="1" applyFill="1" applyBorder="1" applyAlignment="1">
      <alignment horizontal="center" vertical="center" wrapText="1"/>
    </xf>
    <xf numFmtId="0" fontId="2" fillId="7" borderId="0" xfId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3" fillId="0" borderId="0" xfId="1" applyFont="1" applyAlignment="1">
      <alignment wrapText="1"/>
    </xf>
    <xf numFmtId="0" fontId="2" fillId="0" borderId="0" xfId="1" applyAlignment="1">
      <alignment wrapText="1"/>
    </xf>
    <xf numFmtId="0" fontId="2" fillId="0" borderId="0" xfId="1" applyAlignment="1">
      <alignment vertical="center"/>
    </xf>
    <xf numFmtId="0" fontId="12" fillId="3" borderId="0" xfId="0" applyFont="1" applyFill="1" applyAlignment="1">
      <alignment horizontal="center"/>
    </xf>
    <xf numFmtId="0" fontId="0" fillId="0" borderId="0" xfId="0" applyAlignment="1"/>
    <xf numFmtId="0" fontId="14" fillId="10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2" fontId="16" fillId="0" borderId="7" xfId="1" applyNumberFormat="1" applyFont="1" applyBorder="1" applyAlignment="1">
      <alignment horizontal="centerContinuous" wrapText="1"/>
    </xf>
    <xf numFmtId="2" fontId="17" fillId="0" borderId="0" xfId="1" applyNumberFormat="1" applyFont="1" applyAlignment="1">
      <alignment vertical="center"/>
    </xf>
    <xf numFmtId="2" fontId="15" fillId="0" borderId="0" xfId="0" applyNumberFormat="1" applyFont="1"/>
    <xf numFmtId="0" fontId="0" fillId="0" borderId="0" xfId="0" applyFill="1"/>
    <xf numFmtId="0" fontId="15" fillId="0" borderId="0" xfId="0" applyFont="1" applyFill="1"/>
    <xf numFmtId="2" fontId="16" fillId="0" borderId="8" xfId="1" applyNumberFormat="1" applyFont="1" applyFill="1" applyBorder="1" applyAlignment="1">
      <alignment horizontal="centerContinuous" wrapText="1"/>
    </xf>
    <xf numFmtId="164" fontId="16" fillId="0" borderId="7" xfId="1" quotePrefix="1" applyNumberFormat="1" applyFont="1" applyBorder="1" applyAlignment="1">
      <alignment horizontal="center" wrapText="1"/>
    </xf>
    <xf numFmtId="0" fontId="16" fillId="0" borderId="7" xfId="1" applyFont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7" fillId="0" borderId="5" xfId="1" applyNumberFormat="1" applyFont="1" applyFill="1" applyBorder="1" applyAlignment="1">
      <alignment horizontal="center" vertical="center"/>
    </xf>
    <xf numFmtId="165" fontId="0" fillId="0" borderId="0" xfId="0" applyNumberFormat="1"/>
    <xf numFmtId="164" fontId="0" fillId="0" borderId="0" xfId="0" applyNumberForma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00000000-0005-0000-0000-000030000000}"/>
    <cellStyle name="Normal_FormulasEstadDescr" xfId="1" xr:uid="{BD5F3A33-0FFE-459D-A33D-52A81A716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Frecuencias</a:t>
            </a:r>
            <a:r>
              <a:rPr lang="es-MX" baseline="0"/>
              <a:t> Acumulada</a:t>
            </a:r>
            <a:endParaRPr lang="es-MX"/>
          </a:p>
        </c:rich>
      </c:tx>
      <c:layout>
        <c:manualLayout>
          <c:xMode val="edge"/>
          <c:yMode val="edge"/>
          <c:x val="0.2983818897637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262270341207348"/>
          <c:y val="0.13004629629629633"/>
          <c:w val="0.81682174103237093"/>
          <c:h val="0.664382837561971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DATOS_CLASE_14.02!$M$31:$M$38</c:f>
              <c:numCache>
                <c:formatCode>General</c:formatCode>
                <c:ptCount val="8"/>
                <c:pt idx="0">
                  <c:v>322.97500000000002</c:v>
                </c:pt>
                <c:pt idx="1">
                  <c:v>512.97500000000002</c:v>
                </c:pt>
                <c:pt idx="2">
                  <c:v>702.97500000000002</c:v>
                </c:pt>
                <c:pt idx="3">
                  <c:v>892.97500000000002</c:v>
                </c:pt>
                <c:pt idx="4">
                  <c:v>1082.9749999999999</c:v>
                </c:pt>
                <c:pt idx="5">
                  <c:v>1272.9749999999999</c:v>
                </c:pt>
                <c:pt idx="6">
                  <c:v>1462.9749999999999</c:v>
                </c:pt>
                <c:pt idx="7">
                  <c:v>1652.9749999999999</c:v>
                </c:pt>
              </c:numCache>
            </c:numRef>
          </c:cat>
          <c:val>
            <c:numRef>
              <c:f>DATOS_CLASE_14.02!$N$31:$N$38</c:f>
              <c:numCache>
                <c:formatCode>0</c:formatCode>
                <c:ptCount val="8"/>
                <c:pt idx="0">
                  <c:v>5</c:v>
                </c:pt>
                <c:pt idx="1">
                  <c:v>8</c:v>
                </c:pt>
                <c:pt idx="2">
                  <c:v>21</c:v>
                </c:pt>
                <c:pt idx="3">
                  <c:v>33</c:v>
                </c:pt>
                <c:pt idx="4">
                  <c:v>30</c:v>
                </c:pt>
                <c:pt idx="5">
                  <c:v>27</c:v>
                </c:pt>
                <c:pt idx="6">
                  <c:v>16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4AA-B0D8-445EF9E760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55940879"/>
        <c:axId val="941540847"/>
      </c:barChart>
      <c:catAx>
        <c:axId val="8559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1540847"/>
        <c:crosses val="autoZero"/>
        <c:auto val="1"/>
        <c:lblAlgn val="ctr"/>
        <c:lblOffset val="100"/>
        <c:noMultiLvlLbl val="0"/>
      </c:catAx>
      <c:valAx>
        <c:axId val="9415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1"/>
                  <a:t>f</a:t>
                </a:r>
                <a:r>
                  <a:rPr lang="es-MX" sz="1800" b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59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</a:t>
            </a:r>
            <a:r>
              <a:rPr lang="es-MX" baseline="0"/>
              <a:t> Relativa Acumulada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5262270341207348"/>
          <c:y val="0.13004629629629633"/>
          <c:w val="0.81682174103237093"/>
          <c:h val="0.664382837561971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DATOS_CLASE_14.02!$M$31:$M$38</c:f>
              <c:numCache>
                <c:formatCode>General</c:formatCode>
                <c:ptCount val="8"/>
                <c:pt idx="0">
                  <c:v>322.97500000000002</c:v>
                </c:pt>
                <c:pt idx="1">
                  <c:v>512.97500000000002</c:v>
                </c:pt>
                <c:pt idx="2">
                  <c:v>702.97500000000002</c:v>
                </c:pt>
                <c:pt idx="3">
                  <c:v>892.97500000000002</c:v>
                </c:pt>
                <c:pt idx="4">
                  <c:v>1082.9749999999999</c:v>
                </c:pt>
                <c:pt idx="5">
                  <c:v>1272.9749999999999</c:v>
                </c:pt>
                <c:pt idx="6">
                  <c:v>1462.9749999999999</c:v>
                </c:pt>
                <c:pt idx="7">
                  <c:v>1652.9749999999999</c:v>
                </c:pt>
              </c:numCache>
            </c:numRef>
          </c:cat>
          <c:val>
            <c:numRef>
              <c:f>DATOS_CLASE_14.02!$Q$31:$Q$38</c:f>
              <c:numCache>
                <c:formatCode>0.000</c:formatCode>
                <c:ptCount val="8"/>
                <c:pt idx="0">
                  <c:v>3.3333333333333333E-2</c:v>
                </c:pt>
                <c:pt idx="1">
                  <c:v>8.666666666666667E-2</c:v>
                </c:pt>
                <c:pt idx="2">
                  <c:v>0.22666666666666668</c:v>
                </c:pt>
                <c:pt idx="3">
                  <c:v>0.44666666666666666</c:v>
                </c:pt>
                <c:pt idx="4">
                  <c:v>0.64666666666666672</c:v>
                </c:pt>
                <c:pt idx="5">
                  <c:v>0.82666666666666666</c:v>
                </c:pt>
                <c:pt idx="6">
                  <c:v>0.93333333333333335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E-4960-ACA4-218389FD6B4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855940879"/>
        <c:axId val="941540847"/>
      </c:barChart>
      <c:catAx>
        <c:axId val="85594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41540847"/>
        <c:crosses val="autoZero"/>
        <c:auto val="1"/>
        <c:lblAlgn val="ctr"/>
        <c:lblOffset val="100"/>
        <c:noMultiLvlLbl val="0"/>
      </c:catAx>
      <c:valAx>
        <c:axId val="94154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 b="1" baseline="0"/>
                  <a:t>F</a:t>
                </a:r>
                <a:r>
                  <a:rPr lang="es-MX" sz="1800" b="1" baseline="-25000"/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5594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ABSOLUTA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DATOS_CLASE_14.02!$N$28</c:f>
              <c:strCache>
                <c:ptCount val="1"/>
                <c:pt idx="0">
                  <c:v>FRECUENCIA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9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26-4597-A818-2F9E019943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DATOS_CLASE_14.02!$M$30:$M$39</c:f>
              <c:numCache>
                <c:formatCode>General</c:formatCode>
                <c:ptCount val="10"/>
                <c:pt idx="0" formatCode="0.000">
                  <c:v>132.5</c:v>
                </c:pt>
                <c:pt idx="1">
                  <c:v>322.97500000000002</c:v>
                </c:pt>
                <c:pt idx="2">
                  <c:v>512.97500000000002</c:v>
                </c:pt>
                <c:pt idx="3">
                  <c:v>702.97500000000002</c:v>
                </c:pt>
                <c:pt idx="4">
                  <c:v>892.97500000000002</c:v>
                </c:pt>
                <c:pt idx="5">
                  <c:v>1082.9749999999999</c:v>
                </c:pt>
                <c:pt idx="6">
                  <c:v>1272.9749999999999</c:v>
                </c:pt>
                <c:pt idx="7">
                  <c:v>1462.9749999999999</c:v>
                </c:pt>
                <c:pt idx="8">
                  <c:v>1652.9749999999999</c:v>
                </c:pt>
                <c:pt idx="9">
                  <c:v>1842.9749999999999</c:v>
                </c:pt>
              </c:numCache>
            </c:numRef>
          </c:xVal>
          <c:yVal>
            <c:numRef>
              <c:f>DATOS_CLASE_14.02!$N$30:$N$39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5</c:v>
                </c:pt>
                <c:pt idx="2">
                  <c:v>8</c:v>
                </c:pt>
                <c:pt idx="3">
                  <c:v>21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16</c:v>
                </c:pt>
                <c:pt idx="8">
                  <c:v>10</c:v>
                </c:pt>
                <c:pt idx="9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6-4597-A818-2F9E01994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6415"/>
        <c:axId val="930073871"/>
      </c:scatterChart>
      <c:valAx>
        <c:axId val="934426415"/>
        <c:scaling>
          <c:orientation val="minMax"/>
          <c:max val="1937.5"/>
          <c:min val="132.95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0073871"/>
        <c:crosses val="autoZero"/>
        <c:crossBetween val="midCat"/>
        <c:majorUnit val="190"/>
        <c:minorUnit val="95"/>
      </c:valAx>
      <c:valAx>
        <c:axId val="930073871"/>
        <c:scaling>
          <c:orientation val="minMax"/>
          <c:max val="3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4426415"/>
        <c:crossesAt val="37.5"/>
        <c:crossBetween val="midCat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OJIVA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DATOS_CLASE_14.02!$N$28</c:f>
              <c:strCache>
                <c:ptCount val="1"/>
                <c:pt idx="0">
                  <c:v>FRECUENCIA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DATOS_CLASE_14.02!$L$30:$L$38</c:f>
              <c:numCache>
                <c:formatCode>0.00</c:formatCode>
                <c:ptCount val="9"/>
                <c:pt idx="0">
                  <c:v>227.5</c:v>
                </c:pt>
                <c:pt idx="1">
                  <c:v>417.95</c:v>
                </c:pt>
                <c:pt idx="2">
                  <c:v>607.95000000000005</c:v>
                </c:pt>
                <c:pt idx="3">
                  <c:v>797.95</c:v>
                </c:pt>
                <c:pt idx="4">
                  <c:v>987.95</c:v>
                </c:pt>
                <c:pt idx="5">
                  <c:v>1177.95</c:v>
                </c:pt>
                <c:pt idx="6">
                  <c:v>1367.95</c:v>
                </c:pt>
                <c:pt idx="7">
                  <c:v>1557.95</c:v>
                </c:pt>
                <c:pt idx="8">
                  <c:v>1747.95</c:v>
                </c:pt>
              </c:numCache>
            </c:numRef>
          </c:xVal>
          <c:yVal>
            <c:numRef>
              <c:f>DATOS_CLASE_14.02!$Q$30:$Q$38</c:f>
              <c:numCache>
                <c:formatCode>0.000</c:formatCode>
                <c:ptCount val="9"/>
                <c:pt idx="0" formatCode="General">
                  <c:v>0</c:v>
                </c:pt>
                <c:pt idx="1">
                  <c:v>3.3333333333333333E-2</c:v>
                </c:pt>
                <c:pt idx="2">
                  <c:v>8.666666666666667E-2</c:v>
                </c:pt>
                <c:pt idx="3">
                  <c:v>0.22666666666666668</c:v>
                </c:pt>
                <c:pt idx="4">
                  <c:v>0.44666666666666666</c:v>
                </c:pt>
                <c:pt idx="5">
                  <c:v>0.64666666666666672</c:v>
                </c:pt>
                <c:pt idx="6">
                  <c:v>0.82666666666666666</c:v>
                </c:pt>
                <c:pt idx="7">
                  <c:v>0.93333333333333335</c:v>
                </c:pt>
                <c:pt idx="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1-451A-A839-8D3CE18F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426415"/>
        <c:axId val="930073871"/>
      </c:scatterChart>
      <c:valAx>
        <c:axId val="934426415"/>
        <c:scaling>
          <c:orientation val="minMax"/>
          <c:max val="1747.5"/>
          <c:min val="22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0073871"/>
        <c:crosses val="autoZero"/>
        <c:crossBetween val="midCat"/>
        <c:majorUnit val="190"/>
        <c:minorUnit val="95"/>
      </c:valAx>
      <c:valAx>
        <c:axId val="93007387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34426415"/>
        <c:crossesAt val="37.5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457200</xdr:colOff>
      <xdr:row>0</xdr:row>
      <xdr:rowOff>180975</xdr:rowOff>
    </xdr:from>
    <xdr:ext cx="9406229" cy="1125693"/>
    <xdr:sp macro="" textlink="">
      <xdr:nvSpPr>
        <xdr:cNvPr id="2" name="CuadroTexto 2">
          <a:extLst>
            <a:ext uri="{FF2B5EF4-FFF2-40B4-BE49-F238E27FC236}">
              <a16:creationId xmlns:a16="http://schemas.microsoft.com/office/drawing/2014/main" id="{C091507F-AF3F-4350-B46B-3D36C2E7E3C5}"/>
            </a:ext>
          </a:extLst>
        </xdr:cNvPr>
        <xdr:cNvSpPr txBox="1"/>
      </xdr:nvSpPr>
      <xdr:spPr>
        <a:xfrm>
          <a:off x="2847975" y="180975"/>
          <a:ext cx="9406229" cy="112569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El peso promedio de los lechones al nacer debe estar entre</a:t>
          </a:r>
          <a:r>
            <a:rPr lang="es-MX" sz="1100" baseline="0"/>
            <a:t> 1100 y 1300 gramos, dependiendo del número de lechones en la camada.</a:t>
          </a:r>
        </a:p>
        <a:p>
          <a:r>
            <a:rPr lang="es-MX" sz="1100" baseline="0"/>
            <a:t>La siguiente, es una muestra del peso de 150 lechones de una granja que está probando cierto tipo de alimentación de la madre durante la gestación.</a:t>
          </a:r>
        </a:p>
        <a:p>
          <a:endParaRPr lang="es-MX" sz="1100" baseline="0"/>
        </a:p>
        <a:p>
          <a:r>
            <a:rPr lang="es-MX" sz="1100" baseline="0"/>
            <a:t>Construya una tabla de frecuencias, decidiendo usted cuántas clases o la longitud de clase.</a:t>
          </a:r>
        </a:p>
        <a:p>
          <a:endParaRPr lang="es-MX" sz="1100" baseline="0"/>
        </a:p>
        <a:p>
          <a:r>
            <a:rPr lang="es-MX" sz="1100" b="1" i="1" baseline="0"/>
            <a:t>Con base en esa tabla, indique qué porcentaje de lechones no están dentro del peso aceptable y calcule las medidas descriptivas para los datos ya agrupados.</a:t>
          </a:r>
        </a:p>
      </xdr:txBody>
    </xdr:sp>
    <xdr:clientData/>
  </xdr:oneCellAnchor>
  <xdr:twoCellAnchor>
    <xdr:from>
      <xdr:col>20</xdr:col>
      <xdr:colOff>733425</xdr:colOff>
      <xdr:row>30</xdr:row>
      <xdr:rowOff>47625</xdr:rowOff>
    </xdr:from>
    <xdr:to>
      <xdr:col>20</xdr:col>
      <xdr:colOff>857250</xdr:colOff>
      <xdr:row>30</xdr:row>
      <xdr:rowOff>47625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8112720A-7B8F-4C17-A2E9-DD84027A35F5}"/>
            </a:ext>
          </a:extLst>
        </xdr:cNvPr>
        <xdr:cNvSpPr>
          <a:spLocks noChangeShapeType="1"/>
        </xdr:cNvSpPr>
      </xdr:nvSpPr>
      <xdr:spPr bwMode="auto">
        <a:xfrm>
          <a:off x="9477375" y="1352550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704850</xdr:colOff>
      <xdr:row>30</xdr:row>
      <xdr:rowOff>57150</xdr:rowOff>
    </xdr:from>
    <xdr:to>
      <xdr:col>21</xdr:col>
      <xdr:colOff>828675</xdr:colOff>
      <xdr:row>30</xdr:row>
      <xdr:rowOff>57150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43E8BFFD-23BF-49BF-B517-84041DC2E686}"/>
            </a:ext>
          </a:extLst>
        </xdr:cNvPr>
        <xdr:cNvSpPr>
          <a:spLocks noChangeShapeType="1"/>
        </xdr:cNvSpPr>
      </xdr:nvSpPr>
      <xdr:spPr bwMode="auto">
        <a:xfrm>
          <a:off x="10515600" y="1362075"/>
          <a:ext cx="1238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457200</xdr:colOff>
      <xdr:row>0</xdr:row>
      <xdr:rowOff>180975</xdr:rowOff>
    </xdr:from>
    <xdr:ext cx="9406229" cy="1125693"/>
    <xdr:sp macro="" textlink="">
      <xdr:nvSpPr>
        <xdr:cNvPr id="7" name="CuadroTexto 2">
          <a:extLst>
            <a:ext uri="{FF2B5EF4-FFF2-40B4-BE49-F238E27FC236}">
              <a16:creationId xmlns:a16="http://schemas.microsoft.com/office/drawing/2014/main" id="{D8AD3429-50CD-4B48-97D0-9B0C7E97BCAA}"/>
            </a:ext>
          </a:extLst>
        </xdr:cNvPr>
        <xdr:cNvSpPr txBox="1"/>
      </xdr:nvSpPr>
      <xdr:spPr>
        <a:xfrm>
          <a:off x="2847975" y="180975"/>
          <a:ext cx="9406229" cy="112569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El peso promedio de los lechones al nacer debe estar entre</a:t>
          </a:r>
          <a:r>
            <a:rPr lang="es-MX" sz="1100" baseline="0"/>
            <a:t> 1100 y 1300 gramos, dependiendo del número de lechones en la camada.</a:t>
          </a:r>
        </a:p>
        <a:p>
          <a:r>
            <a:rPr lang="es-MX" sz="1100" baseline="0"/>
            <a:t>La siguiente, es una muestra del peso de 150 lechones de una granja que está probando cierto tipo de alimentación de la madre durante la gestación.</a:t>
          </a:r>
        </a:p>
        <a:p>
          <a:endParaRPr lang="es-MX" sz="1100" baseline="0"/>
        </a:p>
        <a:p>
          <a:r>
            <a:rPr lang="es-MX" sz="1100" baseline="0"/>
            <a:t>Construya una tabla de frecuencias, decidiendo usted cuántas clases o la longitud de clase.</a:t>
          </a:r>
        </a:p>
        <a:p>
          <a:endParaRPr lang="es-MX" sz="1100" baseline="0"/>
        </a:p>
        <a:p>
          <a:r>
            <a:rPr lang="es-MX" sz="1100" b="1" i="1" baseline="0"/>
            <a:t>Con base en esa tabla, indique qué porcentaje de lechones no están dentro del peso aceptable y calcule las medidas descriptivas para los datos ya agrupados.</a:t>
          </a:r>
        </a:p>
      </xdr:txBody>
    </xdr:sp>
    <xdr:clientData/>
  </xdr:oneCellAnchor>
  <xdr:oneCellAnchor>
    <xdr:from>
      <xdr:col>4</xdr:col>
      <xdr:colOff>457200</xdr:colOff>
      <xdr:row>0</xdr:row>
      <xdr:rowOff>180975</xdr:rowOff>
    </xdr:from>
    <xdr:ext cx="9406229" cy="1125693"/>
    <xdr:sp macro="" textlink="">
      <xdr:nvSpPr>
        <xdr:cNvPr id="8" name="CuadroTexto 2">
          <a:extLst>
            <a:ext uri="{FF2B5EF4-FFF2-40B4-BE49-F238E27FC236}">
              <a16:creationId xmlns:a16="http://schemas.microsoft.com/office/drawing/2014/main" id="{E7C6A6D1-8F6E-440E-A6D9-0D61FD208A43}"/>
            </a:ext>
          </a:extLst>
        </xdr:cNvPr>
        <xdr:cNvSpPr txBox="1"/>
      </xdr:nvSpPr>
      <xdr:spPr>
        <a:xfrm>
          <a:off x="2847975" y="180975"/>
          <a:ext cx="9406229" cy="1125693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MX" sz="1100"/>
            <a:t>El peso promedio de los lechones al nacer debe estar entre</a:t>
          </a:r>
          <a:r>
            <a:rPr lang="es-MX" sz="1100" baseline="0"/>
            <a:t> 1100 y 1300 gramos, dependiendo del número de lechones en la camada.</a:t>
          </a:r>
        </a:p>
        <a:p>
          <a:r>
            <a:rPr lang="es-MX" sz="1100" baseline="0"/>
            <a:t>La siguiente, es una muestra del peso de 150 lechones de una granja que está probando cierto tipo de alimentación de la madre durante la gestación.</a:t>
          </a:r>
        </a:p>
        <a:p>
          <a:endParaRPr lang="es-MX" sz="1100" baseline="0"/>
        </a:p>
        <a:p>
          <a:r>
            <a:rPr lang="es-MX" sz="1100" baseline="0"/>
            <a:t>Construya una tabla de frecuencias, decidiendo usted cuántas clases o la longitud de clase.</a:t>
          </a:r>
        </a:p>
        <a:p>
          <a:endParaRPr lang="es-MX" sz="1100" baseline="0"/>
        </a:p>
        <a:p>
          <a:r>
            <a:rPr lang="es-MX" sz="1100" b="1" i="1" baseline="0"/>
            <a:t>Con base en esa tabla, indique qué porcentaje de lechones no están dentro del peso aceptable y calcule las medidas descriptivas para los datos ya agrupados.</a:t>
          </a:r>
        </a:p>
      </xdr:txBody>
    </xdr:sp>
    <xdr:clientData/>
  </xdr:oneCellAnchor>
  <xdr:twoCellAnchor>
    <xdr:from>
      <xdr:col>5</xdr:col>
      <xdr:colOff>14287</xdr:colOff>
      <xdr:row>43</xdr:row>
      <xdr:rowOff>19050</xdr:rowOff>
    </xdr:from>
    <xdr:to>
      <xdr:col>10</xdr:col>
      <xdr:colOff>428625</xdr:colOff>
      <xdr:row>57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869783-F40A-42A7-9747-21353CC1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43</xdr:row>
      <xdr:rowOff>9525</xdr:rowOff>
    </xdr:from>
    <xdr:to>
      <xdr:col>18</xdr:col>
      <xdr:colOff>19050</xdr:colOff>
      <xdr:row>57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D35C2D-6DE8-4D66-87D5-95D11B41B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238124</xdr:colOff>
      <xdr:row>60</xdr:row>
      <xdr:rowOff>4762</xdr:rowOff>
    </xdr:from>
    <xdr:to>
      <xdr:col>17</xdr:col>
      <xdr:colOff>0</xdr:colOff>
      <xdr:row>79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1A3B3BE-F78A-4D8D-A837-844E1FCAE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17</xdr:col>
      <xdr:colOff>1</xdr:colOff>
      <xdr:row>100</xdr:row>
      <xdr:rowOff>185738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5D66A9-0196-46BE-B466-8B536AFB2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1CA34-A53B-40FF-9A62-EC39CB1606A1}">
  <dimension ref="A1:AJ153"/>
  <sheetViews>
    <sheetView tabSelected="1" topLeftCell="A24" workbookViewId="0">
      <selection activeCell="P18" sqref="P18"/>
    </sheetView>
  </sheetViews>
  <sheetFormatPr defaultRowHeight="15" x14ac:dyDescent="0.25"/>
  <cols>
    <col min="1" max="1" width="9.42578125" customWidth="1"/>
    <col min="3" max="3" width="3.28515625" customWidth="1"/>
    <col min="5" max="5" width="3.5703125" customWidth="1"/>
    <col min="6" max="6" width="23.7109375" customWidth="1"/>
    <col min="11" max="11" width="14.28515625" customWidth="1"/>
  </cols>
  <sheetData>
    <row r="1" spans="1:9" x14ac:dyDescent="0.25">
      <c r="A1" s="72" t="s">
        <v>34</v>
      </c>
      <c r="B1" s="72"/>
      <c r="C1" s="72"/>
      <c r="D1" s="72"/>
    </row>
    <row r="3" spans="1:9" x14ac:dyDescent="0.25">
      <c r="A3" s="1" t="s">
        <v>1</v>
      </c>
      <c r="B3" s="1" t="s">
        <v>0</v>
      </c>
      <c r="C3" s="26"/>
      <c r="D3" s="1" t="s">
        <v>38</v>
      </c>
    </row>
    <row r="4" spans="1:9" x14ac:dyDescent="0.25">
      <c r="A4" s="1">
        <v>1</v>
      </c>
      <c r="B4" s="1">
        <v>641.20000000000005</v>
      </c>
      <c r="C4" s="1"/>
      <c r="D4" s="1">
        <v>230.7</v>
      </c>
    </row>
    <row r="5" spans="1:9" x14ac:dyDescent="0.25">
      <c r="A5" s="1">
        <v>2</v>
      </c>
      <c r="B5" s="1">
        <v>950.8</v>
      </c>
      <c r="C5" s="1"/>
      <c r="D5" s="1">
        <v>260.2</v>
      </c>
    </row>
    <row r="6" spans="1:9" x14ac:dyDescent="0.25">
      <c r="A6" s="1">
        <v>3</v>
      </c>
      <c r="B6" s="1">
        <v>860.69999999999993</v>
      </c>
      <c r="C6" s="1"/>
      <c r="D6" s="1">
        <v>367.29999999999995</v>
      </c>
    </row>
    <row r="7" spans="1:9" x14ac:dyDescent="0.25">
      <c r="A7" s="1">
        <v>4</v>
      </c>
      <c r="B7" s="1">
        <v>1746.1000000000001</v>
      </c>
      <c r="C7" s="1"/>
      <c r="D7" s="1">
        <v>393.5</v>
      </c>
    </row>
    <row r="8" spans="1:9" x14ac:dyDescent="0.25">
      <c r="A8" s="1">
        <v>5</v>
      </c>
      <c r="B8" s="1">
        <v>1506.1000000000001</v>
      </c>
      <c r="C8" s="1"/>
      <c r="D8" s="1">
        <v>417.8</v>
      </c>
    </row>
    <row r="9" spans="1:9" x14ac:dyDescent="0.25">
      <c r="A9" s="1">
        <v>6</v>
      </c>
      <c r="B9" s="1">
        <v>676.1</v>
      </c>
      <c r="C9" s="1"/>
      <c r="D9" s="1">
        <v>442.5</v>
      </c>
      <c r="F9" s="73" t="s">
        <v>2</v>
      </c>
      <c r="G9" s="73"/>
      <c r="H9" s="30"/>
    </row>
    <row r="10" spans="1:9" x14ac:dyDescent="0.25">
      <c r="A10" s="1">
        <v>7</v>
      </c>
      <c r="B10" s="1">
        <v>1082.9000000000001</v>
      </c>
      <c r="C10" s="1"/>
      <c r="D10" s="1">
        <v>453.6</v>
      </c>
      <c r="F10" s="74" t="s">
        <v>3</v>
      </c>
      <c r="G10" s="74"/>
      <c r="H10" s="55"/>
    </row>
    <row r="11" spans="1:9" x14ac:dyDescent="0.25">
      <c r="A11" s="1">
        <v>8</v>
      </c>
      <c r="B11" s="1">
        <v>1332.7</v>
      </c>
      <c r="C11" s="1"/>
      <c r="D11" s="1">
        <v>475.4</v>
      </c>
    </row>
    <row r="12" spans="1:9" x14ac:dyDescent="0.25">
      <c r="A12" s="1">
        <v>9</v>
      </c>
      <c r="B12" s="1">
        <v>1148.0999999999999</v>
      </c>
      <c r="C12" s="1"/>
      <c r="D12" s="1">
        <v>516.5</v>
      </c>
    </row>
    <row r="13" spans="1:9" x14ac:dyDescent="0.25">
      <c r="A13" s="1">
        <v>10</v>
      </c>
      <c r="B13" s="1">
        <v>1251.5</v>
      </c>
      <c r="C13" s="1"/>
      <c r="D13" s="1">
        <v>531.79999999999995</v>
      </c>
    </row>
    <row r="14" spans="1:9" x14ac:dyDescent="0.25">
      <c r="A14" s="1">
        <v>11</v>
      </c>
      <c r="B14" s="1">
        <v>737.2</v>
      </c>
      <c r="C14" s="1"/>
      <c r="D14" s="1">
        <v>552</v>
      </c>
      <c r="F14" s="5" t="s">
        <v>4</v>
      </c>
      <c r="G14" s="2" t="s">
        <v>9</v>
      </c>
      <c r="H14" s="4">
        <f>1+LOG(H21,2)</f>
        <v>8.2288186904958813</v>
      </c>
      <c r="I14" s="24">
        <v>8</v>
      </c>
    </row>
    <row r="15" spans="1:9" x14ac:dyDescent="0.25">
      <c r="A15" s="1">
        <v>12</v>
      </c>
      <c r="B15" s="1">
        <v>1058.4000000000001</v>
      </c>
      <c r="C15" s="1"/>
      <c r="D15" s="1">
        <v>581.4</v>
      </c>
      <c r="F15" s="5"/>
      <c r="G15" s="2"/>
      <c r="H15" s="4"/>
      <c r="I15" s="2"/>
    </row>
    <row r="16" spans="1:9" x14ac:dyDescent="0.25">
      <c r="A16" s="1">
        <v>13</v>
      </c>
      <c r="B16" s="1">
        <v>746.9</v>
      </c>
      <c r="C16" s="1"/>
      <c r="D16" s="1">
        <v>597.29999999999995</v>
      </c>
      <c r="F16" s="56" t="s">
        <v>37</v>
      </c>
      <c r="H16" s="57">
        <v>0.1</v>
      </c>
    </row>
    <row r="17" spans="1:36" x14ac:dyDescent="0.25">
      <c r="A17" s="1">
        <v>14</v>
      </c>
      <c r="B17" s="1">
        <v>689.7</v>
      </c>
      <c r="C17" s="1"/>
      <c r="D17" s="1">
        <v>613.1</v>
      </c>
      <c r="F17" s="5" t="s">
        <v>5</v>
      </c>
      <c r="G17" s="2"/>
      <c r="H17" s="4">
        <f>MAX(Dats)</f>
        <v>1746.1000000000001</v>
      </c>
      <c r="I17" s="2"/>
    </row>
    <row r="18" spans="1:36" x14ac:dyDescent="0.25">
      <c r="A18" s="1">
        <v>15</v>
      </c>
      <c r="B18" s="1">
        <v>1354.7</v>
      </c>
      <c r="C18" s="1"/>
      <c r="D18" s="1">
        <v>641.20000000000005</v>
      </c>
      <c r="F18" s="5" t="s">
        <v>6</v>
      </c>
      <c r="G18" s="2"/>
      <c r="H18" s="4">
        <f>MIN(Dats)</f>
        <v>230.7</v>
      </c>
      <c r="I18" s="2"/>
      <c r="K18" s="6" t="s">
        <v>35</v>
      </c>
      <c r="M18" s="3">
        <f>H24-H19</f>
        <v>4.5999999999999091</v>
      </c>
    </row>
    <row r="19" spans="1:36" x14ac:dyDescent="0.25">
      <c r="A19" s="1">
        <v>16</v>
      </c>
      <c r="B19" s="1">
        <v>1028.1999999999998</v>
      </c>
      <c r="C19" s="1"/>
      <c r="D19" s="1">
        <v>658.3</v>
      </c>
      <c r="F19" s="5" t="s">
        <v>7</v>
      </c>
      <c r="G19" s="2"/>
      <c r="H19" s="4">
        <f>H17-H18</f>
        <v>1515.4</v>
      </c>
      <c r="I19" s="2"/>
      <c r="K19" s="6" t="s">
        <v>36</v>
      </c>
      <c r="M19" s="3">
        <f>M18/2</f>
        <v>2.2999999999999545</v>
      </c>
    </row>
    <row r="20" spans="1:36" x14ac:dyDescent="0.25">
      <c r="A20" s="1">
        <v>17</v>
      </c>
      <c r="B20" s="1">
        <v>1168.5999999999999</v>
      </c>
      <c r="C20" s="1"/>
      <c r="D20" s="1">
        <v>658.9</v>
      </c>
      <c r="F20" s="5"/>
      <c r="G20" s="2"/>
      <c r="H20" s="4"/>
      <c r="I20" s="2"/>
    </row>
    <row r="21" spans="1:36" x14ac:dyDescent="0.25">
      <c r="A21" s="1">
        <v>18</v>
      </c>
      <c r="B21" s="1">
        <v>1185</v>
      </c>
      <c r="C21" s="1"/>
      <c r="D21" s="1">
        <v>667.30000000000007</v>
      </c>
      <c r="F21" s="5" t="s">
        <v>8</v>
      </c>
      <c r="G21" s="2" t="s">
        <v>10</v>
      </c>
      <c r="H21" s="4">
        <f>COUNT(B4:B153)</f>
        <v>150</v>
      </c>
      <c r="I21" s="2"/>
      <c r="K21" s="54" t="s">
        <v>39</v>
      </c>
      <c r="L21" s="54"/>
      <c r="M21" s="54"/>
      <c r="N21" s="54"/>
    </row>
    <row r="22" spans="1:36" x14ac:dyDescent="0.25">
      <c r="A22" s="1">
        <v>19</v>
      </c>
      <c r="B22" s="1">
        <v>453.6</v>
      </c>
      <c r="C22" s="1"/>
      <c r="D22" s="1">
        <v>676.1</v>
      </c>
      <c r="F22" s="6"/>
      <c r="H22" s="3"/>
    </row>
    <row r="23" spans="1:36" x14ac:dyDescent="0.25">
      <c r="A23" s="1">
        <v>20</v>
      </c>
      <c r="B23" s="1">
        <v>1421.9</v>
      </c>
      <c r="C23" s="1"/>
      <c r="D23" s="1">
        <v>689.7</v>
      </c>
      <c r="F23" s="58" t="s">
        <v>11</v>
      </c>
      <c r="H23" s="4">
        <f>H19/I14</f>
        <v>189.42500000000001</v>
      </c>
      <c r="I23" s="25">
        <v>190</v>
      </c>
      <c r="K23" s="48" t="s">
        <v>6</v>
      </c>
      <c r="L23" s="49"/>
      <c r="M23" s="50">
        <f>MIN(Dats)-M19</f>
        <v>228.40000000000003</v>
      </c>
      <c r="N23" s="35">
        <v>228</v>
      </c>
    </row>
    <row r="24" spans="1:36" x14ac:dyDescent="0.25">
      <c r="A24" s="1">
        <v>21</v>
      </c>
      <c r="B24" s="1">
        <v>1660.3</v>
      </c>
      <c r="C24" s="1"/>
      <c r="D24" s="1">
        <v>693.5</v>
      </c>
      <c r="F24" s="5" t="s">
        <v>33</v>
      </c>
      <c r="H24" s="23">
        <f>I23*I14</f>
        <v>1520</v>
      </c>
    </row>
    <row r="25" spans="1:36" x14ac:dyDescent="0.25">
      <c r="A25" s="1">
        <v>22</v>
      </c>
      <c r="B25" s="1">
        <v>861.3</v>
      </c>
      <c r="C25" s="1"/>
      <c r="D25" s="1">
        <v>701</v>
      </c>
    </row>
    <row r="26" spans="1:36" x14ac:dyDescent="0.25">
      <c r="A26" s="1">
        <v>23</v>
      </c>
      <c r="B26" s="1">
        <v>991.4</v>
      </c>
      <c r="C26" s="1"/>
      <c r="D26" s="1">
        <v>726.9</v>
      </c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x14ac:dyDescent="0.25">
      <c r="A27" s="1">
        <v>24</v>
      </c>
      <c r="B27" s="1">
        <v>789.9</v>
      </c>
      <c r="C27" s="1"/>
      <c r="D27" s="1">
        <v>731.3</v>
      </c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56.25" x14ac:dyDescent="0.25">
      <c r="A28" s="1">
        <v>25</v>
      </c>
      <c r="B28" s="1">
        <v>1296.3</v>
      </c>
      <c r="C28" s="1"/>
      <c r="D28" s="1">
        <v>737.2</v>
      </c>
      <c r="F28" s="7"/>
      <c r="G28" s="43" t="s">
        <v>12</v>
      </c>
      <c r="H28" s="44"/>
      <c r="I28" s="44"/>
      <c r="J28" s="43" t="s">
        <v>13</v>
      </c>
      <c r="K28" s="44"/>
      <c r="L28" s="44"/>
      <c r="M28" s="45" t="s">
        <v>14</v>
      </c>
      <c r="N28" s="45" t="s">
        <v>15</v>
      </c>
      <c r="O28" s="45" t="s">
        <v>16</v>
      </c>
      <c r="P28" s="45" t="s">
        <v>17</v>
      </c>
      <c r="Q28" s="46" t="s">
        <v>18</v>
      </c>
      <c r="AI28" s="7"/>
      <c r="AJ28" s="7"/>
    </row>
    <row r="29" spans="1:36" ht="24.75" x14ac:dyDescent="0.45">
      <c r="A29" s="1">
        <v>26</v>
      </c>
      <c r="B29" s="1">
        <v>658.3</v>
      </c>
      <c r="C29" s="1"/>
      <c r="D29" s="1">
        <v>738.5</v>
      </c>
      <c r="F29" s="36" t="s">
        <v>19</v>
      </c>
      <c r="G29" s="37" t="s">
        <v>20</v>
      </c>
      <c r="H29" s="47" t="s">
        <v>21</v>
      </c>
      <c r="I29" s="38" t="s">
        <v>22</v>
      </c>
      <c r="J29" s="37" t="s">
        <v>23</v>
      </c>
      <c r="K29" s="47" t="s">
        <v>24</v>
      </c>
      <c r="L29" s="38" t="s">
        <v>25</v>
      </c>
      <c r="M29" s="39" t="s">
        <v>26</v>
      </c>
      <c r="N29" s="40" t="s">
        <v>27</v>
      </c>
      <c r="O29" s="41" t="s">
        <v>28</v>
      </c>
      <c r="P29" s="40" t="s">
        <v>29</v>
      </c>
      <c r="Q29" s="42" t="s">
        <v>30</v>
      </c>
      <c r="AI29" s="7"/>
      <c r="AJ29" s="7"/>
    </row>
    <row r="30" spans="1:36" x14ac:dyDescent="0.25">
      <c r="A30" s="1">
        <v>27</v>
      </c>
      <c r="B30" s="1">
        <v>552</v>
      </c>
      <c r="C30" s="1"/>
      <c r="D30" s="1">
        <v>746.9</v>
      </c>
      <c r="F30" s="8">
        <v>0</v>
      </c>
      <c r="G30" s="63"/>
      <c r="H30" s="9" t="s">
        <v>31</v>
      </c>
      <c r="I30" s="64"/>
      <c r="J30" s="60">
        <f>L30-I23</f>
        <v>37.5</v>
      </c>
      <c r="K30" s="9" t="s">
        <v>31</v>
      </c>
      <c r="L30" s="65">
        <v>227.5</v>
      </c>
      <c r="M30" s="66">
        <f>(J30+L30)/2</f>
        <v>132.5</v>
      </c>
      <c r="N30" s="67">
        <v>0</v>
      </c>
      <c r="O30" s="67">
        <v>0</v>
      </c>
      <c r="P30" s="67">
        <v>0</v>
      </c>
      <c r="Q30" s="67">
        <v>0</v>
      </c>
      <c r="AI30" s="51"/>
      <c r="AJ30" s="51"/>
    </row>
    <row r="31" spans="1:36" x14ac:dyDescent="0.25">
      <c r="A31" s="1">
        <v>28</v>
      </c>
      <c r="B31" s="1">
        <v>852.69999999999993</v>
      </c>
      <c r="C31" s="1"/>
      <c r="D31" s="1">
        <v>779.7</v>
      </c>
      <c r="F31" s="10">
        <v>1</v>
      </c>
      <c r="G31" s="27">
        <f>N23</f>
        <v>228</v>
      </c>
      <c r="H31" s="11" t="s">
        <v>31</v>
      </c>
      <c r="I31" s="29">
        <f>G31+I23-H16</f>
        <v>417.9</v>
      </c>
      <c r="J31" s="27">
        <f>N23</f>
        <v>228</v>
      </c>
      <c r="K31" s="12" t="s">
        <v>31</v>
      </c>
      <c r="L31" s="11">
        <f>(G32+I31)/2</f>
        <v>417.95</v>
      </c>
      <c r="M31" s="13">
        <f>(J31+L31)/2</f>
        <v>322.97500000000002</v>
      </c>
      <c r="N31" s="32">
        <f>COUNTIF(Dats,"&lt;="&amp;I31)-COUNTIF(Dats,"&lt;="&amp;G31)</f>
        <v>5</v>
      </c>
      <c r="O31" s="14">
        <f>O30+N31</f>
        <v>5</v>
      </c>
      <c r="P31" s="31">
        <f>N31/$H$21</f>
        <v>3.3333333333333333E-2</v>
      </c>
      <c r="Q31" s="33">
        <f>P31</f>
        <v>3.3333333333333333E-2</v>
      </c>
      <c r="AI31" s="52"/>
      <c r="AJ31" s="52"/>
    </row>
    <row r="32" spans="1:36" x14ac:dyDescent="0.25">
      <c r="A32" s="1">
        <v>29</v>
      </c>
      <c r="B32" s="1">
        <v>1349.4</v>
      </c>
      <c r="C32" s="1"/>
      <c r="D32" s="1">
        <v>786.9</v>
      </c>
      <c r="F32" s="10">
        <v>2</v>
      </c>
      <c r="G32" s="28">
        <f>G31+$I$23</f>
        <v>418</v>
      </c>
      <c r="H32" s="11" t="s">
        <v>31</v>
      </c>
      <c r="I32" s="29">
        <f>G32+I23-H16</f>
        <v>607.9</v>
      </c>
      <c r="J32" s="28">
        <f>J31+$I$23</f>
        <v>418</v>
      </c>
      <c r="K32" s="12" t="s">
        <v>31</v>
      </c>
      <c r="L32" s="11">
        <f t="shared" ref="L32:L37" si="0">(G33+I32)/2</f>
        <v>607.95000000000005</v>
      </c>
      <c r="M32" s="13">
        <f>(J32+L32)/2</f>
        <v>512.97500000000002</v>
      </c>
      <c r="N32" s="32">
        <f>COUNTIF(Dats,"&lt;="&amp;I32)-COUNTIF(Dats,"&lt;="&amp;G32)</f>
        <v>8</v>
      </c>
      <c r="O32" s="14">
        <f>O31+N32</f>
        <v>13</v>
      </c>
      <c r="P32" s="31">
        <f t="shared" ref="P32:P38" si="1">N32/$H$21</f>
        <v>5.3333333333333337E-2</v>
      </c>
      <c r="Q32" s="33">
        <f t="shared" ref="Q32:Q38" si="2">Q31+P32</f>
        <v>8.666666666666667E-2</v>
      </c>
      <c r="AI32" s="7"/>
      <c r="AJ32" s="7"/>
    </row>
    <row r="33" spans="1:36" x14ac:dyDescent="0.25">
      <c r="A33" s="1">
        <v>30</v>
      </c>
      <c r="B33" s="1">
        <v>1510.2</v>
      </c>
      <c r="C33" s="1"/>
      <c r="D33" s="1">
        <v>787.6</v>
      </c>
      <c r="F33" s="10">
        <v>3</v>
      </c>
      <c r="G33" s="28">
        <f t="shared" ref="G33:G38" si="3">G32+$I$23</f>
        <v>608</v>
      </c>
      <c r="H33" s="11" t="s">
        <v>31</v>
      </c>
      <c r="I33" s="29">
        <f>G33+I23-H16</f>
        <v>797.9</v>
      </c>
      <c r="J33" s="28">
        <f t="shared" ref="J33:J39" si="4">J32+$I$23</f>
        <v>608</v>
      </c>
      <c r="K33" s="12" t="s">
        <v>31</v>
      </c>
      <c r="L33" s="11">
        <f>(G34+I33)/2</f>
        <v>797.95</v>
      </c>
      <c r="M33" s="13">
        <f t="shared" ref="M33:M37" si="5">(J33+L33)/2</f>
        <v>702.97500000000002</v>
      </c>
      <c r="N33" s="32">
        <f t="shared" ref="N31:N38" si="6">COUNTIF(Dats,"&lt;="&amp;I33)-COUNTIF(Dats,"&lt;="&amp;G33)</f>
        <v>21</v>
      </c>
      <c r="O33" s="14">
        <f t="shared" ref="O33:O38" si="7">O32+N33</f>
        <v>34</v>
      </c>
      <c r="P33" s="31">
        <f t="shared" si="1"/>
        <v>0.14000000000000001</v>
      </c>
      <c r="Q33" s="33">
        <f t="shared" si="2"/>
        <v>0.22666666666666668</v>
      </c>
      <c r="AI33" s="53"/>
      <c r="AJ33" s="7"/>
    </row>
    <row r="34" spans="1:36" x14ac:dyDescent="0.25">
      <c r="A34" s="1">
        <v>31</v>
      </c>
      <c r="B34" s="1">
        <v>950.90000000000009</v>
      </c>
      <c r="C34" s="1"/>
      <c r="D34" s="1">
        <v>789.9</v>
      </c>
      <c r="F34" s="10">
        <v>4</v>
      </c>
      <c r="G34" s="28">
        <f t="shared" si="3"/>
        <v>798</v>
      </c>
      <c r="H34" s="11" t="s">
        <v>31</v>
      </c>
      <c r="I34" s="29">
        <f>G34+I23-H16</f>
        <v>987.9</v>
      </c>
      <c r="J34" s="28">
        <f t="shared" si="4"/>
        <v>798</v>
      </c>
      <c r="K34" s="12" t="s">
        <v>31</v>
      </c>
      <c r="L34" s="11">
        <f t="shared" si="0"/>
        <v>987.95</v>
      </c>
      <c r="M34" s="13">
        <f t="shared" si="5"/>
        <v>892.97500000000002</v>
      </c>
      <c r="N34" s="32">
        <f t="shared" si="6"/>
        <v>33</v>
      </c>
      <c r="O34" s="14">
        <f t="shared" si="7"/>
        <v>67</v>
      </c>
      <c r="P34" s="31">
        <f t="shared" si="1"/>
        <v>0.22</v>
      </c>
      <c r="Q34" s="33">
        <f t="shared" si="2"/>
        <v>0.44666666666666666</v>
      </c>
      <c r="AI34" s="53"/>
      <c r="AJ34" s="7"/>
    </row>
    <row r="35" spans="1:36" x14ac:dyDescent="0.25">
      <c r="A35" s="1">
        <v>32</v>
      </c>
      <c r="B35" s="1">
        <v>1071.5999999999999</v>
      </c>
      <c r="C35" s="1"/>
      <c r="D35" s="1">
        <v>791.3</v>
      </c>
      <c r="F35" s="10">
        <v>5</v>
      </c>
      <c r="G35" s="28">
        <f t="shared" si="3"/>
        <v>988</v>
      </c>
      <c r="H35" s="11" t="s">
        <v>31</v>
      </c>
      <c r="I35" s="29">
        <f>G35+I23-H16</f>
        <v>1177.9000000000001</v>
      </c>
      <c r="J35" s="28">
        <f t="shared" si="4"/>
        <v>988</v>
      </c>
      <c r="K35" s="12" t="s">
        <v>31</v>
      </c>
      <c r="L35" s="11">
        <f t="shared" si="0"/>
        <v>1177.95</v>
      </c>
      <c r="M35" s="13">
        <f t="shared" si="5"/>
        <v>1082.9749999999999</v>
      </c>
      <c r="N35" s="32">
        <f t="shared" si="6"/>
        <v>30</v>
      </c>
      <c r="O35" s="14">
        <f t="shared" si="7"/>
        <v>97</v>
      </c>
      <c r="P35" s="31">
        <f t="shared" si="1"/>
        <v>0.2</v>
      </c>
      <c r="Q35" s="33">
        <f t="shared" si="2"/>
        <v>0.64666666666666672</v>
      </c>
      <c r="AI35" s="53"/>
      <c r="AJ35" s="7"/>
    </row>
    <row r="36" spans="1:36" x14ac:dyDescent="0.25">
      <c r="A36" s="1">
        <v>33</v>
      </c>
      <c r="B36" s="1">
        <v>917</v>
      </c>
      <c r="C36" s="1"/>
      <c r="D36" s="1">
        <v>796.2</v>
      </c>
      <c r="F36" s="10">
        <v>6</v>
      </c>
      <c r="G36" s="28">
        <f t="shared" si="3"/>
        <v>1178</v>
      </c>
      <c r="H36" s="11" t="s">
        <v>31</v>
      </c>
      <c r="I36" s="29">
        <f>G36+I23-H16</f>
        <v>1367.9</v>
      </c>
      <c r="J36" s="28">
        <f t="shared" si="4"/>
        <v>1178</v>
      </c>
      <c r="K36" s="12" t="s">
        <v>31</v>
      </c>
      <c r="L36" s="11">
        <f t="shared" si="0"/>
        <v>1367.95</v>
      </c>
      <c r="M36" s="13">
        <f t="shared" si="5"/>
        <v>1272.9749999999999</v>
      </c>
      <c r="N36" s="32">
        <f t="shared" si="6"/>
        <v>27</v>
      </c>
      <c r="O36" s="14">
        <f t="shared" si="7"/>
        <v>124</v>
      </c>
      <c r="P36" s="31">
        <f t="shared" si="1"/>
        <v>0.18</v>
      </c>
      <c r="Q36" s="33">
        <f t="shared" si="2"/>
        <v>0.82666666666666666</v>
      </c>
      <c r="AI36" s="53"/>
      <c r="AJ36" s="7"/>
    </row>
    <row r="37" spans="1:36" x14ac:dyDescent="0.25">
      <c r="A37" s="1">
        <v>34</v>
      </c>
      <c r="B37" s="1">
        <v>1029.5</v>
      </c>
      <c r="C37" s="1"/>
      <c r="D37" s="1">
        <v>796.9</v>
      </c>
      <c r="F37" s="10">
        <v>7</v>
      </c>
      <c r="G37" s="28">
        <f t="shared" si="3"/>
        <v>1368</v>
      </c>
      <c r="H37" s="11" t="s">
        <v>31</v>
      </c>
      <c r="I37" s="29">
        <f>G37+I23-H16</f>
        <v>1557.9</v>
      </c>
      <c r="J37" s="28">
        <f t="shared" si="4"/>
        <v>1368</v>
      </c>
      <c r="K37" s="12" t="s">
        <v>31</v>
      </c>
      <c r="L37" s="11">
        <f t="shared" si="0"/>
        <v>1557.95</v>
      </c>
      <c r="M37" s="13">
        <f t="shared" si="5"/>
        <v>1462.9749999999999</v>
      </c>
      <c r="N37" s="32">
        <f t="shared" si="6"/>
        <v>16</v>
      </c>
      <c r="O37" s="14">
        <f t="shared" si="7"/>
        <v>140</v>
      </c>
      <c r="P37" s="31">
        <f t="shared" si="1"/>
        <v>0.10666666666666667</v>
      </c>
      <c r="Q37" s="33">
        <f t="shared" si="2"/>
        <v>0.93333333333333335</v>
      </c>
      <c r="AI37" s="53"/>
      <c r="AJ37" s="7"/>
    </row>
    <row r="38" spans="1:36" ht="15.75" thickBot="1" x14ac:dyDescent="0.3">
      <c r="A38" s="1">
        <v>35</v>
      </c>
      <c r="B38" s="1">
        <v>1366.5</v>
      </c>
      <c r="C38" s="1"/>
      <c r="D38" s="1">
        <v>799</v>
      </c>
      <c r="F38" s="10">
        <v>8</v>
      </c>
      <c r="G38" s="28">
        <f t="shared" si="3"/>
        <v>1558</v>
      </c>
      <c r="H38" s="15" t="s">
        <v>31</v>
      </c>
      <c r="I38" s="29">
        <f>G38+I23-H16</f>
        <v>1747.9</v>
      </c>
      <c r="J38" s="28">
        <f t="shared" si="4"/>
        <v>1558</v>
      </c>
      <c r="K38" s="17" t="s">
        <v>31</v>
      </c>
      <c r="L38" s="11">
        <f>(G39+I38)/2</f>
        <v>1747.95</v>
      </c>
      <c r="M38" s="18">
        <f>(J38+L38)/2</f>
        <v>1652.9749999999999</v>
      </c>
      <c r="N38" s="32">
        <f t="shared" si="6"/>
        <v>10</v>
      </c>
      <c r="O38" s="16">
        <f t="shared" si="7"/>
        <v>150</v>
      </c>
      <c r="P38" s="31">
        <f t="shared" si="1"/>
        <v>6.6666666666666666E-2</v>
      </c>
      <c r="Q38" s="34">
        <f t="shared" si="2"/>
        <v>1</v>
      </c>
      <c r="AI38" s="53"/>
      <c r="AJ38" s="7"/>
    </row>
    <row r="39" spans="1:36" ht="15.75" thickTop="1" x14ac:dyDescent="0.25">
      <c r="A39" s="1">
        <v>36</v>
      </c>
      <c r="B39" s="1">
        <v>965.69999999999993</v>
      </c>
      <c r="C39" s="1"/>
      <c r="D39" s="1">
        <v>821.9</v>
      </c>
      <c r="F39" s="19"/>
      <c r="G39" s="61">
        <f>J39</f>
        <v>1748</v>
      </c>
      <c r="H39" s="19"/>
      <c r="I39" s="61">
        <f>G39+I23-H16</f>
        <v>1937.9</v>
      </c>
      <c r="J39" s="28">
        <f t="shared" si="4"/>
        <v>1748</v>
      </c>
      <c r="K39" s="19"/>
      <c r="L39" s="11">
        <f>(G40+I39)/2</f>
        <v>1937.95</v>
      </c>
      <c r="M39" s="69">
        <f>(J39+L39)/2</f>
        <v>1842.9749999999999</v>
      </c>
      <c r="N39" s="68">
        <v>0</v>
      </c>
      <c r="O39" s="70">
        <f>O38</f>
        <v>150</v>
      </c>
      <c r="P39" s="70">
        <f>P38</f>
        <v>6.6666666666666666E-2</v>
      </c>
      <c r="Q39" s="70">
        <f t="shared" ref="Q39" si="8">Q38</f>
        <v>1</v>
      </c>
      <c r="AI39" s="53"/>
      <c r="AJ39" s="7"/>
    </row>
    <row r="40" spans="1:36" x14ac:dyDescent="0.25">
      <c r="A40" s="1">
        <v>37</v>
      </c>
      <c r="B40" s="1">
        <v>1428.6000000000001</v>
      </c>
      <c r="C40" s="1"/>
      <c r="D40" s="1">
        <v>822.69999999999993</v>
      </c>
      <c r="G40" s="62">
        <f>I39+0.1</f>
        <v>1938</v>
      </c>
      <c r="M40" s="20" t="s">
        <v>32</v>
      </c>
      <c r="N40" s="21">
        <f>SUM(N31:N38)</f>
        <v>150</v>
      </c>
      <c r="O40" s="12"/>
      <c r="P40" s="22">
        <f>SUM(P30:P38)</f>
        <v>1</v>
      </c>
      <c r="AI40" s="7"/>
      <c r="AJ40" s="7"/>
    </row>
    <row r="41" spans="1:36" x14ac:dyDescent="0.25">
      <c r="A41" s="1">
        <v>38</v>
      </c>
      <c r="B41" s="1">
        <v>1601</v>
      </c>
      <c r="C41" s="1"/>
      <c r="D41" s="1">
        <v>829.4</v>
      </c>
      <c r="R41" s="59"/>
      <c r="S41" s="59"/>
      <c r="AI41" s="7"/>
      <c r="AJ41" s="7"/>
    </row>
    <row r="42" spans="1:36" x14ac:dyDescent="0.25">
      <c r="A42" s="1">
        <v>39</v>
      </c>
      <c r="B42" s="1">
        <v>822.69999999999993</v>
      </c>
      <c r="C42" s="1"/>
      <c r="D42" s="1">
        <v>832.2</v>
      </c>
      <c r="F42" s="75" t="s">
        <v>40</v>
      </c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AI42" s="7"/>
      <c r="AJ42" s="7"/>
    </row>
    <row r="43" spans="1:36" x14ac:dyDescent="0.25">
      <c r="A43" s="1">
        <v>40</v>
      </c>
      <c r="B43" s="1">
        <v>1211.7</v>
      </c>
      <c r="C43" s="1"/>
      <c r="D43" s="1">
        <v>852.69999999999993</v>
      </c>
      <c r="AI43" s="7" t="e">
        <f t="shared" ref="AI43:AI51" si="9">MATCH(AC43,$L$10:$L$14,1)+1</f>
        <v>#N/A</v>
      </c>
      <c r="AJ43" s="7"/>
    </row>
    <row r="44" spans="1:36" x14ac:dyDescent="0.25">
      <c r="A44" s="1">
        <v>41</v>
      </c>
      <c r="B44" s="1">
        <v>1669.6000000000001</v>
      </c>
      <c r="C44" s="1"/>
      <c r="D44" s="1">
        <v>860.69999999999993</v>
      </c>
      <c r="AI44" s="7" t="e">
        <f t="shared" si="9"/>
        <v>#N/A</v>
      </c>
      <c r="AJ44" s="7"/>
    </row>
    <row r="45" spans="1:36" x14ac:dyDescent="0.25">
      <c r="A45" s="1">
        <v>42</v>
      </c>
      <c r="B45" s="1">
        <v>1193.5999999999999</v>
      </c>
      <c r="C45" s="1"/>
      <c r="D45" s="1">
        <v>861.3</v>
      </c>
      <c r="AI45" s="7" t="e">
        <f t="shared" si="9"/>
        <v>#N/A</v>
      </c>
      <c r="AJ45" s="7"/>
    </row>
    <row r="46" spans="1:36" x14ac:dyDescent="0.25">
      <c r="A46" s="1">
        <v>43</v>
      </c>
      <c r="B46" s="1">
        <v>985.5</v>
      </c>
      <c r="C46" s="1"/>
      <c r="D46" s="1">
        <v>862.90000000000009</v>
      </c>
      <c r="AI46" s="7" t="e">
        <f t="shared" si="9"/>
        <v>#N/A</v>
      </c>
      <c r="AJ46" s="7"/>
    </row>
    <row r="47" spans="1:36" x14ac:dyDescent="0.25">
      <c r="A47" s="1">
        <v>44</v>
      </c>
      <c r="B47" s="1">
        <v>1107.0999999999999</v>
      </c>
      <c r="C47" s="1"/>
      <c r="D47" s="1">
        <v>862.90000000000009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I47" s="7" t="e">
        <f t="shared" si="9"/>
        <v>#N/A</v>
      </c>
      <c r="AJ47" s="7"/>
    </row>
    <row r="48" spans="1:36" x14ac:dyDescent="0.25">
      <c r="A48" s="1">
        <v>45</v>
      </c>
      <c r="B48" s="1">
        <v>958.5</v>
      </c>
      <c r="C48" s="1"/>
      <c r="D48" s="1">
        <v>865.6</v>
      </c>
      <c r="F48" s="76"/>
      <c r="G48" s="76"/>
      <c r="H48" s="76"/>
      <c r="I48" s="76"/>
      <c r="J48" s="76"/>
      <c r="K48" s="76"/>
      <c r="L48" s="76"/>
      <c r="AI48" s="7" t="e">
        <f t="shared" si="9"/>
        <v>#N/A</v>
      </c>
      <c r="AJ48" s="7"/>
    </row>
    <row r="49" spans="1:36" x14ac:dyDescent="0.25">
      <c r="A49" s="1">
        <v>46</v>
      </c>
      <c r="B49" s="1">
        <v>1697.4</v>
      </c>
      <c r="C49" s="1"/>
      <c r="D49" s="1">
        <v>869.2</v>
      </c>
      <c r="AI49" s="7" t="e">
        <f t="shared" si="9"/>
        <v>#N/A</v>
      </c>
      <c r="AJ49" s="7"/>
    </row>
    <row r="50" spans="1:36" x14ac:dyDescent="0.25">
      <c r="A50" s="1">
        <v>47</v>
      </c>
      <c r="B50" s="1">
        <v>1299.8</v>
      </c>
      <c r="C50" s="1"/>
      <c r="D50" s="1">
        <v>883.40000000000009</v>
      </c>
      <c r="AI50" s="7" t="e">
        <f t="shared" si="9"/>
        <v>#N/A</v>
      </c>
      <c r="AJ50" s="7"/>
    </row>
    <row r="51" spans="1:36" x14ac:dyDescent="0.25">
      <c r="A51" s="1">
        <v>48</v>
      </c>
      <c r="B51" s="1">
        <v>897.2</v>
      </c>
      <c r="C51" s="1"/>
      <c r="D51" s="1">
        <v>885.1</v>
      </c>
      <c r="AI51" s="7" t="e">
        <f t="shared" si="9"/>
        <v>#N/A</v>
      </c>
      <c r="AJ51" s="7"/>
    </row>
    <row r="52" spans="1:36" x14ac:dyDescent="0.25">
      <c r="A52" s="1">
        <v>49</v>
      </c>
      <c r="B52" s="1">
        <v>1211.4000000000001</v>
      </c>
      <c r="C52" s="1"/>
      <c r="D52" s="1">
        <v>887.4</v>
      </c>
      <c r="F52" s="76"/>
      <c r="G52" s="76"/>
      <c r="H52" s="76"/>
      <c r="I52" s="76"/>
      <c r="J52" s="76"/>
      <c r="K52" s="76"/>
      <c r="L52" s="76"/>
      <c r="AI52" s="7"/>
      <c r="AJ52" s="7"/>
    </row>
    <row r="53" spans="1:36" x14ac:dyDescent="0.25">
      <c r="A53" s="1">
        <v>50</v>
      </c>
      <c r="B53" s="1">
        <v>869.2</v>
      </c>
      <c r="C53" s="1"/>
      <c r="D53" s="1">
        <v>897.2</v>
      </c>
      <c r="AG53" s="7"/>
      <c r="AH53" s="7"/>
      <c r="AI53" s="7"/>
      <c r="AJ53" s="7"/>
    </row>
    <row r="54" spans="1:36" x14ac:dyDescent="0.25">
      <c r="A54" s="1">
        <v>51</v>
      </c>
      <c r="B54" s="1">
        <v>1139.5999999999999</v>
      </c>
      <c r="C54" s="1"/>
      <c r="D54" s="1">
        <v>900.69999999999993</v>
      </c>
      <c r="AG54" s="7"/>
      <c r="AH54" s="7"/>
      <c r="AI54" s="7"/>
      <c r="AJ54" s="7"/>
    </row>
    <row r="55" spans="1:36" x14ac:dyDescent="0.25">
      <c r="A55" s="1">
        <v>52</v>
      </c>
      <c r="B55" s="1">
        <v>726.9</v>
      </c>
      <c r="C55" s="1"/>
      <c r="D55" s="1">
        <v>902.69999999999993</v>
      </c>
      <c r="AG55" s="7"/>
      <c r="AH55" s="7"/>
      <c r="AI55" s="7"/>
      <c r="AJ55" s="7"/>
    </row>
    <row r="56" spans="1:36" x14ac:dyDescent="0.25">
      <c r="A56" s="1">
        <v>53</v>
      </c>
      <c r="B56" s="1">
        <v>1024.3000000000002</v>
      </c>
      <c r="C56" s="1"/>
      <c r="D56" s="1">
        <v>916.59999999999991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x14ac:dyDescent="0.25">
      <c r="A57" s="1">
        <v>54</v>
      </c>
      <c r="B57" s="1">
        <v>1089.3000000000002</v>
      </c>
      <c r="C57" s="1"/>
      <c r="D57" s="1">
        <v>917</v>
      </c>
      <c r="F57" s="76"/>
      <c r="G57" s="76"/>
      <c r="H57" s="76"/>
      <c r="I57" s="76"/>
      <c r="J57" s="76"/>
      <c r="K57" s="76"/>
      <c r="L57" s="76"/>
      <c r="AG57" s="7"/>
      <c r="AH57" s="7"/>
      <c r="AI57" s="7"/>
      <c r="AJ57" s="7"/>
    </row>
    <row r="58" spans="1:36" x14ac:dyDescent="0.25">
      <c r="A58" s="1">
        <v>55</v>
      </c>
      <c r="B58" s="1">
        <v>1472.3</v>
      </c>
      <c r="C58" s="1"/>
      <c r="D58" s="1">
        <v>938.5</v>
      </c>
      <c r="AG58" s="7"/>
      <c r="AH58" s="7"/>
      <c r="AI58" s="7"/>
      <c r="AJ58" s="7"/>
    </row>
    <row r="59" spans="1:36" x14ac:dyDescent="0.25">
      <c r="A59" s="1">
        <v>56</v>
      </c>
      <c r="B59" s="1">
        <v>1321.1000000000001</v>
      </c>
      <c r="C59" s="1"/>
      <c r="D59" s="1">
        <v>940.40000000000009</v>
      </c>
      <c r="F59" s="75" t="s">
        <v>41</v>
      </c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AG59" s="7"/>
      <c r="AH59" s="7"/>
      <c r="AI59" s="7"/>
      <c r="AJ59" s="7"/>
    </row>
    <row r="60" spans="1:36" x14ac:dyDescent="0.25">
      <c r="A60" s="1">
        <v>57</v>
      </c>
      <c r="B60" s="1">
        <v>998.19999999999993</v>
      </c>
      <c r="C60" s="1"/>
      <c r="D60" s="1">
        <v>948.3</v>
      </c>
      <c r="AG60" s="7"/>
      <c r="AH60" s="7"/>
      <c r="AI60" s="7"/>
      <c r="AJ60" s="7"/>
    </row>
    <row r="61" spans="1:36" x14ac:dyDescent="0.25">
      <c r="A61" s="1">
        <v>58</v>
      </c>
      <c r="B61" s="1">
        <v>948.3</v>
      </c>
      <c r="C61" s="1"/>
      <c r="D61" s="1">
        <v>949</v>
      </c>
      <c r="AG61" s="7"/>
      <c r="AH61" s="7"/>
      <c r="AI61" s="7"/>
      <c r="AJ61" s="7"/>
    </row>
    <row r="62" spans="1:36" x14ac:dyDescent="0.25">
      <c r="A62" s="1">
        <v>59</v>
      </c>
      <c r="B62" s="1">
        <v>367.29999999999995</v>
      </c>
      <c r="C62" s="1"/>
      <c r="D62" s="1">
        <v>950.8</v>
      </c>
      <c r="F62" s="76"/>
      <c r="G62" s="76"/>
      <c r="H62" s="76"/>
      <c r="I62" s="76"/>
      <c r="J62" s="76"/>
      <c r="K62" s="76"/>
      <c r="L62" s="76"/>
      <c r="AG62" s="7"/>
      <c r="AH62" s="7"/>
      <c r="AI62" s="7"/>
      <c r="AJ62" s="7"/>
    </row>
    <row r="63" spans="1:36" x14ac:dyDescent="0.25">
      <c r="A63" s="1">
        <v>60</v>
      </c>
      <c r="B63" s="1">
        <v>865.6</v>
      </c>
      <c r="C63" s="1"/>
      <c r="D63" s="1">
        <v>950.90000000000009</v>
      </c>
      <c r="AG63" s="7"/>
      <c r="AH63" s="7"/>
      <c r="AI63" s="7"/>
      <c r="AJ63" s="7"/>
    </row>
    <row r="64" spans="1:36" x14ac:dyDescent="0.25">
      <c r="A64" s="1">
        <v>61</v>
      </c>
      <c r="B64" s="1">
        <v>1164.4000000000001</v>
      </c>
      <c r="C64" s="1"/>
      <c r="D64" s="1">
        <v>951.80000000000007</v>
      </c>
    </row>
    <row r="65" spans="1:4" x14ac:dyDescent="0.25">
      <c r="A65" s="1">
        <v>62</v>
      </c>
      <c r="B65" s="1">
        <v>976.2</v>
      </c>
      <c r="C65" s="1"/>
      <c r="D65" s="1">
        <v>958.5</v>
      </c>
    </row>
    <row r="66" spans="1:4" x14ac:dyDescent="0.25">
      <c r="A66" s="1">
        <v>63</v>
      </c>
      <c r="B66" s="1">
        <v>1372.7</v>
      </c>
      <c r="C66" s="1"/>
      <c r="D66" s="1">
        <v>965.69999999999993</v>
      </c>
    </row>
    <row r="67" spans="1:4" x14ac:dyDescent="0.25">
      <c r="A67" s="1">
        <v>64</v>
      </c>
      <c r="B67" s="1">
        <v>1119.0999999999999</v>
      </c>
      <c r="C67" s="1"/>
      <c r="D67" s="1">
        <v>975.3</v>
      </c>
    </row>
    <row r="68" spans="1:4" x14ac:dyDescent="0.25">
      <c r="A68" s="1">
        <v>65</v>
      </c>
      <c r="B68" s="1">
        <v>1302.7</v>
      </c>
      <c r="C68" s="1"/>
      <c r="D68" s="1">
        <v>976.2</v>
      </c>
    </row>
    <row r="69" spans="1:4" x14ac:dyDescent="0.25">
      <c r="A69" s="1">
        <v>66</v>
      </c>
      <c r="B69" s="1">
        <v>701</v>
      </c>
      <c r="C69" s="1"/>
      <c r="D69" s="1">
        <v>978.19999999999993</v>
      </c>
    </row>
    <row r="70" spans="1:4" x14ac:dyDescent="0.25">
      <c r="A70" s="1">
        <v>67</v>
      </c>
      <c r="B70" s="1">
        <v>1245.9000000000001</v>
      </c>
      <c r="C70" s="1"/>
      <c r="D70" s="1">
        <v>985.5</v>
      </c>
    </row>
    <row r="71" spans="1:4" x14ac:dyDescent="0.25">
      <c r="A71" s="1">
        <v>68</v>
      </c>
      <c r="B71" s="1">
        <v>230.7</v>
      </c>
      <c r="C71" s="1"/>
      <c r="D71" s="1">
        <v>991.4</v>
      </c>
    </row>
    <row r="72" spans="1:4" x14ac:dyDescent="0.25">
      <c r="A72" s="1">
        <v>69</v>
      </c>
      <c r="B72" s="1">
        <v>1653.6000000000001</v>
      </c>
      <c r="C72" s="1"/>
      <c r="D72" s="1">
        <v>994.4</v>
      </c>
    </row>
    <row r="73" spans="1:4" x14ac:dyDescent="0.25">
      <c r="A73" s="1">
        <v>70</v>
      </c>
      <c r="B73" s="1">
        <v>887.4</v>
      </c>
      <c r="C73" s="1"/>
      <c r="D73" s="1">
        <v>998.19999999999993</v>
      </c>
    </row>
    <row r="74" spans="1:4" x14ac:dyDescent="0.25">
      <c r="A74" s="1">
        <v>71</v>
      </c>
      <c r="B74" s="1">
        <v>821.9</v>
      </c>
      <c r="C74" s="1"/>
      <c r="D74" s="1">
        <v>1002.9000000000001</v>
      </c>
    </row>
    <row r="75" spans="1:4" x14ac:dyDescent="0.25">
      <c r="A75" s="1">
        <v>72</v>
      </c>
      <c r="B75" s="1">
        <v>597.29999999999995</v>
      </c>
      <c r="C75" s="1"/>
      <c r="D75" s="1">
        <v>1017.3000000000001</v>
      </c>
    </row>
    <row r="76" spans="1:4" x14ac:dyDescent="0.25">
      <c r="A76" s="1">
        <v>73</v>
      </c>
      <c r="B76" s="1">
        <v>1115.9000000000001</v>
      </c>
      <c r="C76" s="1"/>
      <c r="D76" s="1">
        <v>1019.0999999999999</v>
      </c>
    </row>
    <row r="77" spans="1:4" x14ac:dyDescent="0.25">
      <c r="A77" s="1">
        <v>74</v>
      </c>
      <c r="B77" s="1">
        <v>951.80000000000007</v>
      </c>
      <c r="C77" s="1"/>
      <c r="D77" s="1">
        <v>1024.3000000000002</v>
      </c>
    </row>
    <row r="78" spans="1:4" x14ac:dyDescent="0.25">
      <c r="A78" s="1">
        <v>75</v>
      </c>
      <c r="B78" s="1">
        <v>862.90000000000009</v>
      </c>
      <c r="C78" s="1"/>
      <c r="D78" s="1">
        <v>1028.1999999999998</v>
      </c>
    </row>
    <row r="79" spans="1:4" x14ac:dyDescent="0.25">
      <c r="A79" s="1">
        <v>76</v>
      </c>
      <c r="B79" s="1">
        <v>1098</v>
      </c>
      <c r="C79" s="1"/>
      <c r="D79" s="1">
        <v>1029.5</v>
      </c>
    </row>
    <row r="80" spans="1:4" x14ac:dyDescent="0.25">
      <c r="A80" s="1">
        <v>77</v>
      </c>
      <c r="B80" s="1">
        <v>417.8</v>
      </c>
      <c r="C80" s="1"/>
      <c r="D80" s="1">
        <v>1029.7</v>
      </c>
    </row>
    <row r="81" spans="1:4" x14ac:dyDescent="0.25">
      <c r="A81" s="1">
        <v>78</v>
      </c>
      <c r="B81" s="1">
        <v>1017.3000000000001</v>
      </c>
      <c r="C81" s="1"/>
      <c r="D81" s="1">
        <v>1044.4000000000001</v>
      </c>
    </row>
    <row r="82" spans="1:4" x14ac:dyDescent="0.25">
      <c r="A82" s="1">
        <v>79</v>
      </c>
      <c r="B82" s="1">
        <v>1108.5</v>
      </c>
      <c r="C82" s="1"/>
      <c r="D82" s="1">
        <v>1058.4000000000001</v>
      </c>
    </row>
    <row r="83" spans="1:4" x14ac:dyDescent="0.25">
      <c r="A83" s="1">
        <v>80</v>
      </c>
      <c r="B83" s="1">
        <v>1136.9000000000001</v>
      </c>
      <c r="C83" s="1"/>
      <c r="D83" s="1">
        <v>1071.5999999999999</v>
      </c>
    </row>
    <row r="84" spans="1:4" x14ac:dyDescent="0.25">
      <c r="A84" s="1">
        <v>81</v>
      </c>
      <c r="B84" s="1">
        <v>1265.3</v>
      </c>
      <c r="C84" s="1"/>
      <c r="D84" s="1">
        <v>1082.9000000000001</v>
      </c>
    </row>
    <row r="85" spans="1:4" x14ac:dyDescent="0.25">
      <c r="A85" s="1">
        <v>82</v>
      </c>
      <c r="B85" s="1">
        <v>885.1</v>
      </c>
      <c r="C85" s="1"/>
      <c r="D85" s="1">
        <v>1089.3000000000002</v>
      </c>
    </row>
    <row r="86" spans="1:4" x14ac:dyDescent="0.25">
      <c r="A86" s="1">
        <v>83</v>
      </c>
      <c r="B86" s="1">
        <v>1442</v>
      </c>
      <c r="C86" s="1"/>
      <c r="D86" s="1">
        <v>1094.5999999999999</v>
      </c>
    </row>
    <row r="87" spans="1:4" x14ac:dyDescent="0.25">
      <c r="A87" s="1">
        <v>84</v>
      </c>
      <c r="B87" s="1">
        <v>1183.4000000000001</v>
      </c>
      <c r="C87" s="1"/>
      <c r="D87" s="1">
        <v>1098</v>
      </c>
    </row>
    <row r="88" spans="1:4" x14ac:dyDescent="0.25">
      <c r="A88" s="1">
        <v>85</v>
      </c>
      <c r="B88" s="1">
        <v>667.30000000000007</v>
      </c>
      <c r="C88" s="1"/>
      <c r="D88" s="1">
        <v>1107.0999999999999</v>
      </c>
    </row>
    <row r="89" spans="1:4" x14ac:dyDescent="0.25">
      <c r="A89" s="1">
        <v>86</v>
      </c>
      <c r="B89" s="1">
        <v>829.4</v>
      </c>
      <c r="C89" s="1"/>
      <c r="D89" s="1">
        <v>1108.5</v>
      </c>
    </row>
    <row r="90" spans="1:4" x14ac:dyDescent="0.25">
      <c r="A90" s="1">
        <v>87</v>
      </c>
      <c r="B90" s="1">
        <v>975.3</v>
      </c>
      <c r="C90" s="1"/>
      <c r="D90" s="1">
        <v>1110.2</v>
      </c>
    </row>
    <row r="91" spans="1:4" x14ac:dyDescent="0.25">
      <c r="A91" s="1">
        <v>88</v>
      </c>
      <c r="B91" s="1">
        <v>1282.5999999999999</v>
      </c>
      <c r="C91" s="1"/>
      <c r="D91" s="1">
        <v>1115.9000000000001</v>
      </c>
    </row>
    <row r="92" spans="1:4" x14ac:dyDescent="0.25">
      <c r="A92" s="1">
        <v>89</v>
      </c>
      <c r="B92" s="1">
        <v>949</v>
      </c>
      <c r="C92" s="1"/>
      <c r="D92" s="1">
        <v>1119.0999999999999</v>
      </c>
    </row>
    <row r="93" spans="1:4" x14ac:dyDescent="0.25">
      <c r="A93" s="1">
        <v>90</v>
      </c>
      <c r="B93" s="1">
        <v>786.9</v>
      </c>
      <c r="C93" s="1"/>
      <c r="D93" s="1">
        <v>1121.4000000000001</v>
      </c>
    </row>
    <row r="94" spans="1:4" x14ac:dyDescent="0.25">
      <c r="A94" s="1">
        <v>91</v>
      </c>
      <c r="B94" s="1">
        <v>1350.6</v>
      </c>
      <c r="C94" s="1"/>
      <c r="D94" s="1">
        <v>1123.5</v>
      </c>
    </row>
    <row r="95" spans="1:4" x14ac:dyDescent="0.25">
      <c r="A95" s="1">
        <v>92</v>
      </c>
      <c r="B95" s="1">
        <v>1622.8999999999999</v>
      </c>
      <c r="C95" s="1"/>
      <c r="D95" s="1">
        <v>1130.3</v>
      </c>
    </row>
    <row r="96" spans="1:4" x14ac:dyDescent="0.25">
      <c r="A96" s="1">
        <v>93</v>
      </c>
      <c r="B96" s="1">
        <v>916.59999999999991</v>
      </c>
      <c r="C96" s="1"/>
      <c r="D96" s="1">
        <v>1136.9000000000001</v>
      </c>
    </row>
    <row r="97" spans="1:11" x14ac:dyDescent="0.25">
      <c r="A97" s="1">
        <v>94</v>
      </c>
      <c r="B97" s="1">
        <v>940.40000000000009</v>
      </c>
      <c r="C97" s="1"/>
      <c r="D97" s="1">
        <v>1139.5999999999999</v>
      </c>
    </row>
    <row r="98" spans="1:11" x14ac:dyDescent="0.25">
      <c r="A98" s="1">
        <v>95</v>
      </c>
      <c r="B98" s="1">
        <v>658.9</v>
      </c>
      <c r="C98" s="1"/>
      <c r="D98" s="1">
        <v>1148.0999999999999</v>
      </c>
    </row>
    <row r="99" spans="1:11" x14ac:dyDescent="0.25">
      <c r="A99" s="1">
        <v>96</v>
      </c>
      <c r="B99" s="1">
        <v>260.2</v>
      </c>
      <c r="C99" s="1"/>
      <c r="D99" s="1">
        <v>1164.4000000000001</v>
      </c>
    </row>
    <row r="100" spans="1:11" x14ac:dyDescent="0.25">
      <c r="A100" s="1">
        <v>97</v>
      </c>
      <c r="B100" s="1">
        <v>1254</v>
      </c>
      <c r="C100" s="1"/>
      <c r="D100" s="1">
        <v>1168.5999999999999</v>
      </c>
    </row>
    <row r="101" spans="1:11" x14ac:dyDescent="0.25">
      <c r="A101" s="1">
        <v>98</v>
      </c>
      <c r="B101" s="1">
        <v>1330</v>
      </c>
      <c r="C101" s="1"/>
      <c r="D101" s="1">
        <v>1178.0999999999999</v>
      </c>
    </row>
    <row r="102" spans="1:11" x14ac:dyDescent="0.25">
      <c r="A102" s="1">
        <v>99</v>
      </c>
      <c r="B102" s="1">
        <v>902.69999999999993</v>
      </c>
      <c r="C102" s="1"/>
      <c r="D102" s="1">
        <v>1181.5</v>
      </c>
    </row>
    <row r="103" spans="1:11" x14ac:dyDescent="0.25">
      <c r="A103" s="1">
        <v>100</v>
      </c>
      <c r="B103" s="1">
        <v>442.5</v>
      </c>
      <c r="C103" s="1"/>
      <c r="D103" s="1">
        <v>1182.0999999999999</v>
      </c>
      <c r="F103" t="s">
        <v>45</v>
      </c>
      <c r="G103" t="s">
        <v>42</v>
      </c>
    </row>
    <row r="104" spans="1:11" x14ac:dyDescent="0.25">
      <c r="A104" s="1">
        <v>101</v>
      </c>
      <c r="B104" s="1">
        <v>796.9</v>
      </c>
      <c r="C104" s="1"/>
      <c r="D104" s="1">
        <v>1183.4000000000001</v>
      </c>
      <c r="F104" t="s">
        <v>43</v>
      </c>
      <c r="G104" t="s">
        <v>44</v>
      </c>
      <c r="I104" s="75" t="s">
        <v>46</v>
      </c>
      <c r="J104" s="75"/>
      <c r="K104" s="75"/>
    </row>
    <row r="105" spans="1:11" x14ac:dyDescent="0.25">
      <c r="A105" s="1">
        <v>102</v>
      </c>
      <c r="B105" s="1">
        <v>1110.2</v>
      </c>
      <c r="C105" s="1"/>
      <c r="D105" s="1">
        <v>1185</v>
      </c>
      <c r="I105" t="s">
        <v>47</v>
      </c>
      <c r="J105" t="s">
        <v>48</v>
      </c>
    </row>
    <row r="106" spans="1:11" x14ac:dyDescent="0.25">
      <c r="A106" s="1">
        <v>103</v>
      </c>
      <c r="B106" s="1">
        <v>1248.5</v>
      </c>
      <c r="C106" s="1"/>
      <c r="D106" s="1">
        <v>1191.7</v>
      </c>
      <c r="I106" s="11">
        <v>987.95</v>
      </c>
      <c r="J106" s="71">
        <f>Q34</f>
        <v>0.44666666666666666</v>
      </c>
    </row>
    <row r="107" spans="1:11" x14ac:dyDescent="0.25">
      <c r="A107" s="1">
        <v>104</v>
      </c>
      <c r="B107" s="1">
        <v>1382.7</v>
      </c>
      <c r="C107" s="1"/>
      <c r="D107" s="1">
        <v>1193.5999999999999</v>
      </c>
      <c r="J107">
        <v>0.5</v>
      </c>
    </row>
    <row r="108" spans="1:11" x14ac:dyDescent="0.25">
      <c r="A108" s="1">
        <v>105</v>
      </c>
      <c r="B108" s="1">
        <v>1044.4000000000001</v>
      </c>
      <c r="C108" s="1"/>
      <c r="D108" s="1">
        <v>1211.4000000000001</v>
      </c>
      <c r="I108" s="11">
        <v>1177.95</v>
      </c>
      <c r="J108" s="71">
        <f>Q35</f>
        <v>0.64666666666666672</v>
      </c>
    </row>
    <row r="109" spans="1:11" x14ac:dyDescent="0.25">
      <c r="A109" s="1">
        <v>106</v>
      </c>
      <c r="B109" s="1">
        <v>1182.0999999999999</v>
      </c>
      <c r="C109" s="1"/>
      <c r="D109" s="1">
        <v>1211.7</v>
      </c>
    </row>
    <row r="110" spans="1:11" x14ac:dyDescent="0.25">
      <c r="A110" s="1">
        <v>107</v>
      </c>
      <c r="B110" s="1">
        <v>1435</v>
      </c>
      <c r="C110" s="1"/>
      <c r="D110" s="1">
        <v>1220</v>
      </c>
    </row>
    <row r="111" spans="1:11" x14ac:dyDescent="0.25">
      <c r="A111" s="1">
        <v>108</v>
      </c>
      <c r="B111" s="1">
        <v>1121.4000000000001</v>
      </c>
      <c r="C111" s="1"/>
      <c r="D111" s="1">
        <v>1245.9000000000001</v>
      </c>
    </row>
    <row r="112" spans="1:11" x14ac:dyDescent="0.25">
      <c r="A112" s="1">
        <v>109</v>
      </c>
      <c r="B112" s="1">
        <v>731.3</v>
      </c>
      <c r="C112" s="1"/>
      <c r="D112" s="1">
        <v>1248.5</v>
      </c>
    </row>
    <row r="113" spans="1:4" x14ac:dyDescent="0.25">
      <c r="A113" s="1">
        <v>110</v>
      </c>
      <c r="B113" s="1">
        <v>1543</v>
      </c>
      <c r="C113" s="1"/>
      <c r="D113" s="1">
        <v>1251.5</v>
      </c>
    </row>
    <row r="114" spans="1:4" x14ac:dyDescent="0.25">
      <c r="A114" s="1">
        <v>111</v>
      </c>
      <c r="B114" s="1">
        <v>693.5</v>
      </c>
      <c r="C114" s="1"/>
      <c r="D114" s="1">
        <v>1254</v>
      </c>
    </row>
    <row r="115" spans="1:4" x14ac:dyDescent="0.25">
      <c r="A115" s="1">
        <v>112</v>
      </c>
      <c r="B115" s="1">
        <v>1123.5</v>
      </c>
      <c r="C115" s="1"/>
      <c r="D115" s="1">
        <v>1265.3</v>
      </c>
    </row>
    <row r="116" spans="1:4" x14ac:dyDescent="0.25">
      <c r="A116" s="1">
        <v>113</v>
      </c>
      <c r="B116" s="1">
        <v>393.5</v>
      </c>
      <c r="C116" s="1"/>
      <c r="D116" s="1">
        <v>1282.5999999999999</v>
      </c>
    </row>
    <row r="117" spans="1:4" x14ac:dyDescent="0.25">
      <c r="A117" s="1">
        <v>114</v>
      </c>
      <c r="B117" s="1">
        <v>581.4</v>
      </c>
      <c r="C117" s="1"/>
      <c r="D117" s="1">
        <v>1296.3</v>
      </c>
    </row>
    <row r="118" spans="1:4" x14ac:dyDescent="0.25">
      <c r="A118" s="1">
        <v>115</v>
      </c>
      <c r="B118" s="1">
        <v>1490.3</v>
      </c>
      <c r="C118" s="1"/>
      <c r="D118" s="1">
        <v>1299.8</v>
      </c>
    </row>
    <row r="119" spans="1:4" x14ac:dyDescent="0.25">
      <c r="A119" s="1">
        <v>116</v>
      </c>
      <c r="B119" s="1">
        <v>1130.3</v>
      </c>
      <c r="C119" s="1"/>
      <c r="D119" s="1">
        <v>1302.7</v>
      </c>
    </row>
    <row r="120" spans="1:4" x14ac:dyDescent="0.25">
      <c r="A120" s="1">
        <v>117</v>
      </c>
      <c r="B120" s="1">
        <v>799</v>
      </c>
      <c r="C120" s="1"/>
      <c r="D120" s="1">
        <v>1321.1000000000001</v>
      </c>
    </row>
    <row r="121" spans="1:4" x14ac:dyDescent="0.25">
      <c r="A121" s="1">
        <v>118</v>
      </c>
      <c r="B121" s="1">
        <v>791.3</v>
      </c>
      <c r="C121" s="1"/>
      <c r="D121" s="1">
        <v>1330</v>
      </c>
    </row>
    <row r="122" spans="1:4" x14ac:dyDescent="0.25">
      <c r="A122" s="1">
        <v>119</v>
      </c>
      <c r="B122" s="1">
        <v>1560.6</v>
      </c>
      <c r="C122" s="1"/>
      <c r="D122" s="1">
        <v>1332.7</v>
      </c>
    </row>
    <row r="123" spans="1:4" x14ac:dyDescent="0.25">
      <c r="A123" s="1">
        <v>120</v>
      </c>
      <c r="B123" s="1">
        <v>900.69999999999993</v>
      </c>
      <c r="C123" s="1"/>
      <c r="D123" s="1">
        <v>1347.2</v>
      </c>
    </row>
    <row r="124" spans="1:4" x14ac:dyDescent="0.25">
      <c r="A124" s="1">
        <v>121</v>
      </c>
      <c r="B124" s="1">
        <v>779.7</v>
      </c>
      <c r="C124" s="1"/>
      <c r="D124" s="1">
        <v>1349.4</v>
      </c>
    </row>
    <row r="125" spans="1:4" x14ac:dyDescent="0.25">
      <c r="A125" s="1">
        <v>122</v>
      </c>
      <c r="B125" s="1">
        <v>475.4</v>
      </c>
      <c r="C125" s="1"/>
      <c r="D125" s="1">
        <v>1350.6</v>
      </c>
    </row>
    <row r="126" spans="1:4" x14ac:dyDescent="0.25">
      <c r="A126" s="1">
        <v>123</v>
      </c>
      <c r="B126" s="1">
        <v>1029.7</v>
      </c>
      <c r="C126" s="1"/>
      <c r="D126" s="1">
        <v>1354.7</v>
      </c>
    </row>
    <row r="127" spans="1:4" x14ac:dyDescent="0.25">
      <c r="A127" s="1">
        <v>124</v>
      </c>
      <c r="B127" s="1">
        <v>738.5</v>
      </c>
      <c r="C127" s="1"/>
      <c r="D127" s="1">
        <v>1366.5</v>
      </c>
    </row>
    <row r="128" spans="1:4" x14ac:dyDescent="0.25">
      <c r="A128" s="1">
        <v>125</v>
      </c>
      <c r="B128" s="1">
        <v>1178.0999999999999</v>
      </c>
      <c r="C128" s="1"/>
      <c r="D128" s="1">
        <v>1369.4</v>
      </c>
    </row>
    <row r="129" spans="1:4" x14ac:dyDescent="0.25">
      <c r="A129" s="1">
        <v>126</v>
      </c>
      <c r="B129" s="1">
        <v>613.1</v>
      </c>
      <c r="C129" s="1"/>
      <c r="D129" s="1">
        <v>1372.7</v>
      </c>
    </row>
    <row r="130" spans="1:4" x14ac:dyDescent="0.25">
      <c r="A130" s="1">
        <v>127</v>
      </c>
      <c r="B130" s="1">
        <v>1191.7</v>
      </c>
      <c r="C130" s="1"/>
      <c r="D130" s="1">
        <v>1373.3000000000002</v>
      </c>
    </row>
    <row r="131" spans="1:4" x14ac:dyDescent="0.25">
      <c r="A131" s="1">
        <v>128</v>
      </c>
      <c r="B131" s="1">
        <v>883.40000000000009</v>
      </c>
      <c r="C131" s="1"/>
      <c r="D131" s="1">
        <v>1382.7</v>
      </c>
    </row>
    <row r="132" spans="1:4" x14ac:dyDescent="0.25">
      <c r="A132" s="1">
        <v>129</v>
      </c>
      <c r="B132" s="1">
        <v>994.4</v>
      </c>
      <c r="C132" s="1"/>
      <c r="D132" s="1">
        <v>1421.9</v>
      </c>
    </row>
    <row r="133" spans="1:4" x14ac:dyDescent="0.25">
      <c r="A133" s="1">
        <v>130</v>
      </c>
      <c r="B133" s="1">
        <v>1450.3</v>
      </c>
      <c r="C133" s="1"/>
      <c r="D133" s="1">
        <v>1427.3</v>
      </c>
    </row>
    <row r="134" spans="1:4" x14ac:dyDescent="0.25">
      <c r="A134" s="1">
        <v>131</v>
      </c>
      <c r="B134" s="1">
        <v>796.2</v>
      </c>
      <c r="C134" s="1"/>
      <c r="D134" s="1">
        <v>1428.6000000000001</v>
      </c>
    </row>
    <row r="135" spans="1:4" x14ac:dyDescent="0.25">
      <c r="A135" s="1">
        <v>132</v>
      </c>
      <c r="B135" s="1">
        <v>516.5</v>
      </c>
      <c r="C135" s="1"/>
      <c r="D135" s="1">
        <v>1435</v>
      </c>
    </row>
    <row r="136" spans="1:4" x14ac:dyDescent="0.25">
      <c r="A136" s="1">
        <v>133</v>
      </c>
      <c r="B136" s="1">
        <v>1668.1999999999998</v>
      </c>
      <c r="C136" s="1"/>
      <c r="D136" s="1">
        <v>1442</v>
      </c>
    </row>
    <row r="137" spans="1:4" x14ac:dyDescent="0.25">
      <c r="A137" s="1">
        <v>134</v>
      </c>
      <c r="B137" s="1">
        <v>1369.4</v>
      </c>
      <c r="C137" s="1"/>
      <c r="D137" s="1">
        <v>1450.3</v>
      </c>
    </row>
    <row r="138" spans="1:4" x14ac:dyDescent="0.25">
      <c r="A138" s="1">
        <v>135</v>
      </c>
      <c r="B138" s="1">
        <v>1019.0999999999999</v>
      </c>
      <c r="C138" s="1"/>
      <c r="D138" s="1">
        <v>1472.2</v>
      </c>
    </row>
    <row r="139" spans="1:4" x14ac:dyDescent="0.25">
      <c r="A139" s="1">
        <v>136</v>
      </c>
      <c r="B139" s="1">
        <v>1094.5999999999999</v>
      </c>
      <c r="C139" s="1"/>
      <c r="D139" s="1">
        <v>1472.3</v>
      </c>
    </row>
    <row r="140" spans="1:4" x14ac:dyDescent="0.25">
      <c r="A140" s="1">
        <v>137</v>
      </c>
      <c r="B140" s="1">
        <v>1373.3000000000002</v>
      </c>
      <c r="C140" s="1"/>
      <c r="D140" s="1">
        <v>1490.3</v>
      </c>
    </row>
    <row r="141" spans="1:4" x14ac:dyDescent="0.25">
      <c r="A141" s="1">
        <v>138</v>
      </c>
      <c r="B141" s="1">
        <v>1002.9000000000001</v>
      </c>
      <c r="C141" s="1"/>
      <c r="D141" s="1">
        <v>1506.1000000000001</v>
      </c>
    </row>
    <row r="142" spans="1:4" x14ac:dyDescent="0.25">
      <c r="A142" s="1">
        <v>139</v>
      </c>
      <c r="B142" s="1">
        <v>938.5</v>
      </c>
      <c r="C142" s="1"/>
      <c r="D142" s="1">
        <v>1510.2</v>
      </c>
    </row>
    <row r="143" spans="1:4" x14ac:dyDescent="0.25">
      <c r="A143" s="1">
        <v>140</v>
      </c>
      <c r="B143" s="1">
        <v>832.2</v>
      </c>
      <c r="C143" s="1"/>
      <c r="D143" s="1">
        <v>1543</v>
      </c>
    </row>
    <row r="144" spans="1:4" x14ac:dyDescent="0.25">
      <c r="A144" s="1">
        <v>141</v>
      </c>
      <c r="B144" s="1">
        <v>531.79999999999995</v>
      </c>
      <c r="C144" s="1"/>
      <c r="D144" s="1">
        <v>1560.6</v>
      </c>
    </row>
    <row r="145" spans="1:4" x14ac:dyDescent="0.25">
      <c r="A145" s="1">
        <v>142</v>
      </c>
      <c r="B145" s="1">
        <v>1220</v>
      </c>
      <c r="C145" s="1"/>
      <c r="D145" s="1">
        <v>1596</v>
      </c>
    </row>
    <row r="146" spans="1:4" x14ac:dyDescent="0.25">
      <c r="A146" s="1">
        <v>143</v>
      </c>
      <c r="B146" s="1">
        <v>787.6</v>
      </c>
      <c r="C146" s="1"/>
      <c r="D146" s="1">
        <v>1601</v>
      </c>
    </row>
    <row r="147" spans="1:4" x14ac:dyDescent="0.25">
      <c r="A147" s="1">
        <v>144</v>
      </c>
      <c r="B147" s="1">
        <v>1181.5</v>
      </c>
      <c r="C147" s="1"/>
      <c r="D147" s="1">
        <v>1622.8999999999999</v>
      </c>
    </row>
    <row r="148" spans="1:4" x14ac:dyDescent="0.25">
      <c r="A148" s="1">
        <v>145</v>
      </c>
      <c r="B148" s="1">
        <v>1427.3</v>
      </c>
      <c r="C148" s="1"/>
      <c r="D148" s="1">
        <v>1653.6000000000001</v>
      </c>
    </row>
    <row r="149" spans="1:4" x14ac:dyDescent="0.25">
      <c r="A149" s="1">
        <v>146</v>
      </c>
      <c r="B149" s="1">
        <v>978.19999999999993</v>
      </c>
      <c r="C149" s="1"/>
      <c r="D149" s="1">
        <v>1660.3</v>
      </c>
    </row>
    <row r="150" spans="1:4" x14ac:dyDescent="0.25">
      <c r="A150" s="1">
        <v>147</v>
      </c>
      <c r="B150" s="1">
        <v>1347.2</v>
      </c>
      <c r="C150" s="1"/>
      <c r="D150" s="1">
        <v>1668.1999999999998</v>
      </c>
    </row>
    <row r="151" spans="1:4" x14ac:dyDescent="0.25">
      <c r="A151" s="1">
        <v>148</v>
      </c>
      <c r="B151" s="1">
        <v>1472.2</v>
      </c>
      <c r="C151" s="1"/>
      <c r="D151" s="1">
        <v>1669.6000000000001</v>
      </c>
    </row>
    <row r="152" spans="1:4" x14ac:dyDescent="0.25">
      <c r="A152" s="1">
        <v>149</v>
      </c>
      <c r="B152" s="1">
        <v>862.90000000000009</v>
      </c>
      <c r="C152" s="1"/>
      <c r="D152" s="1">
        <v>1697.4</v>
      </c>
    </row>
    <row r="153" spans="1:4" x14ac:dyDescent="0.25">
      <c r="A153" s="1">
        <v>150</v>
      </c>
      <c r="B153" s="1">
        <v>1596</v>
      </c>
      <c r="C153" s="1"/>
      <c r="D153" s="1">
        <v>1746.1000000000001</v>
      </c>
    </row>
  </sheetData>
  <mergeCells count="10">
    <mergeCell ref="I104:K104"/>
    <mergeCell ref="F48:L48"/>
    <mergeCell ref="F52:L52"/>
    <mergeCell ref="F57:L57"/>
    <mergeCell ref="F62:L62"/>
    <mergeCell ref="A1:D1"/>
    <mergeCell ref="F9:G9"/>
    <mergeCell ref="F10:G10"/>
    <mergeCell ref="F42:Q42"/>
    <mergeCell ref="F59:Q5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DATOS_CLASE_14.02</vt:lpstr>
      <vt:lpstr>Dats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</dc:creator>
  <cp:lastModifiedBy>Alfonso Murrieta</cp:lastModifiedBy>
  <dcterms:created xsi:type="dcterms:W3CDTF">2015-06-09T18:20:36Z</dcterms:created>
  <dcterms:modified xsi:type="dcterms:W3CDTF">2019-02-18T02:31:58Z</dcterms:modified>
</cp:coreProperties>
</file>