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Tercer Parcial\"/>
    </mc:Choice>
  </mc:AlternateContent>
  <xr:revisionPtr revIDLastSave="176" documentId="11_7904A1849FCCA2235F6EB37CCBB7BABD1808F974" xr6:coauthVersionLast="36" xr6:coauthVersionMax="36" xr10:uidLastSave="{9AFF51FC-7D2C-435E-8433-44B6A0050764}"/>
  <bookViews>
    <workbookView xWindow="240" yWindow="30" windowWidth="18795" windowHeight="12015" activeTab="2" xr2:uid="{00000000-000D-0000-FFFF-FFFF00000000}"/>
  </bookViews>
  <sheets>
    <sheet name="Ejercicio" sheetId="4" r:id="rId1"/>
    <sheet name="Ejemplo_1" sheetId="5" r:id="rId2"/>
    <sheet name="Ejemplo_2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7" l="1"/>
  <c r="F5" i="7" l="1"/>
  <c r="F7" i="7"/>
  <c r="F6" i="7"/>
  <c r="F4" i="7"/>
  <c r="E4" i="7"/>
  <c r="I18" i="5"/>
  <c r="I14" i="5"/>
  <c r="H7" i="7"/>
  <c r="O4" i="7" l="1"/>
  <c r="E7" i="7"/>
  <c r="E5" i="7"/>
  <c r="E6" i="7"/>
  <c r="K8" i="4"/>
  <c r="H11" i="7" l="1"/>
  <c r="O5" i="7"/>
  <c r="F11" i="7"/>
  <c r="E11" i="7"/>
  <c r="E27" i="5"/>
  <c r="G11" i="5"/>
  <c r="G18" i="5" s="1"/>
  <c r="G14" i="5"/>
  <c r="G13" i="5"/>
  <c r="G12" i="5"/>
  <c r="F14" i="5"/>
  <c r="F13" i="5"/>
  <c r="F12" i="5"/>
  <c r="F11" i="5"/>
  <c r="F18" i="5" s="1"/>
  <c r="E16" i="7" l="1"/>
  <c r="E13" i="7"/>
  <c r="J11" i="7"/>
  <c r="E22" i="5"/>
  <c r="K2" i="4"/>
  <c r="K6" i="4" s="1"/>
  <c r="C18" i="4"/>
  <c r="F4" i="4"/>
  <c r="F5" i="4"/>
  <c r="F6" i="4"/>
  <c r="F7" i="4"/>
  <c r="F18" i="4" s="1"/>
  <c r="K12" i="4" s="1"/>
  <c r="F8" i="4"/>
  <c r="F9" i="4"/>
  <c r="F10" i="4"/>
  <c r="F11" i="4"/>
  <c r="F12" i="4"/>
  <c r="F13" i="4"/>
  <c r="F14" i="4"/>
  <c r="F15" i="4"/>
  <c r="F16" i="4"/>
  <c r="F17" i="4"/>
  <c r="F3" i="4"/>
  <c r="E4" i="4"/>
  <c r="E18" i="4" s="1"/>
  <c r="K10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D4" i="4"/>
  <c r="D18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B18" i="4"/>
  <c r="E14" i="7" l="1"/>
  <c r="L11" i="7"/>
  <c r="O9" i="7" s="1"/>
  <c r="E23" i="5"/>
  <c r="K18" i="5"/>
  <c r="K23" i="5" s="1"/>
  <c r="I27" i="5" s="1"/>
  <c r="N2" i="4"/>
  <c r="N6" i="4"/>
  <c r="N8" i="4" s="1"/>
  <c r="K4" i="4"/>
  <c r="N4" i="4" s="1"/>
</calcChain>
</file>

<file path=xl/sharedStrings.xml><?xml version="1.0" encoding="utf-8"?>
<sst xmlns="http://schemas.openxmlformats.org/spreadsheetml/2006/main" count="61" uniqueCount="41">
  <si>
    <t>X</t>
  </si>
  <si>
    <t>Y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</si>
  <si>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</si>
  <si>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</si>
  <si>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</si>
  <si>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Sumas</t>
  </si>
  <si>
    <t>n=</t>
  </si>
  <si>
    <t>Por ejemplo deseamos conocer la interrelación de las calificaciones con respecto a las horas de estudio de quince alumnos, los datos obtenidos fueron los siguientes:</t>
  </si>
  <si>
    <r>
      <t>SS</t>
    </r>
    <r>
      <rPr>
        <vertAlign val="subscript"/>
        <sz val="11"/>
        <color theme="1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>=</t>
    </r>
  </si>
  <si>
    <r>
      <t>SS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Arial"/>
        <family val="2"/>
      </rPr>
      <t>Y</t>
    </r>
    <r>
      <rPr>
        <sz val="11"/>
        <color theme="1"/>
        <rFont val="Calibri"/>
        <family val="2"/>
        <scheme val="minor"/>
      </rPr>
      <t>=</t>
    </r>
  </si>
  <si>
    <r>
      <t>SS</t>
    </r>
    <r>
      <rPr>
        <vertAlign val="subscript"/>
        <sz val="11"/>
        <color theme="1"/>
        <rFont val="Calibri"/>
        <family val="2"/>
        <scheme val="minor"/>
      </rPr>
      <t>XY</t>
    </r>
    <r>
      <rPr>
        <sz val="11"/>
        <color theme="1"/>
        <rFont val="Calibri"/>
        <family val="2"/>
        <scheme val="minor"/>
      </rPr>
      <t>=</t>
    </r>
  </si>
  <si>
    <t>r=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</si>
  <si>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</si>
  <si>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La tensión normal aplicada a una aleación metalica se relaciona de manera funcional con su resistencia al corte, los siguinetes datos se obtuvieron experimentalmente para las dos variables. Determinar la recta de regresión y los coeficientes de correlación y de determinación de la resistencia al corte en función de la tensión normal.</t>
  </si>
  <si>
    <t>X (horas)</t>
  </si>
  <si>
    <t>Y (calif.)</t>
  </si>
  <si>
    <t>x</t>
  </si>
  <si>
    <t>y</t>
  </si>
  <si>
    <t>SUMA CUADRADOS</t>
  </si>
  <si>
    <t>PROMEDIO</t>
  </si>
  <si>
    <t>n</t>
  </si>
  <si>
    <t>Sxx</t>
  </si>
  <si>
    <t>Syy</t>
  </si>
  <si>
    <t>SUMACuadrados</t>
  </si>
  <si>
    <t xml:space="preserve">SUMA </t>
  </si>
  <si>
    <t xml:space="preserve"> </t>
  </si>
  <si>
    <t>Sxy</t>
  </si>
  <si>
    <t>B1</t>
  </si>
  <si>
    <t>B0</t>
  </si>
  <si>
    <t>R</t>
  </si>
  <si>
    <t>Sse</t>
  </si>
  <si>
    <t>MSE</t>
  </si>
  <si>
    <t>Tstudentm</t>
  </si>
  <si>
    <t>Alfa</t>
  </si>
  <si>
    <t>n-2</t>
  </si>
  <si>
    <t>SSe</t>
  </si>
  <si>
    <t>B0 (O.Origen)</t>
  </si>
  <si>
    <t>TstudentM</t>
  </si>
  <si>
    <t>T(Tablas.Inv)</t>
  </si>
  <si>
    <t>&lt;- Cuadrados medios de los errores</t>
  </si>
  <si>
    <t>&lt;- Suma de cuadrados de los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</si>
</sst>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8" fillId="0" borderId="0" xfId="0" applyFont="1"/>
    <xf numFmtId="0" fontId="8" fillId="0" borderId="0" xfId="0" quotePrefix="1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Diagrama de dispersión</a:t>
            </a:r>
          </a:p>
          <a:p>
            <a:pPr>
              <a:defRPr/>
            </a:pPr>
            <a:r>
              <a:rPr lang="es-MX"/>
              <a:t>con recta de regresión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Ejercicio!$C$2</c:f>
              <c:strCache>
                <c:ptCount val="1"/>
                <c:pt idx="0">
                  <c:v>Y (calif.)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478915135608049"/>
                  <c:y val="-2.1074292796733743E-2"/>
                </c:manualLayout>
              </c:layout>
              <c:numFmt formatCode="General" sourceLinked="0"/>
            </c:trendlineLbl>
          </c:trendline>
          <c:xVal>
            <c:numRef>
              <c:f>Ejercicio!$B$3:$B$17</c:f>
              <c:numCache>
                <c:formatCode>General</c:formatCode>
                <c:ptCount val="15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</c:numCache>
            </c:numRef>
          </c:xVal>
          <c:yVal>
            <c:numRef>
              <c:f>Ejercicio!$C$3:$C$17</c:f>
              <c:numCache>
                <c:formatCode>General</c:formatCode>
                <c:ptCount val="15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1-4C13-92B7-E7E3290C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1472"/>
        <c:axId val="105456000"/>
      </c:scatterChart>
      <c:valAx>
        <c:axId val="933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 sz="1200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23731408573929"/>
              <c:y val="0.869421114027413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5456000"/>
        <c:crosses val="autoZero"/>
        <c:crossBetween val="midCat"/>
      </c:valAx>
      <c:valAx>
        <c:axId val="10545600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MX" sz="1200">
                    <a:latin typeface="Arial" panose="020B0604020202020204" pitchFamily="34" charset="0"/>
                    <a:cs typeface="Arial" panose="020B060402020202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10555555555555556"/>
              <c:y val="0.172721638961796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321472"/>
        <c:crosses val="autoZero"/>
        <c:crossBetween val="midCat"/>
      </c:valAx>
      <c:spPr>
        <a:noFill/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585266368730936"/>
                  <c:y val="-0.42237897346165065"/>
                </c:manualLayout>
              </c:layout>
              <c:numFmt formatCode="General" sourceLinked="0"/>
            </c:trendlineLbl>
          </c:trendline>
          <c:xVal>
            <c:numRef>
              <c:f>Ejemplo_1!$B$3:$B$17</c:f>
              <c:numCache>
                <c:formatCode>General</c:formatCode>
                <c:ptCount val="15"/>
                <c:pt idx="0">
                  <c:v>26.8</c:v>
                </c:pt>
                <c:pt idx="1">
                  <c:v>25.4</c:v>
                </c:pt>
                <c:pt idx="2">
                  <c:v>28.9</c:v>
                </c:pt>
                <c:pt idx="3">
                  <c:v>23.6</c:v>
                </c:pt>
                <c:pt idx="4">
                  <c:v>27.7</c:v>
                </c:pt>
                <c:pt idx="5">
                  <c:v>23.9</c:v>
                </c:pt>
                <c:pt idx="6">
                  <c:v>24.7</c:v>
                </c:pt>
                <c:pt idx="7">
                  <c:v>26.9</c:v>
                </c:pt>
                <c:pt idx="8">
                  <c:v>27.4</c:v>
                </c:pt>
                <c:pt idx="9">
                  <c:v>22.6</c:v>
                </c:pt>
                <c:pt idx="10">
                  <c:v>25.6</c:v>
                </c:pt>
                <c:pt idx="11">
                  <c:v>24.8</c:v>
                </c:pt>
                <c:pt idx="12">
                  <c:v>22.5</c:v>
                </c:pt>
                <c:pt idx="13">
                  <c:v>20.9</c:v>
                </c:pt>
                <c:pt idx="14">
                  <c:v>21.5</c:v>
                </c:pt>
              </c:numCache>
            </c:numRef>
          </c:xVal>
          <c:yVal>
            <c:numRef>
              <c:f>Ejemplo_1!$C$3:$C$17</c:f>
              <c:numCache>
                <c:formatCode>General</c:formatCode>
                <c:ptCount val="15"/>
                <c:pt idx="0">
                  <c:v>26.5</c:v>
                </c:pt>
                <c:pt idx="1">
                  <c:v>27.3</c:v>
                </c:pt>
                <c:pt idx="2">
                  <c:v>24.2</c:v>
                </c:pt>
                <c:pt idx="3">
                  <c:v>27.1</c:v>
                </c:pt>
                <c:pt idx="4">
                  <c:v>23.6</c:v>
                </c:pt>
                <c:pt idx="5">
                  <c:v>25.9</c:v>
                </c:pt>
                <c:pt idx="6">
                  <c:v>26.3</c:v>
                </c:pt>
                <c:pt idx="7">
                  <c:v>22.5</c:v>
                </c:pt>
                <c:pt idx="8">
                  <c:v>21.4</c:v>
                </c:pt>
                <c:pt idx="9">
                  <c:v>25.8</c:v>
                </c:pt>
                <c:pt idx="10">
                  <c:v>24.9</c:v>
                </c:pt>
                <c:pt idx="11">
                  <c:v>28.7</c:v>
                </c:pt>
                <c:pt idx="12">
                  <c:v>21.8</c:v>
                </c:pt>
                <c:pt idx="13">
                  <c:v>22.7</c:v>
                </c:pt>
                <c:pt idx="14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2-4187-BFF8-4EDCE85E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376"/>
        <c:axId val="136867840"/>
      </c:scatterChart>
      <c:valAx>
        <c:axId val="136869376"/>
        <c:scaling>
          <c:orientation val="minMax"/>
          <c:max val="3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6867840"/>
        <c:crosses val="autoZero"/>
        <c:crossBetween val="midCat"/>
        <c:majorUnit val="5"/>
        <c:minorUnit val="1"/>
      </c:valAx>
      <c:valAx>
        <c:axId val="136867840"/>
        <c:scaling>
          <c:orientation val="minMax"/>
          <c:max val="3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69376"/>
        <c:crosses val="autoZero"/>
        <c:crossBetween val="midCat"/>
        <c:majorUnit val="5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3</xdr:row>
      <xdr:rowOff>0</xdr:rowOff>
    </xdr:from>
    <xdr:ext cx="7239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276850" y="1266825"/>
              <a:ext cx="7239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X</m:t>
                        </m:r>
                      </m:e>
                    </m:acc>
                    <m:r>
                      <a:rPr lang="es-MX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5276850" y="1266825"/>
              <a:ext cx="7239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100" b="0" i="0">
                  <a:latin typeface="Cambria Math"/>
                </a:rPr>
                <a:t>X ̅=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5</xdr:row>
      <xdr:rowOff>0</xdr:rowOff>
    </xdr:from>
    <xdr:ext cx="7239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295900" y="1666875"/>
              <a:ext cx="7239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MX" sz="1200" b="0" i="0">
                            <a:latin typeface="Cambria Math"/>
                          </a:rPr>
                          <m:t>Y</m:t>
                        </m:r>
                      </m:e>
                    </m:acc>
                    <m:r>
                      <a:rPr lang="es-MX" sz="1200" b="0" i="0">
                        <a:latin typeface="Cambria Math"/>
                      </a:rPr>
                      <m:t>=</m:t>
                    </m:r>
                  </m:oMath>
                </m:oMathPara>
              </a14:m>
              <a:endParaRPr lang="es-MX" sz="12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5295900" y="1666875"/>
              <a:ext cx="7239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200" b="0" i="0">
                  <a:latin typeface="Cambria Math"/>
                </a:rPr>
                <a:t>Y ̅=</a:t>
              </a:r>
              <a:endParaRPr lang="es-MX" sz="12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104775</xdr:colOff>
      <xdr:row>1</xdr:row>
      <xdr:rowOff>0</xdr:rowOff>
    </xdr:from>
    <xdr:ext cx="6000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658100" y="847725"/>
              <a:ext cx="6000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𝛽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7658100" y="847725"/>
              <a:ext cx="6000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100" i="0">
                  <a:latin typeface="Cambria Math"/>
                  <a:ea typeface="Cambria Math"/>
                </a:rPr>
                <a:t>𝛽_</a:t>
              </a:r>
              <a:r>
                <a:rPr lang="es-MX" sz="1100" b="0" i="0">
                  <a:latin typeface="Cambria Math"/>
                </a:rPr>
                <a:t>0=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2</xdr:row>
      <xdr:rowOff>171450</xdr:rowOff>
    </xdr:from>
    <xdr:ext cx="6000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629525" y="1257300"/>
              <a:ext cx="6000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𝛽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629525" y="1257300"/>
              <a:ext cx="6000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100" i="0">
                  <a:latin typeface="Cambria Math"/>
                  <a:ea typeface="Cambria Math"/>
                </a:rPr>
                <a:t>𝛽_</a:t>
              </a:r>
              <a:r>
                <a:rPr lang="es-MX" sz="1100" b="0" i="0">
                  <a:latin typeface="Cambria Math"/>
                </a:rPr>
                <a:t>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13</xdr:row>
      <xdr:rowOff>19050</xdr:rowOff>
    </xdr:from>
    <xdr:ext cx="1657349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267325" y="3371850"/>
              <a:ext cx="165734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𝑌</m:t>
                    </m:r>
                    <m:r>
                      <a:rPr lang="es-MX" sz="1100" b="0" i="1">
                        <a:latin typeface="Cambria Math"/>
                      </a:rPr>
                      <m:t>=0.8794−1.6408</m:t>
                    </m:r>
                    <m:r>
                      <a:rPr lang="es-MX" sz="11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5267325" y="3371850"/>
              <a:ext cx="165734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MX" sz="1100" b="0" i="0">
                  <a:latin typeface="Cambria Math"/>
                </a:rPr>
                <a:t>𝑌=0.8794−1.6408𝑋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16</xdr:row>
      <xdr:rowOff>9525</xdr:rowOff>
    </xdr:from>
    <xdr:to>
      <xdr:col>14</xdr:col>
      <xdr:colOff>342900</xdr:colOff>
      <xdr:row>30</xdr:row>
      <xdr:rowOff>66675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985837</xdr:rowOff>
    </xdr:from>
    <xdr:to>
      <xdr:col>16</xdr:col>
      <xdr:colOff>314325</xdr:colOff>
      <xdr:row>15</xdr:row>
      <xdr:rowOff>71437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M1" sqref="M1"/>
    </sheetView>
  </sheetViews>
  <sheetFormatPr defaultColWidth="11.42578125" defaultRowHeight="15" x14ac:dyDescent="0.25"/>
  <cols>
    <col min="1" max="1" width="7.5703125" customWidth="1"/>
    <col min="7" max="8" width="1.42578125" customWidth="1"/>
    <col min="14" max="14" width="17.7109375" bestFit="1" customWidth="1"/>
  </cols>
  <sheetData>
    <row r="1" spans="2:14" ht="66.75" customHeight="1" thickBot="1" x14ac:dyDescent="0.3">
      <c r="B1" s="25" t="s">
        <v>7</v>
      </c>
      <c r="C1" s="25"/>
      <c r="D1" s="25"/>
      <c r="E1" s="25"/>
      <c r="F1" s="25"/>
      <c r="G1" s="25"/>
      <c r="H1" s="25"/>
    </row>
    <row r="2" spans="2:14" ht="18.75" thickBot="1" x14ac:dyDescent="0.3">
      <c r="B2" s="5" t="s">
        <v>14</v>
      </c>
      <c r="C2" s="8" t="s">
        <v>15</v>
      </c>
      <c r="D2" s="8" t="s">
        <v>3</v>
      </c>
      <c r="E2" s="8" t="s">
        <v>4</v>
      </c>
      <c r="F2" s="2" t="s">
        <v>2</v>
      </c>
      <c r="J2" s="11" t="s">
        <v>6</v>
      </c>
      <c r="K2" s="15">
        <f>COUNT(B3:B17)</f>
        <v>15</v>
      </c>
      <c r="N2" s="13">
        <f>+K12/K8</f>
        <v>0.87940140845070436</v>
      </c>
    </row>
    <row r="3" spans="2:14" x14ac:dyDescent="0.25">
      <c r="B3" s="6">
        <v>8</v>
      </c>
      <c r="C3" s="9">
        <v>10</v>
      </c>
      <c r="D3" s="9">
        <f>+B3^2</f>
        <v>64</v>
      </c>
      <c r="E3" s="9">
        <f>+C3^2</f>
        <v>100</v>
      </c>
      <c r="F3" s="3">
        <f>+B3*C3</f>
        <v>80</v>
      </c>
    </row>
    <row r="4" spans="2:14" ht="15.75" x14ac:dyDescent="0.25">
      <c r="B4" s="6">
        <v>6</v>
      </c>
      <c r="C4" s="9">
        <v>6</v>
      </c>
      <c r="D4" s="9">
        <f t="shared" ref="D4:D17" si="0">+B4^2</f>
        <v>36</v>
      </c>
      <c r="E4" s="9">
        <f t="shared" ref="E4:E17" si="1">+C4^2</f>
        <v>36</v>
      </c>
      <c r="F4" s="3">
        <f t="shared" ref="F4:F17" si="2">+B4*C4</f>
        <v>36</v>
      </c>
      <c r="K4" s="14">
        <f>+B18/K2</f>
        <v>5.8666666666666663</v>
      </c>
      <c r="N4" s="13">
        <f>+K6-N2*K4</f>
        <v>1.640845070422535</v>
      </c>
    </row>
    <row r="5" spans="2:14" x14ac:dyDescent="0.25">
      <c r="B5" s="6">
        <v>2</v>
      </c>
      <c r="C5" s="9">
        <v>4</v>
      </c>
      <c r="D5" s="9">
        <f t="shared" si="0"/>
        <v>4</v>
      </c>
      <c r="E5" s="9">
        <f t="shared" si="1"/>
        <v>16</v>
      </c>
      <c r="F5" s="3">
        <f t="shared" si="2"/>
        <v>8</v>
      </c>
    </row>
    <row r="6" spans="2:14" ht="15.75" x14ac:dyDescent="0.25">
      <c r="B6" s="6">
        <v>2</v>
      </c>
      <c r="C6" s="9">
        <v>3</v>
      </c>
      <c r="D6" s="9">
        <f t="shared" si="0"/>
        <v>4</v>
      </c>
      <c r="E6" s="9">
        <f t="shared" si="1"/>
        <v>9</v>
      </c>
      <c r="F6" s="3">
        <f t="shared" si="2"/>
        <v>6</v>
      </c>
      <c r="K6" s="1">
        <f>+C18/K2</f>
        <v>6.8</v>
      </c>
      <c r="M6" s="1" t="s">
        <v>11</v>
      </c>
      <c r="N6" s="13">
        <f>K12/SQRT(K8*K10)</f>
        <v>0.93917528069777745</v>
      </c>
    </row>
    <row r="7" spans="2:14" ht="15.75" x14ac:dyDescent="0.25">
      <c r="B7" s="6">
        <v>4</v>
      </c>
      <c r="C7" s="9">
        <v>5</v>
      </c>
      <c r="D7" s="9">
        <f t="shared" si="0"/>
        <v>16</v>
      </c>
      <c r="E7" s="9">
        <f t="shared" si="1"/>
        <v>25</v>
      </c>
      <c r="F7" s="3">
        <f t="shared" si="2"/>
        <v>20</v>
      </c>
      <c r="K7" s="16"/>
    </row>
    <row r="8" spans="2:14" ht="18.75" x14ac:dyDescent="0.35">
      <c r="B8" s="6">
        <v>8</v>
      </c>
      <c r="C8" s="9">
        <v>8</v>
      </c>
      <c r="D8" s="9">
        <f t="shared" si="0"/>
        <v>64</v>
      </c>
      <c r="E8" s="9">
        <f t="shared" si="1"/>
        <v>64</v>
      </c>
      <c r="F8" s="3">
        <f t="shared" si="2"/>
        <v>64</v>
      </c>
      <c r="J8" s="12" t="s">
        <v>8</v>
      </c>
      <c r="K8" s="14">
        <f>+D18-B18^2/K2</f>
        <v>75.733333333333348</v>
      </c>
      <c r="M8" s="12" t="s">
        <v>12</v>
      </c>
      <c r="N8" s="13">
        <f>N6^2</f>
        <v>0.8820502078737491</v>
      </c>
    </row>
    <row r="9" spans="2:14" ht="15.75" x14ac:dyDescent="0.25">
      <c r="B9" s="6">
        <v>5</v>
      </c>
      <c r="C9" s="9">
        <v>6</v>
      </c>
      <c r="D9" s="9">
        <f t="shared" si="0"/>
        <v>25</v>
      </c>
      <c r="E9" s="9">
        <f t="shared" si="1"/>
        <v>36</v>
      </c>
      <c r="F9" s="3">
        <f t="shared" si="2"/>
        <v>30</v>
      </c>
      <c r="K9" s="16"/>
    </row>
    <row r="10" spans="2:14" ht="18.75" x14ac:dyDescent="0.35">
      <c r="B10" s="6">
        <v>9</v>
      </c>
      <c r="C10" s="9">
        <v>10</v>
      </c>
      <c r="D10" s="9">
        <f t="shared" si="0"/>
        <v>81</v>
      </c>
      <c r="E10" s="9">
        <f t="shared" si="1"/>
        <v>100</v>
      </c>
      <c r="F10" s="3">
        <f t="shared" si="2"/>
        <v>90</v>
      </c>
      <c r="J10" s="12" t="s">
        <v>9</v>
      </c>
      <c r="K10" s="1">
        <f>+E18-C18^2/K2</f>
        <v>66.399999999999977</v>
      </c>
    </row>
    <row r="11" spans="2:14" x14ac:dyDescent="0.25">
      <c r="B11" s="6">
        <v>5</v>
      </c>
      <c r="C11" s="9">
        <v>5</v>
      </c>
      <c r="D11" s="9">
        <f t="shared" si="0"/>
        <v>25</v>
      </c>
      <c r="E11" s="9">
        <f t="shared" si="1"/>
        <v>25</v>
      </c>
      <c r="F11" s="3">
        <f t="shared" si="2"/>
        <v>25</v>
      </c>
    </row>
    <row r="12" spans="2:14" ht="18" x14ac:dyDescent="0.35">
      <c r="B12" s="6">
        <v>9</v>
      </c>
      <c r="C12" s="9">
        <v>9</v>
      </c>
      <c r="D12" s="9">
        <f t="shared" si="0"/>
        <v>81</v>
      </c>
      <c r="E12" s="9">
        <f t="shared" si="1"/>
        <v>81</v>
      </c>
      <c r="F12" s="3">
        <f t="shared" si="2"/>
        <v>81</v>
      </c>
      <c r="J12" s="12" t="s">
        <v>10</v>
      </c>
      <c r="K12" s="1">
        <f>+F18-B18*C18/K2</f>
        <v>66.600000000000023</v>
      </c>
    </row>
    <row r="13" spans="2:14" x14ac:dyDescent="0.25">
      <c r="B13" s="6">
        <v>7</v>
      </c>
      <c r="C13" s="9">
        <v>8</v>
      </c>
      <c r="D13" s="9">
        <f t="shared" si="0"/>
        <v>49</v>
      </c>
      <c r="E13" s="9">
        <f t="shared" si="1"/>
        <v>64</v>
      </c>
      <c r="F13" s="3">
        <f t="shared" si="2"/>
        <v>56</v>
      </c>
    </row>
    <row r="14" spans="2:14" x14ac:dyDescent="0.25">
      <c r="B14" s="6">
        <v>7</v>
      </c>
      <c r="C14" s="9">
        <v>7</v>
      </c>
      <c r="D14" s="9">
        <f t="shared" si="0"/>
        <v>49</v>
      </c>
      <c r="E14" s="9">
        <f t="shared" si="1"/>
        <v>49</v>
      </c>
      <c r="F14" s="3">
        <f t="shared" si="2"/>
        <v>49</v>
      </c>
    </row>
    <row r="15" spans="2:14" x14ac:dyDescent="0.25">
      <c r="B15" s="6">
        <v>6</v>
      </c>
      <c r="C15" s="9">
        <v>7</v>
      </c>
      <c r="D15" s="9">
        <f t="shared" si="0"/>
        <v>36</v>
      </c>
      <c r="E15" s="9">
        <f t="shared" si="1"/>
        <v>49</v>
      </c>
      <c r="F15" s="3">
        <f t="shared" si="2"/>
        <v>42</v>
      </c>
    </row>
    <row r="16" spans="2:14" x14ac:dyDescent="0.25">
      <c r="B16" s="6">
        <v>3</v>
      </c>
      <c r="C16" s="9">
        <v>5</v>
      </c>
      <c r="D16" s="9">
        <f t="shared" si="0"/>
        <v>9</v>
      </c>
      <c r="E16" s="9">
        <f t="shared" si="1"/>
        <v>25</v>
      </c>
      <c r="F16" s="3">
        <f t="shared" si="2"/>
        <v>15</v>
      </c>
    </row>
    <row r="17" spans="1:6" ht="15.75" thickBot="1" x14ac:dyDescent="0.3">
      <c r="B17" s="7">
        <v>7</v>
      </c>
      <c r="C17" s="10">
        <v>9</v>
      </c>
      <c r="D17" s="10">
        <f t="shared" si="0"/>
        <v>49</v>
      </c>
      <c r="E17" s="10">
        <f t="shared" si="1"/>
        <v>81</v>
      </c>
      <c r="F17" s="4">
        <f t="shared" si="2"/>
        <v>63</v>
      </c>
    </row>
    <row r="18" spans="1:6" ht="15.75" thickBot="1" x14ac:dyDescent="0.3">
      <c r="A18" t="s">
        <v>5</v>
      </c>
      <c r="B18" s="7">
        <f>SUM(B3:B17)</f>
        <v>88</v>
      </c>
      <c r="C18" s="7">
        <f t="shared" ref="C18:F18" si="3">SUM(C3:C17)</f>
        <v>102</v>
      </c>
      <c r="D18" s="7">
        <f t="shared" si="3"/>
        <v>592</v>
      </c>
      <c r="E18" s="7">
        <f t="shared" si="3"/>
        <v>760</v>
      </c>
      <c r="F18" s="7">
        <f t="shared" si="3"/>
        <v>665</v>
      </c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7"/>
  <sheetViews>
    <sheetView topLeftCell="A11" workbookViewId="0">
      <selection activeCell="I19" sqref="I19"/>
    </sheetView>
  </sheetViews>
  <sheetFormatPr defaultColWidth="11.42578125" defaultRowHeight="15" x14ac:dyDescent="0.25"/>
  <cols>
    <col min="5" max="5" width="23" customWidth="1"/>
    <col min="6" max="6" width="11.85546875" bestFit="1" customWidth="1"/>
  </cols>
  <sheetData>
    <row r="1" spans="2:9" ht="78" customHeight="1" x14ac:dyDescent="0.25">
      <c r="B1" s="25" t="s">
        <v>13</v>
      </c>
      <c r="C1" s="25"/>
      <c r="D1" s="25"/>
      <c r="E1" s="25"/>
      <c r="F1" s="25"/>
      <c r="G1" s="25"/>
      <c r="H1" s="25"/>
    </row>
    <row r="2" spans="2:9" x14ac:dyDescent="0.25">
      <c r="B2" s="12" t="s">
        <v>0</v>
      </c>
      <c r="C2" s="12" t="s">
        <v>1</v>
      </c>
      <c r="D2" s="12"/>
      <c r="E2" s="12"/>
      <c r="F2" s="12"/>
    </row>
    <row r="3" spans="2:9" x14ac:dyDescent="0.25">
      <c r="B3" s="12">
        <v>26.8</v>
      </c>
      <c r="C3" s="12">
        <v>26.5</v>
      </c>
      <c r="D3" s="12"/>
      <c r="E3" s="12"/>
      <c r="F3" s="12"/>
    </row>
    <row r="4" spans="2:9" x14ac:dyDescent="0.25">
      <c r="B4" s="12">
        <v>25.4</v>
      </c>
      <c r="C4" s="12">
        <v>27.3</v>
      </c>
      <c r="D4" s="12"/>
      <c r="E4" s="12"/>
      <c r="F4" s="12"/>
    </row>
    <row r="5" spans="2:9" x14ac:dyDescent="0.25">
      <c r="B5" s="12">
        <v>28.9</v>
      </c>
      <c r="C5" s="12">
        <v>24.2</v>
      </c>
      <c r="D5" s="12"/>
      <c r="E5" s="12"/>
      <c r="F5" s="12"/>
    </row>
    <row r="6" spans="2:9" x14ac:dyDescent="0.25">
      <c r="B6" s="12">
        <v>23.6</v>
      </c>
      <c r="C6" s="12">
        <v>27.1</v>
      </c>
      <c r="D6" s="12"/>
      <c r="E6" s="12"/>
      <c r="F6" s="12"/>
    </row>
    <row r="7" spans="2:9" x14ac:dyDescent="0.25">
      <c r="B7" s="12">
        <v>27.7</v>
      </c>
      <c r="C7" s="12">
        <v>23.6</v>
      </c>
    </row>
    <row r="8" spans="2:9" x14ac:dyDescent="0.25">
      <c r="B8" s="12">
        <v>23.9</v>
      </c>
      <c r="C8" s="12">
        <v>25.9</v>
      </c>
    </row>
    <row r="9" spans="2:9" x14ac:dyDescent="0.25">
      <c r="B9" s="12">
        <v>24.7</v>
      </c>
      <c r="C9" s="12">
        <v>26.3</v>
      </c>
      <c r="D9" s="12"/>
      <c r="E9" s="12"/>
      <c r="F9" s="12"/>
    </row>
    <row r="10" spans="2:9" x14ac:dyDescent="0.25">
      <c r="B10" s="12">
        <v>26.9</v>
      </c>
      <c r="C10" s="12">
        <v>22.5</v>
      </c>
      <c r="D10" s="12"/>
      <c r="E10" s="17"/>
      <c r="F10" s="17" t="s">
        <v>16</v>
      </c>
      <c r="G10" s="17" t="s">
        <v>17</v>
      </c>
      <c r="H10" s="17"/>
      <c r="I10" s="17" t="s">
        <v>2</v>
      </c>
    </row>
    <row r="11" spans="2:9" x14ac:dyDescent="0.25">
      <c r="B11" s="12">
        <v>27.4</v>
      </c>
      <c r="C11" s="12">
        <v>21.4</v>
      </c>
      <c r="D11" s="12"/>
      <c r="E11" s="17" t="s">
        <v>18</v>
      </c>
      <c r="F11" s="17">
        <f>SUMSQ(B3:B17)</f>
        <v>9364.9999999999982</v>
      </c>
      <c r="G11" s="17">
        <f>SUMSQ(C3:C17)</f>
        <v>9298.69</v>
      </c>
      <c r="H11" s="17"/>
      <c r="I11" s="17"/>
    </row>
    <row r="12" spans="2:9" x14ac:dyDescent="0.25">
      <c r="B12" s="12">
        <v>22.6</v>
      </c>
      <c r="C12" s="12">
        <v>25.8</v>
      </c>
      <c r="D12" s="12"/>
      <c r="E12" s="17" t="s">
        <v>19</v>
      </c>
      <c r="F12" s="17">
        <f>AVERAGE(B3:B17)</f>
        <v>24.88</v>
      </c>
      <c r="G12" s="17">
        <f>AVERAGE(C3:C17)</f>
        <v>24.806666666666665</v>
      </c>
      <c r="H12" s="17"/>
      <c r="I12" s="17"/>
    </row>
    <row r="13" spans="2:9" x14ac:dyDescent="0.25">
      <c r="B13" s="12">
        <v>25.6</v>
      </c>
      <c r="C13" s="12">
        <v>24.9</v>
      </c>
      <c r="D13" s="12"/>
      <c r="E13" s="17" t="s">
        <v>20</v>
      </c>
      <c r="F13" s="17">
        <f>COUNT(B3:B17)</f>
        <v>15</v>
      </c>
      <c r="G13" s="17">
        <f>COUNT(C3:C17)</f>
        <v>15</v>
      </c>
      <c r="H13" s="17"/>
      <c r="I13" s="17"/>
    </row>
    <row r="14" spans="2:9" x14ac:dyDescent="0.25">
      <c r="B14" s="12">
        <v>24.8</v>
      </c>
      <c r="C14" s="12">
        <v>28.7</v>
      </c>
      <c r="D14" s="12"/>
      <c r="E14" s="17" t="s">
        <v>24</v>
      </c>
      <c r="F14" s="17">
        <f>SUM(B3:B17)</f>
        <v>373.2</v>
      </c>
      <c r="G14" s="17">
        <f>SUM(C3:C17)</f>
        <v>372.09999999999997</v>
      </c>
      <c r="H14" s="17"/>
      <c r="I14" s="17">
        <f>SUMPRODUCT(B3:B17,C3:C17)</f>
        <v>9256.82</v>
      </c>
    </row>
    <row r="15" spans="2:9" x14ac:dyDescent="0.25">
      <c r="B15" s="12">
        <v>22.5</v>
      </c>
      <c r="C15" s="12">
        <v>21.8</v>
      </c>
      <c r="D15" s="12"/>
      <c r="E15" s="17"/>
      <c r="F15" s="17"/>
      <c r="G15" s="17"/>
      <c r="H15" s="17"/>
      <c r="I15" s="17"/>
    </row>
    <row r="16" spans="2:9" x14ac:dyDescent="0.25">
      <c r="B16" s="12">
        <v>20.9</v>
      </c>
      <c r="C16" s="12">
        <v>22.7</v>
      </c>
      <c r="D16" s="12"/>
      <c r="E16" s="17"/>
      <c r="F16" s="17"/>
      <c r="G16" s="17"/>
      <c r="H16" s="17"/>
      <c r="I16" s="17"/>
    </row>
    <row r="17" spans="2:11" x14ac:dyDescent="0.25">
      <c r="B17" s="12">
        <v>21.5</v>
      </c>
      <c r="C17" s="12">
        <v>23.4</v>
      </c>
      <c r="D17" s="12"/>
      <c r="E17" s="17"/>
      <c r="F17" s="17" t="s">
        <v>21</v>
      </c>
      <c r="G17" s="17" t="s">
        <v>22</v>
      </c>
      <c r="H17" s="17"/>
      <c r="I17" s="17" t="s">
        <v>26</v>
      </c>
      <c r="K17" s="17" t="s">
        <v>30</v>
      </c>
    </row>
    <row r="18" spans="2:11" x14ac:dyDescent="0.25">
      <c r="B18" s="12"/>
      <c r="C18" s="12"/>
      <c r="D18" s="12"/>
      <c r="E18" s="17" t="s">
        <v>23</v>
      </c>
      <c r="F18" s="17">
        <f>F11-(F14*F14)/F13</f>
        <v>79.783999999999651</v>
      </c>
      <c r="G18" s="17">
        <f>G11-(G14*G14)/G13</f>
        <v>68.129333333336035</v>
      </c>
      <c r="H18" s="17"/>
      <c r="I18" s="17">
        <f>I14-F13*F12*G12</f>
        <v>-1.0279999999984284</v>
      </c>
      <c r="K18">
        <f>G18-(E22)*(I18)</f>
        <v>68.116087770315914</v>
      </c>
    </row>
    <row r="19" spans="2:11" x14ac:dyDescent="0.25">
      <c r="B19" s="12"/>
      <c r="C19" s="12"/>
      <c r="D19" s="12"/>
      <c r="E19" s="12"/>
      <c r="F19" s="12"/>
      <c r="I19" t="s">
        <v>25</v>
      </c>
    </row>
    <row r="20" spans="2:11" x14ac:dyDescent="0.25">
      <c r="B20" s="12"/>
      <c r="C20" s="12"/>
      <c r="D20" s="12"/>
      <c r="E20" s="12"/>
      <c r="F20" s="12"/>
    </row>
    <row r="21" spans="2:11" x14ac:dyDescent="0.25">
      <c r="B21" s="12"/>
      <c r="C21" s="12"/>
      <c r="D21" s="12"/>
      <c r="E21" s="12"/>
      <c r="F21" s="12"/>
    </row>
    <row r="22" spans="2:11" x14ac:dyDescent="0.25">
      <c r="B22" s="12"/>
      <c r="C22" s="12"/>
      <c r="D22" s="12" t="s">
        <v>27</v>
      </c>
      <c r="E22" s="12">
        <f>I18/F18</f>
        <v>-1.2884788930091659E-2</v>
      </c>
      <c r="F22" s="12"/>
      <c r="K22" t="s">
        <v>31</v>
      </c>
    </row>
    <row r="23" spans="2:11" x14ac:dyDescent="0.25">
      <c r="B23" s="12"/>
      <c r="C23" s="12"/>
      <c r="D23" s="12" t="s">
        <v>28</v>
      </c>
      <c r="E23" s="12">
        <f>G12-(E22)*(F12)</f>
        <v>25.127240215247344</v>
      </c>
      <c r="F23" s="12"/>
      <c r="K23">
        <f>K18/(F13-2)</f>
        <v>5.2396990592550701</v>
      </c>
    </row>
    <row r="27" spans="2:11" x14ac:dyDescent="0.25">
      <c r="D27" t="s">
        <v>29</v>
      </c>
      <c r="E27">
        <f>(I18)*(I18)/(F18*G18)</f>
        <v>1.9441791621983847E-4</v>
      </c>
      <c r="H27" t="s">
        <v>32</v>
      </c>
      <c r="I27">
        <f>E22/SQRT((K23/F18))</f>
        <v>-5.0278468399993309E-2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96CB-16FD-4BCA-9DEC-EE30B2240C02}">
  <dimension ref="A3:O24"/>
  <sheetViews>
    <sheetView tabSelected="1" workbookViewId="0">
      <selection activeCell="O8" sqref="O8"/>
    </sheetView>
  </sheetViews>
  <sheetFormatPr defaultRowHeight="15" x14ac:dyDescent="0.25"/>
  <cols>
    <col min="3" max="3" width="4.7109375" customWidth="1"/>
    <col min="4" max="4" width="19.5703125" customWidth="1"/>
    <col min="13" max="13" width="2.85546875" customWidth="1"/>
    <col min="14" max="14" width="12.42578125" customWidth="1"/>
  </cols>
  <sheetData>
    <row r="3" spans="1:15" x14ac:dyDescent="0.25">
      <c r="A3" s="19" t="s">
        <v>0</v>
      </c>
      <c r="B3" s="19" t="s">
        <v>1</v>
      </c>
      <c r="C3" s="12"/>
      <c r="D3" s="17"/>
      <c r="E3" s="21" t="s">
        <v>16</v>
      </c>
      <c r="F3" s="21" t="s">
        <v>17</v>
      </c>
      <c r="G3" s="17"/>
      <c r="H3" s="21" t="s">
        <v>2</v>
      </c>
    </row>
    <row r="4" spans="1:15" x14ac:dyDescent="0.25">
      <c r="A4" s="12">
        <v>3</v>
      </c>
      <c r="B4" s="12">
        <v>-2</v>
      </c>
      <c r="C4" s="12"/>
      <c r="D4" s="18" t="s">
        <v>18</v>
      </c>
      <c r="E4" s="17">
        <f>SUMSQ(A4:A8)</f>
        <v>15.25</v>
      </c>
      <c r="F4" s="17">
        <f>SUMSQ(B4:B8)</f>
        <v>10</v>
      </c>
      <c r="G4" s="17"/>
      <c r="H4" s="17"/>
      <c r="N4" s="22" t="s">
        <v>33</v>
      </c>
      <c r="O4">
        <f>0.025</f>
        <v>2.5000000000000001E-2</v>
      </c>
    </row>
    <row r="5" spans="1:15" x14ac:dyDescent="0.25">
      <c r="A5" s="12">
        <v>2</v>
      </c>
      <c r="B5" s="12">
        <v>-1</v>
      </c>
      <c r="C5" s="12"/>
      <c r="D5" s="18" t="s">
        <v>19</v>
      </c>
      <c r="E5" s="17">
        <f>AVERAGE(A4:A8)</f>
        <v>1.5</v>
      </c>
      <c r="F5" s="17">
        <f>AVERAGE(B4:B8)</f>
        <v>0</v>
      </c>
      <c r="G5" s="17"/>
      <c r="H5" s="17"/>
      <c r="N5" s="22" t="s">
        <v>34</v>
      </c>
      <c r="O5">
        <f>E6-2</f>
        <v>3</v>
      </c>
    </row>
    <row r="6" spans="1:15" x14ac:dyDescent="0.25">
      <c r="A6" s="12">
        <v>1</v>
      </c>
      <c r="B6" s="12">
        <v>0</v>
      </c>
      <c r="C6" s="12"/>
      <c r="D6" s="18" t="s">
        <v>20</v>
      </c>
      <c r="E6" s="17">
        <f>COUNT(B4:B18)</f>
        <v>5</v>
      </c>
      <c r="F6" s="17">
        <f>COUNT(B4:B18)</f>
        <v>5</v>
      </c>
      <c r="G6" s="17"/>
      <c r="H6" s="17"/>
    </row>
    <row r="7" spans="1:15" x14ac:dyDescent="0.25">
      <c r="A7" s="12">
        <v>1</v>
      </c>
      <c r="B7" s="12">
        <v>1</v>
      </c>
      <c r="C7" s="12"/>
      <c r="D7" s="18" t="s">
        <v>24</v>
      </c>
      <c r="E7" s="17">
        <f>SUM(A4:A8)</f>
        <v>7.5</v>
      </c>
      <c r="F7" s="17">
        <f>SUM(B4:B8)</f>
        <v>0</v>
      </c>
      <c r="G7" s="17"/>
      <c r="H7" s="17">
        <f>SUMPRODUCT(A4:A8,B4:B8)</f>
        <v>-6</v>
      </c>
      <c r="N7" s="22" t="s">
        <v>38</v>
      </c>
      <c r="O7">
        <f>_xlfn.T.INV(O4,O5)</f>
        <v>-3.1824463052837091</v>
      </c>
    </row>
    <row r="8" spans="1:15" x14ac:dyDescent="0.25">
      <c r="A8" s="12">
        <v>0.5</v>
      </c>
      <c r="B8" s="12">
        <v>2</v>
      </c>
    </row>
    <row r="9" spans="1:15" x14ac:dyDescent="0.25">
      <c r="B9" s="12"/>
      <c r="N9" s="22" t="s">
        <v>37</v>
      </c>
      <c r="O9">
        <f>E13/SQRT((L11/E11))</f>
        <v>-5.196152422706632</v>
      </c>
    </row>
    <row r="10" spans="1:15" x14ac:dyDescent="0.25">
      <c r="B10" s="12"/>
      <c r="C10" s="12"/>
      <c r="D10" s="17"/>
      <c r="E10" s="21" t="s">
        <v>21</v>
      </c>
      <c r="F10" s="21" t="s">
        <v>22</v>
      </c>
      <c r="G10" s="17"/>
      <c r="H10" s="21" t="s">
        <v>26</v>
      </c>
      <c r="J10" s="21" t="s">
        <v>35</v>
      </c>
      <c r="L10" s="21" t="s">
        <v>31</v>
      </c>
    </row>
    <row r="11" spans="1:15" x14ac:dyDescent="0.25">
      <c r="C11" s="12"/>
      <c r="D11" s="18" t="s">
        <v>18</v>
      </c>
      <c r="E11" s="17">
        <f>E4-(E7*E7)/E6</f>
        <v>4</v>
      </c>
      <c r="F11" s="17">
        <f>F4-(F7*F7)/F6</f>
        <v>10</v>
      </c>
      <c r="G11" s="17"/>
      <c r="H11" s="17">
        <f>H7-E6*E5*F5</f>
        <v>-6</v>
      </c>
      <c r="J11">
        <f>F11-(E13)*(H11)</f>
        <v>1</v>
      </c>
      <c r="L11">
        <f>J11/(E6-2)</f>
        <v>0.33333333333333331</v>
      </c>
    </row>
    <row r="12" spans="1:15" x14ac:dyDescent="0.25">
      <c r="C12" s="12"/>
    </row>
    <row r="13" spans="1:15" x14ac:dyDescent="0.25">
      <c r="C13" s="12"/>
      <c r="D13" s="20" t="s">
        <v>27</v>
      </c>
      <c r="E13" s="12">
        <f>H11/E11</f>
        <v>-1.5</v>
      </c>
    </row>
    <row r="14" spans="1:15" x14ac:dyDescent="0.25">
      <c r="C14" s="12"/>
      <c r="D14" s="20" t="s">
        <v>36</v>
      </c>
      <c r="E14" s="12">
        <f>F5-(E13)*(E5)</f>
        <v>2.25</v>
      </c>
    </row>
    <row r="15" spans="1:15" x14ac:dyDescent="0.25">
      <c r="C15" s="12"/>
    </row>
    <row r="16" spans="1:15" x14ac:dyDescent="0.25">
      <c r="C16" s="12"/>
      <c r="D16" s="20" t="s">
        <v>29</v>
      </c>
      <c r="E16">
        <f>(H11)*(H11)/(E11*F11)</f>
        <v>0.9</v>
      </c>
      <c r="F16" s="17"/>
      <c r="G16" s="17"/>
      <c r="H16" s="17"/>
    </row>
    <row r="17" spans="2:8" x14ac:dyDescent="0.25">
      <c r="C17" s="12"/>
      <c r="D17" s="17"/>
      <c r="E17" s="17"/>
      <c r="F17" s="17"/>
      <c r="G17" s="17"/>
      <c r="H17" s="17"/>
    </row>
    <row r="18" spans="2:8" x14ac:dyDescent="0.25">
      <c r="C18" s="12"/>
    </row>
    <row r="19" spans="2:8" ht="15.75" x14ac:dyDescent="0.25">
      <c r="B19" s="12"/>
      <c r="C19" s="12"/>
      <c r="D19" s="21" t="s">
        <v>31</v>
      </c>
      <c r="E19" s="23" t="s">
        <v>39</v>
      </c>
    </row>
    <row r="20" spans="2:8" ht="15.75" x14ac:dyDescent="0.25">
      <c r="B20" s="12"/>
      <c r="C20" s="12"/>
      <c r="D20" s="21" t="s">
        <v>35</v>
      </c>
      <c r="E20" s="24" t="s">
        <v>40</v>
      </c>
      <c r="H20" t="s">
        <v>25</v>
      </c>
    </row>
    <row r="21" spans="2:8" x14ac:dyDescent="0.25">
      <c r="B21" s="12"/>
      <c r="C21" s="12"/>
      <c r="D21" s="12"/>
      <c r="E21" s="12"/>
    </row>
    <row r="22" spans="2:8" x14ac:dyDescent="0.25">
      <c r="B22" s="12"/>
      <c r="C22" s="12"/>
      <c r="D22" s="12"/>
      <c r="E22" s="12"/>
    </row>
    <row r="23" spans="2:8" x14ac:dyDescent="0.25">
      <c r="B23" s="12"/>
      <c r="E23" s="12"/>
    </row>
    <row r="24" spans="2:8" x14ac:dyDescent="0.25">
      <c r="B24" s="12"/>
      <c r="E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</vt:lpstr>
      <vt:lpstr>Ejemplo_1</vt:lpstr>
      <vt:lpstr>Ejemplo_2</vt:lpstr>
    </vt:vector>
  </TitlesOfParts>
  <Company>IFBCDACC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CADCB</dc:creator>
  <cp:lastModifiedBy>Alfonso Murrieta</cp:lastModifiedBy>
  <dcterms:created xsi:type="dcterms:W3CDTF">2013-06-18T22:46:27Z</dcterms:created>
  <dcterms:modified xsi:type="dcterms:W3CDTF">2019-05-21T12:41:35Z</dcterms:modified>
</cp:coreProperties>
</file>