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Tercer Parcial\TAREA\"/>
    </mc:Choice>
  </mc:AlternateContent>
  <xr:revisionPtr revIDLastSave="9" documentId="11_45700FC04138FFABD9D3E0CA4AEA66FF87EABC50" xr6:coauthVersionLast="36" xr6:coauthVersionMax="36" xr10:uidLastSave="{032F75FD-00FD-41B3-A016-ECDCB7474870}"/>
  <bookViews>
    <workbookView minimized="1" xWindow="0" yWindow="0" windowWidth="15345" windowHeight="4575" activeTab="1" xr2:uid="{00000000-000D-0000-FFFF-FFFF00000000}"/>
  </bookViews>
  <sheets>
    <sheet name="Ejercicio 19 A" sheetId="1" r:id="rId1"/>
    <sheet name="Ejercicio 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" l="1"/>
  <c r="D14" i="2"/>
  <c r="F6" i="2"/>
  <c r="G6" i="2"/>
  <c r="G10" i="2"/>
  <c r="G9" i="2"/>
  <c r="C13" i="2"/>
  <c r="E13" i="2" s="1"/>
  <c r="C12" i="2"/>
  <c r="G12" i="2" s="1"/>
  <c r="C11" i="2"/>
  <c r="G11" i="2" s="1"/>
  <c r="C10" i="2"/>
  <c r="E10" i="2" s="1"/>
  <c r="C9" i="2"/>
  <c r="E9" i="2" s="1"/>
  <c r="C8" i="2"/>
  <c r="G8" i="2" s="1"/>
  <c r="C7" i="2"/>
  <c r="G7" i="2" s="1"/>
  <c r="C6" i="2"/>
  <c r="E6" i="2" s="1"/>
  <c r="G13" i="2" l="1"/>
  <c r="G14" i="2" s="1"/>
  <c r="E7" i="2"/>
  <c r="E11" i="2"/>
  <c r="E8" i="2"/>
  <c r="E12" i="2"/>
  <c r="C14" i="2"/>
  <c r="B14" i="2"/>
  <c r="I5" i="2"/>
  <c r="C18" i="2" l="1"/>
  <c r="G18" i="2"/>
  <c r="B18" i="2"/>
  <c r="F13" i="2" l="1"/>
  <c r="F12" i="2"/>
  <c r="F11" i="2"/>
  <c r="F10" i="2"/>
  <c r="F9" i="2"/>
  <c r="F8" i="2"/>
  <c r="F7" i="2"/>
  <c r="E14" i="2"/>
  <c r="E18" i="2" s="1"/>
  <c r="E21" i="2" s="1"/>
  <c r="F21" i="2" s="1"/>
  <c r="C29" i="2" s="1"/>
  <c r="I5" i="1"/>
  <c r="F21" i="1" s="1"/>
  <c r="F16" i="1"/>
  <c r="F15" i="1"/>
  <c r="F14" i="1"/>
  <c r="F13" i="1"/>
  <c r="F12" i="1"/>
  <c r="F11" i="1"/>
  <c r="F10" i="1"/>
  <c r="F9" i="1"/>
  <c r="F8" i="1"/>
  <c r="F7" i="1"/>
  <c r="F6" i="1"/>
  <c r="F5" i="1"/>
  <c r="F17" i="1" s="1"/>
  <c r="D21" i="1" s="1"/>
  <c r="E5" i="1"/>
  <c r="E17" i="1" s="1"/>
  <c r="C21" i="1" s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D5" i="1"/>
  <c r="D17" i="1" s="1"/>
  <c r="B21" i="1" s="1"/>
  <c r="C17" i="1"/>
  <c r="G21" i="1" s="1"/>
  <c r="B17" i="1"/>
  <c r="B25" i="1" l="1"/>
  <c r="D25" i="1" s="1"/>
  <c r="F14" i="2"/>
  <c r="F18" i="2" s="1"/>
  <c r="F25" i="2"/>
  <c r="D25" i="2" l="1"/>
</calcChain>
</file>

<file path=xl/sharedStrings.xml><?xml version="1.0" encoding="utf-8"?>
<sst xmlns="http://schemas.openxmlformats.org/spreadsheetml/2006/main" count="43" uniqueCount="31">
  <si>
    <t>Temperatura (x)</t>
  </si>
  <si>
    <t>Lectura de la efectividad (y)</t>
  </si>
  <si>
    <t>Sumas</t>
  </si>
  <si>
    <t>x^2</t>
  </si>
  <si>
    <t>y^2</t>
  </si>
  <si>
    <t>x*y</t>
  </si>
  <si>
    <t>19) Se realizó un experimento para observar el efecto de un incremento en la temperatura en la efectividad de un antibiótico</t>
  </si>
  <si>
    <t>Sxx</t>
  </si>
  <si>
    <t>n=</t>
  </si>
  <si>
    <t>Syy</t>
  </si>
  <si>
    <t>Sxy</t>
  </si>
  <si>
    <t xml:space="preserve"> Media X</t>
  </si>
  <si>
    <t>Media Y</t>
  </si>
  <si>
    <t>B1</t>
  </si>
  <si>
    <t>B0=y-B1x</t>
  </si>
  <si>
    <t>y=B0+B1x</t>
  </si>
  <si>
    <t>y=46-0.3166667x</t>
  </si>
  <si>
    <t>Función obtenida</t>
  </si>
  <si>
    <t>Una gráfica que aparece en el artículo "Thermal conductivity of polyethilene:  The effects of crystal size, density and orientation on the thermal conductivity" sugiere que el valor esperado de conductividad térmica y es una función lineal de 10^4/x donde x es el grosor laminar en Angstrom</t>
  </si>
  <si>
    <t>x</t>
  </si>
  <si>
    <t>y</t>
  </si>
  <si>
    <t>Suma</t>
  </si>
  <si>
    <t>Media X</t>
  </si>
  <si>
    <t>b1</t>
  </si>
  <si>
    <t>b0=y-b1x</t>
  </si>
  <si>
    <t>y=</t>
  </si>
  <si>
    <t>Valor del grosor x=500[A]</t>
  </si>
  <si>
    <t>a) Estimar los parámetros de la función de regresión y la función de regresión misma               b)Pronostica el valor de conductividad térmica cuando el grosor laminar es 500 [A]</t>
  </si>
  <si>
    <t>+</t>
  </si>
  <si>
    <t>1/x</t>
  </si>
  <si>
    <t>La inversión para la liealidad puede dar mayor presición.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</si>
</sst>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19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88386351706036748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 19 A'!$B$5:$B$16</c:f>
              <c:strCach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478040244969374"/>
                  <c:y val="-0.515324438611840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-0.3167x</a:t>
                    </a:r>
                    <a:r>
                      <a:rPr lang="en-US" b="1" baseline="0"/>
                      <a:t> + </a:t>
                    </a:r>
                    <a:r>
                      <a:rPr lang="en-US" baseline="0"/>
                      <a:t>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19 A'!$B$5:$B$16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'Ejercicio 19 A'!$C$5:$C$16</c:f>
              <c:numCache>
                <c:formatCode>General</c:formatCode>
                <c:ptCount val="12"/>
                <c:pt idx="0">
                  <c:v>38</c:v>
                </c:pt>
                <c:pt idx="1">
                  <c:v>43</c:v>
                </c:pt>
                <c:pt idx="2">
                  <c:v>29</c:v>
                </c:pt>
                <c:pt idx="3">
                  <c:v>32</c:v>
                </c:pt>
                <c:pt idx="4">
                  <c:v>26</c:v>
                </c:pt>
                <c:pt idx="5">
                  <c:v>33</c:v>
                </c:pt>
                <c:pt idx="6">
                  <c:v>19</c:v>
                </c:pt>
                <c:pt idx="7">
                  <c:v>27</c:v>
                </c:pt>
                <c:pt idx="8">
                  <c:v>23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2-4637-A925-EC14D383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74400"/>
        <c:axId val="882979808"/>
      </c:scatterChart>
      <c:valAx>
        <c:axId val="8829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979808"/>
        <c:crosses val="autoZero"/>
        <c:crossBetween val="midCat"/>
      </c:valAx>
      <c:valAx>
        <c:axId val="8829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9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07545931758531"/>
                  <c:y val="3.4823563721201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20'!$C$6:$C$13</c:f>
              <c:numCache>
                <c:formatCode>General</c:formatCode>
                <c:ptCount val="8"/>
                <c:pt idx="0">
                  <c:v>4.1666666666666666E-3</c:v>
                </c:pt>
                <c:pt idx="1">
                  <c:v>2.4390243902439024E-3</c:v>
                </c:pt>
                <c:pt idx="2">
                  <c:v>2.1739130434782609E-3</c:v>
                </c:pt>
                <c:pt idx="3">
                  <c:v>2.0408163265306124E-3</c:v>
                </c:pt>
                <c:pt idx="4">
                  <c:v>1.9230769230769232E-3</c:v>
                </c:pt>
                <c:pt idx="5">
                  <c:v>1.6949152542372881E-3</c:v>
                </c:pt>
                <c:pt idx="6">
                  <c:v>1.3422818791946308E-3</c:v>
                </c:pt>
                <c:pt idx="7">
                  <c:v>1.2048192771084337E-4</c:v>
                </c:pt>
              </c:numCache>
            </c:numRef>
          </c:xVal>
          <c:yVal>
            <c:numRef>
              <c:f>'Ejercicio 20'!$D$6:$D$13</c:f>
              <c:numCache>
                <c:formatCode>General</c:formatCode>
                <c:ptCount val="8"/>
                <c:pt idx="0">
                  <c:v>12</c:v>
                </c:pt>
                <c:pt idx="1">
                  <c:v>14.7</c:v>
                </c:pt>
                <c:pt idx="2">
                  <c:v>14.7</c:v>
                </c:pt>
                <c:pt idx="3">
                  <c:v>15.2</c:v>
                </c:pt>
                <c:pt idx="4">
                  <c:v>15.2</c:v>
                </c:pt>
                <c:pt idx="5">
                  <c:v>15.6</c:v>
                </c:pt>
                <c:pt idx="6">
                  <c:v>16</c:v>
                </c:pt>
                <c:pt idx="7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9-4441-ADDB-0EB5B745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41215"/>
        <c:axId val="852541631"/>
      </c:scatterChart>
      <c:valAx>
        <c:axId val="852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541631"/>
        <c:crosses val="autoZero"/>
        <c:crossBetween val="midCat"/>
      </c:valAx>
      <c:valAx>
        <c:axId val="852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5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22</xdr:row>
      <xdr:rowOff>171450</xdr:rowOff>
    </xdr:from>
    <xdr:to>
      <xdr:col>10</xdr:col>
      <xdr:colOff>247650</xdr:colOff>
      <xdr:row>37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123825</xdr:rowOff>
    </xdr:from>
    <xdr:to>
      <xdr:col>13</xdr:col>
      <xdr:colOff>171450</xdr:colOff>
      <xdr:row>21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"/>
  <sheetViews>
    <sheetView topLeftCell="A18" workbookViewId="0">
      <selection activeCell="B24" sqref="B24:D30"/>
    </sheetView>
  </sheetViews>
  <sheetFormatPr defaultColWidth="11.42578125" defaultRowHeight="15" x14ac:dyDescent="0.25"/>
  <cols>
    <col min="2" max="2" width="15" customWidth="1"/>
    <col min="3" max="3" width="14.28515625" customWidth="1"/>
  </cols>
  <sheetData>
    <row r="3" spans="1:9" ht="29.25" customHeight="1" x14ac:dyDescent="0.25">
      <c r="A3" s="4" t="s">
        <v>6</v>
      </c>
      <c r="B3" s="4"/>
      <c r="C3" s="4"/>
      <c r="D3" s="4"/>
      <c r="E3" s="4"/>
      <c r="F3" s="4"/>
      <c r="G3" s="4"/>
      <c r="H3" s="4"/>
    </row>
    <row r="4" spans="1:9" ht="32.25" customHeight="1" x14ac:dyDescent="0.25">
      <c r="B4" s="2" t="s">
        <v>0</v>
      </c>
      <c r="C4" s="3" t="s">
        <v>1</v>
      </c>
      <c r="D4" s="2" t="s">
        <v>3</v>
      </c>
      <c r="E4" s="2" t="s">
        <v>4</v>
      </c>
      <c r="F4" s="2" t="s">
        <v>5</v>
      </c>
    </row>
    <row r="5" spans="1:9" x14ac:dyDescent="0.25">
      <c r="B5">
        <v>30</v>
      </c>
      <c r="C5">
        <v>38</v>
      </c>
      <c r="D5">
        <f>B5^2</f>
        <v>900</v>
      </c>
      <c r="E5">
        <f>C5^2</f>
        <v>1444</v>
      </c>
      <c r="F5">
        <f>B5*C5</f>
        <v>1140</v>
      </c>
      <c r="H5" t="s">
        <v>8</v>
      </c>
      <c r="I5">
        <f>COUNT(B5:B16)</f>
        <v>12</v>
      </c>
    </row>
    <row r="6" spans="1:9" x14ac:dyDescent="0.25">
      <c r="B6">
        <v>30</v>
      </c>
      <c r="C6">
        <v>43</v>
      </c>
      <c r="D6">
        <f t="shared" ref="D6:D16" si="0">B6^2</f>
        <v>900</v>
      </c>
      <c r="E6">
        <f t="shared" ref="E6:E16" si="1">C6^2</f>
        <v>1849</v>
      </c>
      <c r="F6">
        <f t="shared" ref="F6:F16" si="2">B6*C6</f>
        <v>1290</v>
      </c>
    </row>
    <row r="7" spans="1:9" x14ac:dyDescent="0.25">
      <c r="B7">
        <v>30</v>
      </c>
      <c r="C7">
        <v>29</v>
      </c>
      <c r="D7">
        <f t="shared" si="0"/>
        <v>900</v>
      </c>
      <c r="E7">
        <f t="shared" si="1"/>
        <v>841</v>
      </c>
      <c r="F7">
        <f t="shared" si="2"/>
        <v>870</v>
      </c>
    </row>
    <row r="8" spans="1:9" x14ac:dyDescent="0.25">
      <c r="B8">
        <v>50</v>
      </c>
      <c r="C8">
        <v>32</v>
      </c>
      <c r="D8">
        <f t="shared" si="0"/>
        <v>2500</v>
      </c>
      <c r="E8">
        <f t="shared" si="1"/>
        <v>1024</v>
      </c>
      <c r="F8">
        <f t="shared" si="2"/>
        <v>1600</v>
      </c>
    </row>
    <row r="9" spans="1:9" x14ac:dyDescent="0.25">
      <c r="B9">
        <v>50</v>
      </c>
      <c r="C9">
        <v>26</v>
      </c>
      <c r="D9">
        <f t="shared" si="0"/>
        <v>2500</v>
      </c>
      <c r="E9">
        <f t="shared" si="1"/>
        <v>676</v>
      </c>
      <c r="F9">
        <f t="shared" si="2"/>
        <v>1300</v>
      </c>
    </row>
    <row r="10" spans="1:9" x14ac:dyDescent="0.25">
      <c r="B10">
        <v>50</v>
      </c>
      <c r="C10">
        <v>33</v>
      </c>
      <c r="D10">
        <f t="shared" si="0"/>
        <v>2500</v>
      </c>
      <c r="E10">
        <f t="shared" si="1"/>
        <v>1089</v>
      </c>
      <c r="F10">
        <f t="shared" si="2"/>
        <v>1650</v>
      </c>
    </row>
    <row r="11" spans="1:9" x14ac:dyDescent="0.25">
      <c r="B11">
        <v>70</v>
      </c>
      <c r="C11">
        <v>19</v>
      </c>
      <c r="D11">
        <f t="shared" si="0"/>
        <v>4900</v>
      </c>
      <c r="E11">
        <f t="shared" si="1"/>
        <v>361</v>
      </c>
      <c r="F11">
        <f t="shared" si="2"/>
        <v>1330</v>
      </c>
    </row>
    <row r="12" spans="1:9" x14ac:dyDescent="0.25">
      <c r="B12">
        <v>70</v>
      </c>
      <c r="C12">
        <v>27</v>
      </c>
      <c r="D12">
        <f t="shared" si="0"/>
        <v>4900</v>
      </c>
      <c r="E12">
        <f t="shared" si="1"/>
        <v>729</v>
      </c>
      <c r="F12">
        <f t="shared" si="2"/>
        <v>1890</v>
      </c>
    </row>
    <row r="13" spans="1:9" x14ac:dyDescent="0.25">
      <c r="B13">
        <v>70</v>
      </c>
      <c r="C13">
        <v>23</v>
      </c>
      <c r="D13">
        <f t="shared" si="0"/>
        <v>4900</v>
      </c>
      <c r="E13">
        <f t="shared" si="1"/>
        <v>529</v>
      </c>
      <c r="F13">
        <f t="shared" si="2"/>
        <v>1610</v>
      </c>
    </row>
    <row r="14" spans="1:9" x14ac:dyDescent="0.25">
      <c r="B14">
        <v>90</v>
      </c>
      <c r="C14">
        <v>14</v>
      </c>
      <c r="D14">
        <f t="shared" si="0"/>
        <v>8100</v>
      </c>
      <c r="E14">
        <f t="shared" si="1"/>
        <v>196</v>
      </c>
      <c r="F14">
        <f t="shared" si="2"/>
        <v>1260</v>
      </c>
    </row>
    <row r="15" spans="1:9" x14ac:dyDescent="0.25">
      <c r="B15">
        <v>90</v>
      </c>
      <c r="C15">
        <v>19</v>
      </c>
      <c r="D15">
        <f t="shared" si="0"/>
        <v>8100</v>
      </c>
      <c r="E15">
        <f t="shared" si="1"/>
        <v>361</v>
      </c>
      <c r="F15">
        <f t="shared" si="2"/>
        <v>1710</v>
      </c>
    </row>
    <row r="16" spans="1:9" x14ac:dyDescent="0.25">
      <c r="B16">
        <v>90</v>
      </c>
      <c r="C16">
        <v>21</v>
      </c>
      <c r="D16">
        <f t="shared" si="0"/>
        <v>8100</v>
      </c>
      <c r="E16">
        <f t="shared" si="1"/>
        <v>441</v>
      </c>
      <c r="F16">
        <f t="shared" si="2"/>
        <v>1890</v>
      </c>
    </row>
    <row r="17" spans="1:7" x14ac:dyDescent="0.25">
      <c r="A17" t="s">
        <v>2</v>
      </c>
      <c r="B17">
        <f>SUM(B5:B16)</f>
        <v>720</v>
      </c>
      <c r="C17">
        <f>SUM(C5:C16)</f>
        <v>324</v>
      </c>
      <c r="D17">
        <f t="shared" ref="D17:F17" si="3">SUM(D5:D16)</f>
        <v>49200</v>
      </c>
      <c r="E17">
        <f t="shared" si="3"/>
        <v>9540</v>
      </c>
      <c r="F17">
        <f t="shared" si="3"/>
        <v>17540</v>
      </c>
    </row>
    <row r="20" spans="1:7" x14ac:dyDescent="0.25">
      <c r="B20" t="s">
        <v>7</v>
      </c>
      <c r="C20" t="s">
        <v>9</v>
      </c>
      <c r="D20" t="s">
        <v>10</v>
      </c>
      <c r="F20" t="s">
        <v>11</v>
      </c>
      <c r="G20" t="s">
        <v>12</v>
      </c>
    </row>
    <row r="21" spans="1:7" x14ac:dyDescent="0.25">
      <c r="B21">
        <f>D17-(B17^2)/I5</f>
        <v>6000</v>
      </c>
      <c r="C21">
        <f>E17-(C17^2)/I5</f>
        <v>792</v>
      </c>
      <c r="D21">
        <f>F17-(B17*C17)/I5</f>
        <v>-1900</v>
      </c>
      <c r="F21">
        <f>B17/I5</f>
        <v>60</v>
      </c>
      <c r="G21">
        <f>C17/I5</f>
        <v>27</v>
      </c>
    </row>
    <row r="24" spans="1:7" x14ac:dyDescent="0.25">
      <c r="B24" t="s">
        <v>13</v>
      </c>
      <c r="D24" t="s">
        <v>14</v>
      </c>
    </row>
    <row r="25" spans="1:7" x14ac:dyDescent="0.25">
      <c r="B25">
        <f>D21/B21</f>
        <v>-0.31666666666666665</v>
      </c>
      <c r="D25">
        <f>G21-B25*F21</f>
        <v>46</v>
      </c>
    </row>
    <row r="28" spans="1:7" x14ac:dyDescent="0.25">
      <c r="B28" s="5" t="s">
        <v>17</v>
      </c>
      <c r="C28" s="5"/>
      <c r="D28" s="5"/>
    </row>
    <row r="29" spans="1:7" x14ac:dyDescent="0.25">
      <c r="C29" t="s">
        <v>15</v>
      </c>
    </row>
    <row r="30" spans="1:7" x14ac:dyDescent="0.25">
      <c r="C30" t="s">
        <v>16</v>
      </c>
    </row>
  </sheetData>
  <mergeCells count="2">
    <mergeCell ref="A3:H3"/>
    <mergeCell ref="B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9"/>
  <sheetViews>
    <sheetView tabSelected="1" workbookViewId="0">
      <selection activeCell="B13" sqref="B13"/>
    </sheetView>
  </sheetViews>
  <sheetFormatPr defaultColWidth="11.42578125" defaultRowHeight="15" x14ac:dyDescent="0.25"/>
  <cols>
    <col min="5" max="5" width="12" bestFit="1" customWidth="1"/>
    <col min="6" max="6" width="11.42578125" customWidth="1"/>
    <col min="7" max="7" width="18.5703125" customWidth="1"/>
  </cols>
  <sheetData>
    <row r="2" spans="1:12" ht="30" customHeight="1" x14ac:dyDescent="0.25">
      <c r="B2" s="6" t="s">
        <v>18</v>
      </c>
      <c r="C2" s="6"/>
      <c r="D2" s="6"/>
      <c r="E2" s="6"/>
      <c r="F2" s="6"/>
      <c r="G2" s="6"/>
    </row>
    <row r="3" spans="1:12" ht="48" customHeight="1" x14ac:dyDescent="0.25">
      <c r="B3" s="6"/>
      <c r="C3" s="6"/>
      <c r="D3" s="6"/>
      <c r="E3" s="6"/>
      <c r="F3" s="6"/>
      <c r="G3" s="6"/>
    </row>
    <row r="4" spans="1:12" ht="48" customHeight="1" x14ac:dyDescent="0.25">
      <c r="B4" s="6" t="s">
        <v>27</v>
      </c>
      <c r="C4" s="6"/>
      <c r="D4" s="6"/>
      <c r="E4" s="6"/>
      <c r="F4" s="6"/>
      <c r="G4" s="6"/>
      <c r="H4" s="7" t="s">
        <v>30</v>
      </c>
      <c r="I4" s="7"/>
      <c r="J4" s="7"/>
      <c r="K4" s="7"/>
      <c r="L4" s="7"/>
    </row>
    <row r="5" spans="1:12" x14ac:dyDescent="0.25">
      <c r="B5" t="s">
        <v>19</v>
      </c>
      <c r="C5" t="s">
        <v>29</v>
      </c>
      <c r="D5" t="s">
        <v>20</v>
      </c>
      <c r="E5" t="s">
        <v>3</v>
      </c>
      <c r="F5" t="s">
        <v>4</v>
      </c>
      <c r="G5" t="s">
        <v>5</v>
      </c>
      <c r="H5" t="s">
        <v>8</v>
      </c>
      <c r="I5">
        <f>COUNT(B6:B13)</f>
        <v>8</v>
      </c>
    </row>
    <row r="6" spans="1:12" x14ac:dyDescent="0.25">
      <c r="B6">
        <v>240</v>
      </c>
      <c r="C6">
        <f>1/B6</f>
        <v>4.1666666666666666E-3</v>
      </c>
      <c r="D6">
        <v>12</v>
      </c>
      <c r="E6">
        <f>C6^2</f>
        <v>1.7361111111111111E-5</v>
      </c>
      <c r="F6">
        <f>D6^2</f>
        <v>144</v>
      </c>
      <c r="G6">
        <f>C6*D6</f>
        <v>0.05</v>
      </c>
    </row>
    <row r="7" spans="1:12" x14ac:dyDescent="0.25">
      <c r="B7">
        <v>410</v>
      </c>
      <c r="C7">
        <f t="shared" ref="C7:C13" si="0">1/B7</f>
        <v>2.4390243902439024E-3</v>
      </c>
      <c r="D7">
        <v>14.7</v>
      </c>
      <c r="E7">
        <f t="shared" ref="E7:E13" si="1">C7^2</f>
        <v>5.9488399762046405E-6</v>
      </c>
      <c r="F7">
        <f t="shared" ref="F7:F13" si="2">D7^2</f>
        <v>216.08999999999997</v>
      </c>
      <c r="G7">
        <f t="shared" ref="G7:G13" si="3">C7*D7</f>
        <v>3.5853658536585363E-2</v>
      </c>
    </row>
    <row r="8" spans="1:12" x14ac:dyDescent="0.25">
      <c r="B8">
        <v>460</v>
      </c>
      <c r="C8">
        <f t="shared" si="0"/>
        <v>2.1739130434782609E-3</v>
      </c>
      <c r="D8">
        <v>14.7</v>
      </c>
      <c r="E8">
        <f t="shared" si="1"/>
        <v>4.7258979206049154E-6</v>
      </c>
      <c r="F8">
        <f t="shared" si="2"/>
        <v>216.08999999999997</v>
      </c>
      <c r="G8">
        <f t="shared" si="3"/>
        <v>3.1956521739130432E-2</v>
      </c>
    </row>
    <row r="9" spans="1:12" x14ac:dyDescent="0.25">
      <c r="B9">
        <v>490</v>
      </c>
      <c r="C9">
        <f t="shared" si="0"/>
        <v>2.0408163265306124E-3</v>
      </c>
      <c r="D9">
        <v>15.2</v>
      </c>
      <c r="E9">
        <f t="shared" si="1"/>
        <v>4.1649312786339032E-6</v>
      </c>
      <c r="F9">
        <f t="shared" si="2"/>
        <v>231.04</v>
      </c>
      <c r="G9">
        <f t="shared" si="3"/>
        <v>3.1020408163265307E-2</v>
      </c>
    </row>
    <row r="10" spans="1:12" x14ac:dyDescent="0.25">
      <c r="B10">
        <v>520</v>
      </c>
      <c r="C10">
        <f t="shared" si="0"/>
        <v>1.9230769230769232E-3</v>
      </c>
      <c r="D10">
        <v>15.2</v>
      </c>
      <c r="E10">
        <f t="shared" si="1"/>
        <v>3.6982248520710063E-6</v>
      </c>
      <c r="F10">
        <f t="shared" si="2"/>
        <v>231.04</v>
      </c>
      <c r="G10">
        <f t="shared" si="3"/>
        <v>2.923076923076923E-2</v>
      </c>
    </row>
    <row r="11" spans="1:12" x14ac:dyDescent="0.25">
      <c r="B11">
        <v>590</v>
      </c>
      <c r="C11">
        <f t="shared" si="0"/>
        <v>1.6949152542372881E-3</v>
      </c>
      <c r="D11">
        <v>15.6</v>
      </c>
      <c r="E11">
        <f t="shared" si="1"/>
        <v>2.8727377190462507E-6</v>
      </c>
      <c r="F11">
        <f t="shared" si="2"/>
        <v>243.35999999999999</v>
      </c>
      <c r="G11">
        <f t="shared" si="3"/>
        <v>2.6440677966101694E-2</v>
      </c>
    </row>
    <row r="12" spans="1:12" x14ac:dyDescent="0.25">
      <c r="B12">
        <v>745</v>
      </c>
      <c r="C12">
        <f t="shared" si="0"/>
        <v>1.3422818791946308E-3</v>
      </c>
      <c r="D12">
        <v>16</v>
      </c>
      <c r="E12">
        <f t="shared" si="1"/>
        <v>1.8017206432142693E-6</v>
      </c>
      <c r="F12">
        <f t="shared" si="2"/>
        <v>256</v>
      </c>
      <c r="G12">
        <f t="shared" si="3"/>
        <v>2.1476510067114093E-2</v>
      </c>
    </row>
    <row r="13" spans="1:12" x14ac:dyDescent="0.25">
      <c r="B13">
        <v>8300</v>
      </c>
      <c r="C13">
        <f t="shared" si="0"/>
        <v>1.2048192771084337E-4</v>
      </c>
      <c r="D13">
        <v>18.100000000000001</v>
      </c>
      <c r="E13">
        <f t="shared" si="1"/>
        <v>1.4515894904920886E-8</v>
      </c>
      <c r="F13">
        <f t="shared" si="2"/>
        <v>327.61000000000007</v>
      </c>
      <c r="G13">
        <f t="shared" si="3"/>
        <v>2.1807228915662652E-3</v>
      </c>
    </row>
    <row r="14" spans="1:12" x14ac:dyDescent="0.25">
      <c r="A14" t="s">
        <v>21</v>
      </c>
      <c r="B14">
        <f t="shared" ref="B14:G14" si="4">SUM(B6:B13)</f>
        <v>11755</v>
      </c>
      <c r="C14">
        <f t="shared" si="4"/>
        <v>1.5901176411139126E-2</v>
      </c>
      <c r="D14">
        <f t="shared" si="4"/>
        <v>121.5</v>
      </c>
      <c r="E14">
        <f t="shared" si="4"/>
        <v>4.0587979395791026E-5</v>
      </c>
      <c r="F14">
        <f t="shared" si="4"/>
        <v>1865.23</v>
      </c>
      <c r="G14">
        <f t="shared" si="4"/>
        <v>0.22815926859453239</v>
      </c>
    </row>
    <row r="17" spans="2:7" x14ac:dyDescent="0.25">
      <c r="B17" t="s">
        <v>22</v>
      </c>
      <c r="C17" t="s">
        <v>12</v>
      </c>
      <c r="E17" t="s">
        <v>7</v>
      </c>
      <c r="F17" t="s">
        <v>9</v>
      </c>
      <c r="G17" t="s">
        <v>10</v>
      </c>
    </row>
    <row r="18" spans="2:7" x14ac:dyDescent="0.25">
      <c r="B18">
        <f>C14/I5</f>
        <v>1.9876470513923907E-3</v>
      </c>
      <c r="C18">
        <f>D14/I5</f>
        <v>15.1875</v>
      </c>
      <c r="E18">
        <f>E14-(C14^2)/I5</f>
        <v>8.9820529885201029E-6</v>
      </c>
      <c r="F18">
        <f>F14-(D14^2)/I5</f>
        <v>19.948750000000018</v>
      </c>
      <c r="G18">
        <f>G14-(C14*D14)/I5</f>
        <v>-1.3339848149643091E-2</v>
      </c>
    </row>
    <row r="20" spans="2:7" x14ac:dyDescent="0.25">
      <c r="E20" t="s">
        <v>23</v>
      </c>
      <c r="F20" t="s">
        <v>24</v>
      </c>
    </row>
    <row r="21" spans="2:7" x14ac:dyDescent="0.25">
      <c r="E21">
        <f>G18/E18</f>
        <v>-1485.1669397511521</v>
      </c>
      <c r="F21">
        <f>C18-(E21*B18)</f>
        <v>18.139487688621838</v>
      </c>
    </row>
    <row r="23" spans="2:7" x14ac:dyDescent="0.25">
      <c r="C23" s="4" t="s">
        <v>17</v>
      </c>
      <c r="D23" s="4"/>
      <c r="E23" s="4"/>
    </row>
    <row r="24" spans="2:7" x14ac:dyDescent="0.25">
      <c r="D24" t="s">
        <v>15</v>
      </c>
    </row>
    <row r="25" spans="2:7" ht="16.5" customHeight="1" x14ac:dyDescent="0.25">
      <c r="C25" t="s">
        <v>25</v>
      </c>
      <c r="D25" s="1">
        <f>F21</f>
        <v>18.139487688621838</v>
      </c>
      <c r="E25" s="1" t="s">
        <v>28</v>
      </c>
      <c r="F25">
        <f>E21</f>
        <v>-1485.1669397511521</v>
      </c>
      <c r="G25" t="s">
        <v>19</v>
      </c>
    </row>
    <row r="28" spans="2:7" ht="19.5" customHeight="1" x14ac:dyDescent="0.25">
      <c r="B28" s="5" t="s">
        <v>26</v>
      </c>
      <c r="C28" s="5"/>
      <c r="D28">
        <f>1/500</f>
        <v>2E-3</v>
      </c>
    </row>
    <row r="29" spans="2:7" x14ac:dyDescent="0.25">
      <c r="B29" t="s">
        <v>25</v>
      </c>
      <c r="C29">
        <f>F21+(E21*D28)</f>
        <v>15.169153809119534</v>
      </c>
    </row>
  </sheetData>
  <mergeCells count="5">
    <mergeCell ref="B2:G3"/>
    <mergeCell ref="C23:E23"/>
    <mergeCell ref="B4:G4"/>
    <mergeCell ref="B28:C28"/>
    <mergeCell ref="H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19 A</vt:lpstr>
      <vt:lpstr>Ejercicio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Gabriel Reza Chavarria</dc:creator>
  <cp:lastModifiedBy>Alfonso Murrieta</cp:lastModifiedBy>
  <dcterms:created xsi:type="dcterms:W3CDTF">2019-05-12T04:06:11Z</dcterms:created>
  <dcterms:modified xsi:type="dcterms:W3CDTF">2019-05-14T14:19:37Z</dcterms:modified>
</cp:coreProperties>
</file>