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Ambiente de Trabalho\"/>
    </mc:Choice>
  </mc:AlternateContent>
  <xr:revisionPtr revIDLastSave="0" documentId="13_ncr:1_{BA3D55D4-C1E6-4870-B588-31F4952FBF95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Folha2" sheetId="3" r:id="rId1"/>
  </sheets>
  <calcPr calcId="191029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8" i="3" l="1"/>
  <c r="Q7" i="3"/>
  <c r="P8" i="3"/>
  <c r="P7" i="3"/>
  <c r="E43" i="3"/>
  <c r="C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4" i="3"/>
  <c r="E35" i="3" l="1"/>
  <c r="E24" i="3"/>
  <c r="E50" i="3"/>
  <c r="E51" i="3"/>
  <c r="E52" i="3"/>
  <c r="E53" i="3"/>
  <c r="E49" i="3"/>
  <c r="E25" i="3"/>
  <c r="E26" i="3"/>
  <c r="E2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F3" i="3"/>
  <c r="G3" i="3" l="1"/>
  <c r="E28" i="3"/>
  <c r="E29" i="3"/>
  <c r="E30" i="3"/>
  <c r="E31" i="3"/>
  <c r="E32" i="3"/>
  <c r="E33" i="3"/>
  <c r="E34" i="3"/>
  <c r="E36" i="3"/>
  <c r="E37" i="3"/>
  <c r="E38" i="3"/>
  <c r="E39" i="3"/>
  <c r="E40" i="3"/>
  <c r="E41" i="3"/>
  <c r="E42" i="3"/>
  <c r="E44" i="3"/>
  <c r="E45" i="3"/>
  <c r="E46" i="3"/>
  <c r="E47" i="3"/>
  <c r="E48" i="3"/>
  <c r="F4" i="3"/>
  <c r="H4" i="3" s="1"/>
  <c r="L4" i="3" l="1"/>
  <c r="B4" i="3"/>
  <c r="C5" i="3" l="1"/>
  <c r="D5" i="3" s="1"/>
  <c r="G4" i="3"/>
  <c r="I4" i="3" s="1"/>
  <c r="K4" i="3" s="1"/>
  <c r="F5" i="3"/>
  <c r="H5" i="3" s="1"/>
  <c r="C6" i="3" l="1"/>
  <c r="J4" i="3"/>
  <c r="B5" i="3"/>
  <c r="L5" i="3"/>
  <c r="G5" i="3" l="1"/>
  <c r="I5" i="3" s="1"/>
  <c r="K5" i="3" s="1"/>
  <c r="M4" i="3"/>
  <c r="D6" i="3"/>
  <c r="F6" i="3"/>
  <c r="H6" i="3" s="1"/>
  <c r="C7" i="3" l="1"/>
  <c r="B6" i="3"/>
  <c r="G6" i="3" s="1"/>
  <c r="I6" i="3" s="1"/>
  <c r="K6" i="3" s="1"/>
  <c r="J5" i="3"/>
  <c r="M5" i="3" l="1"/>
  <c r="D7" i="3"/>
  <c r="L6" i="3"/>
  <c r="J6" i="3"/>
  <c r="F7" i="3"/>
  <c r="H7" i="3" s="1"/>
  <c r="B7" i="3"/>
  <c r="C8" i="3" l="1"/>
  <c r="D8" i="3" s="1"/>
  <c r="M6" i="3"/>
  <c r="G7" i="3"/>
  <c r="I7" i="3" s="1"/>
  <c r="K7" i="3" s="1"/>
  <c r="F8" i="3" l="1"/>
  <c r="H8" i="3" s="1"/>
  <c r="L7" i="3"/>
  <c r="J7" i="3"/>
  <c r="B8" i="3"/>
  <c r="C9" i="3" l="1"/>
  <c r="M7" i="3"/>
  <c r="G8" i="3"/>
  <c r="I8" i="3" s="1"/>
  <c r="K8" i="3" s="1"/>
  <c r="F9" i="3" l="1"/>
  <c r="H9" i="3" s="1"/>
  <c r="D9" i="3"/>
  <c r="L8" i="3"/>
  <c r="J8" i="3"/>
  <c r="B9" i="3"/>
  <c r="C10" i="3" l="1"/>
  <c r="M8" i="3"/>
  <c r="G9" i="3"/>
  <c r="B10" i="3" s="1"/>
  <c r="F10" i="3" l="1"/>
  <c r="H10" i="3" s="1"/>
  <c r="L9" i="3"/>
  <c r="I9" i="3"/>
  <c r="K9" i="3" s="1"/>
  <c r="D10" i="3"/>
  <c r="G10" i="3" s="1"/>
  <c r="I10" i="3" s="1"/>
  <c r="K10" i="3" s="1"/>
  <c r="F11" i="3" l="1"/>
  <c r="J10" i="3"/>
  <c r="J9" i="3"/>
  <c r="B11" i="3"/>
  <c r="C11" i="3" l="1"/>
  <c r="D11" i="3" s="1"/>
  <c r="G11" i="3" s="1"/>
  <c r="B12" i="3" s="1"/>
  <c r="L10" i="3"/>
  <c r="M10" i="3" s="1"/>
  <c r="M9" i="3"/>
  <c r="H11" i="3" l="1"/>
  <c r="C12" i="3" s="1"/>
  <c r="I11" i="3"/>
  <c r="K11" i="3" s="1"/>
  <c r="D12" i="3" l="1"/>
  <c r="G12" i="3" s="1"/>
  <c r="B13" i="3" s="1"/>
  <c r="L11" i="3"/>
  <c r="F12" i="3"/>
  <c r="H12" i="3" s="1"/>
  <c r="J11" i="3"/>
  <c r="C13" i="3" l="1"/>
  <c r="D13" i="3" s="1"/>
  <c r="G13" i="3" s="1"/>
  <c r="I13" i="3" s="1"/>
  <c r="K13" i="3" s="1"/>
  <c r="I12" i="3"/>
  <c r="K12" i="3" s="1"/>
  <c r="M11" i="3"/>
  <c r="F13" i="3" l="1"/>
  <c r="L12" i="3"/>
  <c r="J12" i="3"/>
  <c r="B14" i="3"/>
  <c r="H13" i="3" l="1"/>
  <c r="F14" i="3" s="1"/>
  <c r="M12" i="3"/>
  <c r="J13" i="3"/>
  <c r="C14" i="3" l="1"/>
  <c r="D14" i="3" s="1"/>
  <c r="G14" i="3" s="1"/>
  <c r="B15" i="3" s="1"/>
  <c r="L13" i="3"/>
  <c r="M13" i="3" s="1"/>
  <c r="H14" i="3" l="1"/>
  <c r="C15" i="3" s="1"/>
  <c r="D15" i="3" s="1"/>
  <c r="G15" i="3" s="1"/>
  <c r="I15" i="3" s="1"/>
  <c r="K15" i="3" s="1"/>
  <c r="I14" i="3"/>
  <c r="K14" i="3" s="1"/>
  <c r="L14" i="3" l="1"/>
  <c r="F15" i="3"/>
  <c r="H15" i="3" s="1"/>
  <c r="C16" i="3" s="1"/>
  <c r="J14" i="3"/>
  <c r="B16" i="3"/>
  <c r="M14" i="3" l="1"/>
  <c r="F16" i="3"/>
  <c r="H16" i="3" s="1"/>
  <c r="L15" i="3"/>
  <c r="J15" i="3"/>
  <c r="D16" i="3"/>
  <c r="G16" i="3" s="1"/>
  <c r="B17" i="3" s="1"/>
  <c r="C17" i="3" l="1"/>
  <c r="I16" i="3"/>
  <c r="K16" i="3" s="1"/>
  <c r="M15" i="3"/>
  <c r="F17" i="3" l="1"/>
  <c r="H17" i="3" s="1"/>
  <c r="L16" i="3"/>
  <c r="J16" i="3"/>
  <c r="D17" i="3"/>
  <c r="G17" i="3" s="1"/>
  <c r="I17" i="3" s="1"/>
  <c r="K17" i="3" s="1"/>
  <c r="C18" i="3" l="1"/>
  <c r="M16" i="3"/>
  <c r="B18" i="3"/>
  <c r="F18" i="3" l="1"/>
  <c r="H18" i="3" s="1"/>
  <c r="L17" i="3"/>
  <c r="J17" i="3"/>
  <c r="C19" i="3" l="1"/>
  <c r="M17" i="3"/>
  <c r="D18" i="3"/>
  <c r="G18" i="3" s="1"/>
  <c r="I18" i="3" s="1"/>
  <c r="K18" i="3" s="1"/>
  <c r="F19" i="3" l="1"/>
  <c r="H19" i="3" s="1"/>
  <c r="L18" i="3"/>
  <c r="J18" i="3"/>
  <c r="B19" i="3"/>
  <c r="C20" i="3" l="1"/>
  <c r="D19" i="3"/>
  <c r="G19" i="3" s="1"/>
  <c r="I19" i="3" s="1"/>
  <c r="K19" i="3" s="1"/>
  <c r="M18" i="3"/>
  <c r="F20" i="3" l="1"/>
  <c r="H20" i="3" s="1"/>
  <c r="L19" i="3"/>
  <c r="J19" i="3"/>
  <c r="B20" i="3"/>
  <c r="C21" i="3" l="1"/>
  <c r="D21" i="3" s="1"/>
  <c r="D20" i="3"/>
  <c r="G20" i="3" s="1"/>
  <c r="I20" i="3" s="1"/>
  <c r="K20" i="3" s="1"/>
  <c r="M19" i="3"/>
  <c r="L20" i="3" l="1"/>
  <c r="F21" i="3"/>
  <c r="H21" i="3" s="1"/>
  <c r="B21" i="3"/>
  <c r="G21" i="3" s="1"/>
  <c r="B22" i="3" s="1"/>
  <c r="J20" i="3"/>
  <c r="F22" i="3" l="1"/>
  <c r="I21" i="3"/>
  <c r="K21" i="3" s="1"/>
  <c r="M20" i="3"/>
  <c r="C22" i="3" l="1"/>
  <c r="D22" i="3" s="1"/>
  <c r="G22" i="3" s="1"/>
  <c r="B23" i="3" s="1"/>
  <c r="L21" i="3"/>
  <c r="J21" i="3"/>
  <c r="H22" i="3" l="1"/>
  <c r="C23" i="3" s="1"/>
  <c r="D23" i="3" s="1"/>
  <c r="G23" i="3" s="1"/>
  <c r="M21" i="3"/>
  <c r="I22" i="3"/>
  <c r="K22" i="3" s="1"/>
  <c r="L22" i="3" l="1"/>
  <c r="F23" i="3"/>
  <c r="H23" i="3" s="1"/>
  <c r="C24" i="3" s="1"/>
  <c r="J22" i="3"/>
  <c r="B24" i="3"/>
  <c r="I23" i="3"/>
  <c r="K23" i="3" s="1"/>
  <c r="M22" i="3" l="1"/>
  <c r="F24" i="3"/>
  <c r="H24" i="3" s="1"/>
  <c r="L23" i="3"/>
  <c r="J23" i="3"/>
  <c r="C25" i="3" l="1"/>
  <c r="D25" i="3" s="1"/>
  <c r="D24" i="3"/>
  <c r="G24" i="3" s="1"/>
  <c r="M23" i="3"/>
  <c r="L24" i="3" l="1"/>
  <c r="I24" i="3"/>
  <c r="K24" i="3" s="1"/>
  <c r="B25" i="3"/>
  <c r="G25" i="3" s="1"/>
  <c r="F25" i="3"/>
  <c r="H25" i="3" s="1"/>
  <c r="C26" i="3" l="1"/>
  <c r="D26" i="3" s="1"/>
  <c r="B26" i="3"/>
  <c r="I25" i="3"/>
  <c r="K25" i="3" s="1"/>
  <c r="J24" i="3"/>
  <c r="F26" i="3" l="1"/>
  <c r="H26" i="3" s="1"/>
  <c r="L25" i="3"/>
  <c r="J25" i="3"/>
  <c r="G26" i="3"/>
  <c r="I26" i="3" s="1"/>
  <c r="K26" i="3" s="1"/>
  <c r="M24" i="3"/>
  <c r="C27" i="3" l="1"/>
  <c r="M25" i="3"/>
  <c r="B27" i="3"/>
  <c r="J26" i="3"/>
  <c r="L26" i="3" l="1"/>
  <c r="M26" i="3" s="1"/>
  <c r="F27" i="3"/>
  <c r="H27" i="3" s="1"/>
  <c r="D27" i="3"/>
  <c r="G27" i="3" s="1"/>
  <c r="C28" i="3" l="1"/>
  <c r="D28" i="3" s="1"/>
  <c r="F28" i="3"/>
  <c r="B28" i="3"/>
  <c r="I27" i="3"/>
  <c r="K27" i="3" s="1"/>
  <c r="H28" i="3" l="1"/>
  <c r="C29" i="3" s="1"/>
  <c r="L27" i="3"/>
  <c r="G28" i="3"/>
  <c r="I28" i="3" s="1"/>
  <c r="J27" i="3"/>
  <c r="J28" i="3" l="1"/>
  <c r="K28" i="3"/>
  <c r="F29" i="3"/>
  <c r="H29" i="3" s="1"/>
  <c r="B29" i="3"/>
  <c r="L28" i="3"/>
  <c r="M27" i="3"/>
  <c r="D29" i="3" l="1"/>
  <c r="G29" i="3" s="1"/>
  <c r="B30" i="3" s="1"/>
  <c r="C30" i="3"/>
  <c r="M28" i="3"/>
  <c r="F30" i="3" l="1"/>
  <c r="H30" i="3" s="1"/>
  <c r="I29" i="3"/>
  <c r="L29" i="3"/>
  <c r="C31" i="3" l="1"/>
  <c r="J29" i="3"/>
  <c r="K29" i="3"/>
  <c r="D30" i="3"/>
  <c r="G30" i="3" s="1"/>
  <c r="L30" i="3" l="1"/>
  <c r="F31" i="3"/>
  <c r="H31" i="3" s="1"/>
  <c r="M29" i="3"/>
  <c r="D31" i="3"/>
  <c r="B31" i="3"/>
  <c r="I30" i="3"/>
  <c r="K30" i="3" s="1"/>
  <c r="C32" i="3" l="1"/>
  <c r="D32" i="3" s="1"/>
  <c r="J30" i="3"/>
  <c r="G31" i="3"/>
  <c r="L31" i="3" l="1"/>
  <c r="F32" i="3"/>
  <c r="H32" i="3" s="1"/>
  <c r="I31" i="3"/>
  <c r="K31" i="3" s="1"/>
  <c r="B32" i="3"/>
  <c r="G32" i="3" s="1"/>
  <c r="I32" i="3" s="1"/>
  <c r="K32" i="3" s="1"/>
  <c r="M30" i="3"/>
  <c r="C33" i="3" l="1"/>
  <c r="D33" i="3" s="1"/>
  <c r="J32" i="3"/>
  <c r="B33" i="3"/>
  <c r="J31" i="3"/>
  <c r="L32" i="3" l="1"/>
  <c r="M32" i="3" s="1"/>
  <c r="F33" i="3"/>
  <c r="H33" i="3" s="1"/>
  <c r="C34" i="3" s="1"/>
  <c r="G33" i="3"/>
  <c r="B34" i="3" s="1"/>
  <c r="M31" i="3"/>
  <c r="I33" i="3" l="1"/>
  <c r="D34" i="3"/>
  <c r="G34" i="3" s="1"/>
  <c r="I34" i="3" s="1"/>
  <c r="F34" i="3"/>
  <c r="H34" i="3" s="1"/>
  <c r="L33" i="3"/>
  <c r="F35" i="3" l="1"/>
  <c r="J34" i="3"/>
  <c r="K34" i="3"/>
  <c r="J33" i="3"/>
  <c r="K33" i="3"/>
  <c r="B35" i="3"/>
  <c r="C35" i="3" l="1"/>
  <c r="D35" i="3" s="1"/>
  <c r="G35" i="3" s="1"/>
  <c r="I35" i="3" s="1"/>
  <c r="L34" i="3"/>
  <c r="M34" i="3" s="1"/>
  <c r="M33" i="3"/>
  <c r="H35" i="3" l="1"/>
  <c r="L35" i="3" s="1"/>
  <c r="J35" i="3"/>
  <c r="K35" i="3"/>
  <c r="B36" i="3"/>
  <c r="F36" i="3" l="1"/>
  <c r="C36" i="3"/>
  <c r="D36" i="3" s="1"/>
  <c r="G36" i="3" s="1"/>
  <c r="I36" i="3" s="1"/>
  <c r="M35" i="3"/>
  <c r="H36" i="3" l="1"/>
  <c r="L36" i="3" s="1"/>
  <c r="J36" i="3"/>
  <c r="K36" i="3"/>
  <c r="B37" i="3"/>
  <c r="C37" i="3" l="1"/>
  <c r="D37" i="3" s="1"/>
  <c r="G37" i="3" s="1"/>
  <c r="B38" i="3" s="1"/>
  <c r="F37" i="3"/>
  <c r="M36" i="3"/>
  <c r="H37" i="3" l="1"/>
  <c r="L37" i="3" s="1"/>
  <c r="I37" i="3"/>
  <c r="F38" i="3" l="1"/>
  <c r="C38" i="3"/>
  <c r="D38" i="3" s="1"/>
  <c r="G38" i="3" s="1"/>
  <c r="B39" i="3" s="1"/>
  <c r="J37" i="3"/>
  <c r="K37" i="3"/>
  <c r="H38" i="3" l="1"/>
  <c r="L38" i="3" s="1"/>
  <c r="I38" i="3"/>
  <c r="K38" i="3" s="1"/>
  <c r="M37" i="3"/>
  <c r="J38" i="3" l="1"/>
  <c r="M38" i="3" s="1"/>
  <c r="C39" i="3"/>
  <c r="D39" i="3" s="1"/>
  <c r="G39" i="3" s="1"/>
  <c r="B40" i="3" s="1"/>
  <c r="F39" i="3"/>
  <c r="H39" i="3" l="1"/>
  <c r="L39" i="3" s="1"/>
  <c r="I39" i="3"/>
  <c r="K39" i="3" s="1"/>
  <c r="C40" i="3" l="1"/>
  <c r="D40" i="3" s="1"/>
  <c r="G40" i="3" s="1"/>
  <c r="B41" i="3" s="1"/>
  <c r="F40" i="3"/>
  <c r="J39" i="3"/>
  <c r="M39" i="3" s="1"/>
  <c r="H40" i="3" l="1"/>
  <c r="L40" i="3" s="1"/>
  <c r="I40" i="3"/>
  <c r="K40" i="3" s="1"/>
  <c r="C41" i="3" l="1"/>
  <c r="D41" i="3" s="1"/>
  <c r="G41" i="3" s="1"/>
  <c r="I41" i="3" s="1"/>
  <c r="K41" i="3" s="1"/>
  <c r="J40" i="3"/>
  <c r="M40" i="3" s="1"/>
  <c r="F41" i="3"/>
  <c r="H41" i="3" l="1"/>
  <c r="L41" i="3" s="1"/>
  <c r="B42" i="3"/>
  <c r="J41" i="3"/>
  <c r="C42" i="3" l="1"/>
  <c r="D42" i="3" s="1"/>
  <c r="G42" i="3" s="1"/>
  <c r="B43" i="3" s="1"/>
  <c r="F42" i="3"/>
  <c r="M41" i="3"/>
  <c r="H42" i="3" l="1"/>
  <c r="L42" i="3" s="1"/>
  <c r="I42" i="3"/>
  <c r="K42" i="3" s="1"/>
  <c r="C43" i="3" l="1"/>
  <c r="D43" i="3" s="1"/>
  <c r="G43" i="3" s="1"/>
  <c r="I43" i="3" s="1"/>
  <c r="K43" i="3" s="1"/>
  <c r="F43" i="3"/>
  <c r="J42" i="3"/>
  <c r="M42" i="3" s="1"/>
  <c r="H43" i="3" l="1"/>
  <c r="F44" i="3" s="1"/>
  <c r="B44" i="3"/>
  <c r="J43" i="3"/>
  <c r="C44" i="3" l="1"/>
  <c r="D44" i="3" s="1"/>
  <c r="G44" i="3" s="1"/>
  <c r="I44" i="3" s="1"/>
  <c r="K44" i="3" s="1"/>
  <c r="L43" i="3"/>
  <c r="M43" i="3" s="1"/>
  <c r="H44" i="3" l="1"/>
  <c r="L44" i="3" s="1"/>
  <c r="B45" i="3"/>
  <c r="J44" i="3"/>
  <c r="C45" i="3" l="1"/>
  <c r="D45" i="3" s="1"/>
  <c r="G45" i="3" s="1"/>
  <c r="I45" i="3" s="1"/>
  <c r="J45" i="3" s="1"/>
  <c r="F45" i="3"/>
  <c r="M44" i="3"/>
  <c r="H45" i="3" l="1"/>
  <c r="C46" i="3" s="1"/>
  <c r="D46" i="3" s="1"/>
  <c r="K45" i="3"/>
  <c r="B46" i="3"/>
  <c r="L45" i="3" l="1"/>
  <c r="M45" i="3" s="1"/>
  <c r="F46" i="3"/>
  <c r="H46" i="3" s="1"/>
  <c r="F47" i="3" s="1"/>
  <c r="G46" i="3"/>
  <c r="B47" i="3" s="1"/>
  <c r="L46" i="3" l="1"/>
  <c r="C47" i="3"/>
  <c r="D47" i="3" s="1"/>
  <c r="G47" i="3" s="1"/>
  <c r="I47" i="3" s="1"/>
  <c r="K47" i="3" s="1"/>
  <c r="I46" i="3"/>
  <c r="J46" i="3" s="1"/>
  <c r="H47" i="3" l="1"/>
  <c r="L47" i="3" s="1"/>
  <c r="B48" i="3"/>
  <c r="J47" i="3"/>
  <c r="K46" i="3"/>
  <c r="M46" i="3" s="1"/>
  <c r="F48" i="3" l="1"/>
  <c r="C48" i="3"/>
  <c r="D48" i="3" s="1"/>
  <c r="G48" i="3" s="1"/>
  <c r="M47" i="3"/>
  <c r="H48" i="3" l="1"/>
  <c r="F49" i="3" s="1"/>
  <c r="B49" i="3"/>
  <c r="I48" i="3"/>
  <c r="J48" i="3" s="1"/>
  <c r="K48" i="3" l="1"/>
  <c r="C49" i="3"/>
  <c r="D49" i="3" s="1"/>
  <c r="G49" i="3" s="1"/>
  <c r="B50" i="3" s="1"/>
  <c r="L48" i="3"/>
  <c r="H49" i="3" l="1"/>
  <c r="L49" i="3" s="1"/>
  <c r="M48" i="3"/>
  <c r="I49" i="3"/>
  <c r="J49" i="3" s="1"/>
  <c r="C50" i="3" l="1"/>
  <c r="D50" i="3" s="1"/>
  <c r="G50" i="3" s="1"/>
  <c r="I50" i="3" s="1"/>
  <c r="K50" i="3" s="1"/>
  <c r="F50" i="3"/>
  <c r="K49" i="3"/>
  <c r="M49" i="3" s="1"/>
  <c r="H50" i="3" l="1"/>
  <c r="F51" i="3" s="1"/>
  <c r="J50" i="3"/>
  <c r="B51" i="3"/>
  <c r="C51" i="3" l="1"/>
  <c r="D51" i="3" s="1"/>
  <c r="G51" i="3" s="1"/>
  <c r="L50" i="3"/>
  <c r="M50" i="3" s="1"/>
  <c r="H51" i="3" l="1"/>
  <c r="C52" i="3" s="1"/>
  <c r="D52" i="3" s="1"/>
  <c r="I51" i="3"/>
  <c r="J51" i="3" s="1"/>
  <c r="B52" i="3"/>
  <c r="G52" i="3" l="1"/>
  <c r="B53" i="3" s="1"/>
  <c r="L51" i="3"/>
  <c r="F52" i="3"/>
  <c r="H52" i="3" s="1"/>
  <c r="C53" i="3" s="1"/>
  <c r="D53" i="3" s="1"/>
  <c r="K51" i="3"/>
  <c r="G53" i="3" l="1"/>
  <c r="I53" i="3" s="1"/>
  <c r="K53" i="3" s="1"/>
  <c r="I52" i="3"/>
  <c r="K52" i="3" s="1"/>
  <c r="M51" i="3"/>
  <c r="L52" i="3"/>
  <c r="F53" i="3"/>
  <c r="H53" i="3" s="1"/>
  <c r="L53" i="3" s="1"/>
  <c r="P21" i="3" l="1"/>
  <c r="J53" i="3"/>
  <c r="M53" i="3" s="1"/>
  <c r="P17" i="3"/>
  <c r="J52" i="3"/>
  <c r="M52" i="3" s="1"/>
  <c r="P19" i="3" l="1"/>
  <c r="V12" i="3"/>
  <c r="W16" i="3"/>
  <c r="X16" i="3"/>
  <c r="W18" i="3"/>
  <c r="X18" i="3"/>
</calcChain>
</file>

<file path=xl/sharedStrings.xml><?xml version="1.0" encoding="utf-8"?>
<sst xmlns="http://schemas.openxmlformats.org/spreadsheetml/2006/main" count="40" uniqueCount="38">
  <si>
    <t>S</t>
  </si>
  <si>
    <t>SEMANA</t>
  </si>
  <si>
    <t>STOCK INICIAL</t>
  </si>
  <si>
    <t>PRAZO</t>
  </si>
  <si>
    <t>ABASTECIMENTO</t>
  </si>
  <si>
    <t>VENDAS</t>
  </si>
  <si>
    <t>STOCK EM MAO</t>
  </si>
  <si>
    <t>STOCK FINAL</t>
  </si>
  <si>
    <t>ENCOMENDA</t>
  </si>
  <si>
    <t>Média</t>
  </si>
  <si>
    <t>STD</t>
  </si>
  <si>
    <t>Distribuição</t>
  </si>
  <si>
    <t>Procura</t>
  </si>
  <si>
    <t>Prazo Entrega</t>
  </si>
  <si>
    <t>Probabilidades</t>
  </si>
  <si>
    <t>Normal</t>
  </si>
  <si>
    <t>s</t>
  </si>
  <si>
    <t>C1</t>
  </si>
  <si>
    <t>C2</t>
  </si>
  <si>
    <t>C3</t>
  </si>
  <si>
    <t>STOCK MÉDIO DA SEMANA</t>
  </si>
  <si>
    <t>CUSTO DE POSSE</t>
  </si>
  <si>
    <t>CUSTO DE ENCOMENDA</t>
  </si>
  <si>
    <t>CUSTO DE QUEBRA</t>
  </si>
  <si>
    <t>CUSTO SEMANAL</t>
  </si>
  <si>
    <t>CUSTO TOTAL (€)</t>
  </si>
  <si>
    <t>QUEBRAS</t>
  </si>
  <si>
    <t>STOCK MÉDIO</t>
  </si>
  <si>
    <t>Epoca Alta</t>
  </si>
  <si>
    <t>Epoca Baixa</t>
  </si>
  <si>
    <t>Epoca</t>
  </si>
  <si>
    <t xml:space="preserve">Normal </t>
  </si>
  <si>
    <t>start</t>
  </si>
  <si>
    <t>counter</t>
  </si>
  <si>
    <t>CUSTO ACUMULADO</t>
  </si>
  <si>
    <t>MÉDIA CUSTO</t>
  </si>
  <si>
    <t>MÉDIA QUEBRAS</t>
  </si>
  <si>
    <t>QUEBRAS ACUMULADAS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</si>
</sst>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3" xfId="0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" fontId="0" fillId="0" borderId="1" xfId="0" applyNumberFormat="1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3" xfId="0" applyFill="1" applyBorder="1"/>
    <xf numFmtId="0" fontId="0" fillId="0" borderId="2" xfId="0" applyBorder="1"/>
    <xf numFmtId="0" fontId="0" fillId="0" borderId="0" xfId="0" applyBorder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Stock</a:t>
            </a:r>
            <a:r>
              <a:rPr lang="pt-PT" baseline="0"/>
              <a:t> médio por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Folha2!$I$4:$I$53</c:f>
              <c:numCache>
                <c:formatCode>General</c:formatCode>
                <c:ptCount val="50"/>
                <c:pt idx="0">
                  <c:v>2479</c:v>
                </c:pt>
                <c:pt idx="1">
                  <c:v>2142</c:v>
                </c:pt>
                <c:pt idx="2">
                  <c:v>1805</c:v>
                </c:pt>
                <c:pt idx="3">
                  <c:v>1465</c:v>
                </c:pt>
                <c:pt idx="4">
                  <c:v>1125</c:v>
                </c:pt>
                <c:pt idx="5">
                  <c:v>1434</c:v>
                </c:pt>
                <c:pt idx="6">
                  <c:v>1744</c:v>
                </c:pt>
                <c:pt idx="7">
                  <c:v>1404</c:v>
                </c:pt>
                <c:pt idx="8">
                  <c:v>1065</c:v>
                </c:pt>
                <c:pt idx="9">
                  <c:v>727</c:v>
                </c:pt>
                <c:pt idx="10">
                  <c:v>388</c:v>
                </c:pt>
                <c:pt idx="11">
                  <c:v>727</c:v>
                </c:pt>
                <c:pt idx="12">
                  <c:v>1067</c:v>
                </c:pt>
                <c:pt idx="13">
                  <c:v>1403</c:v>
                </c:pt>
                <c:pt idx="14">
                  <c:v>1740</c:v>
                </c:pt>
                <c:pt idx="15">
                  <c:v>1403</c:v>
                </c:pt>
                <c:pt idx="16">
                  <c:v>1065</c:v>
                </c:pt>
                <c:pt idx="17">
                  <c:v>1406</c:v>
                </c:pt>
                <c:pt idx="18">
                  <c:v>1746</c:v>
                </c:pt>
                <c:pt idx="19">
                  <c:v>1408</c:v>
                </c:pt>
                <c:pt idx="20">
                  <c:v>1069</c:v>
                </c:pt>
                <c:pt idx="21">
                  <c:v>731</c:v>
                </c:pt>
                <c:pt idx="22">
                  <c:v>392</c:v>
                </c:pt>
                <c:pt idx="23">
                  <c:v>730</c:v>
                </c:pt>
                <c:pt idx="24">
                  <c:v>1017</c:v>
                </c:pt>
                <c:pt idx="25">
                  <c:v>578</c:v>
                </c:pt>
                <c:pt idx="26">
                  <c:v>816</c:v>
                </c:pt>
                <c:pt idx="27">
                  <c:v>1057</c:v>
                </c:pt>
                <c:pt idx="28">
                  <c:v>628</c:v>
                </c:pt>
                <c:pt idx="29">
                  <c:v>1309</c:v>
                </c:pt>
                <c:pt idx="30">
                  <c:v>1990</c:v>
                </c:pt>
                <c:pt idx="31">
                  <c:v>1563</c:v>
                </c:pt>
                <c:pt idx="32">
                  <c:v>1134</c:v>
                </c:pt>
                <c:pt idx="33">
                  <c:v>707</c:v>
                </c:pt>
                <c:pt idx="34">
                  <c:v>279</c:v>
                </c:pt>
                <c:pt idx="35">
                  <c:v>701</c:v>
                </c:pt>
                <c:pt idx="36">
                  <c:v>1119</c:v>
                </c:pt>
                <c:pt idx="37">
                  <c:v>1541</c:v>
                </c:pt>
                <c:pt idx="38">
                  <c:v>1965</c:v>
                </c:pt>
                <c:pt idx="39">
                  <c:v>1529</c:v>
                </c:pt>
                <c:pt idx="40">
                  <c:v>1093</c:v>
                </c:pt>
                <c:pt idx="41">
                  <c:v>658</c:v>
                </c:pt>
                <c:pt idx="42">
                  <c:v>1095</c:v>
                </c:pt>
                <c:pt idx="43">
                  <c:v>1531</c:v>
                </c:pt>
                <c:pt idx="44">
                  <c:v>1100</c:v>
                </c:pt>
                <c:pt idx="45">
                  <c:v>720</c:v>
                </c:pt>
                <c:pt idx="46">
                  <c:v>384</c:v>
                </c:pt>
                <c:pt idx="47">
                  <c:v>921</c:v>
                </c:pt>
                <c:pt idx="48">
                  <c:v>1456</c:v>
                </c:pt>
                <c:pt idx="49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F-4FAA-83CE-61EBFB8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613816"/>
        <c:axId val="817614456"/>
      </c:lineChart>
      <c:catAx>
        <c:axId val="8176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</a:t>
                </a:r>
              </a:p>
            </c:rich>
          </c:tx>
          <c:layout>
            <c:manualLayout>
              <c:xMode val="edge"/>
              <c:yMode val="edge"/>
              <c:x val="0.44806616964290508"/>
              <c:y val="0.87565817617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7614456"/>
        <c:crosses val="autoZero"/>
        <c:auto val="1"/>
        <c:lblAlgn val="ctr"/>
        <c:lblOffset val="100"/>
        <c:noMultiLvlLbl val="0"/>
      </c:catAx>
      <c:valAx>
        <c:axId val="8176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76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21</xdr:row>
      <xdr:rowOff>190498</xdr:rowOff>
    </xdr:from>
    <xdr:to>
      <xdr:col>21</xdr:col>
      <xdr:colOff>598714</xdr:colOff>
      <xdr:row>38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62A6EE-3E12-41F2-B71D-DCC62B27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A18C-FD2D-45A9-BE44-5C93E57D2C7B}">
  <dimension ref="A2:Z53"/>
  <sheetViews>
    <sheetView tabSelected="1" zoomScale="71" zoomScaleNormal="70" workbookViewId="0">
      <selection activeCell="AC24" sqref="AC24"/>
    </sheetView>
  </sheetViews>
  <sheetFormatPr defaultRowHeight="15" x14ac:dyDescent="0.25"/>
  <cols>
    <col min="1" max="1" width="9.28515625" customWidth="1"/>
    <col min="2" max="2" width="15.42578125" customWidth="1"/>
    <col min="3" max="3" width="8.28515625" customWidth="1"/>
    <col min="4" max="4" width="17.7109375" customWidth="1"/>
    <col min="5" max="5" width="9.5703125" customWidth="1"/>
    <col min="6" max="6" width="16.42578125" customWidth="1"/>
    <col min="7" max="7" width="14.5703125" customWidth="1"/>
    <col min="8" max="8" width="13.85546875" customWidth="1"/>
    <col min="9" max="9" width="26.7109375" customWidth="1"/>
    <col min="10" max="10" width="18.140625" customWidth="1"/>
    <col min="11" max="11" width="20.140625" customWidth="1"/>
    <col min="12" max="12" width="23.5703125" customWidth="1"/>
    <col min="13" max="13" width="17.85546875" customWidth="1"/>
    <col min="14" max="14" width="3.85546875" customWidth="1"/>
    <col min="15" max="15" width="18.85546875" customWidth="1"/>
    <col min="16" max="16" width="12.140625" customWidth="1"/>
    <col min="18" max="18" width="11.5703125" customWidth="1"/>
    <col min="19" max="20" width="3" customWidth="1"/>
    <col min="23" max="23" width="18.28515625" customWidth="1"/>
    <col min="24" max="24" width="22.42578125" customWidth="1"/>
    <col min="25" max="25" width="2.5703125" customWidth="1"/>
  </cols>
  <sheetData>
    <row r="2" spans="1:26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20</v>
      </c>
      <c r="J2" s="6" t="s">
        <v>21</v>
      </c>
      <c r="K2" s="6" t="s">
        <v>23</v>
      </c>
      <c r="L2" s="6" t="s">
        <v>22</v>
      </c>
      <c r="M2" s="6" t="s">
        <v>24</v>
      </c>
      <c r="O2" s="2" t="s">
        <v>12</v>
      </c>
      <c r="P2" s="2" t="s">
        <v>9</v>
      </c>
      <c r="Q2" s="2" t="s">
        <v>10</v>
      </c>
      <c r="R2" s="2" t="s">
        <v>11</v>
      </c>
    </row>
    <row r="3" spans="1:26" x14ac:dyDescent="0.25">
      <c r="A3" s="7">
        <v>0</v>
      </c>
      <c r="B3" s="7"/>
      <c r="C3" s="7"/>
      <c r="D3" s="7"/>
      <c r="E3" s="7"/>
      <c r="F3" s="7">
        <f ca="1">$P$8+INT(1+$P$8/2*RAND())</f>
        <v>2648</v>
      </c>
      <c r="G3" s="7">
        <f ca="1">F3</f>
        <v>2648</v>
      </c>
      <c r="H3" s="7"/>
      <c r="I3" s="7"/>
      <c r="J3" s="7"/>
      <c r="K3" s="7"/>
      <c r="L3" s="7"/>
      <c r="M3" s="7"/>
      <c r="O3" s="3" t="s">
        <v>28</v>
      </c>
      <c r="P3" s="4">
        <v>434.52</v>
      </c>
      <c r="Q3" s="4">
        <v>4.18</v>
      </c>
      <c r="R3" s="4" t="s">
        <v>15</v>
      </c>
    </row>
    <row r="4" spans="1:26" x14ac:dyDescent="0.25">
      <c r="A4" s="7">
        <v>1</v>
      </c>
      <c r="B4" s="9">
        <f t="shared" ref="B4:B35" ca="1" si="0">G3</f>
        <v>2648</v>
      </c>
      <c r="C4" s="16" t="b">
        <f>IF(AND(ISNUMBER(C3),C3&gt;0),C3-1,IF(H3&gt;0,IF(Z4&lt;$P$15,$P$14,IF(Z4&lt;$Q$15,$Q$14,$R$14))))</f>
        <v>0</v>
      </c>
      <c r="D4" s="9">
        <v>0</v>
      </c>
      <c r="E4" s="4">
        <f ca="1">INT(NORMINV(RAND(),$P$4,$Q$4))</f>
        <v>338</v>
      </c>
      <c r="F4" s="9">
        <f ca="1">F3+H3-E4</f>
        <v>2310</v>
      </c>
      <c r="G4" s="4">
        <f t="shared" ref="G4:G35" ca="1" si="1">B4+D4-E4</f>
        <v>2310</v>
      </c>
      <c r="H4" s="9">
        <f ca="1">IF(AND(H1=0,H2=0,H3=0,F4&lt;=$Q$8),IF(OR(C4=FALSE,C4=0),$P$8-F4,0),0)</f>
        <v>0</v>
      </c>
      <c r="I4" s="5">
        <f ca="1">INT((B4-G4)/2+G4)</f>
        <v>2479</v>
      </c>
      <c r="J4" s="9">
        <f t="shared" ref="J4:J35" ca="1" si="2">$O$12*I4</f>
        <v>855.25499999999988</v>
      </c>
      <c r="K4" s="4">
        <f ca="1">IF(I4&lt;0,(-I4)*$P$12,0)</f>
        <v>0</v>
      </c>
      <c r="L4" s="9">
        <f ca="1">IF(H4&lt;&gt;0,$Q$8,0)</f>
        <v>0</v>
      </c>
      <c r="M4" s="4">
        <f ca="1">J4+K4+L4</f>
        <v>855.25499999999988</v>
      </c>
      <c r="N4" s="1"/>
      <c r="O4" s="3" t="s">
        <v>29</v>
      </c>
      <c r="P4" s="4">
        <v>338.64</v>
      </c>
      <c r="Q4" s="4">
        <v>2.4</v>
      </c>
      <c r="R4" s="4" t="s">
        <v>31</v>
      </c>
      <c r="S4" s="1"/>
      <c r="T4" s="1"/>
      <c r="U4" s="1"/>
      <c r="Z4">
        <f ca="1">RAND()</f>
        <v>0.89286158801079507</v>
      </c>
    </row>
    <row r="5" spans="1:26" x14ac:dyDescent="0.25">
      <c r="A5" s="7">
        <v>2</v>
      </c>
      <c r="B5" s="9">
        <f t="shared" ca="1" si="0"/>
        <v>2310</v>
      </c>
      <c r="C5" s="16" t="b">
        <f t="shared" ref="C5:C53" ca="1" si="3">IF(AND(ISNUMBER(C4),C4&gt;0),C4-1,IF(H4&gt;0,IF(Z5&lt;$P$15,$P$14,IF(Z5&lt;$Q$15,$Q$14,$R$14))))</f>
        <v>0</v>
      </c>
      <c r="D5" s="9">
        <f t="shared" ref="D5:D36" ca="1" si="4">IF(C5=0,IF(C4=FALSE,H4,IF(OR(C3=FALSE,C3=0),H3,IF(OR(C2=FALSE,C2=0),H2,H1))),0)</f>
        <v>0</v>
      </c>
      <c r="E5" s="4">
        <f t="shared" ref="E5:E27" ca="1" si="5">INT(NORMINV(RAND(),$P$4,$Q$4))</f>
        <v>335</v>
      </c>
      <c r="F5" s="9">
        <f t="shared" ref="F5:F53" ca="1" si="6">F4+H4-E5</f>
        <v>1975</v>
      </c>
      <c r="G5" s="4">
        <f t="shared" ca="1" si="1"/>
        <v>1975</v>
      </c>
      <c r="H5" s="9">
        <f t="shared" ref="H5:H53" ca="1" si="7">IF(AND(H2=0,H3=0,H4=0,F5&lt;=$Q$8),IF(OR(C5=FALSE,C5=0),$P$8-F5,0),0)</f>
        <v>0</v>
      </c>
      <c r="I5" s="5">
        <f t="shared" ref="I5:I53" ca="1" si="8">INT((B5-G5)/2+G5)</f>
        <v>2142</v>
      </c>
      <c r="J5" s="9">
        <f t="shared" ca="1" si="2"/>
        <v>738.9899999999999</v>
      </c>
      <c r="K5" s="4">
        <f t="shared" ref="K5:K53" ca="1" si="9">IF(I5&lt;0,(-I5)*$P$12,0)</f>
        <v>0</v>
      </c>
      <c r="L5" s="9">
        <f t="shared" ref="L5:L36" ca="1" si="10">IF(H5&lt;&gt;0,$Q$12,0)</f>
        <v>0</v>
      </c>
      <c r="M5" s="4">
        <f t="shared" ref="M5:M53" ca="1" si="11">J5+K5+L5</f>
        <v>738.9899999999999</v>
      </c>
      <c r="N5" s="1"/>
      <c r="T5" s="1"/>
      <c r="U5" s="1"/>
      <c r="Z5">
        <f t="shared" ref="Z5:Z53" ca="1" si="12">RAND()</f>
        <v>9.7385486883493133E-2</v>
      </c>
    </row>
    <row r="6" spans="1:26" x14ac:dyDescent="0.25">
      <c r="A6" s="7">
        <v>3</v>
      </c>
      <c r="B6" s="9">
        <f t="shared" ca="1" si="0"/>
        <v>1975</v>
      </c>
      <c r="C6" s="16" t="b">
        <f t="shared" ca="1" si="3"/>
        <v>0</v>
      </c>
      <c r="D6" s="9">
        <f t="shared" ca="1" si="4"/>
        <v>0</v>
      </c>
      <c r="E6" s="4">
        <f t="shared" ca="1" si="5"/>
        <v>340</v>
      </c>
      <c r="F6" s="9">
        <f t="shared" ca="1" si="6"/>
        <v>1635</v>
      </c>
      <c r="G6" s="4">
        <f t="shared" ca="1" si="1"/>
        <v>1635</v>
      </c>
      <c r="H6" s="9">
        <f t="shared" ca="1" si="7"/>
        <v>0</v>
      </c>
      <c r="I6" s="5">
        <f t="shared" ca="1" si="8"/>
        <v>1805</v>
      </c>
      <c r="J6" s="9">
        <f t="shared" ca="1" si="2"/>
        <v>622.72499999999991</v>
      </c>
      <c r="K6" s="4">
        <f t="shared" ca="1" si="9"/>
        <v>0</v>
      </c>
      <c r="L6" s="9">
        <f t="shared" ca="1" si="10"/>
        <v>0</v>
      </c>
      <c r="M6" s="4">
        <f t="shared" ca="1" si="11"/>
        <v>622.72499999999991</v>
      </c>
      <c r="O6" s="2" t="s">
        <v>30</v>
      </c>
      <c r="P6" s="2" t="s">
        <v>0</v>
      </c>
      <c r="Q6" s="2" t="s">
        <v>16</v>
      </c>
      <c r="Z6">
        <f t="shared" ca="1" si="12"/>
        <v>0.57210440798596007</v>
      </c>
    </row>
    <row r="7" spans="1:26" x14ac:dyDescent="0.25">
      <c r="A7" s="7">
        <v>4</v>
      </c>
      <c r="B7" s="9">
        <f t="shared" ca="1" si="0"/>
        <v>1635</v>
      </c>
      <c r="C7" s="16" t="b">
        <f t="shared" ca="1" si="3"/>
        <v>0</v>
      </c>
      <c r="D7" s="9">
        <f t="shared" ca="1" si="4"/>
        <v>0</v>
      </c>
      <c r="E7" s="4">
        <f t="shared" ca="1" si="5"/>
        <v>340</v>
      </c>
      <c r="F7" s="9">
        <f t="shared" ca="1" si="6"/>
        <v>1295</v>
      </c>
      <c r="G7" s="4">
        <f t="shared" ca="1" si="1"/>
        <v>1295</v>
      </c>
      <c r="H7" s="9">
        <f t="shared" ca="1" si="7"/>
        <v>1296</v>
      </c>
      <c r="I7" s="5">
        <f t="shared" ca="1" si="8"/>
        <v>1465</v>
      </c>
      <c r="J7" s="9">
        <f t="shared" ca="1" si="2"/>
        <v>505.42499999999995</v>
      </c>
      <c r="K7" s="4">
        <f t="shared" ca="1" si="9"/>
        <v>0</v>
      </c>
      <c r="L7" s="9">
        <f t="shared" ca="1" si="10"/>
        <v>1500</v>
      </c>
      <c r="M7" s="4">
        <f t="shared" ca="1" si="11"/>
        <v>2005.425</v>
      </c>
      <c r="O7" s="2" t="s">
        <v>28</v>
      </c>
      <c r="P7" s="4">
        <f>3059</f>
        <v>3059</v>
      </c>
      <c r="Q7" s="4">
        <f>1984</f>
        <v>1984</v>
      </c>
      <c r="Z7">
        <f t="shared" ca="1" si="12"/>
        <v>2.5344623616836981E-2</v>
      </c>
    </row>
    <row r="8" spans="1:26" x14ac:dyDescent="0.25">
      <c r="A8" s="7">
        <v>5</v>
      </c>
      <c r="B8" s="9">
        <f t="shared" ca="1" si="0"/>
        <v>1295</v>
      </c>
      <c r="C8" s="16">
        <f t="shared" ca="1" si="3"/>
        <v>1</v>
      </c>
      <c r="D8" s="9">
        <f t="shared" ca="1" si="4"/>
        <v>0</v>
      </c>
      <c r="E8" s="4">
        <f t="shared" ca="1" si="5"/>
        <v>339</v>
      </c>
      <c r="F8" s="9">
        <f t="shared" ca="1" si="6"/>
        <v>2252</v>
      </c>
      <c r="G8" s="4">
        <f t="shared" ca="1" si="1"/>
        <v>956</v>
      </c>
      <c r="H8" s="9">
        <f t="shared" ca="1" si="7"/>
        <v>0</v>
      </c>
      <c r="I8" s="5">
        <f t="shared" ca="1" si="8"/>
        <v>1125</v>
      </c>
      <c r="J8" s="9">
        <f t="shared" ca="1" si="2"/>
        <v>388.12499999999994</v>
      </c>
      <c r="K8" s="4">
        <f t="shared" ca="1" si="9"/>
        <v>0</v>
      </c>
      <c r="L8" s="9">
        <f t="shared" ca="1" si="10"/>
        <v>0</v>
      </c>
      <c r="M8" s="4">
        <f t="shared" ca="1" si="11"/>
        <v>388.12499999999994</v>
      </c>
      <c r="N8" s="1"/>
      <c r="O8" s="2" t="s">
        <v>29</v>
      </c>
      <c r="P8" s="4">
        <f>2591</f>
        <v>2591</v>
      </c>
      <c r="Q8" s="4">
        <f>1542</f>
        <v>1542</v>
      </c>
      <c r="T8" s="1"/>
      <c r="U8" s="1"/>
      <c r="Z8">
        <f t="shared" ca="1" si="12"/>
        <v>0.1784187417445775</v>
      </c>
    </row>
    <row r="9" spans="1:26" x14ac:dyDescent="0.25">
      <c r="A9" s="7">
        <v>6</v>
      </c>
      <c r="B9" s="9">
        <f t="shared" ca="1" si="0"/>
        <v>956</v>
      </c>
      <c r="C9" s="16">
        <f t="shared" ca="1" si="3"/>
        <v>0</v>
      </c>
      <c r="D9" s="9">
        <f t="shared" ca="1" si="4"/>
        <v>1296</v>
      </c>
      <c r="E9" s="4">
        <f t="shared" ca="1" si="5"/>
        <v>340</v>
      </c>
      <c r="F9" s="9">
        <f t="shared" ca="1" si="6"/>
        <v>1912</v>
      </c>
      <c r="G9" s="4">
        <f t="shared" ca="1" si="1"/>
        <v>1912</v>
      </c>
      <c r="H9" s="9">
        <f t="shared" ca="1" si="7"/>
        <v>0</v>
      </c>
      <c r="I9" s="5">
        <f t="shared" ca="1" si="8"/>
        <v>1434</v>
      </c>
      <c r="J9" s="9">
        <f t="shared" ca="1" si="2"/>
        <v>494.72999999999996</v>
      </c>
      <c r="K9" s="4">
        <f t="shared" ca="1" si="9"/>
        <v>0</v>
      </c>
      <c r="L9" s="9">
        <f t="shared" ca="1" si="10"/>
        <v>0</v>
      </c>
      <c r="M9" s="4">
        <f t="shared" ca="1" si="11"/>
        <v>494.72999999999996</v>
      </c>
      <c r="N9" s="1"/>
      <c r="T9" s="1"/>
      <c r="U9" s="1"/>
      <c r="Z9">
        <f t="shared" ca="1" si="12"/>
        <v>0.44762595053516907</v>
      </c>
    </row>
    <row r="10" spans="1:26" x14ac:dyDescent="0.25">
      <c r="A10" s="7">
        <v>7</v>
      </c>
      <c r="B10" s="9">
        <f t="shared" ca="1" si="0"/>
        <v>1912</v>
      </c>
      <c r="C10" s="16" t="b">
        <f t="shared" ca="1" si="3"/>
        <v>0</v>
      </c>
      <c r="D10" s="9">
        <f t="shared" ca="1" si="4"/>
        <v>0</v>
      </c>
      <c r="E10" s="4">
        <f t="shared" ca="1" si="5"/>
        <v>336</v>
      </c>
      <c r="F10" s="9">
        <f t="shared" ca="1" si="6"/>
        <v>1576</v>
      </c>
      <c r="G10" s="4">
        <f t="shared" ca="1" si="1"/>
        <v>1576</v>
      </c>
      <c r="H10" s="9">
        <f t="shared" ca="1" si="7"/>
        <v>0</v>
      </c>
      <c r="I10" s="5">
        <f t="shared" ca="1" si="8"/>
        <v>1744</v>
      </c>
      <c r="J10" s="9">
        <f t="shared" ca="1" si="2"/>
        <v>601.67999999999995</v>
      </c>
      <c r="K10" s="4">
        <f t="shared" ca="1" si="9"/>
        <v>0</v>
      </c>
      <c r="L10" s="9">
        <f t="shared" ca="1" si="10"/>
        <v>0</v>
      </c>
      <c r="M10" s="4">
        <f t="shared" ca="1" si="11"/>
        <v>601.67999999999995</v>
      </c>
      <c r="T10" s="1"/>
      <c r="U10" s="1"/>
      <c r="Z10">
        <f t="shared" ca="1" si="12"/>
        <v>0.33853096589128495</v>
      </c>
    </row>
    <row r="11" spans="1:26" x14ac:dyDescent="0.25">
      <c r="A11" s="7">
        <v>8</v>
      </c>
      <c r="B11" s="9">
        <f t="shared" ca="1" si="0"/>
        <v>1576</v>
      </c>
      <c r="C11" s="16" t="b">
        <f t="shared" ca="1" si="3"/>
        <v>0</v>
      </c>
      <c r="D11" s="9">
        <f t="shared" ca="1" si="4"/>
        <v>0</v>
      </c>
      <c r="E11" s="4">
        <f t="shared" ca="1" si="5"/>
        <v>343</v>
      </c>
      <c r="F11" s="17">
        <f t="shared" ca="1" si="6"/>
        <v>1233</v>
      </c>
      <c r="G11" s="4">
        <f t="shared" ca="1" si="1"/>
        <v>1233</v>
      </c>
      <c r="H11" s="9">
        <f t="shared" ca="1" si="7"/>
        <v>1358</v>
      </c>
      <c r="I11" s="5">
        <f t="shared" ca="1" si="8"/>
        <v>1404</v>
      </c>
      <c r="J11" s="9">
        <f t="shared" ca="1" si="2"/>
        <v>484.37999999999994</v>
      </c>
      <c r="K11" s="4">
        <f t="shared" ca="1" si="9"/>
        <v>0</v>
      </c>
      <c r="L11" s="9">
        <f t="shared" ca="1" si="10"/>
        <v>1500</v>
      </c>
      <c r="M11" s="4">
        <f t="shared" ca="1" si="11"/>
        <v>1984.3799999999999</v>
      </c>
      <c r="O11" s="2" t="s">
        <v>17</v>
      </c>
      <c r="P11" s="2" t="s">
        <v>18</v>
      </c>
      <c r="Q11" s="2" t="s">
        <v>19</v>
      </c>
      <c r="R11" s="1"/>
      <c r="S11" s="1"/>
      <c r="U11" s="19" t="s">
        <v>32</v>
      </c>
      <c r="V11" s="19" t="s">
        <v>33</v>
      </c>
      <c r="Z11">
        <f t="shared" ca="1" si="12"/>
        <v>0.24089981331882104</v>
      </c>
    </row>
    <row r="12" spans="1:26" x14ac:dyDescent="0.25">
      <c r="A12" s="7">
        <v>9</v>
      </c>
      <c r="B12" s="9">
        <f t="shared" ca="1" si="0"/>
        <v>1233</v>
      </c>
      <c r="C12" s="16">
        <f t="shared" ca="1" si="3"/>
        <v>3</v>
      </c>
      <c r="D12" s="9">
        <f t="shared" ca="1" si="4"/>
        <v>0</v>
      </c>
      <c r="E12" s="4">
        <f t="shared" ca="1" si="5"/>
        <v>336</v>
      </c>
      <c r="F12" s="9">
        <f t="shared" ca="1" si="6"/>
        <v>2255</v>
      </c>
      <c r="G12" s="4">
        <f t="shared" ca="1" si="1"/>
        <v>897</v>
      </c>
      <c r="H12" s="9">
        <f t="shared" ca="1" si="7"/>
        <v>0</v>
      </c>
      <c r="I12" s="5">
        <f t="shared" ca="1" si="8"/>
        <v>1065</v>
      </c>
      <c r="J12" s="9">
        <f t="shared" ca="1" si="2"/>
        <v>367.42499999999995</v>
      </c>
      <c r="K12" s="4">
        <f t="shared" ca="1" si="9"/>
        <v>0</v>
      </c>
      <c r="L12" s="9">
        <f t="shared" ca="1" si="10"/>
        <v>0</v>
      </c>
      <c r="M12" s="4">
        <f t="shared" ca="1" si="11"/>
        <v>367.42499999999995</v>
      </c>
      <c r="O12" s="4">
        <v>0.34499999999999997</v>
      </c>
      <c r="P12" s="4">
        <v>36</v>
      </c>
      <c r="Q12" s="4">
        <v>1500</v>
      </c>
      <c r="R12" s="1"/>
      <c r="U12" s="4">
        <v>0</v>
      </c>
      <c r="V12" s="10">
        <f ca="1">U12+V12+1</f>
        <v>252</v>
      </c>
      <c r="Z12">
        <f t="shared" ca="1" si="12"/>
        <v>0.93810294363128621</v>
      </c>
    </row>
    <row r="13" spans="1:26" x14ac:dyDescent="0.25">
      <c r="A13" s="7">
        <v>10</v>
      </c>
      <c r="B13" s="9">
        <f t="shared" ca="1" si="0"/>
        <v>897</v>
      </c>
      <c r="C13" s="16">
        <f ca="1">IF(AND(ISNUMBER(C12),C12&gt;0),C12-1,IF(H12&gt;0,IF(Z13&lt;$P$15,$P$14,IF(Z13&lt;$Q$15,$Q$14,$R$14))))</f>
        <v>2</v>
      </c>
      <c r="D13" s="9">
        <f t="shared" ca="1" si="4"/>
        <v>0</v>
      </c>
      <c r="E13" s="4">
        <f t="shared" ca="1" si="5"/>
        <v>339</v>
      </c>
      <c r="F13" s="9">
        <f t="shared" ca="1" si="6"/>
        <v>1916</v>
      </c>
      <c r="G13" s="4">
        <f t="shared" ca="1" si="1"/>
        <v>558</v>
      </c>
      <c r="H13" s="9">
        <f t="shared" ca="1" si="7"/>
        <v>0</v>
      </c>
      <c r="I13" s="5">
        <f t="shared" ca="1" si="8"/>
        <v>727</v>
      </c>
      <c r="J13" s="9">
        <f t="shared" ca="1" si="2"/>
        <v>250.81499999999997</v>
      </c>
      <c r="K13" s="4">
        <f t="shared" ca="1" si="9"/>
        <v>0</v>
      </c>
      <c r="L13" s="9">
        <f t="shared" ca="1" si="10"/>
        <v>0</v>
      </c>
      <c r="M13" s="4">
        <f t="shared" ca="1" si="11"/>
        <v>250.81499999999997</v>
      </c>
      <c r="N13" s="1"/>
      <c r="T13" s="1"/>
      <c r="U13" s="1"/>
      <c r="Z13">
        <f t="shared" ca="1" si="12"/>
        <v>0.9906502727431703</v>
      </c>
    </row>
    <row r="14" spans="1:26" x14ac:dyDescent="0.25">
      <c r="A14" s="7">
        <v>11</v>
      </c>
      <c r="B14" s="9">
        <f t="shared" ca="1" si="0"/>
        <v>558</v>
      </c>
      <c r="C14" s="16">
        <f t="shared" ca="1" si="3"/>
        <v>1</v>
      </c>
      <c r="D14" s="9">
        <f t="shared" ca="1" si="4"/>
        <v>0</v>
      </c>
      <c r="E14" s="4">
        <f t="shared" ca="1" si="5"/>
        <v>340</v>
      </c>
      <c r="F14" s="9">
        <f t="shared" ca="1" si="6"/>
        <v>1576</v>
      </c>
      <c r="G14" s="4">
        <f t="shared" ca="1" si="1"/>
        <v>218</v>
      </c>
      <c r="H14" s="9">
        <f t="shared" ca="1" si="7"/>
        <v>0</v>
      </c>
      <c r="I14" s="5">
        <f t="shared" ca="1" si="8"/>
        <v>388</v>
      </c>
      <c r="J14" s="9">
        <f t="shared" ca="1" si="2"/>
        <v>133.85999999999999</v>
      </c>
      <c r="K14" s="4">
        <f t="shared" ca="1" si="9"/>
        <v>0</v>
      </c>
      <c r="L14" s="9">
        <f t="shared" ca="1" si="10"/>
        <v>0</v>
      </c>
      <c r="M14" s="4">
        <f t="shared" ca="1" si="11"/>
        <v>133.85999999999999</v>
      </c>
      <c r="N14" s="1"/>
      <c r="O14" s="2" t="s">
        <v>13</v>
      </c>
      <c r="P14" s="3">
        <v>1</v>
      </c>
      <c r="Q14" s="3">
        <v>2</v>
      </c>
      <c r="R14" s="3">
        <v>3</v>
      </c>
      <c r="S14" s="1"/>
      <c r="T14" s="1"/>
      <c r="U14" s="1"/>
      <c r="Z14">
        <f t="shared" ca="1" si="12"/>
        <v>0.88475317814000476</v>
      </c>
    </row>
    <row r="15" spans="1:26" x14ac:dyDescent="0.25">
      <c r="A15" s="7">
        <v>12</v>
      </c>
      <c r="B15" s="9">
        <f t="shared" ca="1" si="0"/>
        <v>218</v>
      </c>
      <c r="C15" s="16">
        <f t="shared" ca="1" si="3"/>
        <v>0</v>
      </c>
      <c r="D15" s="9">
        <f t="shared" ca="1" si="4"/>
        <v>1358</v>
      </c>
      <c r="E15" s="4">
        <f t="shared" ca="1" si="5"/>
        <v>339</v>
      </c>
      <c r="F15" s="9">
        <f t="shared" ca="1" si="6"/>
        <v>1237</v>
      </c>
      <c r="G15" s="4">
        <f t="shared" ca="1" si="1"/>
        <v>1237</v>
      </c>
      <c r="H15" s="9">
        <f t="shared" ca="1" si="7"/>
        <v>1354</v>
      </c>
      <c r="I15" s="5">
        <f t="shared" ca="1" si="8"/>
        <v>727</v>
      </c>
      <c r="J15" s="9">
        <f t="shared" ca="1" si="2"/>
        <v>250.81499999999997</v>
      </c>
      <c r="K15" s="4">
        <f t="shared" ca="1" si="9"/>
        <v>0</v>
      </c>
      <c r="L15" s="9">
        <f t="shared" ca="1" si="10"/>
        <v>1500</v>
      </c>
      <c r="M15" s="4">
        <f t="shared" ca="1" si="11"/>
        <v>1750.8150000000001</v>
      </c>
      <c r="O15" s="2" t="s">
        <v>14</v>
      </c>
      <c r="P15" s="4">
        <v>0.26</v>
      </c>
      <c r="Q15" s="4">
        <v>0.56999999999999995</v>
      </c>
      <c r="R15" s="4">
        <v>0.17</v>
      </c>
      <c r="S15" s="1"/>
      <c r="T15" s="1"/>
      <c r="U15" s="1"/>
      <c r="W15" s="18" t="s">
        <v>34</v>
      </c>
      <c r="X15" s="20" t="s">
        <v>37</v>
      </c>
      <c r="Y15" s="21"/>
      <c r="Z15">
        <f t="shared" ca="1" si="12"/>
        <v>0.99911450484710318</v>
      </c>
    </row>
    <row r="16" spans="1:26" x14ac:dyDescent="0.25">
      <c r="A16" s="7">
        <v>13</v>
      </c>
      <c r="B16" s="9">
        <f t="shared" ca="1" si="0"/>
        <v>1237</v>
      </c>
      <c r="C16" s="16">
        <f t="shared" ca="1" si="3"/>
        <v>1</v>
      </c>
      <c r="D16" s="9">
        <f t="shared" ca="1" si="4"/>
        <v>0</v>
      </c>
      <c r="E16" s="4">
        <f t="shared" ca="1" si="5"/>
        <v>340</v>
      </c>
      <c r="F16" s="9">
        <f t="shared" ca="1" si="6"/>
        <v>2251</v>
      </c>
      <c r="G16" s="4">
        <f t="shared" ca="1" si="1"/>
        <v>897</v>
      </c>
      <c r="H16" s="9">
        <f t="shared" ca="1" si="7"/>
        <v>0</v>
      </c>
      <c r="I16" s="5">
        <f t="shared" ca="1" si="8"/>
        <v>1067</v>
      </c>
      <c r="J16" s="9">
        <f t="shared" ca="1" si="2"/>
        <v>368.11499999999995</v>
      </c>
      <c r="K16" s="4">
        <f t="shared" ca="1" si="9"/>
        <v>0</v>
      </c>
      <c r="L16" s="9">
        <f t="shared" ca="1" si="10"/>
        <v>0</v>
      </c>
      <c r="M16" s="4">
        <f t="shared" ca="1" si="11"/>
        <v>368.11499999999995</v>
      </c>
      <c r="N16" s="11"/>
      <c r="Q16" s="14"/>
      <c r="R16" s="14"/>
      <c r="S16" s="11"/>
      <c r="T16" s="11"/>
      <c r="U16" s="1"/>
      <c r="W16" s="10">
        <f ca="1">P19+W16</f>
        <v>9998712</v>
      </c>
      <c r="X16" s="12">
        <f ca="1">P21+X16</f>
        <v>90</v>
      </c>
      <c r="Y16" s="21"/>
      <c r="Z16">
        <f t="shared" ca="1" si="12"/>
        <v>9.8629742936534037E-2</v>
      </c>
    </row>
    <row r="17" spans="1:26" x14ac:dyDescent="0.25">
      <c r="A17" s="7">
        <v>14</v>
      </c>
      <c r="B17" s="9">
        <f t="shared" ca="1" si="0"/>
        <v>897</v>
      </c>
      <c r="C17" s="16">
        <f t="shared" ca="1" si="3"/>
        <v>0</v>
      </c>
      <c r="D17" s="9">
        <f t="shared" ca="1" si="4"/>
        <v>1354</v>
      </c>
      <c r="E17" s="4">
        <f t="shared" ca="1" si="5"/>
        <v>342</v>
      </c>
      <c r="F17" s="9">
        <f t="shared" ca="1" si="6"/>
        <v>1909</v>
      </c>
      <c r="G17" s="4">
        <f t="shared" ca="1" si="1"/>
        <v>1909</v>
      </c>
      <c r="H17" s="9">
        <f t="shared" ca="1" si="7"/>
        <v>0</v>
      </c>
      <c r="I17" s="5">
        <f t="shared" ca="1" si="8"/>
        <v>1403</v>
      </c>
      <c r="J17" s="9">
        <f t="shared" ca="1" si="2"/>
        <v>484.03499999999997</v>
      </c>
      <c r="K17" s="4">
        <f t="shared" ca="1" si="9"/>
        <v>0</v>
      </c>
      <c r="L17" s="9">
        <f t="shared" ca="1" si="10"/>
        <v>0</v>
      </c>
      <c r="M17" s="4">
        <f t="shared" ca="1" si="11"/>
        <v>484.03499999999997</v>
      </c>
      <c r="N17" s="8"/>
      <c r="O17" s="2" t="s">
        <v>27</v>
      </c>
      <c r="P17" s="4">
        <f ca="1">INT(AVERAGE(I3:I53))</f>
        <v>1173</v>
      </c>
      <c r="Q17" s="14"/>
      <c r="R17" s="13"/>
      <c r="S17" s="13"/>
      <c r="T17" s="13"/>
      <c r="U17" s="1"/>
      <c r="W17" s="18" t="s">
        <v>35</v>
      </c>
      <c r="X17" s="20" t="s">
        <v>36</v>
      </c>
      <c r="Y17" s="21"/>
      <c r="Z17">
        <f t="shared" ca="1" si="12"/>
        <v>3.2036970409232479E-2</v>
      </c>
    </row>
    <row r="18" spans="1:26" x14ac:dyDescent="0.25">
      <c r="A18" s="7">
        <v>15</v>
      </c>
      <c r="B18" s="9">
        <f t="shared" ca="1" si="0"/>
        <v>1909</v>
      </c>
      <c r="C18" s="16" t="b">
        <f t="shared" ca="1" si="3"/>
        <v>0</v>
      </c>
      <c r="D18" s="9">
        <f t="shared" ca="1" si="4"/>
        <v>0</v>
      </c>
      <c r="E18" s="4">
        <f t="shared" ca="1" si="5"/>
        <v>337</v>
      </c>
      <c r="F18" s="9">
        <f t="shared" ca="1" si="6"/>
        <v>1572</v>
      </c>
      <c r="G18" s="4">
        <f t="shared" ca="1" si="1"/>
        <v>1572</v>
      </c>
      <c r="H18" s="9">
        <f t="shared" ca="1" si="7"/>
        <v>0</v>
      </c>
      <c r="I18" s="5">
        <f t="shared" ca="1" si="8"/>
        <v>1740</v>
      </c>
      <c r="J18" s="9">
        <f t="shared" ca="1" si="2"/>
        <v>600.29999999999995</v>
      </c>
      <c r="K18" s="4">
        <f t="shared" ca="1" si="9"/>
        <v>0</v>
      </c>
      <c r="L18" s="9">
        <f t="shared" ca="1" si="10"/>
        <v>0</v>
      </c>
      <c r="M18" s="4">
        <f t="shared" ca="1" si="11"/>
        <v>600.29999999999995</v>
      </c>
      <c r="N18" s="11"/>
      <c r="Q18" s="14"/>
      <c r="R18" s="13"/>
      <c r="S18" s="13"/>
      <c r="T18" s="15"/>
      <c r="W18" s="10">
        <f ca="1">W16/(V12+1)</f>
        <v>39520.600790513832</v>
      </c>
      <c r="X18" s="12">
        <f ca="1">X16/(V12+1)</f>
        <v>0.35573122529644269</v>
      </c>
      <c r="Y18" s="21"/>
      <c r="Z18">
        <f t="shared" ca="1" si="12"/>
        <v>0.20435706657756403</v>
      </c>
    </row>
    <row r="19" spans="1:26" x14ac:dyDescent="0.25">
      <c r="A19" s="7">
        <v>16</v>
      </c>
      <c r="B19" s="9">
        <f t="shared" ca="1" si="0"/>
        <v>1572</v>
      </c>
      <c r="C19" s="16" t="b">
        <f t="shared" ca="1" si="3"/>
        <v>0</v>
      </c>
      <c r="D19" s="9">
        <f t="shared" ca="1" si="4"/>
        <v>0</v>
      </c>
      <c r="E19" s="4">
        <f t="shared" ca="1" si="5"/>
        <v>338</v>
      </c>
      <c r="F19" s="9">
        <f t="shared" ca="1" si="6"/>
        <v>1234</v>
      </c>
      <c r="G19" s="4">
        <f t="shared" ca="1" si="1"/>
        <v>1234</v>
      </c>
      <c r="H19" s="9">
        <f t="shared" ca="1" si="7"/>
        <v>1357</v>
      </c>
      <c r="I19" s="5">
        <f t="shared" ca="1" si="8"/>
        <v>1403</v>
      </c>
      <c r="J19" s="9">
        <f t="shared" ca="1" si="2"/>
        <v>484.03499999999997</v>
      </c>
      <c r="K19" s="4">
        <f t="shared" ca="1" si="9"/>
        <v>0</v>
      </c>
      <c r="L19" s="9">
        <f t="shared" ca="1" si="10"/>
        <v>1500</v>
      </c>
      <c r="M19" s="4">
        <f t="shared" ca="1" si="11"/>
        <v>1984.0349999999999</v>
      </c>
      <c r="N19" s="1"/>
      <c r="O19" s="2" t="s">
        <v>25</v>
      </c>
      <c r="P19" s="4">
        <f ca="1">INT(SUM(M4:M53))</f>
        <v>38241</v>
      </c>
      <c r="Q19" s="14"/>
      <c r="R19" s="13"/>
      <c r="S19" s="13"/>
      <c r="T19" s="15"/>
      <c r="Y19" s="22"/>
      <c r="Z19">
        <f t="shared" ca="1" si="12"/>
        <v>0.443582061623085</v>
      </c>
    </row>
    <row r="20" spans="1:26" x14ac:dyDescent="0.25">
      <c r="A20" s="7">
        <v>17</v>
      </c>
      <c r="B20" s="9">
        <f t="shared" ca="1" si="0"/>
        <v>1234</v>
      </c>
      <c r="C20" s="16">
        <f t="shared" ca="1" si="3"/>
        <v>1</v>
      </c>
      <c r="D20" s="9">
        <f t="shared" ca="1" si="4"/>
        <v>0</v>
      </c>
      <c r="E20" s="4">
        <f t="shared" ca="1" si="5"/>
        <v>337</v>
      </c>
      <c r="F20" s="9">
        <f t="shared" ca="1" si="6"/>
        <v>2254</v>
      </c>
      <c r="G20" s="4">
        <f t="shared" ca="1" si="1"/>
        <v>897</v>
      </c>
      <c r="H20" s="9">
        <f t="shared" ca="1" si="7"/>
        <v>0</v>
      </c>
      <c r="I20" s="5">
        <f t="shared" ca="1" si="8"/>
        <v>1065</v>
      </c>
      <c r="J20" s="9">
        <f t="shared" ca="1" si="2"/>
        <v>367.42499999999995</v>
      </c>
      <c r="K20" s="4">
        <f t="shared" ca="1" si="9"/>
        <v>0</v>
      </c>
      <c r="L20" s="9">
        <f t="shared" ca="1" si="10"/>
        <v>0</v>
      </c>
      <c r="M20" s="4">
        <f t="shared" ca="1" si="11"/>
        <v>367.42499999999995</v>
      </c>
      <c r="N20" s="1"/>
      <c r="Q20" s="14"/>
      <c r="R20" s="13"/>
      <c r="S20" s="13"/>
      <c r="T20" s="15"/>
      <c r="Y20" s="22"/>
      <c r="Z20">
        <f t="shared" ca="1" si="12"/>
        <v>0.13520437516164041</v>
      </c>
    </row>
    <row r="21" spans="1:26" x14ac:dyDescent="0.25">
      <c r="A21" s="7">
        <v>18</v>
      </c>
      <c r="B21" s="9">
        <f t="shared" ca="1" si="0"/>
        <v>897</v>
      </c>
      <c r="C21" s="16">
        <f t="shared" ca="1" si="3"/>
        <v>0</v>
      </c>
      <c r="D21" s="9">
        <f t="shared" ca="1" si="4"/>
        <v>1357</v>
      </c>
      <c r="E21" s="4">
        <f t="shared" ca="1" si="5"/>
        <v>339</v>
      </c>
      <c r="F21" s="9">
        <f t="shared" ca="1" si="6"/>
        <v>1915</v>
      </c>
      <c r="G21" s="4">
        <f t="shared" ca="1" si="1"/>
        <v>1915</v>
      </c>
      <c r="H21" s="9">
        <f t="shared" ca="1" si="7"/>
        <v>0</v>
      </c>
      <c r="I21" s="5">
        <f t="shared" ca="1" si="8"/>
        <v>1406</v>
      </c>
      <c r="J21" s="9">
        <f t="shared" ca="1" si="2"/>
        <v>485.06999999999994</v>
      </c>
      <c r="K21" s="4">
        <f t="shared" ca="1" si="9"/>
        <v>0</v>
      </c>
      <c r="L21" s="9">
        <f t="shared" ca="1" si="10"/>
        <v>0</v>
      </c>
      <c r="M21" s="4">
        <f t="shared" ca="1" si="11"/>
        <v>485.06999999999994</v>
      </c>
      <c r="N21" s="1"/>
      <c r="O21" s="2" t="s">
        <v>26</v>
      </c>
      <c r="P21" s="4">
        <f ca="1">COUNTIF(K4:K53,"&lt;&gt;0")</f>
        <v>0</v>
      </c>
      <c r="Q21" s="11"/>
      <c r="R21" s="15"/>
      <c r="S21" s="15"/>
      <c r="T21" s="15"/>
      <c r="Z21">
        <f t="shared" ca="1" si="12"/>
        <v>0.59644516825799032</v>
      </c>
    </row>
    <row r="22" spans="1:26" x14ac:dyDescent="0.25">
      <c r="A22" s="7">
        <v>19</v>
      </c>
      <c r="B22" s="9">
        <f t="shared" ca="1" si="0"/>
        <v>1915</v>
      </c>
      <c r="C22" s="16" t="b">
        <f t="shared" ca="1" si="3"/>
        <v>0</v>
      </c>
      <c r="D22" s="9">
        <f t="shared" ca="1" si="4"/>
        <v>0</v>
      </c>
      <c r="E22" s="4">
        <f t="shared" ca="1" si="5"/>
        <v>337</v>
      </c>
      <c r="F22" s="9">
        <f t="shared" ca="1" si="6"/>
        <v>1578</v>
      </c>
      <c r="G22" s="4">
        <f t="shared" ca="1" si="1"/>
        <v>1578</v>
      </c>
      <c r="H22" s="9">
        <f t="shared" ca="1" si="7"/>
        <v>0</v>
      </c>
      <c r="I22" s="5">
        <f t="shared" ca="1" si="8"/>
        <v>1746</v>
      </c>
      <c r="J22" s="9">
        <f t="shared" ca="1" si="2"/>
        <v>602.37</v>
      </c>
      <c r="K22" s="4">
        <f t="shared" ca="1" si="9"/>
        <v>0</v>
      </c>
      <c r="L22" s="9">
        <f t="shared" ca="1" si="10"/>
        <v>0</v>
      </c>
      <c r="M22" s="4">
        <f t="shared" ca="1" si="11"/>
        <v>602.37</v>
      </c>
      <c r="N22" s="1"/>
      <c r="Q22" s="11"/>
      <c r="R22" s="15"/>
      <c r="S22" s="15"/>
      <c r="T22" s="15"/>
      <c r="Z22">
        <f t="shared" ca="1" si="12"/>
        <v>0.82355169451088883</v>
      </c>
    </row>
    <row r="23" spans="1:26" x14ac:dyDescent="0.25">
      <c r="A23" s="7">
        <v>20</v>
      </c>
      <c r="B23" s="9">
        <f t="shared" ca="1" si="0"/>
        <v>1578</v>
      </c>
      <c r="C23" s="16" t="b">
        <f t="shared" ca="1" si="3"/>
        <v>0</v>
      </c>
      <c r="D23" s="9">
        <f t="shared" ca="1" si="4"/>
        <v>0</v>
      </c>
      <c r="E23" s="4">
        <f t="shared" ca="1" si="5"/>
        <v>340</v>
      </c>
      <c r="F23" s="9">
        <f t="shared" ca="1" si="6"/>
        <v>1238</v>
      </c>
      <c r="G23" s="4">
        <f t="shared" ca="1" si="1"/>
        <v>1238</v>
      </c>
      <c r="H23" s="9">
        <f t="shared" ca="1" si="7"/>
        <v>1353</v>
      </c>
      <c r="I23" s="5">
        <f t="shared" ca="1" si="8"/>
        <v>1408</v>
      </c>
      <c r="J23" s="9">
        <f t="shared" ca="1" si="2"/>
        <v>485.76</v>
      </c>
      <c r="K23" s="4">
        <f t="shared" ca="1" si="9"/>
        <v>0</v>
      </c>
      <c r="L23" s="9">
        <f t="shared" ca="1" si="10"/>
        <v>1500</v>
      </c>
      <c r="M23" s="4">
        <f t="shared" ca="1" si="11"/>
        <v>1985.76</v>
      </c>
      <c r="N23" s="1"/>
      <c r="Q23" s="1"/>
      <c r="R23" s="1"/>
      <c r="S23" s="1"/>
      <c r="Z23">
        <f t="shared" ca="1" si="12"/>
        <v>0.30975719319691142</v>
      </c>
    </row>
    <row r="24" spans="1:26" x14ac:dyDescent="0.25">
      <c r="A24" s="7">
        <v>21</v>
      </c>
      <c r="B24" s="9">
        <f t="shared" ca="1" si="0"/>
        <v>1238</v>
      </c>
      <c r="C24" s="16">
        <f t="shared" ca="1" si="3"/>
        <v>3</v>
      </c>
      <c r="D24" s="9">
        <f t="shared" ca="1" si="4"/>
        <v>0</v>
      </c>
      <c r="E24" s="4">
        <f ca="1">INT(NORMINV(RAND(),$P$4,$Q$4))</f>
        <v>337</v>
      </c>
      <c r="F24" s="9">
        <f t="shared" ca="1" si="6"/>
        <v>2254</v>
      </c>
      <c r="G24" s="4">
        <f t="shared" ca="1" si="1"/>
        <v>901</v>
      </c>
      <c r="H24" s="9">
        <f t="shared" ca="1" si="7"/>
        <v>0</v>
      </c>
      <c r="I24" s="5">
        <f t="shared" ca="1" si="8"/>
        <v>1069</v>
      </c>
      <c r="J24" s="9">
        <f t="shared" ca="1" si="2"/>
        <v>368.80499999999995</v>
      </c>
      <c r="K24" s="4">
        <f t="shared" ca="1" si="9"/>
        <v>0</v>
      </c>
      <c r="L24" s="9">
        <f t="shared" ca="1" si="10"/>
        <v>0</v>
      </c>
      <c r="M24" s="4">
        <f t="shared" ca="1" si="11"/>
        <v>368.80499999999995</v>
      </c>
      <c r="N24" s="1"/>
      <c r="Q24" s="1"/>
      <c r="R24" s="1"/>
      <c r="Z24">
        <f t="shared" ca="1" si="12"/>
        <v>0.69992677284856253</v>
      </c>
    </row>
    <row r="25" spans="1:26" x14ac:dyDescent="0.25">
      <c r="A25" s="7">
        <v>22</v>
      </c>
      <c r="B25" s="9">
        <f t="shared" ca="1" si="0"/>
        <v>901</v>
      </c>
      <c r="C25" s="16">
        <f t="shared" ca="1" si="3"/>
        <v>2</v>
      </c>
      <c r="D25" s="9">
        <f t="shared" ca="1" si="4"/>
        <v>0</v>
      </c>
      <c r="E25" s="4">
        <f t="shared" ca="1" si="5"/>
        <v>339</v>
      </c>
      <c r="F25" s="9">
        <f t="shared" ca="1" si="6"/>
        <v>1915</v>
      </c>
      <c r="G25" s="4">
        <f t="shared" ca="1" si="1"/>
        <v>562</v>
      </c>
      <c r="H25" s="9">
        <f t="shared" ca="1" si="7"/>
        <v>0</v>
      </c>
      <c r="I25" s="5">
        <f t="shared" ca="1" si="8"/>
        <v>731</v>
      </c>
      <c r="J25" s="9">
        <f t="shared" ca="1" si="2"/>
        <v>252.19499999999999</v>
      </c>
      <c r="K25" s="4">
        <f t="shared" ca="1" si="9"/>
        <v>0</v>
      </c>
      <c r="L25" s="9">
        <f t="shared" ca="1" si="10"/>
        <v>0</v>
      </c>
      <c r="M25" s="4">
        <f t="shared" ca="1" si="11"/>
        <v>252.19499999999999</v>
      </c>
      <c r="N25" s="1"/>
      <c r="Q25" s="1"/>
      <c r="R25" s="1"/>
      <c r="Z25">
        <f t="shared" ca="1" si="12"/>
        <v>0.24205314275943068</v>
      </c>
    </row>
    <row r="26" spans="1:26" x14ac:dyDescent="0.25">
      <c r="A26" s="7">
        <v>23</v>
      </c>
      <c r="B26" s="9">
        <f t="shared" ca="1" si="0"/>
        <v>562</v>
      </c>
      <c r="C26" s="16">
        <f t="shared" ca="1" si="3"/>
        <v>1</v>
      </c>
      <c r="D26" s="9">
        <f t="shared" ca="1" si="4"/>
        <v>0</v>
      </c>
      <c r="E26" s="4">
        <f t="shared" ca="1" si="5"/>
        <v>339</v>
      </c>
      <c r="F26" s="9">
        <f t="shared" ca="1" si="6"/>
        <v>1576</v>
      </c>
      <c r="G26" s="4">
        <f t="shared" ca="1" si="1"/>
        <v>223</v>
      </c>
      <c r="H26" s="9">
        <f t="shared" ca="1" si="7"/>
        <v>0</v>
      </c>
      <c r="I26" s="5">
        <f t="shared" ca="1" si="8"/>
        <v>392</v>
      </c>
      <c r="J26" s="9">
        <f t="shared" ca="1" si="2"/>
        <v>135.23999999999998</v>
      </c>
      <c r="K26" s="4">
        <f t="shared" ca="1" si="9"/>
        <v>0</v>
      </c>
      <c r="L26" s="9">
        <f t="shared" ca="1" si="10"/>
        <v>0</v>
      </c>
      <c r="M26" s="4">
        <f t="shared" ca="1" si="11"/>
        <v>135.23999999999998</v>
      </c>
      <c r="N26" s="1"/>
      <c r="O26" s="1"/>
      <c r="P26" s="1"/>
      <c r="Q26" s="1"/>
      <c r="R26" s="1"/>
      <c r="Z26">
        <f t="shared" ca="1" si="12"/>
        <v>0.13792518200196391</v>
      </c>
    </row>
    <row r="27" spans="1:26" x14ac:dyDescent="0.25">
      <c r="A27" s="7">
        <v>24</v>
      </c>
      <c r="B27" s="9">
        <f t="shared" ca="1" si="0"/>
        <v>223</v>
      </c>
      <c r="C27" s="16">
        <f t="shared" ca="1" si="3"/>
        <v>0</v>
      </c>
      <c r="D27" s="9">
        <f t="shared" ca="1" si="4"/>
        <v>1353</v>
      </c>
      <c r="E27" s="4">
        <f t="shared" ca="1" si="5"/>
        <v>339</v>
      </c>
      <c r="F27" s="9">
        <f t="shared" ca="1" si="6"/>
        <v>1237</v>
      </c>
      <c r="G27" s="4">
        <f t="shared" ca="1" si="1"/>
        <v>1237</v>
      </c>
      <c r="H27" s="9">
        <f t="shared" ca="1" si="7"/>
        <v>1354</v>
      </c>
      <c r="I27" s="5">
        <f t="shared" ca="1" si="8"/>
        <v>730</v>
      </c>
      <c r="J27" s="9">
        <f t="shared" ca="1" si="2"/>
        <v>251.85</v>
      </c>
      <c r="K27" s="4">
        <f t="shared" ca="1" si="9"/>
        <v>0</v>
      </c>
      <c r="L27" s="9">
        <f t="shared" ca="1" si="10"/>
        <v>1500</v>
      </c>
      <c r="M27" s="4">
        <f t="shared" ca="1" si="11"/>
        <v>1751.85</v>
      </c>
      <c r="N27" s="1"/>
      <c r="O27" s="1"/>
      <c r="P27" s="1"/>
      <c r="Q27" s="1"/>
      <c r="R27" s="1"/>
      <c r="Z27">
        <f t="shared" ca="1" si="12"/>
        <v>0.26605197722672402</v>
      </c>
    </row>
    <row r="28" spans="1:26" x14ac:dyDescent="0.25">
      <c r="A28" s="7">
        <v>25</v>
      </c>
      <c r="B28" s="9">
        <f t="shared" ca="1" si="0"/>
        <v>1237</v>
      </c>
      <c r="C28" s="16">
        <f t="shared" ca="1" si="3"/>
        <v>2</v>
      </c>
      <c r="D28" s="9">
        <f t="shared" ca="1" si="4"/>
        <v>0</v>
      </c>
      <c r="E28" s="4">
        <f t="shared" ref="E28:E48" ca="1" si="13">INT(NORMINV(RAND(),$P$3,$Q$3))</f>
        <v>439</v>
      </c>
      <c r="F28" s="9">
        <f t="shared" ca="1" si="6"/>
        <v>2152</v>
      </c>
      <c r="G28" s="4">
        <f t="shared" ca="1" si="1"/>
        <v>798</v>
      </c>
      <c r="H28" s="9">
        <f ca="1">IF(AND(H25=0,H26=0,H27=0,F28&lt;=$Q$7),IF(OR(C28=FALSE,C28=0),$P$7-F28,0),0)</f>
        <v>0</v>
      </c>
      <c r="I28" s="5">
        <f t="shared" ca="1" si="8"/>
        <v>1017</v>
      </c>
      <c r="J28" s="9">
        <f t="shared" ca="1" si="2"/>
        <v>350.86499999999995</v>
      </c>
      <c r="K28" s="4">
        <f t="shared" ca="1" si="9"/>
        <v>0</v>
      </c>
      <c r="L28" s="9">
        <f t="shared" ca="1" si="10"/>
        <v>0</v>
      </c>
      <c r="M28" s="4">
        <f t="shared" ca="1" si="11"/>
        <v>350.86499999999995</v>
      </c>
      <c r="N28" s="1"/>
      <c r="O28" s="1"/>
      <c r="P28" s="1"/>
      <c r="Q28" s="1"/>
      <c r="R28" s="1"/>
      <c r="Z28">
        <f t="shared" ca="1" si="12"/>
        <v>0.38589449295465705</v>
      </c>
    </row>
    <row r="29" spans="1:26" x14ac:dyDescent="0.25">
      <c r="A29" s="7">
        <v>26</v>
      </c>
      <c r="B29" s="9">
        <f t="shared" ca="1" si="0"/>
        <v>798</v>
      </c>
      <c r="C29" s="16">
        <f t="shared" ca="1" si="3"/>
        <v>1</v>
      </c>
      <c r="D29" s="9">
        <f t="shared" ca="1" si="4"/>
        <v>0</v>
      </c>
      <c r="E29" s="4">
        <f t="shared" ca="1" si="13"/>
        <v>439</v>
      </c>
      <c r="F29" s="9">
        <f t="shared" ca="1" si="6"/>
        <v>1713</v>
      </c>
      <c r="G29" s="4">
        <f t="shared" ca="1" si="1"/>
        <v>359</v>
      </c>
      <c r="H29" s="9">
        <f t="shared" ref="H29:H48" ca="1" si="14">IF(AND(H26=0,H27=0,H28=0,F29&lt;=$Q$7),IF(OR(C29=FALSE,C29=0),$P$7-F29,0),0)</f>
        <v>0</v>
      </c>
      <c r="I29" s="5">
        <f t="shared" ca="1" si="8"/>
        <v>578</v>
      </c>
      <c r="J29" s="9">
        <f t="shared" ca="1" si="2"/>
        <v>199.41</v>
      </c>
      <c r="K29" s="4">
        <f t="shared" ca="1" si="9"/>
        <v>0</v>
      </c>
      <c r="L29" s="9">
        <f t="shared" ca="1" si="10"/>
        <v>0</v>
      </c>
      <c r="M29" s="4">
        <f t="shared" ca="1" si="11"/>
        <v>199.41</v>
      </c>
      <c r="N29" s="1"/>
      <c r="O29" s="1"/>
      <c r="P29" s="1"/>
      <c r="Q29" s="1"/>
      <c r="R29" s="1"/>
      <c r="Z29">
        <f t="shared" ca="1" si="12"/>
        <v>0.29356621316509313</v>
      </c>
    </row>
    <row r="30" spans="1:26" x14ac:dyDescent="0.25">
      <c r="A30" s="7">
        <v>27</v>
      </c>
      <c r="B30" s="9">
        <f t="shared" ca="1" si="0"/>
        <v>359</v>
      </c>
      <c r="C30" s="16">
        <f t="shared" ca="1" si="3"/>
        <v>0</v>
      </c>
      <c r="D30" s="9">
        <f t="shared" ca="1" si="4"/>
        <v>1354</v>
      </c>
      <c r="E30" s="4">
        <f t="shared" ca="1" si="13"/>
        <v>439</v>
      </c>
      <c r="F30" s="9">
        <f t="shared" ca="1" si="6"/>
        <v>1274</v>
      </c>
      <c r="G30" s="4">
        <f t="shared" ca="1" si="1"/>
        <v>1274</v>
      </c>
      <c r="H30" s="9">
        <f t="shared" ca="1" si="14"/>
        <v>0</v>
      </c>
      <c r="I30" s="5">
        <f t="shared" ca="1" si="8"/>
        <v>816</v>
      </c>
      <c r="J30" s="9">
        <f t="shared" ca="1" si="2"/>
        <v>281.52</v>
      </c>
      <c r="K30" s="4">
        <f t="shared" ca="1" si="9"/>
        <v>0</v>
      </c>
      <c r="L30" s="9">
        <f t="shared" ca="1" si="10"/>
        <v>0</v>
      </c>
      <c r="M30" s="4">
        <f t="shared" ca="1" si="11"/>
        <v>281.52</v>
      </c>
      <c r="N30" s="1"/>
      <c r="O30" s="1"/>
      <c r="P30" s="1"/>
      <c r="Q30" s="1"/>
      <c r="R30" s="1"/>
      <c r="Z30">
        <f t="shared" ca="1" si="12"/>
        <v>0.85658835779053277</v>
      </c>
    </row>
    <row r="31" spans="1:26" x14ac:dyDescent="0.25">
      <c r="A31" s="7">
        <v>28</v>
      </c>
      <c r="B31" s="9">
        <f t="shared" ca="1" si="0"/>
        <v>1274</v>
      </c>
      <c r="C31" s="16" t="b">
        <f t="shared" ca="1" si="3"/>
        <v>0</v>
      </c>
      <c r="D31" s="9">
        <f t="shared" ca="1" si="4"/>
        <v>0</v>
      </c>
      <c r="E31" s="4">
        <f t="shared" ca="1" si="13"/>
        <v>433</v>
      </c>
      <c r="F31" s="9">
        <f t="shared" ca="1" si="6"/>
        <v>841</v>
      </c>
      <c r="G31" s="4">
        <f t="shared" ca="1" si="1"/>
        <v>841</v>
      </c>
      <c r="H31" s="9">
        <f t="shared" ca="1" si="14"/>
        <v>2218</v>
      </c>
      <c r="I31" s="5">
        <f t="shared" ca="1" si="8"/>
        <v>1057</v>
      </c>
      <c r="J31" s="9">
        <f t="shared" ca="1" si="2"/>
        <v>364.66499999999996</v>
      </c>
      <c r="K31" s="4">
        <f t="shared" ca="1" si="9"/>
        <v>0</v>
      </c>
      <c r="L31" s="9">
        <f t="shared" ca="1" si="10"/>
        <v>1500</v>
      </c>
      <c r="M31" s="4">
        <f t="shared" ca="1" si="11"/>
        <v>1864.665</v>
      </c>
      <c r="N31" s="1"/>
      <c r="O31" s="1"/>
      <c r="P31" s="1"/>
      <c r="Q31" s="1"/>
      <c r="R31" s="1"/>
      <c r="Z31">
        <f t="shared" ca="1" si="12"/>
        <v>0.56461793436021845</v>
      </c>
    </row>
    <row r="32" spans="1:26" x14ac:dyDescent="0.25">
      <c r="A32" s="7">
        <v>29</v>
      </c>
      <c r="B32" s="9">
        <f t="shared" ca="1" si="0"/>
        <v>841</v>
      </c>
      <c r="C32" s="16">
        <f t="shared" ca="1" si="3"/>
        <v>1</v>
      </c>
      <c r="D32" s="9">
        <f t="shared" ca="1" si="4"/>
        <v>0</v>
      </c>
      <c r="E32" s="4">
        <f t="shared" ca="1" si="13"/>
        <v>425</v>
      </c>
      <c r="F32" s="9">
        <f t="shared" ca="1" si="6"/>
        <v>2634</v>
      </c>
      <c r="G32" s="4">
        <f t="shared" ca="1" si="1"/>
        <v>416</v>
      </c>
      <c r="H32" s="9">
        <f t="shared" ca="1" si="14"/>
        <v>0</v>
      </c>
      <c r="I32" s="5">
        <f t="shared" ca="1" si="8"/>
        <v>628</v>
      </c>
      <c r="J32" s="9">
        <f t="shared" ca="1" si="2"/>
        <v>216.66</v>
      </c>
      <c r="K32" s="4">
        <f t="shared" ca="1" si="9"/>
        <v>0</v>
      </c>
      <c r="L32" s="9">
        <f t="shared" ca="1" si="10"/>
        <v>0</v>
      </c>
      <c r="M32" s="4">
        <f t="shared" ca="1" si="11"/>
        <v>216.66</v>
      </c>
      <c r="N32" s="1"/>
      <c r="O32" s="1"/>
      <c r="P32" s="1"/>
      <c r="Q32" s="1"/>
      <c r="R32" s="1"/>
      <c r="Z32">
        <f t="shared" ca="1" si="12"/>
        <v>5.6955805755225963E-2</v>
      </c>
    </row>
    <row r="33" spans="1:26" x14ac:dyDescent="0.25">
      <c r="A33" s="7">
        <v>30</v>
      </c>
      <c r="B33" s="9">
        <f t="shared" ca="1" si="0"/>
        <v>416</v>
      </c>
      <c r="C33" s="16">
        <f t="shared" ca="1" si="3"/>
        <v>0</v>
      </c>
      <c r="D33" s="9">
        <f t="shared" ca="1" si="4"/>
        <v>2218</v>
      </c>
      <c r="E33" s="4">
        <f t="shared" ca="1" si="13"/>
        <v>431</v>
      </c>
      <c r="F33" s="9">
        <f t="shared" ca="1" si="6"/>
        <v>2203</v>
      </c>
      <c r="G33" s="4">
        <f t="shared" ca="1" si="1"/>
        <v>2203</v>
      </c>
      <c r="H33" s="9">
        <f t="shared" ca="1" si="14"/>
        <v>0</v>
      </c>
      <c r="I33" s="5">
        <f t="shared" ca="1" si="8"/>
        <v>1309</v>
      </c>
      <c r="J33" s="9">
        <f t="shared" ca="1" si="2"/>
        <v>451.60499999999996</v>
      </c>
      <c r="K33" s="4">
        <f t="shared" ca="1" si="9"/>
        <v>0</v>
      </c>
      <c r="L33" s="9">
        <f t="shared" ca="1" si="10"/>
        <v>0</v>
      </c>
      <c r="M33" s="4">
        <f t="shared" ca="1" si="11"/>
        <v>451.60499999999996</v>
      </c>
      <c r="N33" s="1"/>
      <c r="O33" s="1"/>
      <c r="P33" s="1"/>
      <c r="Q33" s="1"/>
      <c r="R33" s="1"/>
      <c r="Z33">
        <f t="shared" ca="1" si="12"/>
        <v>0.17137049233412027</v>
      </c>
    </row>
    <row r="34" spans="1:26" x14ac:dyDescent="0.25">
      <c r="A34" s="7">
        <v>31</v>
      </c>
      <c r="B34" s="9">
        <f t="shared" ca="1" si="0"/>
        <v>2203</v>
      </c>
      <c r="C34" s="16" t="b">
        <f t="shared" ca="1" si="3"/>
        <v>0</v>
      </c>
      <c r="D34" s="9">
        <f t="shared" ca="1" si="4"/>
        <v>0</v>
      </c>
      <c r="E34" s="4">
        <f t="shared" ca="1" si="13"/>
        <v>425</v>
      </c>
      <c r="F34" s="9">
        <f t="shared" ca="1" si="6"/>
        <v>1778</v>
      </c>
      <c r="G34" s="4">
        <f t="shared" ca="1" si="1"/>
        <v>1778</v>
      </c>
      <c r="H34" s="9">
        <f t="shared" ca="1" si="14"/>
        <v>0</v>
      </c>
      <c r="I34" s="5">
        <f t="shared" ca="1" si="8"/>
        <v>1990</v>
      </c>
      <c r="J34" s="9">
        <f t="shared" ca="1" si="2"/>
        <v>686.55</v>
      </c>
      <c r="K34" s="4">
        <f t="shared" ca="1" si="9"/>
        <v>0</v>
      </c>
      <c r="L34" s="9">
        <f t="shared" ca="1" si="10"/>
        <v>0</v>
      </c>
      <c r="M34" s="4">
        <f t="shared" ca="1" si="11"/>
        <v>686.55</v>
      </c>
      <c r="N34" s="1"/>
      <c r="O34" s="1"/>
      <c r="P34" s="1"/>
      <c r="Q34" s="1"/>
      <c r="R34" s="1"/>
      <c r="Z34">
        <f t="shared" ca="1" si="12"/>
        <v>0.79654504993401598</v>
      </c>
    </row>
    <row r="35" spans="1:26" x14ac:dyDescent="0.25">
      <c r="A35" s="7">
        <v>32</v>
      </c>
      <c r="B35" s="9">
        <f t="shared" ca="1" si="0"/>
        <v>1778</v>
      </c>
      <c r="C35" s="16" t="b">
        <f t="shared" ca="1" si="3"/>
        <v>0</v>
      </c>
      <c r="D35" s="9">
        <f t="shared" ca="1" si="4"/>
        <v>0</v>
      </c>
      <c r="E35" s="4">
        <f t="shared" ca="1" si="13"/>
        <v>429</v>
      </c>
      <c r="F35" s="9">
        <f t="shared" ca="1" si="6"/>
        <v>1349</v>
      </c>
      <c r="G35" s="4">
        <f t="shared" ca="1" si="1"/>
        <v>1349</v>
      </c>
      <c r="H35" s="9">
        <f t="shared" ca="1" si="14"/>
        <v>1710</v>
      </c>
      <c r="I35" s="5">
        <f t="shared" ca="1" si="8"/>
        <v>1563</v>
      </c>
      <c r="J35" s="9">
        <f t="shared" ca="1" si="2"/>
        <v>539.23500000000001</v>
      </c>
      <c r="K35" s="4">
        <f t="shared" ca="1" si="9"/>
        <v>0</v>
      </c>
      <c r="L35" s="9">
        <f t="shared" ca="1" si="10"/>
        <v>1500</v>
      </c>
      <c r="M35" s="4">
        <f t="shared" ca="1" si="11"/>
        <v>2039.2350000000001</v>
      </c>
      <c r="N35" s="1"/>
      <c r="O35" s="1"/>
      <c r="P35" s="1"/>
      <c r="Q35" s="1"/>
      <c r="R35" s="1"/>
      <c r="Z35">
        <f t="shared" ca="1" si="12"/>
        <v>0.84239177248891395</v>
      </c>
    </row>
    <row r="36" spans="1:26" x14ac:dyDescent="0.25">
      <c r="A36" s="7">
        <v>33</v>
      </c>
      <c r="B36" s="9">
        <f t="shared" ref="B36:B53" ca="1" si="15">G35</f>
        <v>1349</v>
      </c>
      <c r="C36" s="16">
        <f t="shared" ca="1" si="3"/>
        <v>3</v>
      </c>
      <c r="D36" s="9">
        <f t="shared" ca="1" si="4"/>
        <v>0</v>
      </c>
      <c r="E36" s="4">
        <f t="shared" ca="1" si="13"/>
        <v>430</v>
      </c>
      <c r="F36" s="9">
        <f t="shared" ca="1" si="6"/>
        <v>2629</v>
      </c>
      <c r="G36" s="4">
        <f t="shared" ref="G36:G53" ca="1" si="16">B36+D36-E36</f>
        <v>919</v>
      </c>
      <c r="H36" s="9">
        <f t="shared" ca="1" si="14"/>
        <v>0</v>
      </c>
      <c r="I36" s="5">
        <f t="shared" ca="1" si="8"/>
        <v>1134</v>
      </c>
      <c r="J36" s="9">
        <f t="shared" ref="J36:J67" ca="1" si="17">$O$12*I36</f>
        <v>391.22999999999996</v>
      </c>
      <c r="K36" s="4">
        <f t="shared" ca="1" si="9"/>
        <v>0</v>
      </c>
      <c r="L36" s="9">
        <f t="shared" ca="1" si="10"/>
        <v>0</v>
      </c>
      <c r="M36" s="4">
        <f t="shared" ca="1" si="11"/>
        <v>391.22999999999996</v>
      </c>
      <c r="N36" s="1"/>
      <c r="O36" s="1"/>
      <c r="P36" s="1"/>
      <c r="Q36" s="1"/>
      <c r="R36" s="1"/>
      <c r="Z36">
        <f t="shared" ca="1" si="12"/>
        <v>0.59999146248785118</v>
      </c>
    </row>
    <row r="37" spans="1:26" x14ac:dyDescent="0.25">
      <c r="A37" s="7">
        <v>34</v>
      </c>
      <c r="B37" s="9">
        <f t="shared" ca="1" si="15"/>
        <v>919</v>
      </c>
      <c r="C37" s="16">
        <f t="shared" ca="1" si="3"/>
        <v>2</v>
      </c>
      <c r="D37" s="9">
        <f t="shared" ref="D37:D68" ca="1" si="18">IF(C37=0,IF(C36=FALSE,H36,IF(OR(C35=FALSE,C35=0),H35,IF(OR(C34=FALSE,C34=0),H34,H33))),0)</f>
        <v>0</v>
      </c>
      <c r="E37" s="4">
        <f t="shared" ca="1" si="13"/>
        <v>424</v>
      </c>
      <c r="F37" s="9">
        <f t="shared" ca="1" si="6"/>
        <v>2205</v>
      </c>
      <c r="G37" s="4">
        <f t="shared" ca="1" si="16"/>
        <v>495</v>
      </c>
      <c r="H37" s="9">
        <f t="shared" ca="1" si="14"/>
        <v>0</v>
      </c>
      <c r="I37" s="5">
        <f t="shared" ca="1" si="8"/>
        <v>707</v>
      </c>
      <c r="J37" s="9">
        <f t="shared" ca="1" si="17"/>
        <v>243.91499999999999</v>
      </c>
      <c r="K37" s="4">
        <f t="shared" ca="1" si="9"/>
        <v>0</v>
      </c>
      <c r="L37" s="9">
        <f t="shared" ref="L37:L53" ca="1" si="19">IF(H37&lt;&gt;0,$Q$12,0)</f>
        <v>0</v>
      </c>
      <c r="M37" s="4">
        <f t="shared" ca="1" si="11"/>
        <v>243.91499999999999</v>
      </c>
      <c r="N37" s="1"/>
      <c r="O37" s="1"/>
      <c r="P37" s="1"/>
      <c r="Q37" s="1"/>
      <c r="R37" s="1"/>
      <c r="Z37">
        <f t="shared" ca="1" si="12"/>
        <v>7.4446017041101986E-2</v>
      </c>
    </row>
    <row r="38" spans="1:26" x14ac:dyDescent="0.25">
      <c r="A38" s="7">
        <v>35</v>
      </c>
      <c r="B38" s="9">
        <f t="shared" ca="1" si="15"/>
        <v>495</v>
      </c>
      <c r="C38" s="16">
        <f t="shared" ca="1" si="3"/>
        <v>1</v>
      </c>
      <c r="D38" s="9">
        <f t="shared" ca="1" si="18"/>
        <v>0</v>
      </c>
      <c r="E38" s="4">
        <f t="shared" ca="1" si="13"/>
        <v>432</v>
      </c>
      <c r="F38" s="9">
        <f t="shared" ca="1" si="6"/>
        <v>1773</v>
      </c>
      <c r="G38" s="4">
        <f t="shared" ca="1" si="16"/>
        <v>63</v>
      </c>
      <c r="H38" s="9">
        <f t="shared" ca="1" si="14"/>
        <v>0</v>
      </c>
      <c r="I38" s="5">
        <f t="shared" ca="1" si="8"/>
        <v>279</v>
      </c>
      <c r="J38" s="9">
        <f t="shared" ca="1" si="17"/>
        <v>96.254999999999995</v>
      </c>
      <c r="K38" s="4">
        <f t="shared" ca="1" si="9"/>
        <v>0</v>
      </c>
      <c r="L38" s="9">
        <f t="shared" ca="1" si="19"/>
        <v>0</v>
      </c>
      <c r="M38" s="4">
        <f t="shared" ca="1" si="11"/>
        <v>96.254999999999995</v>
      </c>
      <c r="N38" s="1"/>
      <c r="O38" s="1"/>
      <c r="P38" s="1"/>
      <c r="Q38" s="1"/>
      <c r="R38" s="1"/>
      <c r="Z38">
        <f t="shared" ca="1" si="12"/>
        <v>0.68089652472674767</v>
      </c>
    </row>
    <row r="39" spans="1:26" x14ac:dyDescent="0.25">
      <c r="A39" s="7">
        <v>36</v>
      </c>
      <c r="B39" s="9">
        <f t="shared" ca="1" si="15"/>
        <v>63</v>
      </c>
      <c r="C39" s="16">
        <f t="shared" ca="1" si="3"/>
        <v>0</v>
      </c>
      <c r="D39" s="9">
        <f t="shared" ca="1" si="18"/>
        <v>1710</v>
      </c>
      <c r="E39" s="4">
        <f t="shared" ca="1" si="13"/>
        <v>434</v>
      </c>
      <c r="F39" s="9">
        <f t="shared" ca="1" si="6"/>
        <v>1339</v>
      </c>
      <c r="G39" s="4">
        <f t="shared" ca="1" si="16"/>
        <v>1339</v>
      </c>
      <c r="H39" s="9">
        <f t="shared" ca="1" si="14"/>
        <v>1720</v>
      </c>
      <c r="I39" s="5">
        <f t="shared" ca="1" si="8"/>
        <v>701</v>
      </c>
      <c r="J39" s="9">
        <f t="shared" ca="1" si="17"/>
        <v>241.84499999999997</v>
      </c>
      <c r="K39" s="4">
        <f t="shared" ca="1" si="9"/>
        <v>0</v>
      </c>
      <c r="L39" s="9">
        <f t="shared" ca="1" si="19"/>
        <v>1500</v>
      </c>
      <c r="M39" s="4">
        <f t="shared" ca="1" si="11"/>
        <v>1741.845</v>
      </c>
      <c r="N39" s="1"/>
      <c r="O39" s="1"/>
      <c r="P39" s="1"/>
      <c r="Q39" s="1"/>
      <c r="R39" s="1"/>
      <c r="Z39">
        <f t="shared" ca="1" si="12"/>
        <v>0.76013303766363649</v>
      </c>
    </row>
    <row r="40" spans="1:26" x14ac:dyDescent="0.25">
      <c r="A40" s="7">
        <v>37</v>
      </c>
      <c r="B40" s="9">
        <f t="shared" ca="1" si="15"/>
        <v>1339</v>
      </c>
      <c r="C40" s="16">
        <f t="shared" ca="1" si="3"/>
        <v>1</v>
      </c>
      <c r="D40" s="9">
        <f t="shared" ca="1" si="18"/>
        <v>0</v>
      </c>
      <c r="E40" s="4">
        <f t="shared" ca="1" si="13"/>
        <v>440</v>
      </c>
      <c r="F40" s="9">
        <f t="shared" ca="1" si="6"/>
        <v>2619</v>
      </c>
      <c r="G40" s="4">
        <f t="shared" ca="1" si="16"/>
        <v>899</v>
      </c>
      <c r="H40" s="9">
        <f t="shared" ca="1" si="14"/>
        <v>0</v>
      </c>
      <c r="I40" s="5">
        <f t="shared" ca="1" si="8"/>
        <v>1119</v>
      </c>
      <c r="J40" s="9">
        <f t="shared" ca="1" si="17"/>
        <v>386.05499999999995</v>
      </c>
      <c r="K40" s="4">
        <f t="shared" ca="1" si="9"/>
        <v>0</v>
      </c>
      <c r="L40" s="9">
        <f t="shared" ca="1" si="19"/>
        <v>0</v>
      </c>
      <c r="M40" s="4">
        <f t="shared" ca="1" si="11"/>
        <v>386.05499999999995</v>
      </c>
      <c r="N40" s="1"/>
      <c r="O40" s="1"/>
      <c r="P40" s="1"/>
      <c r="Q40" s="1"/>
      <c r="R40" s="1"/>
      <c r="Z40">
        <f t="shared" ca="1" si="12"/>
        <v>0.21978020923176289</v>
      </c>
    </row>
    <row r="41" spans="1:26" x14ac:dyDescent="0.25">
      <c r="A41" s="7">
        <v>38</v>
      </c>
      <c r="B41" s="9">
        <f t="shared" ca="1" si="15"/>
        <v>899</v>
      </c>
      <c r="C41" s="16">
        <f t="shared" ca="1" si="3"/>
        <v>0</v>
      </c>
      <c r="D41" s="9">
        <f t="shared" ca="1" si="18"/>
        <v>1720</v>
      </c>
      <c r="E41" s="4">
        <f t="shared" ca="1" si="13"/>
        <v>435</v>
      </c>
      <c r="F41" s="9">
        <f t="shared" ca="1" si="6"/>
        <v>2184</v>
      </c>
      <c r="G41" s="4">
        <f t="shared" ca="1" si="16"/>
        <v>2184</v>
      </c>
      <c r="H41" s="9">
        <f t="shared" ca="1" si="14"/>
        <v>0</v>
      </c>
      <c r="I41" s="5">
        <f t="shared" ca="1" si="8"/>
        <v>1541</v>
      </c>
      <c r="J41" s="9">
        <f t="shared" ca="1" si="17"/>
        <v>531.64499999999998</v>
      </c>
      <c r="K41" s="4">
        <f t="shared" ca="1" si="9"/>
        <v>0</v>
      </c>
      <c r="L41" s="9">
        <f t="shared" ca="1" si="19"/>
        <v>0</v>
      </c>
      <c r="M41" s="4">
        <f t="shared" ca="1" si="11"/>
        <v>531.64499999999998</v>
      </c>
      <c r="N41" s="1"/>
      <c r="O41" s="1"/>
      <c r="P41" s="1"/>
      <c r="Q41" s="1"/>
      <c r="R41" s="1"/>
      <c r="Z41">
        <f t="shared" ca="1" si="12"/>
        <v>0.77771217054125197</v>
      </c>
    </row>
    <row r="42" spans="1:26" x14ac:dyDescent="0.25">
      <c r="A42" s="7">
        <v>39</v>
      </c>
      <c r="B42" s="9">
        <f t="shared" ca="1" si="15"/>
        <v>2184</v>
      </c>
      <c r="C42" s="16" t="b">
        <f t="shared" ca="1" si="3"/>
        <v>0</v>
      </c>
      <c r="D42" s="9">
        <f t="shared" ca="1" si="18"/>
        <v>0</v>
      </c>
      <c r="E42" s="4">
        <f t="shared" ca="1" si="13"/>
        <v>437</v>
      </c>
      <c r="F42" s="9">
        <f t="shared" ca="1" si="6"/>
        <v>1747</v>
      </c>
      <c r="G42" s="4">
        <f t="shared" ca="1" si="16"/>
        <v>1747</v>
      </c>
      <c r="H42" s="9">
        <f t="shared" ca="1" si="14"/>
        <v>0</v>
      </c>
      <c r="I42" s="5">
        <f t="shared" ca="1" si="8"/>
        <v>1965</v>
      </c>
      <c r="J42" s="9">
        <f t="shared" ca="1" si="17"/>
        <v>677.92499999999995</v>
      </c>
      <c r="K42" s="4">
        <f t="shared" ca="1" si="9"/>
        <v>0</v>
      </c>
      <c r="L42" s="9">
        <f t="shared" ca="1" si="19"/>
        <v>0</v>
      </c>
      <c r="M42" s="4">
        <f t="shared" ca="1" si="11"/>
        <v>677.92499999999995</v>
      </c>
      <c r="N42" s="1"/>
      <c r="O42" s="1"/>
      <c r="P42" s="1"/>
      <c r="Q42" s="1"/>
      <c r="R42" s="1"/>
      <c r="Z42">
        <f t="shared" ca="1" si="12"/>
        <v>0.57000848121568159</v>
      </c>
    </row>
    <row r="43" spans="1:26" x14ac:dyDescent="0.25">
      <c r="A43" s="7">
        <v>40</v>
      </c>
      <c r="B43" s="9">
        <f t="shared" ca="1" si="15"/>
        <v>1747</v>
      </c>
      <c r="C43" s="16" t="b">
        <f t="shared" ca="1" si="3"/>
        <v>0</v>
      </c>
      <c r="D43" s="9">
        <f t="shared" ca="1" si="18"/>
        <v>0</v>
      </c>
      <c r="E43" s="4">
        <f ca="1">INT(NORMINV(RAND(),$P$3,$Q$3))</f>
        <v>435</v>
      </c>
      <c r="F43" s="9">
        <f t="shared" ca="1" si="6"/>
        <v>1312</v>
      </c>
      <c r="G43" s="4">
        <f t="shared" ca="1" si="16"/>
        <v>1312</v>
      </c>
      <c r="H43" s="9">
        <f t="shared" ca="1" si="14"/>
        <v>1747</v>
      </c>
      <c r="I43" s="5">
        <f t="shared" ca="1" si="8"/>
        <v>1529</v>
      </c>
      <c r="J43" s="9">
        <f t="shared" ca="1" si="17"/>
        <v>527.505</v>
      </c>
      <c r="K43" s="4">
        <f t="shared" ca="1" si="9"/>
        <v>0</v>
      </c>
      <c r="L43" s="9">
        <f t="shared" ca="1" si="19"/>
        <v>1500</v>
      </c>
      <c r="M43" s="4">
        <f t="shared" ca="1" si="11"/>
        <v>2027.5050000000001</v>
      </c>
      <c r="N43" s="1"/>
      <c r="O43" s="1"/>
      <c r="P43" s="1"/>
      <c r="Q43" s="1"/>
      <c r="R43" s="1"/>
      <c r="Z43">
        <f t="shared" ca="1" si="12"/>
        <v>0.65342994959581602</v>
      </c>
    </row>
    <row r="44" spans="1:26" x14ac:dyDescent="0.25">
      <c r="A44" s="7">
        <v>41</v>
      </c>
      <c r="B44" s="9">
        <f t="shared" ca="1" si="15"/>
        <v>1312</v>
      </c>
      <c r="C44" s="16">
        <f t="shared" ca="1" si="3"/>
        <v>2</v>
      </c>
      <c r="D44" s="9">
        <f t="shared" ca="1" si="18"/>
        <v>0</v>
      </c>
      <c r="E44" s="4">
        <f t="shared" ca="1" si="13"/>
        <v>437</v>
      </c>
      <c r="F44" s="9">
        <f t="shared" ca="1" si="6"/>
        <v>2622</v>
      </c>
      <c r="G44" s="4">
        <f t="shared" ca="1" si="16"/>
        <v>875</v>
      </c>
      <c r="H44" s="9">
        <f t="shared" ca="1" si="14"/>
        <v>0</v>
      </c>
      <c r="I44" s="5">
        <f t="shared" ca="1" si="8"/>
        <v>1093</v>
      </c>
      <c r="J44" s="9">
        <f t="shared" ca="1" si="17"/>
        <v>377.08499999999998</v>
      </c>
      <c r="K44" s="4">
        <f t="shared" ca="1" si="9"/>
        <v>0</v>
      </c>
      <c r="L44" s="9">
        <f t="shared" ca="1" si="19"/>
        <v>0</v>
      </c>
      <c r="M44" s="4">
        <f t="shared" ca="1" si="11"/>
        <v>377.08499999999998</v>
      </c>
      <c r="N44" s="1"/>
      <c r="O44" s="1"/>
      <c r="P44" s="1"/>
      <c r="Q44" s="1"/>
      <c r="R44" s="1"/>
      <c r="Z44">
        <f t="shared" ca="1" si="12"/>
        <v>0.53731222061953721</v>
      </c>
    </row>
    <row r="45" spans="1:26" x14ac:dyDescent="0.25">
      <c r="A45" s="7">
        <v>42</v>
      </c>
      <c r="B45" s="9">
        <f t="shared" ca="1" si="15"/>
        <v>875</v>
      </c>
      <c r="C45" s="16">
        <f t="shared" ca="1" si="3"/>
        <v>1</v>
      </c>
      <c r="D45" s="9">
        <f t="shared" ca="1" si="18"/>
        <v>0</v>
      </c>
      <c r="E45" s="4">
        <f t="shared" ca="1" si="13"/>
        <v>433</v>
      </c>
      <c r="F45" s="9">
        <f t="shared" ca="1" si="6"/>
        <v>2189</v>
      </c>
      <c r="G45" s="4">
        <f t="shared" ca="1" si="16"/>
        <v>442</v>
      </c>
      <c r="H45" s="9">
        <f t="shared" ca="1" si="14"/>
        <v>0</v>
      </c>
      <c r="I45" s="5">
        <f t="shared" ca="1" si="8"/>
        <v>658</v>
      </c>
      <c r="J45" s="9">
        <f t="shared" ca="1" si="17"/>
        <v>227.01</v>
      </c>
      <c r="K45" s="4">
        <f t="shared" ca="1" si="9"/>
        <v>0</v>
      </c>
      <c r="L45" s="9">
        <f t="shared" ca="1" si="19"/>
        <v>0</v>
      </c>
      <c r="M45" s="4">
        <f t="shared" ca="1" si="11"/>
        <v>227.01</v>
      </c>
      <c r="N45" s="1"/>
      <c r="O45" s="1"/>
      <c r="P45" s="1"/>
      <c r="Q45" s="1"/>
      <c r="R45" s="1"/>
      <c r="Z45">
        <f t="shared" ca="1" si="12"/>
        <v>7.6608985061235257E-2</v>
      </c>
    </row>
    <row r="46" spans="1:26" x14ac:dyDescent="0.25">
      <c r="A46" s="7">
        <v>43</v>
      </c>
      <c r="B46" s="9">
        <f t="shared" ca="1" si="15"/>
        <v>442</v>
      </c>
      <c r="C46" s="16">
        <f t="shared" ca="1" si="3"/>
        <v>0</v>
      </c>
      <c r="D46" s="9">
        <f t="shared" ca="1" si="18"/>
        <v>1747</v>
      </c>
      <c r="E46" s="4">
        <f t="shared" ca="1" si="13"/>
        <v>440</v>
      </c>
      <c r="F46" s="9">
        <f t="shared" ca="1" si="6"/>
        <v>1749</v>
      </c>
      <c r="G46" s="4">
        <f t="shared" ca="1" si="16"/>
        <v>1749</v>
      </c>
      <c r="H46" s="9">
        <f t="shared" ca="1" si="14"/>
        <v>0</v>
      </c>
      <c r="I46" s="5">
        <f t="shared" ca="1" si="8"/>
        <v>1095</v>
      </c>
      <c r="J46" s="9">
        <f t="shared" ca="1" si="17"/>
        <v>377.77499999999998</v>
      </c>
      <c r="K46" s="4">
        <f t="shared" ca="1" si="9"/>
        <v>0</v>
      </c>
      <c r="L46" s="9">
        <f t="shared" ca="1" si="19"/>
        <v>0</v>
      </c>
      <c r="M46" s="4">
        <f t="shared" ca="1" si="11"/>
        <v>377.77499999999998</v>
      </c>
      <c r="N46" s="1"/>
      <c r="O46" s="1"/>
      <c r="P46" s="1"/>
      <c r="Q46" s="1"/>
      <c r="R46" s="1"/>
      <c r="Z46">
        <f t="shared" ca="1" si="12"/>
        <v>0.18522069162958399</v>
      </c>
    </row>
    <row r="47" spans="1:26" x14ac:dyDescent="0.25">
      <c r="A47" s="7">
        <v>44</v>
      </c>
      <c r="B47" s="9">
        <f t="shared" ca="1" si="15"/>
        <v>1749</v>
      </c>
      <c r="C47" s="16" t="b">
        <f t="shared" ca="1" si="3"/>
        <v>0</v>
      </c>
      <c r="D47" s="9">
        <f t="shared" ca="1" si="18"/>
        <v>0</v>
      </c>
      <c r="E47" s="4">
        <f t="shared" ca="1" si="13"/>
        <v>436</v>
      </c>
      <c r="F47" s="9">
        <f t="shared" ca="1" si="6"/>
        <v>1313</v>
      </c>
      <c r="G47" s="4">
        <f t="shared" ca="1" si="16"/>
        <v>1313</v>
      </c>
      <c r="H47" s="9">
        <f t="shared" ca="1" si="14"/>
        <v>1746</v>
      </c>
      <c r="I47" s="5">
        <f t="shared" ca="1" si="8"/>
        <v>1531</v>
      </c>
      <c r="J47" s="9">
        <f t="shared" ca="1" si="17"/>
        <v>528.19499999999994</v>
      </c>
      <c r="K47" s="4">
        <f t="shared" ca="1" si="9"/>
        <v>0</v>
      </c>
      <c r="L47" s="9">
        <f t="shared" ca="1" si="19"/>
        <v>1500</v>
      </c>
      <c r="M47" s="4">
        <f t="shared" ca="1" si="11"/>
        <v>2028.1949999999999</v>
      </c>
      <c r="N47" s="1"/>
      <c r="O47" s="1"/>
      <c r="P47" s="1"/>
      <c r="Q47" s="1"/>
      <c r="R47" s="1"/>
      <c r="Z47">
        <f t="shared" ca="1" si="12"/>
        <v>0.26213031938271159</v>
      </c>
    </row>
    <row r="48" spans="1:26" x14ac:dyDescent="0.25">
      <c r="A48" s="7">
        <v>45</v>
      </c>
      <c r="B48" s="9">
        <f t="shared" ca="1" si="15"/>
        <v>1313</v>
      </c>
      <c r="C48" s="16">
        <f t="shared" ca="1" si="3"/>
        <v>3</v>
      </c>
      <c r="D48" s="9">
        <f t="shared" ca="1" si="18"/>
        <v>0</v>
      </c>
      <c r="E48" s="4">
        <f t="shared" ca="1" si="13"/>
        <v>425</v>
      </c>
      <c r="F48" s="9">
        <f t="shared" ca="1" si="6"/>
        <v>2634</v>
      </c>
      <c r="G48" s="4">
        <f t="shared" ca="1" si="16"/>
        <v>888</v>
      </c>
      <c r="H48" s="9">
        <f t="shared" ca="1" si="14"/>
        <v>0</v>
      </c>
      <c r="I48" s="5">
        <f t="shared" ca="1" si="8"/>
        <v>1100</v>
      </c>
      <c r="J48" s="9">
        <f t="shared" ca="1" si="17"/>
        <v>379.49999999999994</v>
      </c>
      <c r="K48" s="4">
        <f t="shared" ca="1" si="9"/>
        <v>0</v>
      </c>
      <c r="L48" s="9">
        <f t="shared" ca="1" si="19"/>
        <v>0</v>
      </c>
      <c r="M48" s="4">
        <f t="shared" ca="1" si="11"/>
        <v>379.49999999999994</v>
      </c>
      <c r="N48" s="1"/>
      <c r="O48" s="1"/>
      <c r="P48" s="1"/>
      <c r="Q48" s="1"/>
      <c r="R48" s="1"/>
      <c r="Z48">
        <f t="shared" ca="1" si="12"/>
        <v>0.9380592242852609</v>
      </c>
    </row>
    <row r="49" spans="1:26" x14ac:dyDescent="0.25">
      <c r="A49" s="7">
        <v>46</v>
      </c>
      <c r="B49" s="9">
        <f t="shared" ca="1" si="15"/>
        <v>888</v>
      </c>
      <c r="C49" s="16">
        <f t="shared" ca="1" si="3"/>
        <v>2</v>
      </c>
      <c r="D49" s="9">
        <f t="shared" ca="1" si="18"/>
        <v>0</v>
      </c>
      <c r="E49" s="4">
        <f ca="1">INT(NORMINV(RAND(),$P$4,$Q$4))</f>
        <v>336</v>
      </c>
      <c r="F49" s="9">
        <f t="shared" ca="1" si="6"/>
        <v>2298</v>
      </c>
      <c r="G49" s="4">
        <f t="shared" ca="1" si="16"/>
        <v>552</v>
      </c>
      <c r="H49" s="9">
        <f t="shared" ca="1" si="7"/>
        <v>0</v>
      </c>
      <c r="I49" s="5">
        <f t="shared" ca="1" si="8"/>
        <v>720</v>
      </c>
      <c r="J49" s="9">
        <f t="shared" ca="1" si="17"/>
        <v>248.39999999999998</v>
      </c>
      <c r="K49" s="4">
        <f t="shared" ca="1" si="9"/>
        <v>0</v>
      </c>
      <c r="L49" s="9">
        <f t="shared" ca="1" si="19"/>
        <v>0</v>
      </c>
      <c r="M49" s="4">
        <f t="shared" ca="1" si="11"/>
        <v>248.39999999999998</v>
      </c>
      <c r="N49" s="1"/>
      <c r="O49" s="1"/>
      <c r="P49" s="1"/>
      <c r="Q49" s="1"/>
      <c r="R49" s="1"/>
      <c r="Z49">
        <f t="shared" ca="1" si="12"/>
        <v>0.73009825826200314</v>
      </c>
    </row>
    <row r="50" spans="1:26" x14ac:dyDescent="0.25">
      <c r="A50" s="7">
        <v>47</v>
      </c>
      <c r="B50" s="9">
        <f t="shared" ca="1" si="15"/>
        <v>552</v>
      </c>
      <c r="C50" s="16">
        <f t="shared" ca="1" si="3"/>
        <v>1</v>
      </c>
      <c r="D50" s="9">
        <f t="shared" ca="1" si="18"/>
        <v>0</v>
      </c>
      <c r="E50" s="4">
        <f t="shared" ref="E50:E53" ca="1" si="20">INT(NORMINV(RAND(),$P$4,$Q$4))</f>
        <v>336</v>
      </c>
      <c r="F50" s="9">
        <f t="shared" ca="1" si="6"/>
        <v>1962</v>
      </c>
      <c r="G50" s="4">
        <f t="shared" ca="1" si="16"/>
        <v>216</v>
      </c>
      <c r="H50" s="9">
        <f t="shared" ca="1" si="7"/>
        <v>0</v>
      </c>
      <c r="I50" s="5">
        <f t="shared" ca="1" si="8"/>
        <v>384</v>
      </c>
      <c r="J50" s="9">
        <f t="shared" ca="1" si="17"/>
        <v>132.47999999999999</v>
      </c>
      <c r="K50" s="4">
        <f t="shared" ca="1" si="9"/>
        <v>0</v>
      </c>
      <c r="L50" s="9">
        <f t="shared" ca="1" si="19"/>
        <v>0</v>
      </c>
      <c r="M50" s="4">
        <f t="shared" ca="1" si="11"/>
        <v>132.47999999999999</v>
      </c>
      <c r="N50" s="1"/>
      <c r="O50" s="1"/>
      <c r="P50" s="1"/>
      <c r="Q50" s="1"/>
      <c r="R50" s="1"/>
      <c r="Z50">
        <f t="shared" ca="1" si="12"/>
        <v>0.794894567100631</v>
      </c>
    </row>
    <row r="51" spans="1:26" x14ac:dyDescent="0.25">
      <c r="A51" s="7">
        <v>48</v>
      </c>
      <c r="B51" s="9">
        <f t="shared" ca="1" si="15"/>
        <v>216</v>
      </c>
      <c r="C51" s="16">
        <f t="shared" ca="1" si="3"/>
        <v>0</v>
      </c>
      <c r="D51" s="9">
        <f t="shared" ca="1" si="18"/>
        <v>1746</v>
      </c>
      <c r="E51" s="4">
        <f t="shared" ca="1" si="20"/>
        <v>336</v>
      </c>
      <c r="F51" s="9">
        <f t="shared" ca="1" si="6"/>
        <v>1626</v>
      </c>
      <c r="G51" s="4">
        <f t="shared" ca="1" si="16"/>
        <v>1626</v>
      </c>
      <c r="H51" s="9">
        <f t="shared" ca="1" si="7"/>
        <v>0</v>
      </c>
      <c r="I51" s="5">
        <f t="shared" ca="1" si="8"/>
        <v>921</v>
      </c>
      <c r="J51" s="9">
        <f t="shared" ca="1" si="17"/>
        <v>317.74499999999995</v>
      </c>
      <c r="K51" s="4">
        <f t="shared" ca="1" si="9"/>
        <v>0</v>
      </c>
      <c r="L51" s="9">
        <f t="shared" ca="1" si="19"/>
        <v>0</v>
      </c>
      <c r="M51" s="4">
        <f t="shared" ca="1" si="11"/>
        <v>317.74499999999995</v>
      </c>
      <c r="N51" s="1"/>
      <c r="O51" s="1"/>
      <c r="P51" s="1"/>
      <c r="Q51" s="1"/>
      <c r="R51" s="1"/>
      <c r="Z51">
        <f t="shared" ca="1" si="12"/>
        <v>0.64803665401867994</v>
      </c>
    </row>
    <row r="52" spans="1:26" x14ac:dyDescent="0.25">
      <c r="A52" s="7">
        <v>49</v>
      </c>
      <c r="B52" s="9">
        <f t="shared" ca="1" si="15"/>
        <v>1626</v>
      </c>
      <c r="C52" s="16" t="b">
        <f t="shared" ca="1" si="3"/>
        <v>0</v>
      </c>
      <c r="D52" s="9">
        <f t="shared" ca="1" si="18"/>
        <v>0</v>
      </c>
      <c r="E52" s="4">
        <f t="shared" ca="1" si="20"/>
        <v>339</v>
      </c>
      <c r="F52" s="9">
        <f t="shared" ca="1" si="6"/>
        <v>1287</v>
      </c>
      <c r="G52" s="4">
        <f t="shared" ca="1" si="16"/>
        <v>1287</v>
      </c>
      <c r="H52" s="9">
        <f t="shared" ca="1" si="7"/>
        <v>1304</v>
      </c>
      <c r="I52" s="5">
        <f t="shared" ca="1" si="8"/>
        <v>1456</v>
      </c>
      <c r="J52" s="9">
        <f t="shared" ca="1" si="17"/>
        <v>502.31999999999994</v>
      </c>
      <c r="K52" s="4">
        <f t="shared" ca="1" si="9"/>
        <v>0</v>
      </c>
      <c r="L52" s="9">
        <f t="shared" ca="1" si="19"/>
        <v>1500</v>
      </c>
      <c r="M52" s="4">
        <f t="shared" ca="1" si="11"/>
        <v>2002.32</v>
      </c>
      <c r="N52" s="1"/>
      <c r="O52" s="1"/>
      <c r="P52" s="1"/>
      <c r="Q52" s="1"/>
      <c r="R52" s="1"/>
      <c r="Z52">
        <f t="shared" ca="1" si="12"/>
        <v>0.8981770128402019</v>
      </c>
    </row>
    <row r="53" spans="1:26" x14ac:dyDescent="0.25">
      <c r="A53" s="7">
        <v>50</v>
      </c>
      <c r="B53" s="9">
        <f t="shared" ca="1" si="15"/>
        <v>1287</v>
      </c>
      <c r="C53" s="16">
        <f t="shared" ca="1" si="3"/>
        <v>2</v>
      </c>
      <c r="D53" s="9">
        <f t="shared" ca="1" si="18"/>
        <v>0</v>
      </c>
      <c r="E53" s="4">
        <f t="shared" ca="1" si="20"/>
        <v>342</v>
      </c>
      <c r="F53" s="9">
        <f t="shared" ca="1" si="6"/>
        <v>2249</v>
      </c>
      <c r="G53" s="4">
        <f t="shared" ca="1" si="16"/>
        <v>945</v>
      </c>
      <c r="H53" s="9">
        <f t="shared" ca="1" si="7"/>
        <v>0</v>
      </c>
      <c r="I53" s="5">
        <f t="shared" ca="1" si="8"/>
        <v>1116</v>
      </c>
      <c r="J53" s="9">
        <f t="shared" ca="1" si="17"/>
        <v>385.02</v>
      </c>
      <c r="K53" s="4">
        <f t="shared" ca="1" si="9"/>
        <v>0</v>
      </c>
      <c r="L53" s="9">
        <f t="shared" ca="1" si="19"/>
        <v>0</v>
      </c>
      <c r="M53" s="4">
        <f t="shared" ca="1" si="11"/>
        <v>385.02</v>
      </c>
      <c r="N53" s="1"/>
      <c r="O53" s="1"/>
      <c r="P53" s="1"/>
      <c r="Q53" s="1"/>
      <c r="R53" s="1"/>
      <c r="Z53">
        <f t="shared" ca="1" si="12"/>
        <v>0.31778917285333896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Sergio Correia da Silva</dc:creator>
  <dc:description/>
  <cp:lastModifiedBy>Antonio Sergio Correia da Silva</cp:lastModifiedBy>
  <cp:revision>1</cp:revision>
  <dcterms:created xsi:type="dcterms:W3CDTF">2021-04-21T17:53:11Z</dcterms:created>
  <dcterms:modified xsi:type="dcterms:W3CDTF">2021-04-26T20:26:55Z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