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o 1" sheetId="1" r:id="rId4"/>
    <sheet state="visible" name="Resultado 1" sheetId="2" r:id="rId5"/>
    <sheet state="visible" name="Exemplo 2" sheetId="3" r:id="rId6"/>
    <sheet state="visible" name="Resultado 2" sheetId="4" r:id="rId7"/>
    <sheet state="visible" name="Exemplo3" sheetId="5" r:id="rId8"/>
    <sheet state="visible" name="Resultado3" sheetId="6" r:id="rId9"/>
    <sheet state="visible" name="Exemplo 4" sheetId="7" r:id="rId10"/>
    <sheet state="visible" name="Resultado 4" sheetId="8" r:id="rId11"/>
  </sheets>
  <definedNames/>
  <calcPr/>
</workbook>
</file>

<file path=xl/sharedStrings.xml><?xml version="1.0" encoding="utf-8"?>
<sst xmlns="http://schemas.openxmlformats.org/spreadsheetml/2006/main" count="666" uniqueCount="68">
  <si>
    <t>Ponto</t>
  </si>
  <si>
    <t>Coordenada 1</t>
  </si>
  <si>
    <t>Coordenada 2</t>
  </si>
  <si>
    <t>Número</t>
  </si>
  <si>
    <t>Centroide Inicial</t>
  </si>
  <si>
    <t>Coordenada X</t>
  </si>
  <si>
    <t>Coordenada Y</t>
  </si>
  <si>
    <t>A</t>
  </si>
  <si>
    <t>B</t>
  </si>
  <si>
    <t>C</t>
  </si>
  <si>
    <t>Iteração 1</t>
  </si>
  <si>
    <t>Distâncias Euclidianas ao Quadrado até Centroides</t>
  </si>
  <si>
    <t>Centroide Mais Próximo</t>
  </si>
  <si>
    <t>Cluster A</t>
  </si>
  <si>
    <t>Cluster B</t>
  </si>
  <si>
    <t>Cluster C</t>
  </si>
  <si>
    <t>Distância até A</t>
  </si>
  <si>
    <t>Distância até B</t>
  </si>
  <si>
    <t>Distância até C</t>
  </si>
  <si>
    <t>Centroide</t>
  </si>
  <si>
    <t>Iteração 2</t>
  </si>
  <si>
    <t>Iteração 3</t>
  </si>
  <si>
    <t>Convergência de Pontos entre as Iterações 2 e 3. Fim do algoritmo.</t>
  </si>
  <si>
    <t>k-means - Resultado k = 3</t>
  </si>
  <si>
    <t>Cluster</t>
  </si>
  <si>
    <t xml:space="preserve">Centroide </t>
  </si>
  <si>
    <t>Pontos</t>
  </si>
  <si>
    <t>5, 6, 7, 8</t>
  </si>
  <si>
    <t>1, 2, 3, 4</t>
  </si>
  <si>
    <t>9, 10, 11, 12</t>
  </si>
  <si>
    <t>Cálculo da Medida de Silhueta (SWC)</t>
  </si>
  <si>
    <t>Cluster Vizinho Mais Próximo</t>
  </si>
  <si>
    <t>B ou C</t>
  </si>
  <si>
    <t>Distâncias entre Pontos</t>
  </si>
  <si>
    <t>a(Ponto)</t>
  </si>
  <si>
    <t>b(Ponto)</t>
  </si>
  <si>
    <t>s(i)</t>
  </si>
  <si>
    <t>Silhueta do Cluster</t>
  </si>
  <si>
    <t>Silhueta Final</t>
  </si>
  <si>
    <t>Cálculo da Medida de Silhueta Simplificada (SSWC)</t>
  </si>
  <si>
    <t>Distância Dentro do Cluster (a)</t>
  </si>
  <si>
    <t>Distância Vizinho mais Próximo (b)</t>
  </si>
  <si>
    <t>Teste</t>
  </si>
  <si>
    <t>Esperado</t>
  </si>
  <si>
    <t>Diferença</t>
  </si>
  <si>
    <t>Silhueta de cada cluster</t>
  </si>
  <si>
    <t>Clusterização</t>
  </si>
  <si>
    <t>Centroídes</t>
  </si>
  <si>
    <t>Iniciais</t>
  </si>
  <si>
    <t>Silhoueta de cada ponto</t>
  </si>
  <si>
    <t>Protótipos Escolhidos: (5, 5); (8, 1); (5, 12)</t>
  </si>
  <si>
    <t>Convergência de Pontos entre as Iterações 2 e 3. Fim do algoritmo. Cluster B ficou vazio --&gt; má escolha dos protótipos.</t>
  </si>
  <si>
    <t>k-means - Resultado k = 2</t>
  </si>
  <si>
    <t>1, 2, 3, 4, 6, 8</t>
  </si>
  <si>
    <t>5, 7, 9, 10, 11, 12</t>
  </si>
  <si>
    <t>Silhueta</t>
  </si>
  <si>
    <t>nan</t>
  </si>
  <si>
    <t>-</t>
  </si>
  <si>
    <t>k-means Intuitivo</t>
  </si>
  <si>
    <t>11, 12</t>
  </si>
  <si>
    <t>9, 10</t>
  </si>
  <si>
    <t>2, 3</t>
  </si>
  <si>
    <t>D</t>
  </si>
  <si>
    <t>1, 4</t>
  </si>
  <si>
    <t>E</t>
  </si>
  <si>
    <t>5, 8</t>
  </si>
  <si>
    <t>F</t>
  </si>
  <si>
    <t>6, 7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</si>
</sst>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000000"/>
    <numFmt numFmtId="165" formatCode="0.00000000000000000"/>
    <numFmt numFmtId="166" formatCode="#,##0.000000"/>
    <numFmt numFmtId="167" formatCode="#,##0.0000000000000000"/>
  </numFmts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b/>
      <sz val="11.0"/>
      <color rgb="FFFF0000"/>
      <name val="Calibri"/>
    </font>
    <font>
      <b/>
      <color theme="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3" fontId="1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1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2" fontId="1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" fillId="4" fontId="1" numFmtId="0" xfId="0" applyAlignment="1" applyBorder="1" applyFill="1" applyFont="1">
      <alignment horizontal="center" vertical="center"/>
    </xf>
    <xf borderId="5" fillId="4" fontId="4" numFmtId="0" xfId="0" applyAlignment="1" applyBorder="1" applyFont="1">
      <alignment horizontal="center"/>
    </xf>
    <xf borderId="5" fillId="3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1" fillId="0" fontId="2" numFmtId="16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10" fillId="0" fontId="3" numFmtId="0" xfId="0" applyBorder="1" applyFont="1"/>
    <xf borderId="5" fillId="6" fontId="5" numFmtId="0" xfId="0" applyAlignment="1" applyBorder="1" applyFill="1" applyFont="1">
      <alignment horizontal="center" readingOrder="0"/>
    </xf>
    <xf borderId="1" fillId="7" fontId="6" numFmtId="0" xfId="0" applyAlignment="1" applyBorder="1" applyFill="1" applyFont="1">
      <alignment horizontal="center" readingOrder="0"/>
    </xf>
    <xf borderId="1" fillId="0" fontId="7" numFmtId="0" xfId="0" applyBorder="1" applyFont="1"/>
    <xf borderId="1" fillId="0" fontId="7" numFmtId="0" xfId="0" applyAlignment="1" applyBorder="1" applyFont="1">
      <alignment readingOrder="0"/>
    </xf>
    <xf borderId="0" fillId="0" fontId="7" numFmtId="0" xfId="0" applyFont="1"/>
    <xf borderId="0" fillId="0" fontId="7" numFmtId="0" xfId="0" applyFont="1"/>
    <xf borderId="1" fillId="7" fontId="1" numFmtId="0" xfId="0" applyAlignment="1" applyBorder="1" applyFont="1">
      <alignment horizontal="center"/>
    </xf>
    <xf borderId="1" fillId="7" fontId="1" numFmtId="0" xfId="0" applyAlignment="1" applyBorder="1" applyFont="1">
      <alignment horizontal="center" readingOrder="0"/>
    </xf>
    <xf borderId="1" fillId="0" fontId="7" numFmtId="164" xfId="0" applyAlignment="1" applyBorder="1" applyFont="1" applyNumberFormat="1">
      <alignment readingOrder="0"/>
    </xf>
    <xf borderId="1" fillId="0" fontId="7" numFmtId="164" xfId="0" applyBorder="1" applyFont="1" applyNumberFormat="1"/>
    <xf borderId="5" fillId="6" fontId="8" numFmtId="0" xfId="0" applyAlignment="1" applyBorder="1" applyFont="1">
      <alignment horizontal="center" readingOrder="0"/>
    </xf>
    <xf borderId="5" fillId="7" fontId="1" numFmtId="0" xfId="0" applyAlignment="1" applyBorder="1" applyFont="1">
      <alignment horizontal="center"/>
    </xf>
    <xf borderId="11" fillId="7" fontId="1" numFmtId="0" xfId="0" applyAlignment="1" applyBorder="1" applyFont="1">
      <alignment horizontal="center"/>
    </xf>
    <xf borderId="12" fillId="0" fontId="3" numFmtId="0" xfId="0" applyBorder="1" applyFont="1"/>
    <xf borderId="6" fillId="7" fontId="1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5" fillId="0" fontId="7" numFmtId="0" xfId="0" applyAlignment="1" applyBorder="1" applyFont="1">
      <alignment readingOrder="0"/>
    </xf>
    <xf borderId="6" fillId="0" fontId="7" numFmtId="0" xfId="0" applyAlignment="1" applyBorder="1" applyFont="1">
      <alignment readingOrder="0"/>
    </xf>
    <xf borderId="11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5" fillId="0" fontId="7" numFmtId="0" xfId="0" applyBorder="1" applyFont="1"/>
    <xf borderId="7" fillId="0" fontId="7" numFmtId="0" xfId="0" applyBorder="1" applyFont="1"/>
    <xf borderId="13" fillId="0" fontId="7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1" fillId="0" fontId="7" numFmtId="4" xfId="0" applyAlignment="1" applyBorder="1" applyFont="1" applyNumberFormat="1">
      <alignment readingOrder="0"/>
    </xf>
    <xf borderId="12" fillId="0" fontId="7" numFmtId="4" xfId="0" applyAlignment="1" applyBorder="1" applyFont="1" applyNumberFormat="1">
      <alignment readingOrder="0"/>
    </xf>
    <xf borderId="13" fillId="0" fontId="7" numFmtId="0" xfId="0" applyBorder="1" applyFont="1"/>
    <xf borderId="15" fillId="0" fontId="7" numFmtId="0" xfId="0" applyBorder="1" applyFont="1"/>
    <xf borderId="5" fillId="0" fontId="7" numFmtId="4" xfId="0" applyAlignment="1" applyBorder="1" applyFont="1" applyNumberFormat="1">
      <alignment readingOrder="0"/>
    </xf>
    <xf borderId="7" fillId="0" fontId="7" numFmtId="4" xfId="0" applyAlignment="1" applyBorder="1" applyFont="1" applyNumberFormat="1">
      <alignment readingOrder="0"/>
    </xf>
    <xf borderId="1" fillId="0" fontId="7" numFmtId="165" xfId="0" applyAlignment="1" applyBorder="1" applyFont="1" applyNumberFormat="1">
      <alignment readingOrder="0"/>
    </xf>
    <xf borderId="0" fillId="0" fontId="7" numFmtId="165" xfId="0" applyAlignment="1" applyFont="1" applyNumberFormat="1">
      <alignment readingOrder="0"/>
    </xf>
    <xf borderId="5" fillId="4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1" fillId="0" fontId="7" numFmtId="166" xfId="0" applyAlignment="1" applyBorder="1" applyFont="1" applyNumberFormat="1">
      <alignment readingOrder="0"/>
    </xf>
    <xf borderId="1" fillId="0" fontId="7" numFmtId="166" xfId="0" applyBorder="1" applyFont="1" applyNumberFormat="1"/>
    <xf borderId="1" fillId="0" fontId="7" numFmtId="164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center" readingOrder="0"/>
    </xf>
    <xf borderId="0" fillId="0" fontId="7" numFmtId="164" xfId="0" applyFont="1" applyNumberFormat="1"/>
    <xf borderId="5" fillId="0" fontId="7" numFmtId="0" xfId="0" applyBorder="1" applyFont="1"/>
    <xf borderId="1" fillId="0" fontId="7" numFmtId="0" xfId="0" applyBorder="1" applyFont="1"/>
    <xf borderId="5" fillId="0" fontId="7" numFmtId="0" xfId="0" applyAlignment="1" applyBorder="1" applyFont="1">
      <alignment horizontal="center" readingOrder="0"/>
    </xf>
    <xf borderId="1" fillId="0" fontId="7" numFmtId="167" xfId="0" applyAlignment="1" applyBorder="1" applyFont="1" applyNumberFormat="1">
      <alignment readingOrder="0"/>
    </xf>
    <xf borderId="1" fillId="0" fontId="7" numFmtId="164" xfId="0" applyAlignment="1" applyBorder="1" applyFont="1" applyNumberFormat="1">
      <alignment horizontal="right" readingOrder="0"/>
    </xf>
    <xf borderId="1" fillId="0" fontId="7" numFmtId="164" xfId="0" applyAlignment="1" applyBorder="1" applyFont="1" applyNumberFormat="1">
      <alignment horizontal="right"/>
    </xf>
    <xf borderId="5" fillId="0" fontId="7" numFmtId="11" xfId="0" applyAlignment="1" applyBorder="1" applyFont="1" applyNumberFormat="1">
      <alignment readingOrder="0"/>
    </xf>
    <xf borderId="1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8.png"/><Relationship Id="rId3" Type="http://schemas.openxmlformats.org/officeDocument/2006/relationships/image" Target="../media/image3.png"/><Relationship Id="rId4" Type="http://schemas.openxmlformats.org/officeDocument/2006/relationships/image" Target="../media/image14.png"/><Relationship Id="rId5" Type="http://schemas.openxmlformats.org/officeDocument/2006/relationships/image" Target="../media/image9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1.png"/><Relationship Id="rId3" Type="http://schemas.openxmlformats.org/officeDocument/2006/relationships/image" Target="../media/image7.png"/><Relationship Id="rId4" Type="http://schemas.openxmlformats.org/officeDocument/2006/relationships/image" Target="../media/image17.png"/><Relationship Id="rId5" Type="http://schemas.openxmlformats.org/officeDocument/2006/relationships/image" Target="../media/image1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5.png"/><Relationship Id="rId3" Type="http://schemas.openxmlformats.org/officeDocument/2006/relationships/image" Target="../media/image10.png"/><Relationship Id="rId4" Type="http://schemas.openxmlformats.org/officeDocument/2006/relationships/image" Target="../media/image1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9.png"/><Relationship Id="rId3" Type="http://schemas.openxmlformats.org/officeDocument/2006/relationships/image" Target="../media/image21.png"/><Relationship Id="rId4" Type="http://schemas.openxmlformats.org/officeDocument/2006/relationships/image" Target="../media/image18.png"/><Relationship Id="rId5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0</xdr:row>
      <xdr:rowOff>0</xdr:rowOff>
    </xdr:from>
    <xdr:ext cx="4991100" cy="40767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0</xdr:row>
      <xdr:rowOff>180975</xdr:rowOff>
    </xdr:from>
    <xdr:ext cx="3276600" cy="2190750"/>
    <xdr:pic>
      <xdr:nvPicPr>
        <xdr:cNvPr id="0" name="image6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914400</xdr:colOff>
      <xdr:row>19</xdr:row>
      <xdr:rowOff>142875</xdr:rowOff>
    </xdr:from>
    <xdr:ext cx="3552825" cy="600075"/>
    <xdr:pic>
      <xdr:nvPicPr>
        <xdr:cNvPr id="0" name="image8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161925</xdr:colOff>
      <xdr:row>8</xdr:row>
      <xdr:rowOff>66675</xdr:rowOff>
    </xdr:from>
    <xdr:ext cx="2124075" cy="857250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15</xdr:row>
      <xdr:rowOff>85725</xdr:rowOff>
    </xdr:from>
    <xdr:ext cx="1400175" cy="2047875"/>
    <xdr:pic>
      <xdr:nvPicPr>
        <xdr:cNvPr id="0" name="image14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257175</xdr:colOff>
      <xdr:row>31</xdr:row>
      <xdr:rowOff>57150</xdr:rowOff>
    </xdr:from>
    <xdr:ext cx="2647950" cy="2000250"/>
    <xdr:pic>
      <xdr:nvPicPr>
        <xdr:cNvPr id="0" name="image9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0</xdr:rowOff>
    </xdr:from>
    <xdr:ext cx="4991100" cy="4076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16</xdr:row>
      <xdr:rowOff>209550</xdr:rowOff>
    </xdr:from>
    <xdr:ext cx="1257300" cy="218122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228600</xdr:colOff>
      <xdr:row>1</xdr:row>
      <xdr:rowOff>161925</xdr:rowOff>
    </xdr:from>
    <xdr:ext cx="3467100" cy="2228850"/>
    <xdr:pic>
      <xdr:nvPicPr>
        <xdr:cNvPr id="0" name="image1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180975</xdr:colOff>
      <xdr:row>9</xdr:row>
      <xdr:rowOff>114300</xdr:rowOff>
    </xdr:from>
    <xdr:ext cx="1943100" cy="371475"/>
    <xdr:pic>
      <xdr:nvPicPr>
        <xdr:cNvPr id="0" name="image7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30</xdr:row>
      <xdr:rowOff>38100</xdr:rowOff>
    </xdr:from>
    <xdr:ext cx="2505075" cy="1971675"/>
    <xdr:pic>
      <xdr:nvPicPr>
        <xdr:cNvPr id="0" name="image17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20</xdr:row>
      <xdr:rowOff>123825</xdr:rowOff>
    </xdr:from>
    <xdr:ext cx="3981450" cy="609600"/>
    <xdr:pic>
      <xdr:nvPicPr>
        <xdr:cNvPr id="0" name="image13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0</xdr:rowOff>
    </xdr:from>
    <xdr:ext cx="4991100" cy="40767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714375</xdr:colOff>
      <xdr:row>1</xdr:row>
      <xdr:rowOff>133350</xdr:rowOff>
    </xdr:from>
    <xdr:ext cx="3343275" cy="2143125"/>
    <xdr:pic>
      <xdr:nvPicPr>
        <xdr:cNvPr id="0" name="image16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342900</xdr:colOff>
      <xdr:row>15</xdr:row>
      <xdr:rowOff>171450</xdr:rowOff>
    </xdr:from>
    <xdr:ext cx="1323975" cy="2266950"/>
    <xdr:pic>
      <xdr:nvPicPr>
        <xdr:cNvPr id="0" name="image15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85725</xdr:colOff>
      <xdr:row>8</xdr:row>
      <xdr:rowOff>66675</xdr:rowOff>
    </xdr:from>
    <xdr:ext cx="2771775" cy="895350"/>
    <xdr:pic>
      <xdr:nvPicPr>
        <xdr:cNvPr id="0" name="image10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200025</xdr:colOff>
      <xdr:row>30</xdr:row>
      <xdr:rowOff>95250</xdr:rowOff>
    </xdr:from>
    <xdr:ext cx="2533650" cy="2200275"/>
    <xdr:pic>
      <xdr:nvPicPr>
        <xdr:cNvPr id="0" name="image12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4991100" cy="40767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34</xdr:row>
      <xdr:rowOff>57150</xdr:rowOff>
    </xdr:from>
    <xdr:ext cx="2647950" cy="2000250"/>
    <xdr:pic>
      <xdr:nvPicPr>
        <xdr:cNvPr id="0" name="image9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1</xdr:row>
      <xdr:rowOff>66675</xdr:rowOff>
    </xdr:from>
    <xdr:ext cx="3581400" cy="2724150"/>
    <xdr:pic>
      <xdr:nvPicPr>
        <xdr:cNvPr id="0" name="image19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171450</xdr:colOff>
      <xdr:row>7</xdr:row>
      <xdr:rowOff>190500</xdr:rowOff>
    </xdr:from>
    <xdr:ext cx="1876425" cy="1114425"/>
    <xdr:pic>
      <xdr:nvPicPr>
        <xdr:cNvPr id="0" name="image2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314325</xdr:colOff>
      <xdr:row>16</xdr:row>
      <xdr:rowOff>133350</xdr:rowOff>
    </xdr:from>
    <xdr:ext cx="1314450" cy="1990725"/>
    <xdr:pic>
      <xdr:nvPicPr>
        <xdr:cNvPr id="0" name="image18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1304925</xdr:colOff>
      <xdr:row>25</xdr:row>
      <xdr:rowOff>114300</xdr:rowOff>
    </xdr:from>
    <xdr:ext cx="4191000" cy="1057275"/>
    <xdr:pic>
      <xdr:nvPicPr>
        <xdr:cNvPr id="0" name="image20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1.75"/>
    <col customWidth="1" min="3" max="3" width="20.25"/>
    <col customWidth="1" min="4" max="4" width="21.63"/>
    <col customWidth="1" min="5" max="5" width="27.75"/>
    <col customWidth="1" min="6" max="6" width="13.75"/>
    <col customWidth="1" min="7" max="7" width="13.63"/>
    <col customWidth="1" min="8" max="8" width="11.75"/>
    <col customWidth="1" min="9" max="15" width="11.0"/>
    <col customWidth="1" min="16" max="26" width="7.63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2">
        <v>1.0</v>
      </c>
      <c r="B2" s="3">
        <v>1.0</v>
      </c>
      <c r="C2" s="3">
        <v>2.0</v>
      </c>
      <c r="E2" s="2">
        <v>0.0</v>
      </c>
      <c r="F2" s="2" t="s">
        <v>7</v>
      </c>
      <c r="G2" s="3">
        <v>6.0</v>
      </c>
      <c r="H2" s="3">
        <v>6.0</v>
      </c>
    </row>
    <row r="3">
      <c r="A3" s="2">
        <v>2.0</v>
      </c>
      <c r="B3" s="3">
        <v>2.0</v>
      </c>
      <c r="C3" s="3">
        <v>1.0</v>
      </c>
      <c r="E3" s="2">
        <v>1.0</v>
      </c>
      <c r="F3" s="2" t="s">
        <v>8</v>
      </c>
      <c r="G3" s="3">
        <v>4.0</v>
      </c>
      <c r="H3" s="3">
        <v>6.0</v>
      </c>
    </row>
    <row r="4">
      <c r="A4" s="2">
        <v>3.0</v>
      </c>
      <c r="B4" s="3">
        <v>1.0</v>
      </c>
      <c r="C4" s="3">
        <v>1.0</v>
      </c>
      <c r="E4" s="2">
        <v>2.0</v>
      </c>
      <c r="F4" s="2" t="s">
        <v>9</v>
      </c>
      <c r="G4" s="3">
        <v>5.0</v>
      </c>
      <c r="H4" s="3">
        <v>10.0</v>
      </c>
    </row>
    <row r="5">
      <c r="A5" s="2">
        <v>4.0</v>
      </c>
      <c r="B5" s="3">
        <v>2.0</v>
      </c>
      <c r="C5" s="3">
        <v>2.0</v>
      </c>
      <c r="E5" s="4"/>
      <c r="F5" s="5"/>
      <c r="G5" s="5"/>
    </row>
    <row r="6">
      <c r="A6" s="2">
        <v>5.0</v>
      </c>
      <c r="B6" s="3">
        <v>8.0</v>
      </c>
      <c r="C6" s="3">
        <v>9.0</v>
      </c>
      <c r="E6" s="4"/>
      <c r="F6" s="5"/>
      <c r="G6" s="5"/>
    </row>
    <row r="7">
      <c r="A7" s="2">
        <v>6.0</v>
      </c>
      <c r="B7" s="3">
        <v>9.0</v>
      </c>
      <c r="C7" s="3">
        <v>8.0</v>
      </c>
    </row>
    <row r="8">
      <c r="A8" s="2">
        <v>7.0</v>
      </c>
      <c r="B8" s="3">
        <v>9.0</v>
      </c>
      <c r="C8" s="3">
        <v>9.0</v>
      </c>
    </row>
    <row r="9">
      <c r="A9" s="2">
        <v>8.0</v>
      </c>
      <c r="B9" s="3">
        <v>8.0</v>
      </c>
      <c r="C9" s="3">
        <v>8.0</v>
      </c>
    </row>
    <row r="10">
      <c r="A10" s="2">
        <v>9.0</v>
      </c>
      <c r="B10" s="3">
        <v>1.0</v>
      </c>
      <c r="C10" s="3">
        <v>15.0</v>
      </c>
    </row>
    <row r="11">
      <c r="A11" s="2">
        <v>10.0</v>
      </c>
      <c r="B11" s="3">
        <v>2.0</v>
      </c>
      <c r="C11" s="3">
        <v>15.0</v>
      </c>
    </row>
    <row r="12">
      <c r="A12" s="2">
        <v>11.0</v>
      </c>
      <c r="B12" s="3">
        <v>1.0</v>
      </c>
      <c r="C12" s="3">
        <v>14.0</v>
      </c>
    </row>
    <row r="13">
      <c r="A13" s="2">
        <v>12.0</v>
      </c>
      <c r="B13" s="3">
        <v>2.0</v>
      </c>
      <c r="C13" s="3">
        <v>14.0</v>
      </c>
    </row>
    <row r="21"/>
    <row r="22"/>
    <row r="23"/>
    <row r="24"/>
    <row r="25"/>
    <row r="26">
      <c r="A26" s="6" t="s">
        <v>10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</row>
    <row r="27">
      <c r="A27" s="9" t="s">
        <v>11</v>
      </c>
      <c r="B27" s="10"/>
      <c r="C27" s="10"/>
      <c r="D27" s="11"/>
      <c r="E27" s="12" t="s">
        <v>12</v>
      </c>
      <c r="F27" s="5"/>
      <c r="G27" s="9" t="s">
        <v>13</v>
      </c>
      <c r="H27" s="10"/>
      <c r="I27" s="11"/>
      <c r="J27" s="9" t="s">
        <v>14</v>
      </c>
      <c r="K27" s="10"/>
      <c r="L27" s="11"/>
      <c r="M27" s="9" t="s">
        <v>15</v>
      </c>
      <c r="N27" s="10"/>
      <c r="O27" s="11"/>
    </row>
    <row r="28">
      <c r="A28" s="1" t="s">
        <v>0</v>
      </c>
      <c r="B28" s="1" t="s">
        <v>16</v>
      </c>
      <c r="C28" s="1" t="s">
        <v>17</v>
      </c>
      <c r="D28" s="1" t="s">
        <v>18</v>
      </c>
      <c r="E28" s="13"/>
      <c r="F28" s="5"/>
      <c r="G28" s="1" t="s">
        <v>0</v>
      </c>
      <c r="H28" s="1" t="s">
        <v>1</v>
      </c>
      <c r="I28" s="1" t="s">
        <v>2</v>
      </c>
      <c r="J28" s="1" t="s">
        <v>0</v>
      </c>
      <c r="K28" s="1" t="s">
        <v>1</v>
      </c>
      <c r="L28" s="1" t="s">
        <v>2</v>
      </c>
      <c r="M28" s="1" t="s">
        <v>0</v>
      </c>
      <c r="N28" s="1" t="s">
        <v>1</v>
      </c>
      <c r="O28" s="1" t="s">
        <v>2</v>
      </c>
    </row>
    <row r="29">
      <c r="A29" s="3">
        <v>1.0</v>
      </c>
      <c r="B29" s="3">
        <f t="shared" ref="B29:B40" si="1">(($B2-$G$2)^2) + (($C2-$H$2)^2)</f>
        <v>41</v>
      </c>
      <c r="C29" s="3">
        <f t="shared" ref="C29:C40" si="2">(($B2-$G$3)^2) + (($C2-$H$3)^2)</f>
        <v>25</v>
      </c>
      <c r="D29" s="3">
        <f t="shared" ref="D29:D40" si="3">(($B2-$G$4)^2) + (($C2-$H$4)^2)</f>
        <v>80</v>
      </c>
      <c r="E29" s="3" t="str">
        <f t="shared" ref="E29:E40" si="4">IF(B29&lt;=C29, IF(B29&lt;=D29, "A", "C"), IF(C29&lt;=D29, "B", "C"))</f>
        <v>B</v>
      </c>
      <c r="F29" s="5"/>
      <c r="G29" s="3" t="str">
        <f t="shared" ref="G29:G40" si="5">IF($E29 = "A",$A29, "-")</f>
        <v>-</v>
      </c>
      <c r="H29" s="3" t="str">
        <f t="shared" ref="H29:H40" si="6">IF($G29 = "-", "", VLOOKUP($G29, $A$2:$C$13, 2, FALSE))</f>
        <v/>
      </c>
      <c r="I29" s="3" t="str">
        <f t="shared" ref="I29:I40" si="7">IF($G29 = "-", "", VLOOKUP($G29,$A$2:$C$13, 3, FALSE))</f>
        <v/>
      </c>
      <c r="J29" s="3">
        <f t="shared" ref="J29:J40" si="8">IF($E29 = "B",$A29, "-")</f>
        <v>1</v>
      </c>
      <c r="K29" s="3">
        <f t="shared" ref="K29:K40" si="9">IF($J29 = "-", "", VLOOKUP($J29,$A$2:$C$13, 2, FALSE))</f>
        <v>1</v>
      </c>
      <c r="L29" s="3">
        <f t="shared" ref="L29:L40" si="10">IF($J29 = "-", "", VLOOKUP($J29,$A$2:$C$13, 3, FALSE))</f>
        <v>2</v>
      </c>
      <c r="M29" s="3" t="str">
        <f t="shared" ref="M29:M40" si="11">IF($E29 = "C",$A29, "-")</f>
        <v>-</v>
      </c>
      <c r="N29" s="3" t="str">
        <f t="shared" ref="N29:N40" si="12">IF($M29 = "-", "", VLOOKUP($M29,$A$2:$C$13, 2, FALSE))</f>
        <v/>
      </c>
      <c r="O29" s="3" t="str">
        <f t="shared" ref="O29:O40" si="13">IF($M29 = "-", "", VLOOKUP($M29,$A$2:$C$13, 3, FALSE))</f>
        <v/>
      </c>
    </row>
    <row r="30">
      <c r="A30" s="3">
        <v>2.0</v>
      </c>
      <c r="B30" s="3">
        <f t="shared" si="1"/>
        <v>41</v>
      </c>
      <c r="C30" s="3">
        <f t="shared" si="2"/>
        <v>29</v>
      </c>
      <c r="D30" s="3">
        <f t="shared" si="3"/>
        <v>90</v>
      </c>
      <c r="E30" s="3" t="str">
        <f t="shared" si="4"/>
        <v>B</v>
      </c>
      <c r="F30" s="5"/>
      <c r="G30" s="3" t="str">
        <f t="shared" si="5"/>
        <v>-</v>
      </c>
      <c r="H30" s="3" t="str">
        <f t="shared" si="6"/>
        <v/>
      </c>
      <c r="I30" s="3" t="str">
        <f t="shared" si="7"/>
        <v/>
      </c>
      <c r="J30" s="3">
        <f t="shared" si="8"/>
        <v>2</v>
      </c>
      <c r="K30" s="3">
        <f t="shared" si="9"/>
        <v>2</v>
      </c>
      <c r="L30" s="3">
        <f t="shared" si="10"/>
        <v>1</v>
      </c>
      <c r="M30" s="3" t="str">
        <f t="shared" si="11"/>
        <v>-</v>
      </c>
      <c r="N30" s="3" t="str">
        <f t="shared" si="12"/>
        <v/>
      </c>
      <c r="O30" s="3" t="str">
        <f t="shared" si="13"/>
        <v/>
      </c>
    </row>
    <row r="31">
      <c r="A31" s="3">
        <v>3.0</v>
      </c>
      <c r="B31" s="3">
        <f t="shared" si="1"/>
        <v>50</v>
      </c>
      <c r="C31" s="3">
        <f t="shared" si="2"/>
        <v>34</v>
      </c>
      <c r="D31" s="3">
        <f t="shared" si="3"/>
        <v>97</v>
      </c>
      <c r="E31" s="3" t="str">
        <f t="shared" si="4"/>
        <v>B</v>
      </c>
      <c r="F31" s="5"/>
      <c r="G31" s="3" t="str">
        <f t="shared" si="5"/>
        <v>-</v>
      </c>
      <c r="H31" s="3" t="str">
        <f t="shared" si="6"/>
        <v/>
      </c>
      <c r="I31" s="3" t="str">
        <f t="shared" si="7"/>
        <v/>
      </c>
      <c r="J31" s="3">
        <f t="shared" si="8"/>
        <v>3</v>
      </c>
      <c r="K31" s="3">
        <f t="shared" si="9"/>
        <v>1</v>
      </c>
      <c r="L31" s="3">
        <f t="shared" si="10"/>
        <v>1</v>
      </c>
      <c r="M31" s="3" t="str">
        <f t="shared" si="11"/>
        <v>-</v>
      </c>
      <c r="N31" s="3" t="str">
        <f t="shared" si="12"/>
        <v/>
      </c>
      <c r="O31" s="3" t="str">
        <f t="shared" si="13"/>
        <v/>
      </c>
    </row>
    <row r="32">
      <c r="A32" s="3">
        <v>4.0</v>
      </c>
      <c r="B32" s="3">
        <f t="shared" si="1"/>
        <v>32</v>
      </c>
      <c r="C32" s="3">
        <f t="shared" si="2"/>
        <v>20</v>
      </c>
      <c r="D32" s="3">
        <f t="shared" si="3"/>
        <v>73</v>
      </c>
      <c r="E32" s="3" t="str">
        <f t="shared" si="4"/>
        <v>B</v>
      </c>
      <c r="F32" s="5"/>
      <c r="G32" s="3" t="str">
        <f t="shared" si="5"/>
        <v>-</v>
      </c>
      <c r="H32" s="3" t="str">
        <f t="shared" si="6"/>
        <v/>
      </c>
      <c r="I32" s="3" t="str">
        <f t="shared" si="7"/>
        <v/>
      </c>
      <c r="J32" s="3">
        <f t="shared" si="8"/>
        <v>4</v>
      </c>
      <c r="K32" s="3">
        <f t="shared" si="9"/>
        <v>2</v>
      </c>
      <c r="L32" s="3">
        <f t="shared" si="10"/>
        <v>2</v>
      </c>
      <c r="M32" s="3" t="str">
        <f t="shared" si="11"/>
        <v>-</v>
      </c>
      <c r="N32" s="3" t="str">
        <f t="shared" si="12"/>
        <v/>
      </c>
      <c r="O32" s="3" t="str">
        <f t="shared" si="13"/>
        <v/>
      </c>
    </row>
    <row r="33">
      <c r="A33" s="3">
        <v>5.0</v>
      </c>
      <c r="B33" s="3">
        <f t="shared" si="1"/>
        <v>13</v>
      </c>
      <c r="C33" s="3">
        <f t="shared" si="2"/>
        <v>25</v>
      </c>
      <c r="D33" s="3">
        <f t="shared" si="3"/>
        <v>10</v>
      </c>
      <c r="E33" s="3" t="str">
        <f t="shared" si="4"/>
        <v>C</v>
      </c>
      <c r="F33" s="5"/>
      <c r="G33" s="3" t="str">
        <f t="shared" si="5"/>
        <v>-</v>
      </c>
      <c r="H33" s="3" t="str">
        <f t="shared" si="6"/>
        <v/>
      </c>
      <c r="I33" s="3" t="str">
        <f t="shared" si="7"/>
        <v/>
      </c>
      <c r="J33" s="3" t="str">
        <f t="shared" si="8"/>
        <v>-</v>
      </c>
      <c r="K33" s="3" t="str">
        <f t="shared" si="9"/>
        <v/>
      </c>
      <c r="L33" s="3" t="str">
        <f t="shared" si="10"/>
        <v/>
      </c>
      <c r="M33" s="3">
        <f t="shared" si="11"/>
        <v>5</v>
      </c>
      <c r="N33" s="3">
        <f t="shared" si="12"/>
        <v>8</v>
      </c>
      <c r="O33" s="3">
        <f t="shared" si="13"/>
        <v>9</v>
      </c>
    </row>
    <row r="34">
      <c r="A34" s="3">
        <v>6.0</v>
      </c>
      <c r="B34" s="3">
        <f t="shared" si="1"/>
        <v>13</v>
      </c>
      <c r="C34" s="3">
        <f t="shared" si="2"/>
        <v>29</v>
      </c>
      <c r="D34" s="3">
        <f t="shared" si="3"/>
        <v>20</v>
      </c>
      <c r="E34" s="3" t="str">
        <f t="shared" si="4"/>
        <v>A</v>
      </c>
      <c r="F34" s="5"/>
      <c r="G34" s="3">
        <f t="shared" si="5"/>
        <v>6</v>
      </c>
      <c r="H34" s="3">
        <f t="shared" si="6"/>
        <v>9</v>
      </c>
      <c r="I34" s="3">
        <f t="shared" si="7"/>
        <v>8</v>
      </c>
      <c r="J34" s="3" t="str">
        <f t="shared" si="8"/>
        <v>-</v>
      </c>
      <c r="K34" s="3" t="str">
        <f t="shared" si="9"/>
        <v/>
      </c>
      <c r="L34" s="3" t="str">
        <f t="shared" si="10"/>
        <v/>
      </c>
      <c r="M34" s="3" t="str">
        <f t="shared" si="11"/>
        <v>-</v>
      </c>
      <c r="N34" s="3" t="str">
        <f t="shared" si="12"/>
        <v/>
      </c>
      <c r="O34" s="3" t="str">
        <f t="shared" si="13"/>
        <v/>
      </c>
    </row>
    <row r="35">
      <c r="A35" s="3">
        <v>7.0</v>
      </c>
      <c r="B35" s="3">
        <f t="shared" si="1"/>
        <v>18</v>
      </c>
      <c r="C35" s="3">
        <f t="shared" si="2"/>
        <v>34</v>
      </c>
      <c r="D35" s="3">
        <f t="shared" si="3"/>
        <v>17</v>
      </c>
      <c r="E35" s="3" t="str">
        <f t="shared" si="4"/>
        <v>C</v>
      </c>
      <c r="F35" s="5"/>
      <c r="G35" s="3" t="str">
        <f t="shared" si="5"/>
        <v>-</v>
      </c>
      <c r="H35" s="3" t="str">
        <f t="shared" si="6"/>
        <v/>
      </c>
      <c r="I35" s="3" t="str">
        <f t="shared" si="7"/>
        <v/>
      </c>
      <c r="J35" s="3" t="str">
        <f t="shared" si="8"/>
        <v>-</v>
      </c>
      <c r="K35" s="3" t="str">
        <f t="shared" si="9"/>
        <v/>
      </c>
      <c r="L35" s="3" t="str">
        <f t="shared" si="10"/>
        <v/>
      </c>
      <c r="M35" s="3">
        <f t="shared" si="11"/>
        <v>7</v>
      </c>
      <c r="N35" s="3">
        <f t="shared" si="12"/>
        <v>9</v>
      </c>
      <c r="O35" s="3">
        <f t="shared" si="13"/>
        <v>9</v>
      </c>
    </row>
    <row r="36">
      <c r="A36" s="3">
        <v>8.0</v>
      </c>
      <c r="B36" s="3">
        <f t="shared" si="1"/>
        <v>8</v>
      </c>
      <c r="C36" s="3">
        <f t="shared" si="2"/>
        <v>20</v>
      </c>
      <c r="D36" s="3">
        <f t="shared" si="3"/>
        <v>13</v>
      </c>
      <c r="E36" s="3" t="str">
        <f t="shared" si="4"/>
        <v>A</v>
      </c>
      <c r="F36" s="5"/>
      <c r="G36" s="3">
        <f t="shared" si="5"/>
        <v>8</v>
      </c>
      <c r="H36" s="3">
        <f t="shared" si="6"/>
        <v>8</v>
      </c>
      <c r="I36" s="3">
        <f t="shared" si="7"/>
        <v>8</v>
      </c>
      <c r="J36" s="3" t="str">
        <f t="shared" si="8"/>
        <v>-</v>
      </c>
      <c r="K36" s="3" t="str">
        <f t="shared" si="9"/>
        <v/>
      </c>
      <c r="L36" s="3" t="str">
        <f t="shared" si="10"/>
        <v/>
      </c>
      <c r="M36" s="3" t="str">
        <f t="shared" si="11"/>
        <v>-</v>
      </c>
      <c r="N36" s="3" t="str">
        <f t="shared" si="12"/>
        <v/>
      </c>
      <c r="O36" s="3" t="str">
        <f t="shared" si="13"/>
        <v/>
      </c>
    </row>
    <row r="37">
      <c r="A37" s="3">
        <v>9.0</v>
      </c>
      <c r="B37" s="3">
        <f t="shared" si="1"/>
        <v>106</v>
      </c>
      <c r="C37" s="3">
        <f t="shared" si="2"/>
        <v>90</v>
      </c>
      <c r="D37" s="3">
        <f t="shared" si="3"/>
        <v>41</v>
      </c>
      <c r="E37" s="3" t="str">
        <f t="shared" si="4"/>
        <v>C</v>
      </c>
      <c r="F37" s="5"/>
      <c r="G37" s="3" t="str">
        <f t="shared" si="5"/>
        <v>-</v>
      </c>
      <c r="H37" s="3" t="str">
        <f t="shared" si="6"/>
        <v/>
      </c>
      <c r="I37" s="3" t="str">
        <f t="shared" si="7"/>
        <v/>
      </c>
      <c r="J37" s="3" t="str">
        <f t="shared" si="8"/>
        <v>-</v>
      </c>
      <c r="K37" s="3" t="str">
        <f t="shared" si="9"/>
        <v/>
      </c>
      <c r="L37" s="3" t="str">
        <f t="shared" si="10"/>
        <v/>
      </c>
      <c r="M37" s="3">
        <f t="shared" si="11"/>
        <v>9</v>
      </c>
      <c r="N37" s="3">
        <f t="shared" si="12"/>
        <v>1</v>
      </c>
      <c r="O37" s="3">
        <f t="shared" si="13"/>
        <v>15</v>
      </c>
    </row>
    <row r="38">
      <c r="A38" s="3">
        <v>10.0</v>
      </c>
      <c r="B38" s="3">
        <f t="shared" si="1"/>
        <v>97</v>
      </c>
      <c r="C38" s="3">
        <f t="shared" si="2"/>
        <v>85</v>
      </c>
      <c r="D38" s="3">
        <f t="shared" si="3"/>
        <v>34</v>
      </c>
      <c r="E38" s="3" t="str">
        <f t="shared" si="4"/>
        <v>C</v>
      </c>
      <c r="F38" s="5"/>
      <c r="G38" s="3" t="str">
        <f t="shared" si="5"/>
        <v>-</v>
      </c>
      <c r="H38" s="3" t="str">
        <f t="shared" si="6"/>
        <v/>
      </c>
      <c r="I38" s="3" t="str">
        <f t="shared" si="7"/>
        <v/>
      </c>
      <c r="J38" s="3" t="str">
        <f t="shared" si="8"/>
        <v>-</v>
      </c>
      <c r="K38" s="3" t="str">
        <f t="shared" si="9"/>
        <v/>
      </c>
      <c r="L38" s="3" t="str">
        <f t="shared" si="10"/>
        <v/>
      </c>
      <c r="M38" s="3">
        <f t="shared" si="11"/>
        <v>10</v>
      </c>
      <c r="N38" s="3">
        <f t="shared" si="12"/>
        <v>2</v>
      </c>
      <c r="O38" s="3">
        <f t="shared" si="13"/>
        <v>15</v>
      </c>
    </row>
    <row r="39">
      <c r="A39" s="3">
        <v>11.0</v>
      </c>
      <c r="B39" s="3">
        <f t="shared" si="1"/>
        <v>89</v>
      </c>
      <c r="C39" s="3">
        <f t="shared" si="2"/>
        <v>73</v>
      </c>
      <c r="D39" s="3">
        <f t="shared" si="3"/>
        <v>32</v>
      </c>
      <c r="E39" s="3" t="str">
        <f t="shared" si="4"/>
        <v>C</v>
      </c>
      <c r="F39" s="5"/>
      <c r="G39" s="3" t="str">
        <f t="shared" si="5"/>
        <v>-</v>
      </c>
      <c r="H39" s="3" t="str">
        <f t="shared" si="6"/>
        <v/>
      </c>
      <c r="I39" s="3" t="str">
        <f t="shared" si="7"/>
        <v/>
      </c>
      <c r="J39" s="3" t="str">
        <f t="shared" si="8"/>
        <v>-</v>
      </c>
      <c r="K39" s="3" t="str">
        <f t="shared" si="9"/>
        <v/>
      </c>
      <c r="L39" s="3" t="str">
        <f t="shared" si="10"/>
        <v/>
      </c>
      <c r="M39" s="3">
        <f t="shared" si="11"/>
        <v>11</v>
      </c>
      <c r="N39" s="3">
        <f t="shared" si="12"/>
        <v>1</v>
      </c>
      <c r="O39" s="3">
        <f t="shared" si="13"/>
        <v>14</v>
      </c>
    </row>
    <row r="40">
      <c r="A40" s="3">
        <v>12.0</v>
      </c>
      <c r="B40" s="3">
        <f t="shared" si="1"/>
        <v>80</v>
      </c>
      <c r="C40" s="3">
        <f t="shared" si="2"/>
        <v>68</v>
      </c>
      <c r="D40" s="3">
        <f t="shared" si="3"/>
        <v>25</v>
      </c>
      <c r="E40" s="3" t="str">
        <f t="shared" si="4"/>
        <v>C</v>
      </c>
      <c r="F40" s="5"/>
      <c r="G40" s="3" t="str">
        <f t="shared" si="5"/>
        <v>-</v>
      </c>
      <c r="H40" s="3" t="str">
        <f t="shared" si="6"/>
        <v/>
      </c>
      <c r="I40" s="3" t="str">
        <f t="shared" si="7"/>
        <v/>
      </c>
      <c r="J40" s="3" t="str">
        <f t="shared" si="8"/>
        <v>-</v>
      </c>
      <c r="K40" s="3" t="str">
        <f t="shared" si="9"/>
        <v/>
      </c>
      <c r="L40" s="3" t="str">
        <f t="shared" si="10"/>
        <v/>
      </c>
      <c r="M40" s="3">
        <f t="shared" si="11"/>
        <v>12</v>
      </c>
      <c r="N40" s="3">
        <f t="shared" si="12"/>
        <v>2</v>
      </c>
      <c r="O40" s="3">
        <f t="shared" si="13"/>
        <v>14</v>
      </c>
    </row>
    <row r="41">
      <c r="A41" s="5"/>
      <c r="B41" s="5"/>
      <c r="C41" s="5"/>
      <c r="D41" s="5"/>
      <c r="E41" s="5"/>
      <c r="F41" s="5"/>
      <c r="G41" s="2" t="s">
        <v>19</v>
      </c>
      <c r="H41" s="2">
        <f t="shared" ref="H41:I41" si="14">IFERROR(AVERAGE(H29:H40), G2)</f>
        <v>8.5</v>
      </c>
      <c r="I41" s="2">
        <f t="shared" si="14"/>
        <v>8</v>
      </c>
      <c r="J41" s="2" t="s">
        <v>19</v>
      </c>
      <c r="K41" s="2">
        <f t="shared" ref="K41:L41" si="15">IFERROR(AVERAGE(K29:K40), G3)</f>
        <v>1.5</v>
      </c>
      <c r="L41" s="2">
        <f t="shared" si="15"/>
        <v>1.5</v>
      </c>
      <c r="M41" s="2" t="s">
        <v>19</v>
      </c>
      <c r="N41" s="2">
        <f t="shared" ref="N41:O41" si="16">IFERROR(AVERAGE(N29:N40), G4)</f>
        <v>3.833333333</v>
      </c>
      <c r="O41" s="2">
        <f t="shared" si="16"/>
        <v>12.66666667</v>
      </c>
    </row>
    <row r="42"/>
    <row r="43">
      <c r="A43" s="6" t="s">
        <v>20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</row>
    <row r="44">
      <c r="A44" s="9" t="s">
        <v>11</v>
      </c>
      <c r="B44" s="10"/>
      <c r="C44" s="10"/>
      <c r="D44" s="11"/>
      <c r="E44" s="12" t="s">
        <v>12</v>
      </c>
      <c r="F44" s="5"/>
      <c r="G44" s="9" t="s">
        <v>13</v>
      </c>
      <c r="H44" s="10"/>
      <c r="I44" s="11"/>
      <c r="J44" s="9" t="s">
        <v>14</v>
      </c>
      <c r="K44" s="10"/>
      <c r="L44" s="11"/>
      <c r="M44" s="9" t="s">
        <v>15</v>
      </c>
      <c r="N44" s="10"/>
      <c r="O44" s="11"/>
    </row>
    <row r="45">
      <c r="A45" s="1" t="s">
        <v>0</v>
      </c>
      <c r="B45" s="1" t="s">
        <v>16</v>
      </c>
      <c r="C45" s="1" t="s">
        <v>17</v>
      </c>
      <c r="D45" s="1" t="s">
        <v>18</v>
      </c>
      <c r="E45" s="13"/>
      <c r="F45" s="5"/>
      <c r="G45" s="1" t="s">
        <v>0</v>
      </c>
      <c r="H45" s="1" t="s">
        <v>1</v>
      </c>
      <c r="I45" s="1" t="s">
        <v>2</v>
      </c>
      <c r="J45" s="1" t="s">
        <v>0</v>
      </c>
      <c r="K45" s="1" t="s">
        <v>1</v>
      </c>
      <c r="L45" s="1" t="s">
        <v>2</v>
      </c>
      <c r="M45" s="1" t="s">
        <v>0</v>
      </c>
      <c r="N45" s="1" t="s">
        <v>1</v>
      </c>
      <c r="O45" s="1" t="s">
        <v>2</v>
      </c>
    </row>
    <row r="46">
      <c r="A46" s="3">
        <v>1.0</v>
      </c>
      <c r="B46" s="3">
        <f t="shared" ref="B46:B57" si="17">(($B2-$H$41)^2) + (($C2-$I$41)^2)</f>
        <v>92.25</v>
      </c>
      <c r="C46" s="3">
        <f t="shared" ref="C46:C57" si="18">(($B2-$K$41)^2) + (($C2-$L$41)^2)</f>
        <v>0.5</v>
      </c>
      <c r="D46" s="3">
        <f t="shared" ref="D46:D57" si="19">(($B2-$N$41)^2) + (($C2-$O$41)^2)</f>
        <v>121.8055556</v>
      </c>
      <c r="E46" s="3" t="str">
        <f t="shared" ref="E46:E57" si="20">IF(B46&lt;=C46, IF(B46&lt;=D46, "A", "C"), IF(C46&lt;=D46, "B", "C"))</f>
        <v>B</v>
      </c>
      <c r="F46" s="5"/>
      <c r="G46" s="3" t="str">
        <f t="shared" ref="G46:G57" si="21">IF($E46 = "A",$A46, "-")</f>
        <v>-</v>
      </c>
      <c r="H46" s="3" t="str">
        <f t="shared" ref="H46:H57" si="22">IF($G46 = "-", "", VLOOKUP($G46, $A$2:$C$13, 2, FALSE))</f>
        <v/>
      </c>
      <c r="I46" s="3" t="str">
        <f t="shared" ref="I46:I57" si="23">IF($G46 = "-", "", VLOOKUP($G46,$A$2:$C$13, 3, FALSE))</f>
        <v/>
      </c>
      <c r="J46" s="3">
        <f t="shared" ref="J46:J57" si="24">IF($E46 = "B",$A46, "-")</f>
        <v>1</v>
      </c>
      <c r="K46" s="3">
        <f t="shared" ref="K46:K57" si="25">IF($J46 = "-", "", VLOOKUP($J46,$A$2:$C$13, 2, FALSE))</f>
        <v>1</v>
      </c>
      <c r="L46" s="3">
        <f t="shared" ref="L46:L57" si="26">IF($J46 = "-", "", VLOOKUP($J46,$A$2:$C$13, 3, FALSE))</f>
        <v>2</v>
      </c>
      <c r="M46" s="3" t="str">
        <f t="shared" ref="M46:M57" si="27">IF($E46 = "C",$A46, "-")</f>
        <v>-</v>
      </c>
      <c r="N46" s="3" t="str">
        <f t="shared" ref="N46:N57" si="28">IF($M46 = "-", "", VLOOKUP($M46,$A$2:$C$13, 2, FALSE))</f>
        <v/>
      </c>
      <c r="O46" s="3" t="str">
        <f t="shared" ref="O46:O57" si="29">IF($M46 = "-", "", VLOOKUP($M46,$A$2:$C$13, 3, FALSE))</f>
        <v/>
      </c>
    </row>
    <row r="47">
      <c r="A47" s="3">
        <v>2.0</v>
      </c>
      <c r="B47" s="3">
        <f t="shared" si="17"/>
        <v>91.25</v>
      </c>
      <c r="C47" s="3">
        <f t="shared" si="18"/>
        <v>0.5</v>
      </c>
      <c r="D47" s="3">
        <f t="shared" si="19"/>
        <v>139.4722222</v>
      </c>
      <c r="E47" s="3" t="str">
        <f t="shared" si="20"/>
        <v>B</v>
      </c>
      <c r="F47" s="5"/>
      <c r="G47" s="3" t="str">
        <f t="shared" si="21"/>
        <v>-</v>
      </c>
      <c r="H47" s="3" t="str">
        <f t="shared" si="22"/>
        <v/>
      </c>
      <c r="I47" s="3" t="str">
        <f t="shared" si="23"/>
        <v/>
      </c>
      <c r="J47" s="3">
        <f t="shared" si="24"/>
        <v>2</v>
      </c>
      <c r="K47" s="3">
        <f t="shared" si="25"/>
        <v>2</v>
      </c>
      <c r="L47" s="3">
        <f t="shared" si="26"/>
        <v>1</v>
      </c>
      <c r="M47" s="3" t="str">
        <f t="shared" si="27"/>
        <v>-</v>
      </c>
      <c r="N47" s="3" t="str">
        <f t="shared" si="28"/>
        <v/>
      </c>
      <c r="O47" s="3" t="str">
        <f t="shared" si="29"/>
        <v/>
      </c>
    </row>
    <row r="48">
      <c r="A48" s="3">
        <v>3.0</v>
      </c>
      <c r="B48" s="3">
        <f t="shared" si="17"/>
        <v>105.25</v>
      </c>
      <c r="C48" s="3">
        <f t="shared" si="18"/>
        <v>0.5</v>
      </c>
      <c r="D48" s="3">
        <f t="shared" si="19"/>
        <v>144.1388889</v>
      </c>
      <c r="E48" s="3" t="str">
        <f t="shared" si="20"/>
        <v>B</v>
      </c>
      <c r="F48" s="5"/>
      <c r="G48" s="3" t="str">
        <f t="shared" si="21"/>
        <v>-</v>
      </c>
      <c r="H48" s="3" t="str">
        <f t="shared" si="22"/>
        <v/>
      </c>
      <c r="I48" s="3" t="str">
        <f t="shared" si="23"/>
        <v/>
      </c>
      <c r="J48" s="3">
        <f t="shared" si="24"/>
        <v>3</v>
      </c>
      <c r="K48" s="3">
        <f t="shared" si="25"/>
        <v>1</v>
      </c>
      <c r="L48" s="3">
        <f t="shared" si="26"/>
        <v>1</v>
      </c>
      <c r="M48" s="3" t="str">
        <f t="shared" si="27"/>
        <v>-</v>
      </c>
      <c r="N48" s="3" t="str">
        <f t="shared" si="28"/>
        <v/>
      </c>
      <c r="O48" s="3" t="str">
        <f t="shared" si="29"/>
        <v/>
      </c>
    </row>
    <row r="49">
      <c r="A49" s="3">
        <v>4.0</v>
      </c>
      <c r="B49" s="3">
        <f t="shared" si="17"/>
        <v>78.25</v>
      </c>
      <c r="C49" s="3">
        <f t="shared" si="18"/>
        <v>0.5</v>
      </c>
      <c r="D49" s="3">
        <f t="shared" si="19"/>
        <v>117.1388889</v>
      </c>
      <c r="E49" s="3" t="str">
        <f t="shared" si="20"/>
        <v>B</v>
      </c>
      <c r="F49" s="5"/>
      <c r="G49" s="3" t="str">
        <f t="shared" si="21"/>
        <v>-</v>
      </c>
      <c r="H49" s="3" t="str">
        <f t="shared" si="22"/>
        <v/>
      </c>
      <c r="I49" s="3" t="str">
        <f t="shared" si="23"/>
        <v/>
      </c>
      <c r="J49" s="3">
        <f t="shared" si="24"/>
        <v>4</v>
      </c>
      <c r="K49" s="3">
        <f t="shared" si="25"/>
        <v>2</v>
      </c>
      <c r="L49" s="3">
        <f t="shared" si="26"/>
        <v>2</v>
      </c>
      <c r="M49" s="3" t="str">
        <f t="shared" si="27"/>
        <v>-</v>
      </c>
      <c r="N49" s="3" t="str">
        <f t="shared" si="28"/>
        <v/>
      </c>
      <c r="O49" s="3" t="str">
        <f t="shared" si="29"/>
        <v/>
      </c>
    </row>
    <row r="50">
      <c r="A50" s="3">
        <v>5.0</v>
      </c>
      <c r="B50" s="3">
        <f t="shared" si="17"/>
        <v>1.25</v>
      </c>
      <c r="C50" s="3">
        <f t="shared" si="18"/>
        <v>98.5</v>
      </c>
      <c r="D50" s="3">
        <f t="shared" si="19"/>
        <v>30.80555556</v>
      </c>
      <c r="E50" s="3" t="str">
        <f t="shared" si="20"/>
        <v>A</v>
      </c>
      <c r="F50" s="5"/>
      <c r="G50" s="3">
        <f t="shared" si="21"/>
        <v>5</v>
      </c>
      <c r="H50" s="3">
        <f t="shared" si="22"/>
        <v>8</v>
      </c>
      <c r="I50" s="3">
        <f t="shared" si="23"/>
        <v>9</v>
      </c>
      <c r="J50" s="3" t="str">
        <f t="shared" si="24"/>
        <v>-</v>
      </c>
      <c r="K50" s="3" t="str">
        <f t="shared" si="25"/>
        <v/>
      </c>
      <c r="L50" s="3" t="str">
        <f t="shared" si="26"/>
        <v/>
      </c>
      <c r="M50" s="3" t="str">
        <f t="shared" si="27"/>
        <v>-</v>
      </c>
      <c r="N50" s="3" t="str">
        <f t="shared" si="28"/>
        <v/>
      </c>
      <c r="O50" s="3" t="str">
        <f t="shared" si="29"/>
        <v/>
      </c>
    </row>
    <row r="51">
      <c r="A51" s="3">
        <v>6.0</v>
      </c>
      <c r="B51" s="3">
        <f t="shared" si="17"/>
        <v>0.25</v>
      </c>
      <c r="C51" s="3">
        <f t="shared" si="18"/>
        <v>98.5</v>
      </c>
      <c r="D51" s="3">
        <f t="shared" si="19"/>
        <v>48.47222222</v>
      </c>
      <c r="E51" s="3" t="str">
        <f t="shared" si="20"/>
        <v>A</v>
      </c>
      <c r="F51" s="5"/>
      <c r="G51" s="3">
        <f t="shared" si="21"/>
        <v>6</v>
      </c>
      <c r="H51" s="3">
        <f t="shared" si="22"/>
        <v>9</v>
      </c>
      <c r="I51" s="3">
        <f t="shared" si="23"/>
        <v>8</v>
      </c>
      <c r="J51" s="3" t="str">
        <f t="shared" si="24"/>
        <v>-</v>
      </c>
      <c r="K51" s="3" t="str">
        <f t="shared" si="25"/>
        <v/>
      </c>
      <c r="L51" s="3" t="str">
        <f t="shared" si="26"/>
        <v/>
      </c>
      <c r="M51" s="3" t="str">
        <f t="shared" si="27"/>
        <v>-</v>
      </c>
      <c r="N51" s="3" t="str">
        <f t="shared" si="28"/>
        <v/>
      </c>
      <c r="O51" s="3" t="str">
        <f t="shared" si="29"/>
        <v/>
      </c>
    </row>
    <row r="52">
      <c r="A52" s="3">
        <v>7.0</v>
      </c>
      <c r="B52" s="3">
        <f t="shared" si="17"/>
        <v>1.25</v>
      </c>
      <c r="C52" s="3">
        <f t="shared" si="18"/>
        <v>112.5</v>
      </c>
      <c r="D52" s="3">
        <f t="shared" si="19"/>
        <v>40.13888889</v>
      </c>
      <c r="E52" s="3" t="str">
        <f t="shared" si="20"/>
        <v>A</v>
      </c>
      <c r="F52" s="5"/>
      <c r="G52" s="3">
        <f t="shared" si="21"/>
        <v>7</v>
      </c>
      <c r="H52" s="3">
        <f t="shared" si="22"/>
        <v>9</v>
      </c>
      <c r="I52" s="3">
        <f t="shared" si="23"/>
        <v>9</v>
      </c>
      <c r="J52" s="3" t="str">
        <f t="shared" si="24"/>
        <v>-</v>
      </c>
      <c r="K52" s="3" t="str">
        <f t="shared" si="25"/>
        <v/>
      </c>
      <c r="L52" s="3" t="str">
        <f t="shared" si="26"/>
        <v/>
      </c>
      <c r="M52" s="3" t="str">
        <f t="shared" si="27"/>
        <v>-</v>
      </c>
      <c r="N52" s="3" t="str">
        <f t="shared" si="28"/>
        <v/>
      </c>
      <c r="O52" s="3" t="str">
        <f t="shared" si="29"/>
        <v/>
      </c>
    </row>
    <row r="53">
      <c r="A53" s="3">
        <v>8.0</v>
      </c>
      <c r="B53" s="3">
        <f t="shared" si="17"/>
        <v>0.25</v>
      </c>
      <c r="C53" s="3">
        <f t="shared" si="18"/>
        <v>84.5</v>
      </c>
      <c r="D53" s="3">
        <f t="shared" si="19"/>
        <v>39.13888889</v>
      </c>
      <c r="E53" s="3" t="str">
        <f t="shared" si="20"/>
        <v>A</v>
      </c>
      <c r="F53" s="5"/>
      <c r="G53" s="3">
        <f t="shared" si="21"/>
        <v>8</v>
      </c>
      <c r="H53" s="3">
        <f t="shared" si="22"/>
        <v>8</v>
      </c>
      <c r="I53" s="3">
        <f t="shared" si="23"/>
        <v>8</v>
      </c>
      <c r="J53" s="3" t="str">
        <f t="shared" si="24"/>
        <v>-</v>
      </c>
      <c r="K53" s="3" t="str">
        <f t="shared" si="25"/>
        <v/>
      </c>
      <c r="L53" s="3" t="str">
        <f t="shared" si="26"/>
        <v/>
      </c>
      <c r="M53" s="3" t="str">
        <f t="shared" si="27"/>
        <v>-</v>
      </c>
      <c r="N53" s="3" t="str">
        <f t="shared" si="28"/>
        <v/>
      </c>
      <c r="O53" s="3" t="str">
        <f t="shared" si="29"/>
        <v/>
      </c>
    </row>
    <row r="54">
      <c r="A54" s="3">
        <v>9.0</v>
      </c>
      <c r="B54" s="3">
        <f t="shared" si="17"/>
        <v>105.25</v>
      </c>
      <c r="C54" s="3">
        <f t="shared" si="18"/>
        <v>182.5</v>
      </c>
      <c r="D54" s="3">
        <f t="shared" si="19"/>
        <v>13.47222222</v>
      </c>
      <c r="E54" s="3" t="str">
        <f t="shared" si="20"/>
        <v>C</v>
      </c>
      <c r="F54" s="5"/>
      <c r="G54" s="3" t="str">
        <f t="shared" si="21"/>
        <v>-</v>
      </c>
      <c r="H54" s="3" t="str">
        <f t="shared" si="22"/>
        <v/>
      </c>
      <c r="I54" s="3" t="str">
        <f t="shared" si="23"/>
        <v/>
      </c>
      <c r="J54" s="3" t="str">
        <f t="shared" si="24"/>
        <v>-</v>
      </c>
      <c r="K54" s="3" t="str">
        <f t="shared" si="25"/>
        <v/>
      </c>
      <c r="L54" s="3" t="str">
        <f t="shared" si="26"/>
        <v/>
      </c>
      <c r="M54" s="3">
        <f t="shared" si="27"/>
        <v>9</v>
      </c>
      <c r="N54" s="3">
        <f t="shared" si="28"/>
        <v>1</v>
      </c>
      <c r="O54" s="3">
        <f t="shared" si="29"/>
        <v>15</v>
      </c>
    </row>
    <row r="55">
      <c r="A55" s="3">
        <v>10.0</v>
      </c>
      <c r="B55" s="3">
        <f t="shared" si="17"/>
        <v>91.25</v>
      </c>
      <c r="C55" s="3">
        <f t="shared" si="18"/>
        <v>182.5</v>
      </c>
      <c r="D55" s="3">
        <f t="shared" si="19"/>
        <v>8.805555556</v>
      </c>
      <c r="E55" s="3" t="str">
        <f t="shared" si="20"/>
        <v>C</v>
      </c>
      <c r="F55" s="5"/>
      <c r="G55" s="3" t="str">
        <f t="shared" si="21"/>
        <v>-</v>
      </c>
      <c r="H55" s="3" t="str">
        <f t="shared" si="22"/>
        <v/>
      </c>
      <c r="I55" s="3" t="str">
        <f t="shared" si="23"/>
        <v/>
      </c>
      <c r="J55" s="3" t="str">
        <f t="shared" si="24"/>
        <v>-</v>
      </c>
      <c r="K55" s="3" t="str">
        <f t="shared" si="25"/>
        <v/>
      </c>
      <c r="L55" s="3" t="str">
        <f t="shared" si="26"/>
        <v/>
      </c>
      <c r="M55" s="3">
        <f t="shared" si="27"/>
        <v>10</v>
      </c>
      <c r="N55" s="3">
        <f t="shared" si="28"/>
        <v>2</v>
      </c>
      <c r="O55" s="3">
        <f t="shared" si="29"/>
        <v>15</v>
      </c>
    </row>
    <row r="56">
      <c r="A56" s="3">
        <v>11.0</v>
      </c>
      <c r="B56" s="3">
        <f t="shared" si="17"/>
        <v>92.25</v>
      </c>
      <c r="C56" s="3">
        <f t="shared" si="18"/>
        <v>156.5</v>
      </c>
      <c r="D56" s="3">
        <f t="shared" si="19"/>
        <v>9.805555556</v>
      </c>
      <c r="E56" s="3" t="str">
        <f t="shared" si="20"/>
        <v>C</v>
      </c>
      <c r="F56" s="5"/>
      <c r="G56" s="3" t="str">
        <f t="shared" si="21"/>
        <v>-</v>
      </c>
      <c r="H56" s="3" t="str">
        <f t="shared" si="22"/>
        <v/>
      </c>
      <c r="I56" s="3" t="str">
        <f t="shared" si="23"/>
        <v/>
      </c>
      <c r="J56" s="3" t="str">
        <f t="shared" si="24"/>
        <v>-</v>
      </c>
      <c r="K56" s="3" t="str">
        <f t="shared" si="25"/>
        <v/>
      </c>
      <c r="L56" s="3" t="str">
        <f t="shared" si="26"/>
        <v/>
      </c>
      <c r="M56" s="3">
        <f t="shared" si="27"/>
        <v>11</v>
      </c>
      <c r="N56" s="3">
        <f t="shared" si="28"/>
        <v>1</v>
      </c>
      <c r="O56" s="3">
        <f t="shared" si="29"/>
        <v>14</v>
      </c>
    </row>
    <row r="57">
      <c r="A57" s="3">
        <v>12.0</v>
      </c>
      <c r="B57" s="3">
        <f t="shared" si="17"/>
        <v>78.25</v>
      </c>
      <c r="C57" s="3">
        <f t="shared" si="18"/>
        <v>156.5</v>
      </c>
      <c r="D57" s="3">
        <f t="shared" si="19"/>
        <v>5.138888889</v>
      </c>
      <c r="E57" s="3" t="str">
        <f t="shared" si="20"/>
        <v>C</v>
      </c>
      <c r="F57" s="5"/>
      <c r="G57" s="3" t="str">
        <f t="shared" si="21"/>
        <v>-</v>
      </c>
      <c r="H57" s="3" t="str">
        <f t="shared" si="22"/>
        <v/>
      </c>
      <c r="I57" s="3" t="str">
        <f t="shared" si="23"/>
        <v/>
      </c>
      <c r="J57" s="3" t="str">
        <f t="shared" si="24"/>
        <v>-</v>
      </c>
      <c r="K57" s="3" t="str">
        <f t="shared" si="25"/>
        <v/>
      </c>
      <c r="L57" s="3" t="str">
        <f t="shared" si="26"/>
        <v/>
      </c>
      <c r="M57" s="3">
        <f t="shared" si="27"/>
        <v>12</v>
      </c>
      <c r="N57" s="3">
        <f t="shared" si="28"/>
        <v>2</v>
      </c>
      <c r="O57" s="3">
        <f t="shared" si="29"/>
        <v>14</v>
      </c>
    </row>
    <row r="58">
      <c r="A58" s="5"/>
      <c r="B58" s="5"/>
      <c r="C58" s="5"/>
      <c r="D58" s="5"/>
      <c r="E58" s="5"/>
      <c r="F58" s="5"/>
      <c r="G58" s="14" t="s">
        <v>19</v>
      </c>
      <c r="H58" s="14">
        <f t="shared" ref="H58:I58" si="30">IFERROR(AVERAGE(H46:H57), H41)</f>
        <v>8.5</v>
      </c>
      <c r="I58" s="14">
        <f t="shared" si="30"/>
        <v>8.5</v>
      </c>
      <c r="J58" s="14" t="s">
        <v>19</v>
      </c>
      <c r="K58" s="14">
        <f t="shared" ref="K58:L58" si="31">IFERROR(AVERAGE(K46:K57), K41)</f>
        <v>1.5</v>
      </c>
      <c r="L58" s="14">
        <f t="shared" si="31"/>
        <v>1.5</v>
      </c>
      <c r="M58" s="14" t="s">
        <v>19</v>
      </c>
      <c r="N58" s="14">
        <f t="shared" ref="N58:O58" si="32">IFERROR(AVERAGE(N46:N57), N41)</f>
        <v>1.5</v>
      </c>
      <c r="O58" s="14">
        <f t="shared" si="32"/>
        <v>14.5</v>
      </c>
    </row>
    <row r="59"/>
    <row r="60">
      <c r="A60" s="6" t="s">
        <v>21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8"/>
    </row>
    <row r="61">
      <c r="A61" s="9" t="s">
        <v>11</v>
      </c>
      <c r="B61" s="10"/>
      <c r="C61" s="10"/>
      <c r="D61" s="11"/>
      <c r="E61" s="12" t="s">
        <v>12</v>
      </c>
      <c r="F61" s="5"/>
      <c r="G61" s="9" t="s">
        <v>13</v>
      </c>
      <c r="H61" s="10"/>
      <c r="I61" s="11"/>
      <c r="J61" s="9" t="s">
        <v>14</v>
      </c>
      <c r="K61" s="10"/>
      <c r="L61" s="11"/>
      <c r="M61" s="9" t="s">
        <v>15</v>
      </c>
      <c r="N61" s="10"/>
      <c r="O61" s="11"/>
    </row>
    <row r="62">
      <c r="A62" s="1" t="s">
        <v>0</v>
      </c>
      <c r="B62" s="1" t="s">
        <v>16</v>
      </c>
      <c r="C62" s="1" t="s">
        <v>17</v>
      </c>
      <c r="D62" s="1" t="s">
        <v>18</v>
      </c>
      <c r="E62" s="13"/>
      <c r="F62" s="5"/>
      <c r="G62" s="1" t="s">
        <v>0</v>
      </c>
      <c r="H62" s="1" t="s">
        <v>1</v>
      </c>
      <c r="I62" s="1" t="s">
        <v>2</v>
      </c>
      <c r="J62" s="1" t="s">
        <v>0</v>
      </c>
      <c r="K62" s="1" t="s">
        <v>1</v>
      </c>
      <c r="L62" s="1" t="s">
        <v>2</v>
      </c>
      <c r="M62" s="1" t="s">
        <v>0</v>
      </c>
      <c r="N62" s="1" t="s">
        <v>1</v>
      </c>
      <c r="O62" s="1" t="s">
        <v>2</v>
      </c>
    </row>
    <row r="63">
      <c r="A63" s="3">
        <v>1.0</v>
      </c>
      <c r="B63" s="3">
        <f t="shared" ref="B63:B74" si="33">(($B2-$H$58)^2) + (($C2-$I$58)^2)</f>
        <v>98.5</v>
      </c>
      <c r="C63" s="3">
        <f t="shared" ref="C63:C74" si="34">(($B2-$K$58)^2) + (($C2-$L$58)^2)</f>
        <v>0.5</v>
      </c>
      <c r="D63" s="3">
        <f t="shared" ref="D63:D74" si="35">(($B2-$N$58)^2) + (($C2-$O$58)^2)</f>
        <v>156.5</v>
      </c>
      <c r="E63" s="3" t="str">
        <f t="shared" ref="E63:E74" si="36">IF(B63&lt;=C63, IF(B63&lt;=D63, "A", "C"), IF(C63&lt;=D63, "B", "C"))</f>
        <v>B</v>
      </c>
      <c r="F63" s="5"/>
      <c r="G63" s="3" t="str">
        <f t="shared" ref="G63:G74" si="37">IF($E63 = "A",$A63, "-")</f>
        <v>-</v>
      </c>
      <c r="H63" s="3" t="str">
        <f t="shared" ref="H63:H74" si="38">IF($G63 = "-", "", VLOOKUP($G63, $A$2:$C$13, 2, FALSE))</f>
        <v/>
      </c>
      <c r="I63" s="3" t="str">
        <f t="shared" ref="I63:I74" si="39">IF($G63 = "-", "", VLOOKUP($G63,$A$2:$C$13, 3, FALSE))</f>
        <v/>
      </c>
      <c r="J63" s="3">
        <f t="shared" ref="J63:J74" si="40">IF($E63 = "B",$A63, "-")</f>
        <v>1</v>
      </c>
      <c r="K63" s="3">
        <f t="shared" ref="K63:K74" si="41">IF($J63 = "-", "", VLOOKUP($J63,$A$2:$C$13, 2, FALSE))</f>
        <v>1</v>
      </c>
      <c r="L63" s="3">
        <f t="shared" ref="L63:L74" si="42">IF($J63 = "-", "", VLOOKUP($J63,$A$2:$C$13, 3, FALSE))</f>
        <v>2</v>
      </c>
      <c r="M63" s="3" t="str">
        <f t="shared" ref="M63:M74" si="43">IF($E63 = "C",$A63, "-")</f>
        <v>-</v>
      </c>
      <c r="N63" s="3" t="str">
        <f t="shared" ref="N63:N74" si="44">IF($M63 = "-", "", VLOOKUP($M63,$A$2:$C$13, 2, FALSE))</f>
        <v/>
      </c>
      <c r="O63" s="3" t="str">
        <f t="shared" ref="O63:O74" si="45">IF($M63 = "-", "", VLOOKUP($M63,$A$2:$C$13, 3, FALSE))</f>
        <v/>
      </c>
    </row>
    <row r="64">
      <c r="A64" s="3">
        <v>2.0</v>
      </c>
      <c r="B64" s="3">
        <f t="shared" si="33"/>
        <v>98.5</v>
      </c>
      <c r="C64" s="3">
        <f t="shared" si="34"/>
        <v>0.5</v>
      </c>
      <c r="D64" s="3">
        <f t="shared" si="35"/>
        <v>182.5</v>
      </c>
      <c r="E64" s="3" t="str">
        <f t="shared" si="36"/>
        <v>B</v>
      </c>
      <c r="F64" s="5"/>
      <c r="G64" s="3" t="str">
        <f t="shared" si="37"/>
        <v>-</v>
      </c>
      <c r="H64" s="3" t="str">
        <f t="shared" si="38"/>
        <v/>
      </c>
      <c r="I64" s="3" t="str">
        <f t="shared" si="39"/>
        <v/>
      </c>
      <c r="J64" s="3">
        <f t="shared" si="40"/>
        <v>2</v>
      </c>
      <c r="K64" s="3">
        <f t="shared" si="41"/>
        <v>2</v>
      </c>
      <c r="L64" s="3">
        <f t="shared" si="42"/>
        <v>1</v>
      </c>
      <c r="M64" s="3" t="str">
        <f t="shared" si="43"/>
        <v>-</v>
      </c>
      <c r="N64" s="3" t="str">
        <f t="shared" si="44"/>
        <v/>
      </c>
      <c r="O64" s="3" t="str">
        <f t="shared" si="45"/>
        <v/>
      </c>
    </row>
    <row r="65">
      <c r="A65" s="3">
        <v>3.0</v>
      </c>
      <c r="B65" s="3">
        <f t="shared" si="33"/>
        <v>112.5</v>
      </c>
      <c r="C65" s="3">
        <f t="shared" si="34"/>
        <v>0.5</v>
      </c>
      <c r="D65" s="3">
        <f t="shared" si="35"/>
        <v>182.5</v>
      </c>
      <c r="E65" s="3" t="str">
        <f t="shared" si="36"/>
        <v>B</v>
      </c>
      <c r="F65" s="5"/>
      <c r="G65" s="3" t="str">
        <f t="shared" si="37"/>
        <v>-</v>
      </c>
      <c r="H65" s="3" t="str">
        <f t="shared" si="38"/>
        <v/>
      </c>
      <c r="I65" s="3" t="str">
        <f t="shared" si="39"/>
        <v/>
      </c>
      <c r="J65" s="3">
        <f t="shared" si="40"/>
        <v>3</v>
      </c>
      <c r="K65" s="3">
        <f t="shared" si="41"/>
        <v>1</v>
      </c>
      <c r="L65" s="3">
        <f t="shared" si="42"/>
        <v>1</v>
      </c>
      <c r="M65" s="3" t="str">
        <f t="shared" si="43"/>
        <v>-</v>
      </c>
      <c r="N65" s="3" t="str">
        <f t="shared" si="44"/>
        <v/>
      </c>
      <c r="O65" s="3" t="str">
        <f t="shared" si="45"/>
        <v/>
      </c>
    </row>
    <row r="66">
      <c r="A66" s="3">
        <v>4.0</v>
      </c>
      <c r="B66" s="3">
        <f t="shared" si="33"/>
        <v>84.5</v>
      </c>
      <c r="C66" s="3">
        <f t="shared" si="34"/>
        <v>0.5</v>
      </c>
      <c r="D66" s="3">
        <f t="shared" si="35"/>
        <v>156.5</v>
      </c>
      <c r="E66" s="3" t="str">
        <f t="shared" si="36"/>
        <v>B</v>
      </c>
      <c r="F66" s="5"/>
      <c r="G66" s="3" t="str">
        <f t="shared" si="37"/>
        <v>-</v>
      </c>
      <c r="H66" s="3" t="str">
        <f t="shared" si="38"/>
        <v/>
      </c>
      <c r="I66" s="3" t="str">
        <f t="shared" si="39"/>
        <v/>
      </c>
      <c r="J66" s="3">
        <f t="shared" si="40"/>
        <v>4</v>
      </c>
      <c r="K66" s="3">
        <f t="shared" si="41"/>
        <v>2</v>
      </c>
      <c r="L66" s="3">
        <f t="shared" si="42"/>
        <v>2</v>
      </c>
      <c r="M66" s="3" t="str">
        <f t="shared" si="43"/>
        <v>-</v>
      </c>
      <c r="N66" s="3" t="str">
        <f t="shared" si="44"/>
        <v/>
      </c>
      <c r="O66" s="3" t="str">
        <f t="shared" si="45"/>
        <v/>
      </c>
    </row>
    <row r="67">
      <c r="A67" s="3">
        <v>5.0</v>
      </c>
      <c r="B67" s="3">
        <f t="shared" si="33"/>
        <v>0.5</v>
      </c>
      <c r="C67" s="3">
        <f t="shared" si="34"/>
        <v>98.5</v>
      </c>
      <c r="D67" s="3">
        <f t="shared" si="35"/>
        <v>72.5</v>
      </c>
      <c r="E67" s="3" t="str">
        <f t="shared" si="36"/>
        <v>A</v>
      </c>
      <c r="F67" s="5"/>
      <c r="G67" s="3">
        <f t="shared" si="37"/>
        <v>5</v>
      </c>
      <c r="H67" s="3">
        <f t="shared" si="38"/>
        <v>8</v>
      </c>
      <c r="I67" s="3">
        <f t="shared" si="39"/>
        <v>9</v>
      </c>
      <c r="J67" s="3" t="str">
        <f t="shared" si="40"/>
        <v>-</v>
      </c>
      <c r="K67" s="3" t="str">
        <f t="shared" si="41"/>
        <v/>
      </c>
      <c r="L67" s="3" t="str">
        <f t="shared" si="42"/>
        <v/>
      </c>
      <c r="M67" s="3" t="str">
        <f t="shared" si="43"/>
        <v>-</v>
      </c>
      <c r="N67" s="3" t="str">
        <f t="shared" si="44"/>
        <v/>
      </c>
      <c r="O67" s="3" t="str">
        <f t="shared" si="45"/>
        <v/>
      </c>
    </row>
    <row r="68">
      <c r="A68" s="3">
        <v>6.0</v>
      </c>
      <c r="B68" s="3">
        <f t="shared" si="33"/>
        <v>0.5</v>
      </c>
      <c r="C68" s="3">
        <f t="shared" si="34"/>
        <v>98.5</v>
      </c>
      <c r="D68" s="3">
        <f t="shared" si="35"/>
        <v>98.5</v>
      </c>
      <c r="E68" s="3" t="str">
        <f t="shared" si="36"/>
        <v>A</v>
      </c>
      <c r="F68" s="5"/>
      <c r="G68" s="3">
        <f t="shared" si="37"/>
        <v>6</v>
      </c>
      <c r="H68" s="3">
        <f t="shared" si="38"/>
        <v>9</v>
      </c>
      <c r="I68" s="3">
        <f t="shared" si="39"/>
        <v>8</v>
      </c>
      <c r="J68" s="3" t="str">
        <f t="shared" si="40"/>
        <v>-</v>
      </c>
      <c r="K68" s="3" t="str">
        <f t="shared" si="41"/>
        <v/>
      </c>
      <c r="L68" s="3" t="str">
        <f t="shared" si="42"/>
        <v/>
      </c>
      <c r="M68" s="3" t="str">
        <f t="shared" si="43"/>
        <v>-</v>
      </c>
      <c r="N68" s="3" t="str">
        <f t="shared" si="44"/>
        <v/>
      </c>
      <c r="O68" s="3" t="str">
        <f t="shared" si="45"/>
        <v/>
      </c>
    </row>
    <row r="69">
      <c r="A69" s="3">
        <v>7.0</v>
      </c>
      <c r="B69" s="3">
        <f t="shared" si="33"/>
        <v>0.5</v>
      </c>
      <c r="C69" s="3">
        <f t="shared" si="34"/>
        <v>112.5</v>
      </c>
      <c r="D69" s="3">
        <f t="shared" si="35"/>
        <v>86.5</v>
      </c>
      <c r="E69" s="3" t="str">
        <f t="shared" si="36"/>
        <v>A</v>
      </c>
      <c r="F69" s="5"/>
      <c r="G69" s="3">
        <f t="shared" si="37"/>
        <v>7</v>
      </c>
      <c r="H69" s="3">
        <f t="shared" si="38"/>
        <v>9</v>
      </c>
      <c r="I69" s="3">
        <f t="shared" si="39"/>
        <v>9</v>
      </c>
      <c r="J69" s="3" t="str">
        <f t="shared" si="40"/>
        <v>-</v>
      </c>
      <c r="K69" s="3" t="str">
        <f t="shared" si="41"/>
        <v/>
      </c>
      <c r="L69" s="3" t="str">
        <f t="shared" si="42"/>
        <v/>
      </c>
      <c r="M69" s="3" t="str">
        <f t="shared" si="43"/>
        <v>-</v>
      </c>
      <c r="N69" s="3" t="str">
        <f t="shared" si="44"/>
        <v/>
      </c>
      <c r="O69" s="3" t="str">
        <f t="shared" si="45"/>
        <v/>
      </c>
    </row>
    <row r="70">
      <c r="A70" s="3">
        <v>8.0</v>
      </c>
      <c r="B70" s="3">
        <f t="shared" si="33"/>
        <v>0.5</v>
      </c>
      <c r="C70" s="3">
        <f t="shared" si="34"/>
        <v>84.5</v>
      </c>
      <c r="D70" s="3">
        <f t="shared" si="35"/>
        <v>84.5</v>
      </c>
      <c r="E70" s="3" t="str">
        <f t="shared" si="36"/>
        <v>A</v>
      </c>
      <c r="F70" s="5"/>
      <c r="G70" s="3">
        <f t="shared" si="37"/>
        <v>8</v>
      </c>
      <c r="H70" s="3">
        <f t="shared" si="38"/>
        <v>8</v>
      </c>
      <c r="I70" s="3">
        <f t="shared" si="39"/>
        <v>8</v>
      </c>
      <c r="J70" s="3" t="str">
        <f t="shared" si="40"/>
        <v>-</v>
      </c>
      <c r="K70" s="3" t="str">
        <f t="shared" si="41"/>
        <v/>
      </c>
      <c r="L70" s="3" t="str">
        <f t="shared" si="42"/>
        <v/>
      </c>
      <c r="M70" s="3" t="str">
        <f t="shared" si="43"/>
        <v>-</v>
      </c>
      <c r="N70" s="3" t="str">
        <f t="shared" si="44"/>
        <v/>
      </c>
      <c r="O70" s="3" t="str">
        <f t="shared" si="45"/>
        <v/>
      </c>
    </row>
    <row r="71">
      <c r="A71" s="3">
        <v>9.0</v>
      </c>
      <c r="B71" s="3">
        <f t="shared" si="33"/>
        <v>98.5</v>
      </c>
      <c r="C71" s="3">
        <f t="shared" si="34"/>
        <v>182.5</v>
      </c>
      <c r="D71" s="3">
        <f t="shared" si="35"/>
        <v>0.5</v>
      </c>
      <c r="E71" s="3" t="str">
        <f t="shared" si="36"/>
        <v>C</v>
      </c>
      <c r="F71" s="5"/>
      <c r="G71" s="3" t="str">
        <f t="shared" si="37"/>
        <v>-</v>
      </c>
      <c r="H71" s="3" t="str">
        <f t="shared" si="38"/>
        <v/>
      </c>
      <c r="I71" s="3" t="str">
        <f t="shared" si="39"/>
        <v/>
      </c>
      <c r="J71" s="3" t="str">
        <f t="shared" si="40"/>
        <v>-</v>
      </c>
      <c r="K71" s="3" t="str">
        <f t="shared" si="41"/>
        <v/>
      </c>
      <c r="L71" s="3" t="str">
        <f t="shared" si="42"/>
        <v/>
      </c>
      <c r="M71" s="3">
        <f t="shared" si="43"/>
        <v>9</v>
      </c>
      <c r="N71" s="3">
        <f t="shared" si="44"/>
        <v>1</v>
      </c>
      <c r="O71" s="3">
        <f t="shared" si="45"/>
        <v>15</v>
      </c>
    </row>
    <row r="72">
      <c r="A72" s="3">
        <v>10.0</v>
      </c>
      <c r="B72" s="3">
        <f t="shared" si="33"/>
        <v>84.5</v>
      </c>
      <c r="C72" s="3">
        <f t="shared" si="34"/>
        <v>182.5</v>
      </c>
      <c r="D72" s="3">
        <f t="shared" si="35"/>
        <v>0.5</v>
      </c>
      <c r="E72" s="3" t="str">
        <f t="shared" si="36"/>
        <v>C</v>
      </c>
      <c r="F72" s="5"/>
      <c r="G72" s="3" t="str">
        <f t="shared" si="37"/>
        <v>-</v>
      </c>
      <c r="H72" s="3" t="str">
        <f t="shared" si="38"/>
        <v/>
      </c>
      <c r="I72" s="3" t="str">
        <f t="shared" si="39"/>
        <v/>
      </c>
      <c r="J72" s="3" t="str">
        <f t="shared" si="40"/>
        <v>-</v>
      </c>
      <c r="K72" s="3" t="str">
        <f t="shared" si="41"/>
        <v/>
      </c>
      <c r="L72" s="3" t="str">
        <f t="shared" si="42"/>
        <v/>
      </c>
      <c r="M72" s="3">
        <f t="shared" si="43"/>
        <v>10</v>
      </c>
      <c r="N72" s="3">
        <f t="shared" si="44"/>
        <v>2</v>
      </c>
      <c r="O72" s="3">
        <f t="shared" si="45"/>
        <v>15</v>
      </c>
    </row>
    <row r="73">
      <c r="A73" s="3">
        <v>11.0</v>
      </c>
      <c r="B73" s="3">
        <f t="shared" si="33"/>
        <v>86.5</v>
      </c>
      <c r="C73" s="3">
        <f t="shared" si="34"/>
        <v>156.5</v>
      </c>
      <c r="D73" s="3">
        <f t="shared" si="35"/>
        <v>0.5</v>
      </c>
      <c r="E73" s="3" t="str">
        <f t="shared" si="36"/>
        <v>C</v>
      </c>
      <c r="F73" s="5"/>
      <c r="G73" s="3" t="str">
        <f t="shared" si="37"/>
        <v>-</v>
      </c>
      <c r="H73" s="3" t="str">
        <f t="shared" si="38"/>
        <v/>
      </c>
      <c r="I73" s="3" t="str">
        <f t="shared" si="39"/>
        <v/>
      </c>
      <c r="J73" s="3" t="str">
        <f t="shared" si="40"/>
        <v>-</v>
      </c>
      <c r="K73" s="3" t="str">
        <f t="shared" si="41"/>
        <v/>
      </c>
      <c r="L73" s="3" t="str">
        <f t="shared" si="42"/>
        <v/>
      </c>
      <c r="M73" s="3">
        <f t="shared" si="43"/>
        <v>11</v>
      </c>
      <c r="N73" s="3">
        <f t="shared" si="44"/>
        <v>1</v>
      </c>
      <c r="O73" s="3">
        <f t="shared" si="45"/>
        <v>14</v>
      </c>
    </row>
    <row r="74">
      <c r="A74" s="3">
        <v>12.0</v>
      </c>
      <c r="B74" s="3">
        <f t="shared" si="33"/>
        <v>72.5</v>
      </c>
      <c r="C74" s="3">
        <f t="shared" si="34"/>
        <v>156.5</v>
      </c>
      <c r="D74" s="3">
        <f t="shared" si="35"/>
        <v>0.5</v>
      </c>
      <c r="E74" s="3" t="str">
        <f t="shared" si="36"/>
        <v>C</v>
      </c>
      <c r="F74" s="5"/>
      <c r="G74" s="3" t="str">
        <f t="shared" si="37"/>
        <v>-</v>
      </c>
      <c r="H74" s="3" t="str">
        <f t="shared" si="38"/>
        <v/>
      </c>
      <c r="I74" s="3" t="str">
        <f t="shared" si="39"/>
        <v/>
      </c>
      <c r="J74" s="3" t="str">
        <f t="shared" si="40"/>
        <v>-</v>
      </c>
      <c r="K74" s="3" t="str">
        <f t="shared" si="41"/>
        <v/>
      </c>
      <c r="L74" s="3" t="str">
        <f t="shared" si="42"/>
        <v/>
      </c>
      <c r="M74" s="3">
        <f t="shared" si="43"/>
        <v>12</v>
      </c>
      <c r="N74" s="3">
        <f t="shared" si="44"/>
        <v>2</v>
      </c>
      <c r="O74" s="3">
        <f t="shared" si="45"/>
        <v>14</v>
      </c>
    </row>
    <row r="75">
      <c r="A75" s="5"/>
      <c r="B75" s="5"/>
      <c r="C75" s="5"/>
      <c r="D75" s="5"/>
      <c r="E75" s="5"/>
      <c r="F75" s="5"/>
      <c r="G75" s="14" t="s">
        <v>19</v>
      </c>
      <c r="H75" s="14">
        <f t="shared" ref="H75:I75" si="46">IFERROR(AVERAGE(H63:H74), H58)</f>
        <v>8.5</v>
      </c>
      <c r="I75" s="14">
        <f t="shared" si="46"/>
        <v>8.5</v>
      </c>
      <c r="J75" s="14" t="s">
        <v>19</v>
      </c>
      <c r="K75" s="14">
        <f t="shared" ref="K75:L75" si="47">IFERROR(AVERAGE(K63:K74), K58)</f>
        <v>1.5</v>
      </c>
      <c r="L75" s="14">
        <f t="shared" si="47"/>
        <v>1.5</v>
      </c>
      <c r="M75" s="14" t="s">
        <v>19</v>
      </c>
      <c r="N75" s="14">
        <f t="shared" ref="N75:O75" si="48">IFERROR(AVERAGE(N63:N74), N58)</f>
        <v>1.5</v>
      </c>
      <c r="O75" s="14">
        <f t="shared" si="48"/>
        <v>14.5</v>
      </c>
    </row>
    <row r="76"/>
    <row r="77"/>
    <row r="78">
      <c r="A78" s="15" t="s">
        <v>22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1"/>
    </row>
    <row r="79"/>
    <row r="80">
      <c r="A80" s="16" t="s">
        <v>23</v>
      </c>
      <c r="B80" s="10"/>
      <c r="C80" s="11"/>
    </row>
    <row r="81">
      <c r="A81" s="17" t="s">
        <v>24</v>
      </c>
      <c r="B81" s="16" t="s">
        <v>25</v>
      </c>
      <c r="C81" s="11"/>
    </row>
    <row r="82">
      <c r="A82" s="13"/>
      <c r="B82" s="1" t="s">
        <v>1</v>
      </c>
      <c r="C82" s="1" t="s">
        <v>2</v>
      </c>
      <c r="D82" s="1" t="s">
        <v>26</v>
      </c>
    </row>
    <row r="83">
      <c r="A83" s="3" t="s">
        <v>7</v>
      </c>
      <c r="B83" s="3">
        <v>8.5</v>
      </c>
      <c r="C83" s="3">
        <v>8.5</v>
      </c>
      <c r="D83" s="18" t="s">
        <v>27</v>
      </c>
    </row>
    <row r="84">
      <c r="A84" s="3" t="s">
        <v>8</v>
      </c>
      <c r="B84" s="3">
        <v>1.5</v>
      </c>
      <c r="C84" s="3">
        <v>1.5</v>
      </c>
      <c r="D84" s="18" t="s">
        <v>28</v>
      </c>
    </row>
    <row r="85">
      <c r="A85" s="3" t="s">
        <v>9</v>
      </c>
      <c r="B85" s="3">
        <v>1.5</v>
      </c>
      <c r="C85" s="3">
        <v>14.5</v>
      </c>
      <c r="D85" s="3" t="s">
        <v>29</v>
      </c>
    </row>
    <row r="86"/>
    <row r="87">
      <c r="A87" s="6" t="s">
        <v>30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8"/>
    </row>
    <row r="88">
      <c r="A88" s="19" t="s">
        <v>0</v>
      </c>
      <c r="B88" s="19" t="s">
        <v>19</v>
      </c>
      <c r="C88" s="19" t="s">
        <v>31</v>
      </c>
      <c r="D88" s="4"/>
    </row>
    <row r="89">
      <c r="A89" s="20">
        <v>1.0</v>
      </c>
      <c r="B89" s="20" t="str">
        <f t="shared" ref="B89:B100" si="49">VLOOKUP(A89, A63:E74, 5, FALSE)</f>
        <v>B</v>
      </c>
      <c r="C89" s="20" t="s">
        <v>7</v>
      </c>
    </row>
    <row r="90">
      <c r="A90" s="20">
        <v>2.0</v>
      </c>
      <c r="B90" s="20" t="str">
        <f t="shared" si="49"/>
        <v>B</v>
      </c>
      <c r="C90" s="20" t="s">
        <v>7</v>
      </c>
    </row>
    <row r="91">
      <c r="A91" s="20">
        <v>3.0</v>
      </c>
      <c r="B91" s="20" t="str">
        <f t="shared" si="49"/>
        <v>B</v>
      </c>
      <c r="C91" s="20" t="s">
        <v>7</v>
      </c>
    </row>
    <row r="92">
      <c r="A92" s="20">
        <v>4.0</v>
      </c>
      <c r="B92" s="20" t="str">
        <f t="shared" si="49"/>
        <v>B</v>
      </c>
      <c r="C92" s="20" t="s">
        <v>7</v>
      </c>
    </row>
    <row r="93">
      <c r="A93" s="20">
        <v>5.0</v>
      </c>
      <c r="B93" s="20" t="str">
        <f t="shared" si="49"/>
        <v>A</v>
      </c>
      <c r="C93" s="20" t="s">
        <v>9</v>
      </c>
    </row>
    <row r="94">
      <c r="A94" s="20">
        <v>6.0</v>
      </c>
      <c r="B94" s="20" t="str">
        <f t="shared" si="49"/>
        <v>A</v>
      </c>
      <c r="C94" s="20" t="s">
        <v>32</v>
      </c>
    </row>
    <row r="95">
      <c r="A95" s="20">
        <v>7.0</v>
      </c>
      <c r="B95" s="20" t="str">
        <f t="shared" si="49"/>
        <v>A</v>
      </c>
      <c r="C95" s="20" t="s">
        <v>9</v>
      </c>
    </row>
    <row r="96">
      <c r="A96" s="20">
        <v>8.0</v>
      </c>
      <c r="B96" s="20" t="str">
        <f t="shared" si="49"/>
        <v>A</v>
      </c>
      <c r="C96" s="20" t="s">
        <v>32</v>
      </c>
    </row>
    <row r="97">
      <c r="A97" s="20">
        <v>9.0</v>
      </c>
      <c r="B97" s="20" t="str">
        <f t="shared" si="49"/>
        <v>C</v>
      </c>
      <c r="C97" s="20" t="s">
        <v>7</v>
      </c>
    </row>
    <row r="98">
      <c r="A98" s="20">
        <v>10.0</v>
      </c>
      <c r="B98" s="20" t="str">
        <f t="shared" si="49"/>
        <v>C</v>
      </c>
      <c r="C98" s="20" t="s">
        <v>7</v>
      </c>
    </row>
    <row r="99">
      <c r="A99" s="20">
        <v>11.0</v>
      </c>
      <c r="B99" s="20" t="str">
        <f t="shared" si="49"/>
        <v>C</v>
      </c>
      <c r="C99" s="20" t="s">
        <v>7</v>
      </c>
    </row>
    <row r="100">
      <c r="A100" s="20">
        <v>12.0</v>
      </c>
      <c r="B100" s="20" t="str">
        <f t="shared" si="49"/>
        <v>C</v>
      </c>
      <c r="C100" s="20" t="s">
        <v>7</v>
      </c>
    </row>
    <row r="101"/>
    <row r="102">
      <c r="A102" s="21" t="s">
        <v>33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1"/>
    </row>
    <row r="103">
      <c r="A103" s="1" t="s">
        <v>0</v>
      </c>
      <c r="B103" s="22">
        <v>1.0</v>
      </c>
      <c r="C103" s="22">
        <v>2.0</v>
      </c>
      <c r="D103" s="22">
        <v>3.0</v>
      </c>
      <c r="E103" s="22">
        <v>4.0</v>
      </c>
      <c r="F103" s="22">
        <v>5.0</v>
      </c>
      <c r="G103" s="22">
        <v>6.0</v>
      </c>
      <c r="H103" s="22">
        <v>7.0</v>
      </c>
      <c r="I103" s="22">
        <v>8.0</v>
      </c>
      <c r="J103" s="22">
        <v>9.0</v>
      </c>
      <c r="K103" s="22">
        <v>10.0</v>
      </c>
      <c r="L103" s="22">
        <v>11.0</v>
      </c>
      <c r="M103" s="22">
        <v>12.0</v>
      </c>
    </row>
    <row r="104">
      <c r="A104" s="2">
        <v>1.0</v>
      </c>
      <c r="B104" s="3">
        <f t="shared" ref="B104:B115" si="50">SQRT(((B$2-B2)^2) + ((C$2-C2)^2))</f>
        <v>0</v>
      </c>
      <c r="C104" s="3">
        <f t="shared" ref="C104:C115" si="51">SQRT(((B$3-B2)^2) + ((C$3-C2)^2))</f>
        <v>1.414213562</v>
      </c>
      <c r="D104" s="3">
        <f t="shared" ref="D104:D115" si="52">SQRT(((B$4-B2)^2) + ((C$4-C2)^2))</f>
        <v>1</v>
      </c>
      <c r="E104" s="3">
        <f t="shared" ref="E104:E115" si="53">SQRT(((B$5-B2)^2) + ((C$5-C2)^2))</f>
        <v>1</v>
      </c>
      <c r="F104" s="3">
        <f t="shared" ref="F104:F115" si="54">SQRT(((B$6-B2)^2) + ((C$6-C2)^2))</f>
        <v>9.899494937</v>
      </c>
      <c r="G104" s="3">
        <f t="shared" ref="G104:G115" si="55">SQRT(((B$7-B2)^2) + ((C$7-C2)^2))</f>
        <v>10</v>
      </c>
      <c r="H104" s="3">
        <f t="shared" ref="H104:H115" si="56">SQRT(((B$8-B2)^2) + ((C$8-C2)^2))</f>
        <v>10.63014581</v>
      </c>
      <c r="I104" s="3">
        <f t="shared" ref="I104:I115" si="57">SQRT(((B$9-B2)^2) + ((C$9-C2)^2))</f>
        <v>9.219544457</v>
      </c>
      <c r="J104" s="3">
        <f t="shared" ref="J104:J115" si="58">SQRT(((B$10-B2)^2) + ((C$10-C2)^2))</f>
        <v>13</v>
      </c>
      <c r="K104" s="3">
        <f t="shared" ref="K104:K115" si="59">SQRT(((B$11-B2)^2) + ((C$11-C2)^2))</f>
        <v>13.03840481</v>
      </c>
      <c r="L104" s="3">
        <f t="shared" ref="L104:L115" si="60">SQRT(((B$12-B2)^2) + ((C$12-C2)^2))</f>
        <v>12</v>
      </c>
      <c r="M104" s="3">
        <f t="shared" ref="M104:M115" si="61">SQRT(((B$13-B2)^2) + ((C$13-C2)^2))</f>
        <v>12.04159458</v>
      </c>
    </row>
    <row r="105">
      <c r="A105" s="2">
        <v>2.0</v>
      </c>
      <c r="B105" s="3">
        <f t="shared" si="50"/>
        <v>1.414213562</v>
      </c>
      <c r="C105" s="3">
        <f t="shared" si="51"/>
        <v>0</v>
      </c>
      <c r="D105" s="3">
        <f t="shared" si="52"/>
        <v>1</v>
      </c>
      <c r="E105" s="3">
        <f t="shared" si="53"/>
        <v>1</v>
      </c>
      <c r="F105" s="3">
        <f t="shared" si="54"/>
        <v>10</v>
      </c>
      <c r="G105" s="3">
        <f t="shared" si="55"/>
        <v>9.899494937</v>
      </c>
      <c r="H105" s="3">
        <f t="shared" si="56"/>
        <v>10.63014581</v>
      </c>
      <c r="I105" s="3">
        <f t="shared" si="57"/>
        <v>9.219544457</v>
      </c>
      <c r="J105" s="3">
        <f t="shared" si="58"/>
        <v>14.03566885</v>
      </c>
      <c r="K105" s="3">
        <f t="shared" si="59"/>
        <v>14</v>
      </c>
      <c r="L105" s="3">
        <f t="shared" si="60"/>
        <v>13.03840481</v>
      </c>
      <c r="M105" s="3">
        <f t="shared" si="61"/>
        <v>13</v>
      </c>
    </row>
    <row r="106">
      <c r="A106" s="2">
        <v>3.0</v>
      </c>
      <c r="B106" s="3">
        <f t="shared" si="50"/>
        <v>1</v>
      </c>
      <c r="C106" s="3">
        <f t="shared" si="51"/>
        <v>1</v>
      </c>
      <c r="D106" s="3">
        <f t="shared" si="52"/>
        <v>0</v>
      </c>
      <c r="E106" s="3">
        <f t="shared" si="53"/>
        <v>1.414213562</v>
      </c>
      <c r="F106" s="3">
        <f t="shared" si="54"/>
        <v>10.63014581</v>
      </c>
      <c r="G106" s="3">
        <f t="shared" si="55"/>
        <v>10.63014581</v>
      </c>
      <c r="H106" s="3">
        <f t="shared" si="56"/>
        <v>11.3137085</v>
      </c>
      <c r="I106" s="3">
        <f t="shared" si="57"/>
        <v>9.899494937</v>
      </c>
      <c r="J106" s="3">
        <f t="shared" si="58"/>
        <v>14</v>
      </c>
      <c r="K106" s="3">
        <f t="shared" si="59"/>
        <v>14.03566885</v>
      </c>
      <c r="L106" s="3">
        <f t="shared" si="60"/>
        <v>13</v>
      </c>
      <c r="M106" s="3">
        <f t="shared" si="61"/>
        <v>13.03840481</v>
      </c>
    </row>
    <row r="107">
      <c r="A107" s="2">
        <v>4.0</v>
      </c>
      <c r="B107" s="3">
        <f t="shared" si="50"/>
        <v>1</v>
      </c>
      <c r="C107" s="3">
        <f t="shared" si="51"/>
        <v>1</v>
      </c>
      <c r="D107" s="3">
        <f t="shared" si="52"/>
        <v>1.414213562</v>
      </c>
      <c r="E107" s="3">
        <f t="shared" si="53"/>
        <v>0</v>
      </c>
      <c r="F107" s="3">
        <f t="shared" si="54"/>
        <v>9.219544457</v>
      </c>
      <c r="G107" s="3">
        <f t="shared" si="55"/>
        <v>9.219544457</v>
      </c>
      <c r="H107" s="3">
        <f t="shared" si="56"/>
        <v>9.899494937</v>
      </c>
      <c r="I107" s="3">
        <f t="shared" si="57"/>
        <v>8.485281374</v>
      </c>
      <c r="J107" s="3">
        <f t="shared" si="58"/>
        <v>13.03840481</v>
      </c>
      <c r="K107" s="3">
        <f t="shared" si="59"/>
        <v>13</v>
      </c>
      <c r="L107" s="3">
        <f t="shared" si="60"/>
        <v>12.04159458</v>
      </c>
      <c r="M107" s="3">
        <f t="shared" si="61"/>
        <v>12</v>
      </c>
    </row>
    <row r="108">
      <c r="A108" s="2">
        <v>5.0</v>
      </c>
      <c r="B108" s="3">
        <f t="shared" si="50"/>
        <v>9.899494937</v>
      </c>
      <c r="C108" s="3">
        <f t="shared" si="51"/>
        <v>10</v>
      </c>
      <c r="D108" s="3">
        <f t="shared" si="52"/>
        <v>10.63014581</v>
      </c>
      <c r="E108" s="3">
        <f t="shared" si="53"/>
        <v>9.219544457</v>
      </c>
      <c r="F108" s="3">
        <f t="shared" si="54"/>
        <v>0</v>
      </c>
      <c r="G108" s="3">
        <f t="shared" si="55"/>
        <v>1.414213562</v>
      </c>
      <c r="H108" s="3">
        <f t="shared" si="56"/>
        <v>1</v>
      </c>
      <c r="I108" s="3">
        <f t="shared" si="57"/>
        <v>1</v>
      </c>
      <c r="J108" s="3">
        <f t="shared" si="58"/>
        <v>9.219544457</v>
      </c>
      <c r="K108" s="3">
        <f t="shared" si="59"/>
        <v>8.485281374</v>
      </c>
      <c r="L108" s="3">
        <f t="shared" si="60"/>
        <v>8.602325267</v>
      </c>
      <c r="M108" s="3">
        <f t="shared" si="61"/>
        <v>7.810249676</v>
      </c>
    </row>
    <row r="109">
      <c r="A109" s="2">
        <v>6.0</v>
      </c>
      <c r="B109" s="3">
        <f t="shared" si="50"/>
        <v>10</v>
      </c>
      <c r="C109" s="3">
        <f t="shared" si="51"/>
        <v>9.899494937</v>
      </c>
      <c r="D109" s="3">
        <f t="shared" si="52"/>
        <v>10.63014581</v>
      </c>
      <c r="E109" s="3">
        <f t="shared" si="53"/>
        <v>9.219544457</v>
      </c>
      <c r="F109" s="3">
        <f t="shared" si="54"/>
        <v>1.414213562</v>
      </c>
      <c r="G109" s="3">
        <f t="shared" si="55"/>
        <v>0</v>
      </c>
      <c r="H109" s="3">
        <f t="shared" si="56"/>
        <v>1</v>
      </c>
      <c r="I109" s="3">
        <f t="shared" si="57"/>
        <v>1</v>
      </c>
      <c r="J109" s="3">
        <f t="shared" si="58"/>
        <v>10.63014581</v>
      </c>
      <c r="K109" s="3">
        <f t="shared" si="59"/>
        <v>9.899494937</v>
      </c>
      <c r="L109" s="3">
        <f t="shared" si="60"/>
        <v>10</v>
      </c>
      <c r="M109" s="3">
        <f t="shared" si="61"/>
        <v>9.219544457</v>
      </c>
    </row>
    <row r="110">
      <c r="A110" s="2">
        <v>7.0</v>
      </c>
      <c r="B110" s="3">
        <f t="shared" si="50"/>
        <v>10.63014581</v>
      </c>
      <c r="C110" s="3">
        <f t="shared" si="51"/>
        <v>10.63014581</v>
      </c>
      <c r="D110" s="3">
        <f t="shared" si="52"/>
        <v>11.3137085</v>
      </c>
      <c r="E110" s="3">
        <f t="shared" si="53"/>
        <v>9.899494937</v>
      </c>
      <c r="F110" s="3">
        <f t="shared" si="54"/>
        <v>1</v>
      </c>
      <c r="G110" s="3">
        <f t="shared" si="55"/>
        <v>1</v>
      </c>
      <c r="H110" s="3">
        <f t="shared" si="56"/>
        <v>0</v>
      </c>
      <c r="I110" s="3">
        <f t="shared" si="57"/>
        <v>1.414213562</v>
      </c>
      <c r="J110" s="3">
        <f t="shared" si="58"/>
        <v>10</v>
      </c>
      <c r="K110" s="3">
        <f t="shared" si="59"/>
        <v>9.219544457</v>
      </c>
      <c r="L110" s="3">
        <f t="shared" si="60"/>
        <v>9.433981132</v>
      </c>
      <c r="M110" s="3">
        <f t="shared" si="61"/>
        <v>8.602325267</v>
      </c>
    </row>
    <row r="111">
      <c r="A111" s="2">
        <v>8.0</v>
      </c>
      <c r="B111" s="3">
        <f t="shared" si="50"/>
        <v>9.219544457</v>
      </c>
      <c r="C111" s="3">
        <f t="shared" si="51"/>
        <v>9.219544457</v>
      </c>
      <c r="D111" s="3">
        <f t="shared" si="52"/>
        <v>9.899494937</v>
      </c>
      <c r="E111" s="3">
        <f t="shared" si="53"/>
        <v>8.485281374</v>
      </c>
      <c r="F111" s="3">
        <f t="shared" si="54"/>
        <v>1</v>
      </c>
      <c r="G111" s="3">
        <f t="shared" si="55"/>
        <v>1</v>
      </c>
      <c r="H111" s="3">
        <f t="shared" si="56"/>
        <v>1.414213562</v>
      </c>
      <c r="I111" s="3">
        <f t="shared" si="57"/>
        <v>0</v>
      </c>
      <c r="J111" s="3">
        <f t="shared" si="58"/>
        <v>9.899494937</v>
      </c>
      <c r="K111" s="3">
        <f t="shared" si="59"/>
        <v>9.219544457</v>
      </c>
      <c r="L111" s="3">
        <f t="shared" si="60"/>
        <v>9.219544457</v>
      </c>
      <c r="M111" s="3">
        <f t="shared" si="61"/>
        <v>8.485281374</v>
      </c>
    </row>
    <row r="112">
      <c r="A112" s="2">
        <v>9.0</v>
      </c>
      <c r="B112" s="3">
        <f t="shared" si="50"/>
        <v>13</v>
      </c>
      <c r="C112" s="3">
        <f t="shared" si="51"/>
        <v>14.03566885</v>
      </c>
      <c r="D112" s="3">
        <f t="shared" si="52"/>
        <v>14</v>
      </c>
      <c r="E112" s="3">
        <f t="shared" si="53"/>
        <v>13.03840481</v>
      </c>
      <c r="F112" s="3">
        <f t="shared" si="54"/>
        <v>9.219544457</v>
      </c>
      <c r="G112" s="3">
        <f t="shared" si="55"/>
        <v>10.63014581</v>
      </c>
      <c r="H112" s="3">
        <f t="shared" si="56"/>
        <v>10</v>
      </c>
      <c r="I112" s="3">
        <f t="shared" si="57"/>
        <v>9.899494937</v>
      </c>
      <c r="J112" s="3">
        <f t="shared" si="58"/>
        <v>0</v>
      </c>
      <c r="K112" s="3">
        <f t="shared" si="59"/>
        <v>1</v>
      </c>
      <c r="L112" s="3">
        <f t="shared" si="60"/>
        <v>1</v>
      </c>
      <c r="M112" s="3">
        <f t="shared" si="61"/>
        <v>1.414213562</v>
      </c>
    </row>
    <row r="113">
      <c r="A113" s="2">
        <v>10.0</v>
      </c>
      <c r="B113" s="3">
        <f t="shared" si="50"/>
        <v>13.03840481</v>
      </c>
      <c r="C113" s="3">
        <f t="shared" si="51"/>
        <v>14</v>
      </c>
      <c r="D113" s="3">
        <f t="shared" si="52"/>
        <v>14.03566885</v>
      </c>
      <c r="E113" s="3">
        <f t="shared" si="53"/>
        <v>13</v>
      </c>
      <c r="F113" s="3">
        <f t="shared" si="54"/>
        <v>8.485281374</v>
      </c>
      <c r="G113" s="3">
        <f t="shared" si="55"/>
        <v>9.899494937</v>
      </c>
      <c r="H113" s="3">
        <f t="shared" si="56"/>
        <v>9.219544457</v>
      </c>
      <c r="I113" s="3">
        <f t="shared" si="57"/>
        <v>9.219544457</v>
      </c>
      <c r="J113" s="3">
        <f t="shared" si="58"/>
        <v>1</v>
      </c>
      <c r="K113" s="3">
        <f t="shared" si="59"/>
        <v>0</v>
      </c>
      <c r="L113" s="3">
        <f t="shared" si="60"/>
        <v>1.414213562</v>
      </c>
      <c r="M113" s="3">
        <f t="shared" si="61"/>
        <v>1</v>
      </c>
    </row>
    <row r="114">
      <c r="A114" s="2">
        <v>11.0</v>
      </c>
      <c r="B114" s="3">
        <f t="shared" si="50"/>
        <v>12</v>
      </c>
      <c r="C114" s="3">
        <f t="shared" si="51"/>
        <v>13.03840481</v>
      </c>
      <c r="D114" s="3">
        <f t="shared" si="52"/>
        <v>13</v>
      </c>
      <c r="E114" s="3">
        <f t="shared" si="53"/>
        <v>12.04159458</v>
      </c>
      <c r="F114" s="3">
        <f t="shared" si="54"/>
        <v>8.602325267</v>
      </c>
      <c r="G114" s="3">
        <f t="shared" si="55"/>
        <v>10</v>
      </c>
      <c r="H114" s="3">
        <f t="shared" si="56"/>
        <v>9.433981132</v>
      </c>
      <c r="I114" s="3">
        <f t="shared" si="57"/>
        <v>9.219544457</v>
      </c>
      <c r="J114" s="3">
        <f t="shared" si="58"/>
        <v>1</v>
      </c>
      <c r="K114" s="3">
        <f t="shared" si="59"/>
        <v>1.414213562</v>
      </c>
      <c r="L114" s="3">
        <f t="shared" si="60"/>
        <v>0</v>
      </c>
      <c r="M114" s="3">
        <f t="shared" si="61"/>
        <v>1</v>
      </c>
    </row>
    <row r="115">
      <c r="A115" s="2">
        <v>12.0</v>
      </c>
      <c r="B115" s="3">
        <f t="shared" si="50"/>
        <v>12.04159458</v>
      </c>
      <c r="C115" s="3">
        <f t="shared" si="51"/>
        <v>13</v>
      </c>
      <c r="D115" s="3">
        <f t="shared" si="52"/>
        <v>13.03840481</v>
      </c>
      <c r="E115" s="3">
        <f t="shared" si="53"/>
        <v>12</v>
      </c>
      <c r="F115" s="3">
        <f t="shared" si="54"/>
        <v>7.810249676</v>
      </c>
      <c r="G115" s="3">
        <f t="shared" si="55"/>
        <v>9.219544457</v>
      </c>
      <c r="H115" s="3">
        <f t="shared" si="56"/>
        <v>8.602325267</v>
      </c>
      <c r="I115" s="3">
        <f t="shared" si="57"/>
        <v>8.485281374</v>
      </c>
      <c r="J115" s="3">
        <f t="shared" si="58"/>
        <v>1.414213562</v>
      </c>
      <c r="K115" s="3">
        <f t="shared" si="59"/>
        <v>1</v>
      </c>
      <c r="L115" s="3">
        <f t="shared" si="60"/>
        <v>1</v>
      </c>
      <c r="M115" s="3">
        <f t="shared" si="61"/>
        <v>0</v>
      </c>
    </row>
    <row r="116"/>
    <row r="117">
      <c r="A117" s="1" t="s">
        <v>0</v>
      </c>
      <c r="B117" s="1" t="s">
        <v>34</v>
      </c>
      <c r="C117" s="1" t="s">
        <v>35</v>
      </c>
      <c r="D117" s="19" t="s">
        <v>36</v>
      </c>
      <c r="E117" s="1" t="s">
        <v>37</v>
      </c>
      <c r="F117" s="1" t="s">
        <v>38</v>
      </c>
    </row>
    <row r="118">
      <c r="A118" s="2">
        <v>1.0</v>
      </c>
      <c r="B118" s="3">
        <f>SUM(B104:B107)/3</f>
        <v>1.138071187</v>
      </c>
      <c r="C118" s="3">
        <f>SUM(B108:B111)/4</f>
        <v>9.937296302</v>
      </c>
      <c r="D118" s="20">
        <f t="shared" ref="D118:D129" si="62">(C118-B118)/MAX(B118,C118)</f>
        <v>0.8854747657</v>
      </c>
      <c r="E118" s="23">
        <f>AVERAGE(D118:D121)</f>
        <v>0.885036722</v>
      </c>
      <c r="F118" s="23">
        <f>AVERAGE(D118:D129)</f>
        <v>0.8793841996</v>
      </c>
    </row>
    <row r="119">
      <c r="A119" s="2">
        <v>2.0</v>
      </c>
      <c r="B119" s="3">
        <f>SUM(C104:C107)/3</f>
        <v>1.138071187</v>
      </c>
      <c r="C119" s="3">
        <f>SUM(C108:C111)/4</f>
        <v>9.937296302</v>
      </c>
      <c r="D119" s="20">
        <f t="shared" si="62"/>
        <v>0.8854747657</v>
      </c>
      <c r="E119" s="24"/>
      <c r="F119" s="24"/>
    </row>
    <row r="120">
      <c r="A120" s="2">
        <v>3.0</v>
      </c>
      <c r="B120" s="3">
        <f>SUM(D104:D107)/3</f>
        <v>1.138071187</v>
      </c>
      <c r="C120" s="3">
        <f>SUM(D108:D111)/4</f>
        <v>10.61837377</v>
      </c>
      <c r="D120" s="20">
        <f t="shared" si="62"/>
        <v>0.8928205757</v>
      </c>
      <c r="E120" s="24"/>
      <c r="F120" s="24"/>
    </row>
    <row r="121">
      <c r="A121" s="2">
        <v>4.0</v>
      </c>
      <c r="B121" s="3">
        <f>SUM(E104:E107)/3</f>
        <v>1.138071187</v>
      </c>
      <c r="C121" s="3">
        <f>SUM(E108:E111)/4</f>
        <v>9.205966306</v>
      </c>
      <c r="D121" s="20">
        <f t="shared" si="62"/>
        <v>0.8763767811</v>
      </c>
      <c r="E121" s="13"/>
      <c r="F121" s="24"/>
    </row>
    <row r="122">
      <c r="A122" s="2">
        <v>5.0</v>
      </c>
      <c r="B122" s="3">
        <f>SUM(F108:F111)/3</f>
        <v>1.138071187</v>
      </c>
      <c r="C122" s="3">
        <f>SUM(F112:F115)/4</f>
        <v>8.529350194</v>
      </c>
      <c r="D122" s="20">
        <f t="shared" si="62"/>
        <v>0.866570001</v>
      </c>
      <c r="E122" s="23">
        <f>AVERAGE(D122:D125)</f>
        <v>0.8765579384</v>
      </c>
      <c r="F122" s="24"/>
    </row>
    <row r="123">
      <c r="A123" s="2">
        <v>6.0</v>
      </c>
      <c r="B123" s="3">
        <f>SUM(G108:G111)/3</f>
        <v>1.138071187</v>
      </c>
      <c r="C123" s="3">
        <f>SUM(G104:G107)/4</f>
        <v>9.937296302</v>
      </c>
      <c r="D123" s="20">
        <f t="shared" si="62"/>
        <v>0.8854747657</v>
      </c>
      <c r="E123" s="24"/>
      <c r="F123" s="24"/>
    </row>
    <row r="124">
      <c r="A124" s="2">
        <v>7.0</v>
      </c>
      <c r="B124" s="3">
        <f>SUM(H108:H111)/3</f>
        <v>1.138071187</v>
      </c>
      <c r="C124" s="3">
        <f>SUM(H112:H115)/4</f>
        <v>9.313962714</v>
      </c>
      <c r="D124" s="20">
        <f t="shared" si="62"/>
        <v>0.8778102058</v>
      </c>
      <c r="E124" s="24"/>
      <c r="F124" s="24"/>
    </row>
    <row r="125">
      <c r="A125" s="2">
        <v>8.0</v>
      </c>
      <c r="B125" s="3">
        <f>SUM(I108:I111)/3</f>
        <v>1.138071187</v>
      </c>
      <c r="C125" s="3">
        <f>SUM(I104:I107)/4</f>
        <v>9.205966306</v>
      </c>
      <c r="D125" s="20">
        <f t="shared" si="62"/>
        <v>0.8763767811</v>
      </c>
      <c r="E125" s="13"/>
      <c r="F125" s="24"/>
    </row>
    <row r="126">
      <c r="A126" s="2">
        <v>9.0</v>
      </c>
      <c r="B126" s="3">
        <f>SUM(J112:J115)/3</f>
        <v>1.138071187</v>
      </c>
      <c r="C126" s="3">
        <f>SUM(J108:J111)/4</f>
        <v>9.937296302</v>
      </c>
      <c r="D126" s="20">
        <f t="shared" si="62"/>
        <v>0.8854747657</v>
      </c>
      <c r="E126" s="23">
        <f>AVERAGE(D126:D129)</f>
        <v>0.8765579384</v>
      </c>
      <c r="F126" s="24"/>
    </row>
    <row r="127">
      <c r="A127" s="2">
        <v>10.0</v>
      </c>
      <c r="B127" s="3">
        <f>SUM(K112:K115)/3</f>
        <v>1.138071187</v>
      </c>
      <c r="C127" s="3">
        <f>SUM(K108:K111)/4</f>
        <v>9.205966306</v>
      </c>
      <c r="D127" s="20">
        <f t="shared" si="62"/>
        <v>0.8763767811</v>
      </c>
      <c r="E127" s="24"/>
      <c r="F127" s="24"/>
    </row>
    <row r="128">
      <c r="A128" s="2">
        <v>11.0</v>
      </c>
      <c r="B128" s="3">
        <f>SUM(L112:L115)/3</f>
        <v>1.138071187</v>
      </c>
      <c r="C128" s="3">
        <f>SUM(L108:L111)/4</f>
        <v>9.313962714</v>
      </c>
      <c r="D128" s="20">
        <f t="shared" si="62"/>
        <v>0.8778102058</v>
      </c>
      <c r="E128" s="24"/>
      <c r="F128" s="24"/>
    </row>
    <row r="129">
      <c r="A129" s="2">
        <v>12.0</v>
      </c>
      <c r="B129" s="3">
        <f>SUM(M112:M115)/3</f>
        <v>1.138071187</v>
      </c>
      <c r="C129" s="3">
        <f>SUM(M108:M111)/4</f>
        <v>8.529350194</v>
      </c>
      <c r="D129" s="20">
        <f t="shared" si="62"/>
        <v>0.866570001</v>
      </c>
      <c r="E129" s="13"/>
      <c r="F129" s="13"/>
    </row>
    <row r="130"/>
    <row r="131">
      <c r="A131" s="6" t="s">
        <v>39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8"/>
    </row>
    <row r="132">
      <c r="A132" s="19" t="s">
        <v>0</v>
      </c>
      <c r="B132" s="19" t="s">
        <v>19</v>
      </c>
      <c r="C132" s="19" t="s">
        <v>31</v>
      </c>
      <c r="D132" s="19" t="s">
        <v>40</v>
      </c>
      <c r="E132" s="19" t="s">
        <v>41</v>
      </c>
      <c r="F132" s="19" t="s">
        <v>36</v>
      </c>
      <c r="G132" s="1" t="s">
        <v>37</v>
      </c>
      <c r="H132" s="1" t="s">
        <v>38</v>
      </c>
    </row>
    <row r="133">
      <c r="A133" s="20">
        <v>1.0</v>
      </c>
      <c r="B133" s="20" t="str">
        <f t="shared" ref="B133:B144" si="63">VLOOKUP(A133, A63:E74, 5, FALSE)</f>
        <v>B</v>
      </c>
      <c r="C133" s="20" t="s">
        <v>7</v>
      </c>
      <c r="D133" s="20">
        <f t="shared" ref="D133:D144" si="64">SQRT(0.5)</f>
        <v>0.7071067812</v>
      </c>
      <c r="E133" s="3">
        <f t="shared" ref="E133:E136" si="65">SQRT(((B2-$B$83)^2) + ((C2-$C$83)^2))</f>
        <v>9.924716621</v>
      </c>
      <c r="F133" s="20">
        <f t="shared" ref="F133:F144" si="66">(E133-D133)/MAX(D133,E133)</f>
        <v>0.92875295</v>
      </c>
      <c r="G133" s="23">
        <f>AVERAGE(F133:F136)</f>
        <v>0.9284790391</v>
      </c>
      <c r="H133" s="23">
        <f>AVERAGE(F133:F144)</f>
        <v>0.9249523132</v>
      </c>
    </row>
    <row r="134">
      <c r="A134" s="20">
        <v>2.0</v>
      </c>
      <c r="B134" s="20" t="str">
        <f t="shared" si="63"/>
        <v>B</v>
      </c>
      <c r="C134" s="20" t="s">
        <v>7</v>
      </c>
      <c r="D134" s="20">
        <f t="shared" si="64"/>
        <v>0.7071067812</v>
      </c>
      <c r="E134" s="3">
        <f t="shared" si="65"/>
        <v>9.924716621</v>
      </c>
      <c r="F134" s="20">
        <f t="shared" si="66"/>
        <v>0.92875295</v>
      </c>
      <c r="G134" s="24"/>
      <c r="H134" s="24"/>
    </row>
    <row r="135">
      <c r="A135" s="20">
        <v>3.0</v>
      </c>
      <c r="B135" s="20" t="str">
        <f t="shared" si="63"/>
        <v>B</v>
      </c>
      <c r="C135" s="20" t="s">
        <v>7</v>
      </c>
      <c r="D135" s="20">
        <f t="shared" si="64"/>
        <v>0.7071067812</v>
      </c>
      <c r="E135" s="3">
        <f t="shared" si="65"/>
        <v>10.60660172</v>
      </c>
      <c r="F135" s="20">
        <f t="shared" si="66"/>
        <v>0.9333333333</v>
      </c>
      <c r="G135" s="24"/>
      <c r="H135" s="24"/>
    </row>
    <row r="136">
      <c r="A136" s="20">
        <v>4.0</v>
      </c>
      <c r="B136" s="20" t="str">
        <f t="shared" si="63"/>
        <v>B</v>
      </c>
      <c r="C136" s="20" t="s">
        <v>7</v>
      </c>
      <c r="D136" s="20">
        <f t="shared" si="64"/>
        <v>0.7071067812</v>
      </c>
      <c r="E136" s="3">
        <f t="shared" si="65"/>
        <v>9.192388155</v>
      </c>
      <c r="F136" s="20">
        <f t="shared" si="66"/>
        <v>0.9230769231</v>
      </c>
      <c r="G136" s="13"/>
      <c r="H136" s="24"/>
    </row>
    <row r="137">
      <c r="A137" s="20">
        <v>5.0</v>
      </c>
      <c r="B137" s="20" t="str">
        <f t="shared" si="63"/>
        <v>A</v>
      </c>
      <c r="C137" s="20" t="s">
        <v>9</v>
      </c>
      <c r="D137" s="20">
        <f t="shared" si="64"/>
        <v>0.7071067812</v>
      </c>
      <c r="E137" s="3">
        <f t="shared" ref="E137:E140" si="67">SQRT(((B6-$B$85)^2) + ((C6-$C$85)^2))</f>
        <v>8.514693183</v>
      </c>
      <c r="F137" s="20">
        <f t="shared" si="66"/>
        <v>0.9169545201</v>
      </c>
      <c r="G137" s="23">
        <f>AVERAGE(F137:F140)</f>
        <v>0.9231889503</v>
      </c>
      <c r="H137" s="24"/>
    </row>
    <row r="138">
      <c r="A138" s="20">
        <v>6.0</v>
      </c>
      <c r="B138" s="20" t="str">
        <f t="shared" si="63"/>
        <v>A</v>
      </c>
      <c r="C138" s="20" t="s">
        <v>32</v>
      </c>
      <c r="D138" s="20">
        <f t="shared" si="64"/>
        <v>0.7071067812</v>
      </c>
      <c r="E138" s="3">
        <f t="shared" si="67"/>
        <v>9.924716621</v>
      </c>
      <c r="F138" s="20">
        <f t="shared" si="66"/>
        <v>0.92875295</v>
      </c>
      <c r="G138" s="24"/>
      <c r="H138" s="24"/>
    </row>
    <row r="139">
      <c r="A139" s="20">
        <v>7.0</v>
      </c>
      <c r="B139" s="20" t="str">
        <f t="shared" si="63"/>
        <v>A</v>
      </c>
      <c r="C139" s="20" t="s">
        <v>9</v>
      </c>
      <c r="D139" s="20">
        <f t="shared" si="64"/>
        <v>0.7071067812</v>
      </c>
      <c r="E139" s="3">
        <f t="shared" si="67"/>
        <v>9.300537619</v>
      </c>
      <c r="F139" s="20">
        <f t="shared" si="66"/>
        <v>0.9239714079</v>
      </c>
      <c r="G139" s="24"/>
      <c r="H139" s="24"/>
    </row>
    <row r="140">
      <c r="A140" s="20">
        <v>8.0</v>
      </c>
      <c r="B140" s="20" t="str">
        <f t="shared" si="63"/>
        <v>A</v>
      </c>
      <c r="C140" s="20" t="s">
        <v>32</v>
      </c>
      <c r="D140" s="20">
        <f t="shared" si="64"/>
        <v>0.7071067812</v>
      </c>
      <c r="E140" s="3">
        <f t="shared" si="67"/>
        <v>9.192388155</v>
      </c>
      <c r="F140" s="20">
        <f t="shared" si="66"/>
        <v>0.9230769231</v>
      </c>
      <c r="G140" s="13"/>
      <c r="H140" s="24"/>
    </row>
    <row r="141">
      <c r="A141" s="20">
        <v>9.0</v>
      </c>
      <c r="B141" s="20" t="str">
        <f t="shared" si="63"/>
        <v>C</v>
      </c>
      <c r="C141" s="20" t="s">
        <v>7</v>
      </c>
      <c r="D141" s="20">
        <f t="shared" si="64"/>
        <v>0.7071067812</v>
      </c>
      <c r="E141" s="3">
        <f t="shared" ref="E141:E144" si="68">SQRT(((B10-$B$83)^2) + ((C10-$C$83)^2))</f>
        <v>9.924716621</v>
      </c>
      <c r="F141" s="20">
        <f t="shared" si="66"/>
        <v>0.92875295</v>
      </c>
      <c r="G141" s="23">
        <f>AVERAGE(F141:F144)</f>
        <v>0.9231889503</v>
      </c>
      <c r="H141" s="24"/>
    </row>
    <row r="142">
      <c r="A142" s="20">
        <v>10.0</v>
      </c>
      <c r="B142" s="20" t="str">
        <f t="shared" si="63"/>
        <v>C</v>
      </c>
      <c r="C142" s="20" t="s">
        <v>7</v>
      </c>
      <c r="D142" s="20">
        <f t="shared" si="64"/>
        <v>0.7071067812</v>
      </c>
      <c r="E142" s="3">
        <f t="shared" si="68"/>
        <v>9.192388155</v>
      </c>
      <c r="F142" s="20">
        <f t="shared" si="66"/>
        <v>0.9230769231</v>
      </c>
      <c r="G142" s="24"/>
      <c r="H142" s="24"/>
    </row>
    <row r="143">
      <c r="A143" s="20">
        <v>11.0</v>
      </c>
      <c r="B143" s="20" t="str">
        <f t="shared" si="63"/>
        <v>C</v>
      </c>
      <c r="C143" s="20" t="s">
        <v>7</v>
      </c>
      <c r="D143" s="20">
        <f t="shared" si="64"/>
        <v>0.7071067812</v>
      </c>
      <c r="E143" s="3">
        <f t="shared" si="68"/>
        <v>9.300537619</v>
      </c>
      <c r="F143" s="20">
        <f t="shared" si="66"/>
        <v>0.9239714079</v>
      </c>
      <c r="G143" s="24"/>
      <c r="H143" s="24"/>
    </row>
    <row r="144">
      <c r="A144" s="20">
        <v>12.0</v>
      </c>
      <c r="B144" s="20" t="str">
        <f t="shared" si="63"/>
        <v>C</v>
      </c>
      <c r="C144" s="20" t="s">
        <v>7</v>
      </c>
      <c r="D144" s="20">
        <f t="shared" si="64"/>
        <v>0.7071067812</v>
      </c>
      <c r="E144" s="3">
        <f t="shared" si="68"/>
        <v>8.514693183</v>
      </c>
      <c r="F144" s="20">
        <f t="shared" si="66"/>
        <v>0.9169545201</v>
      </c>
      <c r="G144" s="13"/>
      <c r="H144" s="13"/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3">
    <mergeCell ref="A26:O26"/>
    <mergeCell ref="A27:D27"/>
    <mergeCell ref="E27:E28"/>
    <mergeCell ref="G27:I27"/>
    <mergeCell ref="J27:L27"/>
    <mergeCell ref="M27:O27"/>
    <mergeCell ref="A43:O43"/>
    <mergeCell ref="A61:D61"/>
    <mergeCell ref="G61:I61"/>
    <mergeCell ref="J61:L61"/>
    <mergeCell ref="M61:O61"/>
    <mergeCell ref="A44:D44"/>
    <mergeCell ref="E44:E45"/>
    <mergeCell ref="G44:I44"/>
    <mergeCell ref="J44:L44"/>
    <mergeCell ref="M44:O44"/>
    <mergeCell ref="A60:O60"/>
    <mergeCell ref="E61:E62"/>
    <mergeCell ref="E118:E121"/>
    <mergeCell ref="E122:E125"/>
    <mergeCell ref="G133:G136"/>
    <mergeCell ref="H133:H144"/>
    <mergeCell ref="G137:G140"/>
    <mergeCell ref="G141:G144"/>
    <mergeCell ref="E126:E129"/>
    <mergeCell ref="A131:O131"/>
    <mergeCell ref="A78:O78"/>
    <mergeCell ref="A80:C80"/>
    <mergeCell ref="A81:A82"/>
    <mergeCell ref="B81:C81"/>
    <mergeCell ref="A87:O87"/>
    <mergeCell ref="A102:O102"/>
    <mergeCell ref="F118:F129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75"/>
    <col customWidth="1" min="4" max="4" width="16.38"/>
    <col customWidth="1" min="5" max="7" width="17.25"/>
    <col customWidth="1" min="13" max="13" width="7.38"/>
    <col customWidth="1" min="14" max="14" width="13.75"/>
  </cols>
  <sheetData>
    <row r="2">
      <c r="M2" s="1" t="s">
        <v>3</v>
      </c>
      <c r="N2" s="1" t="s">
        <v>4</v>
      </c>
    </row>
    <row r="3">
      <c r="B3" s="25" t="s">
        <v>38</v>
      </c>
      <c r="C3" s="10"/>
      <c r="D3" s="11"/>
      <c r="M3" s="2">
        <v>0.0</v>
      </c>
      <c r="N3" s="2" t="s">
        <v>7</v>
      </c>
    </row>
    <row r="4">
      <c r="B4" s="26" t="s">
        <v>42</v>
      </c>
      <c r="C4" s="26" t="s">
        <v>43</v>
      </c>
      <c r="D4" s="26" t="s">
        <v>44</v>
      </c>
      <c r="M4" s="2">
        <v>1.0</v>
      </c>
      <c r="N4" s="2" t="s">
        <v>8</v>
      </c>
    </row>
    <row r="5">
      <c r="B5" s="27">
        <f>'Exemplo 1'!F118</f>
        <v>0.8793841996</v>
      </c>
      <c r="C5" s="28">
        <v>0.879384</v>
      </c>
      <c r="D5" s="27">
        <f>B5-C5</f>
        <v>0.0000001996215618</v>
      </c>
      <c r="M5" s="2">
        <v>2.0</v>
      </c>
      <c r="N5" s="2" t="s">
        <v>9</v>
      </c>
    </row>
    <row r="9">
      <c r="A9" s="29"/>
      <c r="B9" s="25" t="s">
        <v>45</v>
      </c>
      <c r="C9" s="10"/>
      <c r="D9" s="10"/>
      <c r="E9" s="11"/>
      <c r="F9" s="29"/>
      <c r="G9" s="29"/>
    </row>
    <row r="10">
      <c r="A10" s="30"/>
      <c r="B10" s="31" t="s">
        <v>24</v>
      </c>
      <c r="C10" s="31" t="s">
        <v>42</v>
      </c>
      <c r="D10" s="32" t="s">
        <v>43</v>
      </c>
      <c r="E10" s="31" t="s">
        <v>44</v>
      </c>
      <c r="F10" s="30"/>
      <c r="G10" s="30"/>
    </row>
    <row r="11">
      <c r="A11" s="29"/>
      <c r="B11" s="28">
        <v>0.0</v>
      </c>
      <c r="C11" s="33">
        <v>0.876557938410184</v>
      </c>
      <c r="D11" s="27">
        <f>'Exemplo 1'!E122</f>
        <v>0.8765579384</v>
      </c>
      <c r="E11" s="34">
        <f t="shared" ref="E11:E13" si="1">D11-C11</f>
        <v>0</v>
      </c>
    </row>
    <row r="12">
      <c r="A12" s="29"/>
      <c r="B12" s="28">
        <v>1.0</v>
      </c>
      <c r="C12" s="33">
        <v>0.885036722044317</v>
      </c>
      <c r="D12" s="27">
        <f>'Exemplo 1'!E118</f>
        <v>0.885036722</v>
      </c>
      <c r="E12" s="34">
        <f t="shared" si="1"/>
        <v>0</v>
      </c>
    </row>
    <row r="13">
      <c r="A13" s="29"/>
      <c r="B13" s="28">
        <v>2.0</v>
      </c>
      <c r="C13" s="33">
        <v>0.876557938410184</v>
      </c>
      <c r="D13" s="27">
        <f>'Exemplo 1'!E126</f>
        <v>0.8765579384</v>
      </c>
      <c r="E13" s="34">
        <f t="shared" si="1"/>
        <v>0</v>
      </c>
    </row>
    <row r="15">
      <c r="B15" s="35" t="s">
        <v>46</v>
      </c>
      <c r="C15" s="10"/>
      <c r="D15" s="11"/>
      <c r="H15" s="25" t="s">
        <v>47</v>
      </c>
      <c r="I15" s="10"/>
      <c r="J15" s="10"/>
      <c r="K15" s="10"/>
      <c r="L15" s="10"/>
      <c r="M15" s="10"/>
      <c r="N15" s="10"/>
    </row>
    <row r="16">
      <c r="B16" s="31" t="s">
        <v>26</v>
      </c>
      <c r="C16" s="31" t="s">
        <v>42</v>
      </c>
      <c r="D16" s="31" t="s">
        <v>43</v>
      </c>
      <c r="H16" s="31" t="s">
        <v>24</v>
      </c>
      <c r="I16" s="36" t="s">
        <v>48</v>
      </c>
      <c r="J16" s="11"/>
      <c r="K16" s="37" t="s">
        <v>42</v>
      </c>
      <c r="L16" s="38"/>
      <c r="M16" s="39" t="s">
        <v>43</v>
      </c>
      <c r="N16" s="11"/>
    </row>
    <row r="17">
      <c r="B17" s="28">
        <v>1.0</v>
      </c>
      <c r="C17" s="28">
        <v>1.0</v>
      </c>
      <c r="D17" s="40" t="s">
        <v>8</v>
      </c>
      <c r="H17" s="28">
        <v>0.0</v>
      </c>
      <c r="I17" s="41">
        <v>6.0</v>
      </c>
      <c r="J17" s="42">
        <v>6.0</v>
      </c>
      <c r="K17" s="43">
        <v>8.5</v>
      </c>
      <c r="L17" s="44">
        <v>8.5</v>
      </c>
      <c r="M17" s="45">
        <f>'Exemplo 1'!H75</f>
        <v>8.5</v>
      </c>
      <c r="N17" s="46">
        <f>'Exemplo 1'!I75</f>
        <v>8.5</v>
      </c>
    </row>
    <row r="18">
      <c r="B18" s="28">
        <v>2.0</v>
      </c>
      <c r="C18" s="28">
        <v>1.0</v>
      </c>
      <c r="D18" s="40" t="s">
        <v>8</v>
      </c>
      <c r="H18" s="28">
        <v>1.0</v>
      </c>
      <c r="I18" s="47">
        <v>4.0</v>
      </c>
      <c r="J18" s="48">
        <v>6.0</v>
      </c>
      <c r="K18" s="49">
        <v>1.5</v>
      </c>
      <c r="L18" s="50">
        <v>1.5</v>
      </c>
      <c r="M18" s="51">
        <f>'Exemplo 1'!K75</f>
        <v>1.5</v>
      </c>
      <c r="N18" s="52">
        <f>'Exemplo 1'!L75</f>
        <v>1.5</v>
      </c>
    </row>
    <row r="19">
      <c r="B19" s="28">
        <v>3.0</v>
      </c>
      <c r="C19" s="28">
        <v>1.0</v>
      </c>
      <c r="D19" s="40" t="s">
        <v>8</v>
      </c>
      <c r="H19" s="28">
        <v>2.0</v>
      </c>
      <c r="I19" s="47">
        <v>5.0</v>
      </c>
      <c r="J19" s="48">
        <v>1.0</v>
      </c>
      <c r="K19" s="53">
        <v>1.5</v>
      </c>
      <c r="L19" s="54">
        <v>14.5</v>
      </c>
      <c r="M19" s="51">
        <f>'Exemplo 1'!N75</f>
        <v>1.5</v>
      </c>
      <c r="N19" s="52">
        <f>'Exemplo 1'!O75</f>
        <v>14.5</v>
      </c>
    </row>
    <row r="20">
      <c r="B20" s="28">
        <v>4.0</v>
      </c>
      <c r="C20" s="28">
        <v>1.0</v>
      </c>
      <c r="D20" s="40" t="s">
        <v>8</v>
      </c>
    </row>
    <row r="21">
      <c r="B21" s="28">
        <v>5.0</v>
      </c>
      <c r="C21" s="28">
        <v>0.0</v>
      </c>
      <c r="D21" s="40" t="s">
        <v>7</v>
      </c>
    </row>
    <row r="22">
      <c r="B22" s="28">
        <v>6.0</v>
      </c>
      <c r="C22" s="28">
        <v>0.0</v>
      </c>
      <c r="D22" s="40" t="s">
        <v>7</v>
      </c>
    </row>
    <row r="23">
      <c r="B23" s="28">
        <v>7.0</v>
      </c>
      <c r="C23" s="28">
        <v>0.0</v>
      </c>
      <c r="D23" s="40" t="s">
        <v>7</v>
      </c>
    </row>
    <row r="24">
      <c r="B24" s="28">
        <v>8.0</v>
      </c>
      <c r="C24" s="28">
        <v>0.0</v>
      </c>
      <c r="D24" s="40" t="s">
        <v>7</v>
      </c>
    </row>
    <row r="25">
      <c r="B25" s="28">
        <v>9.0</v>
      </c>
      <c r="C25" s="28">
        <v>2.0</v>
      </c>
      <c r="D25" s="40" t="s">
        <v>9</v>
      </c>
    </row>
    <row r="26">
      <c r="B26" s="28">
        <v>10.0</v>
      </c>
      <c r="C26" s="28">
        <v>2.0</v>
      </c>
      <c r="D26" s="40" t="s">
        <v>9</v>
      </c>
    </row>
    <row r="27">
      <c r="B27" s="28">
        <v>11.0</v>
      </c>
      <c r="C27" s="28">
        <v>2.0</v>
      </c>
      <c r="D27" s="40" t="s">
        <v>9</v>
      </c>
    </row>
    <row r="28">
      <c r="B28" s="28">
        <v>12.0</v>
      </c>
      <c r="C28" s="28">
        <v>2.0</v>
      </c>
      <c r="D28" s="40" t="s">
        <v>9</v>
      </c>
    </row>
    <row r="30">
      <c r="B30" s="25" t="s">
        <v>49</v>
      </c>
      <c r="C30" s="10"/>
      <c r="D30" s="10"/>
      <c r="E30" s="11"/>
      <c r="F30" s="29"/>
      <c r="G30" s="29"/>
    </row>
    <row r="31">
      <c r="B31" s="31" t="s">
        <v>26</v>
      </c>
      <c r="C31" s="31" t="s">
        <v>42</v>
      </c>
      <c r="D31" s="31" t="s">
        <v>43</v>
      </c>
      <c r="E31" s="31" t="s">
        <v>44</v>
      </c>
      <c r="F31" s="30"/>
      <c r="G31" s="30"/>
    </row>
    <row r="32">
      <c r="B32" s="28">
        <v>1.0</v>
      </c>
      <c r="C32" s="28">
        <v>0.885474765679714</v>
      </c>
      <c r="D32" s="28">
        <v>0.8854747656797141</v>
      </c>
      <c r="E32" s="55">
        <f t="shared" ref="E32:E43" si="2">ABS(C32-D32)</f>
        <v>0</v>
      </c>
      <c r="F32" s="56"/>
      <c r="G32" s="56"/>
    </row>
    <row r="33">
      <c r="B33" s="28">
        <v>2.0</v>
      </c>
      <c r="C33" s="28">
        <v>0.885474765679714</v>
      </c>
      <c r="D33" s="28">
        <v>0.8854747656797141</v>
      </c>
      <c r="E33" s="55">
        <f t="shared" si="2"/>
        <v>0</v>
      </c>
      <c r="F33" s="56"/>
      <c r="G33" s="56"/>
    </row>
    <row r="34">
      <c r="B34" s="28">
        <v>3.0</v>
      </c>
      <c r="C34" s="28">
        <v>0.892820575672291</v>
      </c>
      <c r="D34" s="28">
        <v>0.8928205756722914</v>
      </c>
      <c r="E34" s="55">
        <f t="shared" si="2"/>
        <v>0</v>
      </c>
      <c r="F34" s="56"/>
      <c r="G34" s="56"/>
    </row>
    <row r="35">
      <c r="B35" s="28">
        <v>4.0</v>
      </c>
      <c r="C35" s="28">
        <v>0.876376781145551</v>
      </c>
      <c r="D35" s="28">
        <v>0.8763767811455515</v>
      </c>
      <c r="E35" s="55">
        <f t="shared" si="2"/>
        <v>0</v>
      </c>
      <c r="F35" s="56"/>
      <c r="G35" s="56"/>
    </row>
    <row r="36">
      <c r="B36" s="28">
        <v>5.0</v>
      </c>
      <c r="C36" s="28">
        <v>0.866570001040764</v>
      </c>
      <c r="D36" s="28">
        <v>0.8665700010407643</v>
      </c>
      <c r="E36" s="55">
        <f t="shared" si="2"/>
        <v>0</v>
      </c>
      <c r="F36" s="56"/>
      <c r="G36" s="56"/>
    </row>
    <row r="37">
      <c r="B37" s="28">
        <v>6.0</v>
      </c>
      <c r="C37" s="28">
        <v>0.885474765679714</v>
      </c>
      <c r="D37" s="28">
        <v>0.8854747656797141</v>
      </c>
      <c r="E37" s="55">
        <f t="shared" si="2"/>
        <v>0</v>
      </c>
      <c r="F37" s="56"/>
      <c r="G37" s="56"/>
    </row>
    <row r="38">
      <c r="B38" s="28">
        <v>7.0</v>
      </c>
      <c r="C38" s="28">
        <v>0.877810205774706</v>
      </c>
      <c r="D38" s="28">
        <v>0.8778102057747061</v>
      </c>
      <c r="E38" s="55">
        <f t="shared" si="2"/>
        <v>0</v>
      </c>
      <c r="F38" s="56"/>
      <c r="G38" s="56"/>
    </row>
    <row r="39">
      <c r="B39" s="28">
        <v>8.0</v>
      </c>
      <c r="C39" s="28">
        <v>0.876376781145551</v>
      </c>
      <c r="D39" s="28">
        <v>0.8763767811455515</v>
      </c>
      <c r="E39" s="55">
        <f t="shared" si="2"/>
        <v>0</v>
      </c>
      <c r="F39" s="56"/>
      <c r="G39" s="56"/>
    </row>
    <row r="40">
      <c r="B40" s="28">
        <v>9.0</v>
      </c>
      <c r="C40" s="28">
        <v>0.885474765679714</v>
      </c>
      <c r="D40" s="28">
        <v>0.8854747656797141</v>
      </c>
      <c r="E40" s="55">
        <f t="shared" si="2"/>
        <v>0</v>
      </c>
      <c r="F40" s="56"/>
      <c r="G40" s="56"/>
    </row>
    <row r="41">
      <c r="B41" s="28">
        <v>10.0</v>
      </c>
      <c r="C41" s="28">
        <v>0.876376781145551</v>
      </c>
      <c r="D41" s="28">
        <v>0.8763767811455515</v>
      </c>
      <c r="E41" s="55">
        <f t="shared" si="2"/>
        <v>0</v>
      </c>
      <c r="F41" s="56"/>
      <c r="G41" s="56"/>
    </row>
    <row r="42">
      <c r="B42" s="28">
        <v>11.0</v>
      </c>
      <c r="C42" s="28">
        <v>0.877810205774706</v>
      </c>
      <c r="D42" s="28">
        <v>0.8778102057747061</v>
      </c>
      <c r="E42" s="55">
        <f t="shared" si="2"/>
        <v>0</v>
      </c>
      <c r="F42" s="56"/>
      <c r="G42" s="56"/>
    </row>
    <row r="43">
      <c r="B43" s="28">
        <v>12.0</v>
      </c>
      <c r="C43" s="28">
        <v>0.866570001040764</v>
      </c>
      <c r="D43" s="28">
        <v>0.8665700010407642</v>
      </c>
      <c r="E43" s="55">
        <f t="shared" si="2"/>
        <v>0</v>
      </c>
      <c r="F43" s="56"/>
      <c r="G43" s="56"/>
    </row>
  </sheetData>
  <mergeCells count="8">
    <mergeCell ref="B3:D3"/>
    <mergeCell ref="B9:E9"/>
    <mergeCell ref="B15:D15"/>
    <mergeCell ref="H15:N15"/>
    <mergeCell ref="I16:J16"/>
    <mergeCell ref="K16:L16"/>
    <mergeCell ref="M16:N16"/>
    <mergeCell ref="B30:E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1.0"/>
    <col customWidth="1" min="3" max="3" width="21.0"/>
    <col customWidth="1" min="4" max="4" width="21.63"/>
    <col customWidth="1" min="5" max="5" width="24.63"/>
    <col customWidth="1" min="6" max="15" width="11.0"/>
    <col customWidth="1" min="16" max="26" width="7.63"/>
  </cols>
  <sheetData>
    <row r="1">
      <c r="A1" s="1" t="s">
        <v>0</v>
      </c>
      <c r="B1" s="1" t="s">
        <v>1</v>
      </c>
      <c r="C1" s="1" t="s">
        <v>2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3">
        <v>1.0</v>
      </c>
      <c r="C2" s="3">
        <v>2.0</v>
      </c>
      <c r="E2" s="2" t="s">
        <v>7</v>
      </c>
      <c r="F2" s="3">
        <v>5.0</v>
      </c>
      <c r="G2" s="3">
        <v>5.0</v>
      </c>
    </row>
    <row r="3">
      <c r="A3" s="2">
        <v>2.0</v>
      </c>
      <c r="B3" s="3">
        <v>2.0</v>
      </c>
      <c r="C3" s="3">
        <v>1.0</v>
      </c>
      <c r="E3" s="2" t="s">
        <v>8</v>
      </c>
      <c r="F3" s="3">
        <v>8.0</v>
      </c>
      <c r="G3" s="3">
        <v>1.0</v>
      </c>
    </row>
    <row r="4">
      <c r="A4" s="2">
        <v>3.0</v>
      </c>
      <c r="B4" s="3">
        <v>1.0</v>
      </c>
      <c r="C4" s="3">
        <v>1.0</v>
      </c>
      <c r="E4" s="2" t="s">
        <v>9</v>
      </c>
      <c r="F4" s="3">
        <v>5.0</v>
      </c>
      <c r="G4" s="3">
        <v>12.0</v>
      </c>
    </row>
    <row r="5">
      <c r="A5" s="2">
        <v>4.0</v>
      </c>
      <c r="B5" s="3">
        <v>2.0</v>
      </c>
      <c r="C5" s="3">
        <v>2.0</v>
      </c>
      <c r="E5" s="4"/>
      <c r="F5" s="5"/>
      <c r="G5" s="5"/>
    </row>
    <row r="6">
      <c r="A6" s="2">
        <v>5.0</v>
      </c>
      <c r="B6" s="3">
        <v>8.0</v>
      </c>
      <c r="C6" s="3">
        <v>9.0</v>
      </c>
      <c r="E6" s="4"/>
      <c r="F6" s="5"/>
      <c r="G6" s="5"/>
    </row>
    <row r="7">
      <c r="A7" s="2">
        <v>6.0</v>
      </c>
      <c r="B7" s="3">
        <v>9.0</v>
      </c>
      <c r="C7" s="3">
        <v>8.0</v>
      </c>
    </row>
    <row r="8">
      <c r="A8" s="2">
        <v>7.0</v>
      </c>
      <c r="B8" s="3">
        <v>9.0</v>
      </c>
      <c r="C8" s="3">
        <v>9.0</v>
      </c>
    </row>
    <row r="9">
      <c r="A9" s="2">
        <v>8.0</v>
      </c>
      <c r="B9" s="3">
        <v>8.0</v>
      </c>
      <c r="C9" s="3">
        <v>8.0</v>
      </c>
    </row>
    <row r="10">
      <c r="A10" s="2">
        <v>9.0</v>
      </c>
      <c r="B10" s="3">
        <v>1.0</v>
      </c>
      <c r="C10" s="3">
        <v>15.0</v>
      </c>
    </row>
    <row r="11">
      <c r="A11" s="2">
        <v>10.0</v>
      </c>
      <c r="B11" s="3">
        <v>2.0</v>
      </c>
      <c r="C11" s="3">
        <v>15.0</v>
      </c>
    </row>
    <row r="12">
      <c r="A12" s="2">
        <v>11.0</v>
      </c>
      <c r="B12" s="3">
        <v>1.0</v>
      </c>
      <c r="C12" s="3">
        <v>14.0</v>
      </c>
    </row>
    <row r="13">
      <c r="A13" s="2">
        <v>12.0</v>
      </c>
      <c r="B13" s="3">
        <v>2.0</v>
      </c>
      <c r="C13" s="3">
        <v>14.0</v>
      </c>
    </row>
    <row r="21"/>
    <row r="22"/>
    <row r="23">
      <c r="I23" s="57" t="s">
        <v>50</v>
      </c>
      <c r="J23" s="10"/>
      <c r="K23" s="10"/>
      <c r="L23" s="10"/>
      <c r="M23" s="10"/>
      <c r="N23" s="11"/>
    </row>
    <row r="24"/>
    <row r="25"/>
    <row r="26">
      <c r="A26" s="6" t="s">
        <v>10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</row>
    <row r="27">
      <c r="A27" s="9" t="s">
        <v>11</v>
      </c>
      <c r="B27" s="10"/>
      <c r="C27" s="10"/>
      <c r="D27" s="11"/>
      <c r="E27" s="12" t="s">
        <v>12</v>
      </c>
      <c r="F27" s="5"/>
      <c r="G27" s="9" t="s">
        <v>13</v>
      </c>
      <c r="H27" s="10"/>
      <c r="I27" s="11"/>
      <c r="J27" s="9" t="s">
        <v>14</v>
      </c>
      <c r="K27" s="10"/>
      <c r="L27" s="11"/>
      <c r="M27" s="9" t="s">
        <v>15</v>
      </c>
      <c r="N27" s="10"/>
      <c r="O27" s="11"/>
    </row>
    <row r="28">
      <c r="A28" s="1" t="s">
        <v>0</v>
      </c>
      <c r="B28" s="1" t="s">
        <v>16</v>
      </c>
      <c r="C28" s="1" t="s">
        <v>17</v>
      </c>
      <c r="D28" s="1" t="s">
        <v>18</v>
      </c>
      <c r="E28" s="13"/>
      <c r="F28" s="5"/>
      <c r="G28" s="1" t="s">
        <v>0</v>
      </c>
      <c r="H28" s="1" t="s">
        <v>1</v>
      </c>
      <c r="I28" s="1" t="s">
        <v>2</v>
      </c>
      <c r="J28" s="1" t="s">
        <v>0</v>
      </c>
      <c r="K28" s="1" t="s">
        <v>1</v>
      </c>
      <c r="L28" s="1" t="s">
        <v>2</v>
      </c>
      <c r="M28" s="1" t="s">
        <v>0</v>
      </c>
      <c r="N28" s="1" t="s">
        <v>1</v>
      </c>
      <c r="O28" s="1" t="s">
        <v>2</v>
      </c>
    </row>
    <row r="29">
      <c r="A29" s="3">
        <v>1.0</v>
      </c>
      <c r="B29" s="3">
        <f t="shared" ref="B29:B40" si="1">(($B2-$F$2)^2) + (($C2-$G$2)^2)</f>
        <v>25</v>
      </c>
      <c r="C29" s="3">
        <f t="shared" ref="C29:C40" si="2">(($B2-$F$3)^2) + (($C2-$G$3)^2)</f>
        <v>50</v>
      </c>
      <c r="D29" s="3">
        <f t="shared" ref="D29:D40" si="3">(($B2-$F$4)^2) + (($C2-$G$4)^2)</f>
        <v>116</v>
      </c>
      <c r="E29" s="3" t="str">
        <f t="shared" ref="E29:E40" si="4">IF(B29&lt;=C29, IF(B29&lt;=D29, "A", "C"), IF(C29&lt;=D29, "B", "C"))</f>
        <v>A</v>
      </c>
      <c r="F29" s="5"/>
      <c r="G29" s="3">
        <f t="shared" ref="G29:G40" si="5">IF($E29 = "A",$A29, "-")</f>
        <v>1</v>
      </c>
      <c r="H29" s="3">
        <f t="shared" ref="H29:H40" si="6">IF($G29 = "-", "", VLOOKUP($G29, $A$2:$C$13, 2, FALSE))</f>
        <v>1</v>
      </c>
      <c r="I29" s="3">
        <f t="shared" ref="I29:I40" si="7">IF($G29 = "-", "", VLOOKUP($G29,$A$2:$C$13, 3, FALSE))</f>
        <v>2</v>
      </c>
      <c r="J29" s="3" t="str">
        <f t="shared" ref="J29:J40" si="8">IF($E29 = "B",$A29, "-")</f>
        <v>-</v>
      </c>
      <c r="K29" s="3" t="str">
        <f t="shared" ref="K29:K40" si="9">IF($J29 = "-", "", VLOOKUP($J29,$A$2:$C$13, 2, FALSE))</f>
        <v/>
      </c>
      <c r="L29" s="3" t="str">
        <f t="shared" ref="L29:L40" si="10">IF($J29 = "-", "", VLOOKUP($J29,$A$2:$C$13, 3, FALSE))</f>
        <v/>
      </c>
      <c r="M29" s="3" t="str">
        <f t="shared" ref="M29:M40" si="11">IF($E29 = "C",$A29, "-")</f>
        <v>-</v>
      </c>
      <c r="N29" s="3" t="str">
        <f t="shared" ref="N29:N40" si="12">IF($M29 = "-", "", VLOOKUP($M29,$A$2:$C$13, 2, FALSE))</f>
        <v/>
      </c>
      <c r="O29" s="3" t="str">
        <f t="shared" ref="O29:O40" si="13">IF($M29 = "-", "", VLOOKUP($M29,$A$2:$C$13, 3, FALSE))</f>
        <v/>
      </c>
    </row>
    <row r="30">
      <c r="A30" s="3">
        <v>2.0</v>
      </c>
      <c r="B30" s="3">
        <f t="shared" si="1"/>
        <v>25</v>
      </c>
      <c r="C30" s="3">
        <f t="shared" si="2"/>
        <v>36</v>
      </c>
      <c r="D30" s="3">
        <f t="shared" si="3"/>
        <v>130</v>
      </c>
      <c r="E30" s="3" t="str">
        <f t="shared" si="4"/>
        <v>A</v>
      </c>
      <c r="F30" s="5"/>
      <c r="G30" s="3">
        <f t="shared" si="5"/>
        <v>2</v>
      </c>
      <c r="H30" s="3">
        <f t="shared" si="6"/>
        <v>2</v>
      </c>
      <c r="I30" s="3">
        <f t="shared" si="7"/>
        <v>1</v>
      </c>
      <c r="J30" s="3" t="str">
        <f t="shared" si="8"/>
        <v>-</v>
      </c>
      <c r="K30" s="3" t="str">
        <f t="shared" si="9"/>
        <v/>
      </c>
      <c r="L30" s="3" t="str">
        <f t="shared" si="10"/>
        <v/>
      </c>
      <c r="M30" s="3" t="str">
        <f t="shared" si="11"/>
        <v>-</v>
      </c>
      <c r="N30" s="3" t="str">
        <f t="shared" si="12"/>
        <v/>
      </c>
      <c r="O30" s="3" t="str">
        <f t="shared" si="13"/>
        <v/>
      </c>
    </row>
    <row r="31">
      <c r="A31" s="3">
        <v>3.0</v>
      </c>
      <c r="B31" s="3">
        <f t="shared" si="1"/>
        <v>32</v>
      </c>
      <c r="C31" s="3">
        <f t="shared" si="2"/>
        <v>49</v>
      </c>
      <c r="D31" s="3">
        <f t="shared" si="3"/>
        <v>137</v>
      </c>
      <c r="E31" s="3" t="str">
        <f t="shared" si="4"/>
        <v>A</v>
      </c>
      <c r="F31" s="5"/>
      <c r="G31" s="3">
        <f t="shared" si="5"/>
        <v>3</v>
      </c>
      <c r="H31" s="3">
        <f t="shared" si="6"/>
        <v>1</v>
      </c>
      <c r="I31" s="3">
        <f t="shared" si="7"/>
        <v>1</v>
      </c>
      <c r="J31" s="3" t="str">
        <f t="shared" si="8"/>
        <v>-</v>
      </c>
      <c r="K31" s="3" t="str">
        <f t="shared" si="9"/>
        <v/>
      </c>
      <c r="L31" s="3" t="str">
        <f t="shared" si="10"/>
        <v/>
      </c>
      <c r="M31" s="3" t="str">
        <f t="shared" si="11"/>
        <v>-</v>
      </c>
      <c r="N31" s="3" t="str">
        <f t="shared" si="12"/>
        <v/>
      </c>
      <c r="O31" s="3" t="str">
        <f t="shared" si="13"/>
        <v/>
      </c>
    </row>
    <row r="32">
      <c r="A32" s="3">
        <v>4.0</v>
      </c>
      <c r="B32" s="3">
        <f t="shared" si="1"/>
        <v>18</v>
      </c>
      <c r="C32" s="3">
        <f t="shared" si="2"/>
        <v>37</v>
      </c>
      <c r="D32" s="3">
        <f t="shared" si="3"/>
        <v>109</v>
      </c>
      <c r="E32" s="3" t="str">
        <f t="shared" si="4"/>
        <v>A</v>
      </c>
      <c r="F32" s="5"/>
      <c r="G32" s="3">
        <f t="shared" si="5"/>
        <v>4</v>
      </c>
      <c r="H32" s="3">
        <f t="shared" si="6"/>
        <v>2</v>
      </c>
      <c r="I32" s="3">
        <f t="shared" si="7"/>
        <v>2</v>
      </c>
      <c r="J32" s="3" t="str">
        <f t="shared" si="8"/>
        <v>-</v>
      </c>
      <c r="K32" s="3" t="str">
        <f t="shared" si="9"/>
        <v/>
      </c>
      <c r="L32" s="3" t="str">
        <f t="shared" si="10"/>
        <v/>
      </c>
      <c r="M32" s="3" t="str">
        <f t="shared" si="11"/>
        <v>-</v>
      </c>
      <c r="N32" s="3" t="str">
        <f t="shared" si="12"/>
        <v/>
      </c>
      <c r="O32" s="3" t="str">
        <f t="shared" si="13"/>
        <v/>
      </c>
    </row>
    <row r="33">
      <c r="A33" s="3">
        <v>5.0</v>
      </c>
      <c r="B33" s="3">
        <f t="shared" si="1"/>
        <v>25</v>
      </c>
      <c r="C33" s="3">
        <f t="shared" si="2"/>
        <v>64</v>
      </c>
      <c r="D33" s="3">
        <f t="shared" si="3"/>
        <v>18</v>
      </c>
      <c r="E33" s="3" t="str">
        <f t="shared" si="4"/>
        <v>C</v>
      </c>
      <c r="F33" s="5"/>
      <c r="G33" s="3" t="str">
        <f t="shared" si="5"/>
        <v>-</v>
      </c>
      <c r="H33" s="3" t="str">
        <f t="shared" si="6"/>
        <v/>
      </c>
      <c r="I33" s="3" t="str">
        <f t="shared" si="7"/>
        <v/>
      </c>
      <c r="J33" s="3" t="str">
        <f t="shared" si="8"/>
        <v>-</v>
      </c>
      <c r="K33" s="3" t="str">
        <f t="shared" si="9"/>
        <v/>
      </c>
      <c r="L33" s="3" t="str">
        <f t="shared" si="10"/>
        <v/>
      </c>
      <c r="M33" s="3">
        <f t="shared" si="11"/>
        <v>5</v>
      </c>
      <c r="N33" s="3">
        <f t="shared" si="12"/>
        <v>8</v>
      </c>
      <c r="O33" s="3">
        <f t="shared" si="13"/>
        <v>9</v>
      </c>
    </row>
    <row r="34">
      <c r="A34" s="3">
        <v>6.0</v>
      </c>
      <c r="B34" s="3">
        <f t="shared" si="1"/>
        <v>25</v>
      </c>
      <c r="C34" s="3">
        <f t="shared" si="2"/>
        <v>50</v>
      </c>
      <c r="D34" s="3">
        <f t="shared" si="3"/>
        <v>32</v>
      </c>
      <c r="E34" s="3" t="str">
        <f t="shared" si="4"/>
        <v>A</v>
      </c>
      <c r="F34" s="5"/>
      <c r="G34" s="3">
        <f t="shared" si="5"/>
        <v>6</v>
      </c>
      <c r="H34" s="3">
        <f t="shared" si="6"/>
        <v>9</v>
      </c>
      <c r="I34" s="3">
        <f t="shared" si="7"/>
        <v>8</v>
      </c>
      <c r="J34" s="3" t="str">
        <f t="shared" si="8"/>
        <v>-</v>
      </c>
      <c r="K34" s="3" t="str">
        <f t="shared" si="9"/>
        <v/>
      </c>
      <c r="L34" s="3" t="str">
        <f t="shared" si="10"/>
        <v/>
      </c>
      <c r="M34" s="3" t="str">
        <f t="shared" si="11"/>
        <v>-</v>
      </c>
      <c r="N34" s="3" t="str">
        <f t="shared" si="12"/>
        <v/>
      </c>
      <c r="O34" s="3" t="str">
        <f t="shared" si="13"/>
        <v/>
      </c>
    </row>
    <row r="35">
      <c r="A35" s="3">
        <v>7.0</v>
      </c>
      <c r="B35" s="3">
        <f t="shared" si="1"/>
        <v>32</v>
      </c>
      <c r="C35" s="3">
        <f t="shared" si="2"/>
        <v>65</v>
      </c>
      <c r="D35" s="3">
        <f t="shared" si="3"/>
        <v>25</v>
      </c>
      <c r="E35" s="3" t="str">
        <f t="shared" si="4"/>
        <v>C</v>
      </c>
      <c r="F35" s="5"/>
      <c r="G35" s="3" t="str">
        <f t="shared" si="5"/>
        <v>-</v>
      </c>
      <c r="H35" s="3" t="str">
        <f t="shared" si="6"/>
        <v/>
      </c>
      <c r="I35" s="3" t="str">
        <f t="shared" si="7"/>
        <v/>
      </c>
      <c r="J35" s="3" t="str">
        <f t="shared" si="8"/>
        <v>-</v>
      </c>
      <c r="K35" s="3" t="str">
        <f t="shared" si="9"/>
        <v/>
      </c>
      <c r="L35" s="3" t="str">
        <f t="shared" si="10"/>
        <v/>
      </c>
      <c r="M35" s="3">
        <f t="shared" si="11"/>
        <v>7</v>
      </c>
      <c r="N35" s="3">
        <f t="shared" si="12"/>
        <v>9</v>
      </c>
      <c r="O35" s="3">
        <f t="shared" si="13"/>
        <v>9</v>
      </c>
    </row>
    <row r="36">
      <c r="A36" s="3">
        <v>8.0</v>
      </c>
      <c r="B36" s="3">
        <f t="shared" si="1"/>
        <v>18</v>
      </c>
      <c r="C36" s="3">
        <f t="shared" si="2"/>
        <v>49</v>
      </c>
      <c r="D36" s="3">
        <f t="shared" si="3"/>
        <v>25</v>
      </c>
      <c r="E36" s="3" t="str">
        <f t="shared" si="4"/>
        <v>A</v>
      </c>
      <c r="F36" s="5"/>
      <c r="G36" s="3">
        <f t="shared" si="5"/>
        <v>8</v>
      </c>
      <c r="H36" s="3">
        <f t="shared" si="6"/>
        <v>8</v>
      </c>
      <c r="I36" s="3">
        <f t="shared" si="7"/>
        <v>8</v>
      </c>
      <c r="J36" s="3" t="str">
        <f t="shared" si="8"/>
        <v>-</v>
      </c>
      <c r="K36" s="3" t="str">
        <f t="shared" si="9"/>
        <v/>
      </c>
      <c r="L36" s="3" t="str">
        <f t="shared" si="10"/>
        <v/>
      </c>
      <c r="M36" s="3" t="str">
        <f t="shared" si="11"/>
        <v>-</v>
      </c>
      <c r="N36" s="3" t="str">
        <f t="shared" si="12"/>
        <v/>
      </c>
      <c r="O36" s="3" t="str">
        <f t="shared" si="13"/>
        <v/>
      </c>
    </row>
    <row r="37">
      <c r="A37" s="3">
        <v>9.0</v>
      </c>
      <c r="B37" s="3">
        <f t="shared" si="1"/>
        <v>116</v>
      </c>
      <c r="C37" s="3">
        <f t="shared" si="2"/>
        <v>245</v>
      </c>
      <c r="D37" s="3">
        <f t="shared" si="3"/>
        <v>25</v>
      </c>
      <c r="E37" s="3" t="str">
        <f t="shared" si="4"/>
        <v>C</v>
      </c>
      <c r="F37" s="5"/>
      <c r="G37" s="3" t="str">
        <f t="shared" si="5"/>
        <v>-</v>
      </c>
      <c r="H37" s="3" t="str">
        <f t="shared" si="6"/>
        <v/>
      </c>
      <c r="I37" s="3" t="str">
        <f t="shared" si="7"/>
        <v/>
      </c>
      <c r="J37" s="3" t="str">
        <f t="shared" si="8"/>
        <v>-</v>
      </c>
      <c r="K37" s="3" t="str">
        <f t="shared" si="9"/>
        <v/>
      </c>
      <c r="L37" s="3" t="str">
        <f t="shared" si="10"/>
        <v/>
      </c>
      <c r="M37" s="3">
        <f t="shared" si="11"/>
        <v>9</v>
      </c>
      <c r="N37" s="3">
        <f t="shared" si="12"/>
        <v>1</v>
      </c>
      <c r="O37" s="3">
        <f t="shared" si="13"/>
        <v>15</v>
      </c>
    </row>
    <row r="38">
      <c r="A38" s="3">
        <v>10.0</v>
      </c>
      <c r="B38" s="3">
        <f t="shared" si="1"/>
        <v>109</v>
      </c>
      <c r="C38" s="3">
        <f t="shared" si="2"/>
        <v>232</v>
      </c>
      <c r="D38" s="3">
        <f t="shared" si="3"/>
        <v>18</v>
      </c>
      <c r="E38" s="3" t="str">
        <f t="shared" si="4"/>
        <v>C</v>
      </c>
      <c r="F38" s="5"/>
      <c r="G38" s="3" t="str">
        <f t="shared" si="5"/>
        <v>-</v>
      </c>
      <c r="H38" s="3" t="str">
        <f t="shared" si="6"/>
        <v/>
      </c>
      <c r="I38" s="3" t="str">
        <f t="shared" si="7"/>
        <v/>
      </c>
      <c r="J38" s="3" t="str">
        <f t="shared" si="8"/>
        <v>-</v>
      </c>
      <c r="K38" s="3" t="str">
        <f t="shared" si="9"/>
        <v/>
      </c>
      <c r="L38" s="3" t="str">
        <f t="shared" si="10"/>
        <v/>
      </c>
      <c r="M38" s="3">
        <f t="shared" si="11"/>
        <v>10</v>
      </c>
      <c r="N38" s="3">
        <f t="shared" si="12"/>
        <v>2</v>
      </c>
      <c r="O38" s="3">
        <f t="shared" si="13"/>
        <v>15</v>
      </c>
    </row>
    <row r="39">
      <c r="A39" s="3">
        <v>11.0</v>
      </c>
      <c r="B39" s="3">
        <f t="shared" si="1"/>
        <v>97</v>
      </c>
      <c r="C39" s="3">
        <f t="shared" si="2"/>
        <v>218</v>
      </c>
      <c r="D39" s="3">
        <f t="shared" si="3"/>
        <v>20</v>
      </c>
      <c r="E39" s="3" t="str">
        <f t="shared" si="4"/>
        <v>C</v>
      </c>
      <c r="F39" s="5"/>
      <c r="G39" s="3" t="str">
        <f t="shared" si="5"/>
        <v>-</v>
      </c>
      <c r="H39" s="3" t="str">
        <f t="shared" si="6"/>
        <v/>
      </c>
      <c r="I39" s="3" t="str">
        <f t="shared" si="7"/>
        <v/>
      </c>
      <c r="J39" s="3" t="str">
        <f t="shared" si="8"/>
        <v>-</v>
      </c>
      <c r="K39" s="3" t="str">
        <f t="shared" si="9"/>
        <v/>
      </c>
      <c r="L39" s="3" t="str">
        <f t="shared" si="10"/>
        <v/>
      </c>
      <c r="M39" s="3">
        <f t="shared" si="11"/>
        <v>11</v>
      </c>
      <c r="N39" s="3">
        <f t="shared" si="12"/>
        <v>1</v>
      </c>
      <c r="O39" s="3">
        <f t="shared" si="13"/>
        <v>14</v>
      </c>
    </row>
    <row r="40">
      <c r="A40" s="3">
        <v>12.0</v>
      </c>
      <c r="B40" s="3">
        <f t="shared" si="1"/>
        <v>90</v>
      </c>
      <c r="C40" s="3">
        <f t="shared" si="2"/>
        <v>205</v>
      </c>
      <c r="D40" s="3">
        <f t="shared" si="3"/>
        <v>13</v>
      </c>
      <c r="E40" s="3" t="str">
        <f t="shared" si="4"/>
        <v>C</v>
      </c>
      <c r="F40" s="5"/>
      <c r="G40" s="3" t="str">
        <f t="shared" si="5"/>
        <v>-</v>
      </c>
      <c r="H40" s="3" t="str">
        <f t="shared" si="6"/>
        <v/>
      </c>
      <c r="I40" s="3" t="str">
        <f t="shared" si="7"/>
        <v/>
      </c>
      <c r="J40" s="3" t="str">
        <f t="shared" si="8"/>
        <v>-</v>
      </c>
      <c r="K40" s="3" t="str">
        <f t="shared" si="9"/>
        <v/>
      </c>
      <c r="L40" s="3" t="str">
        <f t="shared" si="10"/>
        <v/>
      </c>
      <c r="M40" s="3">
        <f t="shared" si="11"/>
        <v>12</v>
      </c>
      <c r="N40" s="3">
        <f t="shared" si="12"/>
        <v>2</v>
      </c>
      <c r="O40" s="3">
        <f t="shared" si="13"/>
        <v>14</v>
      </c>
    </row>
    <row r="41">
      <c r="A41" s="5"/>
      <c r="B41" s="5"/>
      <c r="C41" s="5"/>
      <c r="D41" s="5"/>
      <c r="E41" s="5"/>
      <c r="F41" s="5"/>
      <c r="G41" s="2" t="s">
        <v>19</v>
      </c>
      <c r="H41" s="2">
        <f t="shared" ref="H41:I41" si="14">IFERROR(AVERAGE(H29:H40), F2)</f>
        <v>3.833333333</v>
      </c>
      <c r="I41" s="2">
        <f t="shared" si="14"/>
        <v>3.666666667</v>
      </c>
      <c r="J41" s="2" t="s">
        <v>19</v>
      </c>
      <c r="K41" s="2">
        <f t="shared" ref="K41:L41" si="15">IFERROR(AVERAGE(K29:K40), F3)</f>
        <v>8</v>
      </c>
      <c r="L41" s="2">
        <f t="shared" si="15"/>
        <v>1</v>
      </c>
      <c r="M41" s="2" t="s">
        <v>19</v>
      </c>
      <c r="N41" s="2">
        <f t="shared" ref="N41:O41" si="16">IFERROR(AVERAGE(N29:N40), F4)</f>
        <v>3.833333333</v>
      </c>
      <c r="O41" s="2">
        <f t="shared" si="16"/>
        <v>12.66666667</v>
      </c>
    </row>
    <row r="42"/>
    <row r="43">
      <c r="A43" s="6" t="s">
        <v>20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</row>
    <row r="44">
      <c r="A44" s="9" t="s">
        <v>11</v>
      </c>
      <c r="B44" s="10"/>
      <c r="C44" s="10"/>
      <c r="D44" s="11"/>
      <c r="E44" s="12" t="s">
        <v>12</v>
      </c>
      <c r="F44" s="5"/>
      <c r="G44" s="9" t="s">
        <v>13</v>
      </c>
      <c r="H44" s="10"/>
      <c r="I44" s="11"/>
      <c r="J44" s="9" t="s">
        <v>14</v>
      </c>
      <c r="K44" s="10"/>
      <c r="L44" s="11"/>
      <c r="M44" s="9" t="s">
        <v>15</v>
      </c>
      <c r="N44" s="10"/>
      <c r="O44" s="11"/>
    </row>
    <row r="45">
      <c r="A45" s="1" t="s">
        <v>0</v>
      </c>
      <c r="B45" s="1" t="s">
        <v>16</v>
      </c>
      <c r="C45" s="1" t="s">
        <v>17</v>
      </c>
      <c r="D45" s="1" t="s">
        <v>18</v>
      </c>
      <c r="E45" s="13"/>
      <c r="F45" s="5"/>
      <c r="G45" s="1" t="s">
        <v>0</v>
      </c>
      <c r="H45" s="1" t="s">
        <v>1</v>
      </c>
      <c r="I45" s="1" t="s">
        <v>2</v>
      </c>
      <c r="J45" s="1" t="s">
        <v>0</v>
      </c>
      <c r="K45" s="1" t="s">
        <v>1</v>
      </c>
      <c r="L45" s="1" t="s">
        <v>2</v>
      </c>
      <c r="M45" s="1" t="s">
        <v>0</v>
      </c>
      <c r="N45" s="1" t="s">
        <v>1</v>
      </c>
      <c r="O45" s="1" t="s">
        <v>2</v>
      </c>
    </row>
    <row r="46">
      <c r="A46" s="3">
        <v>1.0</v>
      </c>
      <c r="B46" s="3">
        <f t="shared" ref="B46:B57" si="17">(($B2-$H$41)^2) + (($C2-$I$41)^2)</f>
        <v>10.80555556</v>
      </c>
      <c r="C46" s="3">
        <f t="shared" ref="C46:C57" si="18">(($B2-$K$41)^2) + (($C2-$L$41)^2)</f>
        <v>50</v>
      </c>
      <c r="D46" s="3">
        <f t="shared" ref="D46:D57" si="19">(($B2-$N$41)^2) + (($C2-$O$41)^2)</f>
        <v>121.8055556</v>
      </c>
      <c r="E46" s="3" t="str">
        <f t="shared" ref="E46:E57" si="20">IF(B46&lt;=C46, IF(B46&lt;=D46, "A", "C"), IF(C46&lt;=D46, "B", "C"))</f>
        <v>A</v>
      </c>
      <c r="F46" s="5"/>
      <c r="G46" s="3">
        <f t="shared" ref="G46:G57" si="21">IF($E46 = "A",$A46, "-")</f>
        <v>1</v>
      </c>
      <c r="H46" s="3">
        <f t="shared" ref="H46:H57" si="22">IF($G46 = "-", "", VLOOKUP($G46, $A$2:$C$13, 2, FALSE))</f>
        <v>1</v>
      </c>
      <c r="I46" s="3">
        <f t="shared" ref="I46:I57" si="23">IF($G46 = "-", "", VLOOKUP($G46,$A$2:$C$13, 3, FALSE))</f>
        <v>2</v>
      </c>
      <c r="J46" s="3" t="str">
        <f t="shared" ref="J46:J57" si="24">IF($E46 = "B",$A46, "-")</f>
        <v>-</v>
      </c>
      <c r="K46" s="3" t="str">
        <f t="shared" ref="K46:K57" si="25">IF($J46 = "-", "", VLOOKUP($J46,$A$2:$C$13, 2, FALSE))</f>
        <v/>
      </c>
      <c r="L46" s="3" t="str">
        <f t="shared" ref="L46:L57" si="26">IF($J46 = "-", "", VLOOKUP($J46,$A$2:$C$13, 3, FALSE))</f>
        <v/>
      </c>
      <c r="M46" s="3" t="str">
        <f t="shared" ref="M46:M57" si="27">IF($E46 = "C",$A46, "-")</f>
        <v>-</v>
      </c>
      <c r="N46" s="3" t="str">
        <f t="shared" ref="N46:N57" si="28">IF($M46 = "-", "", VLOOKUP($M46,$A$2:$C$13, 2, FALSE))</f>
        <v/>
      </c>
      <c r="O46" s="3" t="str">
        <f t="shared" ref="O46:O57" si="29">IF($M46 = "-", "", VLOOKUP($M46,$A$2:$C$13, 3, FALSE))</f>
        <v/>
      </c>
    </row>
    <row r="47">
      <c r="A47" s="3">
        <v>2.0</v>
      </c>
      <c r="B47" s="3">
        <f t="shared" si="17"/>
        <v>10.47222222</v>
      </c>
      <c r="C47" s="3">
        <f t="shared" si="18"/>
        <v>36</v>
      </c>
      <c r="D47" s="3">
        <f t="shared" si="19"/>
        <v>139.4722222</v>
      </c>
      <c r="E47" s="3" t="str">
        <f t="shared" si="20"/>
        <v>A</v>
      </c>
      <c r="F47" s="5"/>
      <c r="G47" s="3">
        <f t="shared" si="21"/>
        <v>2</v>
      </c>
      <c r="H47" s="3">
        <f t="shared" si="22"/>
        <v>2</v>
      </c>
      <c r="I47" s="3">
        <f t="shared" si="23"/>
        <v>1</v>
      </c>
      <c r="J47" s="3" t="str">
        <f t="shared" si="24"/>
        <v>-</v>
      </c>
      <c r="K47" s="3" t="str">
        <f t="shared" si="25"/>
        <v/>
      </c>
      <c r="L47" s="3" t="str">
        <f t="shared" si="26"/>
        <v/>
      </c>
      <c r="M47" s="3" t="str">
        <f t="shared" si="27"/>
        <v>-</v>
      </c>
      <c r="N47" s="3" t="str">
        <f t="shared" si="28"/>
        <v/>
      </c>
      <c r="O47" s="3" t="str">
        <f t="shared" si="29"/>
        <v/>
      </c>
    </row>
    <row r="48">
      <c r="A48" s="3">
        <v>3.0</v>
      </c>
      <c r="B48" s="3">
        <f t="shared" si="17"/>
        <v>15.13888889</v>
      </c>
      <c r="C48" s="3">
        <f t="shared" si="18"/>
        <v>49</v>
      </c>
      <c r="D48" s="3">
        <f t="shared" si="19"/>
        <v>144.1388889</v>
      </c>
      <c r="E48" s="3" t="str">
        <f t="shared" si="20"/>
        <v>A</v>
      </c>
      <c r="F48" s="5"/>
      <c r="G48" s="3">
        <f t="shared" si="21"/>
        <v>3</v>
      </c>
      <c r="H48" s="3">
        <f t="shared" si="22"/>
        <v>1</v>
      </c>
      <c r="I48" s="3">
        <f t="shared" si="23"/>
        <v>1</v>
      </c>
      <c r="J48" s="3" t="str">
        <f t="shared" si="24"/>
        <v>-</v>
      </c>
      <c r="K48" s="3" t="str">
        <f t="shared" si="25"/>
        <v/>
      </c>
      <c r="L48" s="3" t="str">
        <f t="shared" si="26"/>
        <v/>
      </c>
      <c r="M48" s="3" t="str">
        <f t="shared" si="27"/>
        <v>-</v>
      </c>
      <c r="N48" s="3" t="str">
        <f t="shared" si="28"/>
        <v/>
      </c>
      <c r="O48" s="3" t="str">
        <f t="shared" si="29"/>
        <v/>
      </c>
    </row>
    <row r="49">
      <c r="A49" s="3">
        <v>4.0</v>
      </c>
      <c r="B49" s="3">
        <f t="shared" si="17"/>
        <v>6.138888889</v>
      </c>
      <c r="C49" s="3">
        <f t="shared" si="18"/>
        <v>37</v>
      </c>
      <c r="D49" s="3">
        <f t="shared" si="19"/>
        <v>117.1388889</v>
      </c>
      <c r="E49" s="3" t="str">
        <f t="shared" si="20"/>
        <v>A</v>
      </c>
      <c r="F49" s="5"/>
      <c r="G49" s="3">
        <f t="shared" si="21"/>
        <v>4</v>
      </c>
      <c r="H49" s="3">
        <f t="shared" si="22"/>
        <v>2</v>
      </c>
      <c r="I49" s="3">
        <f t="shared" si="23"/>
        <v>2</v>
      </c>
      <c r="J49" s="3" t="str">
        <f t="shared" si="24"/>
        <v>-</v>
      </c>
      <c r="K49" s="3" t="str">
        <f t="shared" si="25"/>
        <v/>
      </c>
      <c r="L49" s="3" t="str">
        <f t="shared" si="26"/>
        <v/>
      </c>
      <c r="M49" s="3" t="str">
        <f t="shared" si="27"/>
        <v>-</v>
      </c>
      <c r="N49" s="3" t="str">
        <f t="shared" si="28"/>
        <v/>
      </c>
      <c r="O49" s="3" t="str">
        <f t="shared" si="29"/>
        <v/>
      </c>
    </row>
    <row r="50">
      <c r="A50" s="3">
        <v>5.0</v>
      </c>
      <c r="B50" s="3">
        <f t="shared" si="17"/>
        <v>45.80555556</v>
      </c>
      <c r="C50" s="3">
        <f t="shared" si="18"/>
        <v>64</v>
      </c>
      <c r="D50" s="3">
        <f t="shared" si="19"/>
        <v>30.80555556</v>
      </c>
      <c r="E50" s="3" t="str">
        <f t="shared" si="20"/>
        <v>C</v>
      </c>
      <c r="F50" s="5"/>
      <c r="G50" s="3" t="str">
        <f t="shared" si="21"/>
        <v>-</v>
      </c>
      <c r="H50" s="3" t="str">
        <f t="shared" si="22"/>
        <v/>
      </c>
      <c r="I50" s="3" t="str">
        <f t="shared" si="23"/>
        <v/>
      </c>
      <c r="J50" s="3" t="str">
        <f t="shared" si="24"/>
        <v>-</v>
      </c>
      <c r="K50" s="3" t="str">
        <f t="shared" si="25"/>
        <v/>
      </c>
      <c r="L50" s="3" t="str">
        <f t="shared" si="26"/>
        <v/>
      </c>
      <c r="M50" s="3">
        <f t="shared" si="27"/>
        <v>5</v>
      </c>
      <c r="N50" s="3">
        <f t="shared" si="28"/>
        <v>8</v>
      </c>
      <c r="O50" s="3">
        <f t="shared" si="29"/>
        <v>9</v>
      </c>
    </row>
    <row r="51">
      <c r="A51" s="3">
        <v>6.0</v>
      </c>
      <c r="B51" s="3">
        <f t="shared" si="17"/>
        <v>45.47222222</v>
      </c>
      <c r="C51" s="3">
        <f t="shared" si="18"/>
        <v>50</v>
      </c>
      <c r="D51" s="3">
        <f t="shared" si="19"/>
        <v>48.47222222</v>
      </c>
      <c r="E51" s="3" t="str">
        <f t="shared" si="20"/>
        <v>A</v>
      </c>
      <c r="F51" s="5"/>
      <c r="G51" s="3">
        <f t="shared" si="21"/>
        <v>6</v>
      </c>
      <c r="H51" s="3">
        <f t="shared" si="22"/>
        <v>9</v>
      </c>
      <c r="I51" s="3">
        <f t="shared" si="23"/>
        <v>8</v>
      </c>
      <c r="J51" s="3" t="str">
        <f t="shared" si="24"/>
        <v>-</v>
      </c>
      <c r="K51" s="3" t="str">
        <f t="shared" si="25"/>
        <v/>
      </c>
      <c r="L51" s="3" t="str">
        <f t="shared" si="26"/>
        <v/>
      </c>
      <c r="M51" s="3" t="str">
        <f t="shared" si="27"/>
        <v>-</v>
      </c>
      <c r="N51" s="3" t="str">
        <f t="shared" si="28"/>
        <v/>
      </c>
      <c r="O51" s="3" t="str">
        <f t="shared" si="29"/>
        <v/>
      </c>
    </row>
    <row r="52">
      <c r="A52" s="3">
        <v>7.0</v>
      </c>
      <c r="B52" s="3">
        <f t="shared" si="17"/>
        <v>55.13888889</v>
      </c>
      <c r="C52" s="3">
        <f t="shared" si="18"/>
        <v>65</v>
      </c>
      <c r="D52" s="3">
        <f t="shared" si="19"/>
        <v>40.13888889</v>
      </c>
      <c r="E52" s="3" t="str">
        <f t="shared" si="20"/>
        <v>C</v>
      </c>
      <c r="F52" s="5"/>
      <c r="G52" s="3" t="str">
        <f t="shared" si="21"/>
        <v>-</v>
      </c>
      <c r="H52" s="3" t="str">
        <f t="shared" si="22"/>
        <v/>
      </c>
      <c r="I52" s="3" t="str">
        <f t="shared" si="23"/>
        <v/>
      </c>
      <c r="J52" s="3" t="str">
        <f t="shared" si="24"/>
        <v>-</v>
      </c>
      <c r="K52" s="3" t="str">
        <f t="shared" si="25"/>
        <v/>
      </c>
      <c r="L52" s="3" t="str">
        <f t="shared" si="26"/>
        <v/>
      </c>
      <c r="M52" s="3">
        <f t="shared" si="27"/>
        <v>7</v>
      </c>
      <c r="N52" s="3">
        <f t="shared" si="28"/>
        <v>9</v>
      </c>
      <c r="O52" s="3">
        <f t="shared" si="29"/>
        <v>9</v>
      </c>
    </row>
    <row r="53">
      <c r="A53" s="3">
        <v>8.0</v>
      </c>
      <c r="B53" s="3">
        <f t="shared" si="17"/>
        <v>36.13888889</v>
      </c>
      <c r="C53" s="3">
        <f t="shared" si="18"/>
        <v>49</v>
      </c>
      <c r="D53" s="3">
        <f t="shared" si="19"/>
        <v>39.13888889</v>
      </c>
      <c r="E53" s="3" t="str">
        <f t="shared" si="20"/>
        <v>A</v>
      </c>
      <c r="F53" s="5"/>
      <c r="G53" s="3">
        <f t="shared" si="21"/>
        <v>8</v>
      </c>
      <c r="H53" s="3">
        <f t="shared" si="22"/>
        <v>8</v>
      </c>
      <c r="I53" s="3">
        <f t="shared" si="23"/>
        <v>8</v>
      </c>
      <c r="J53" s="3" t="str">
        <f t="shared" si="24"/>
        <v>-</v>
      </c>
      <c r="K53" s="3" t="str">
        <f t="shared" si="25"/>
        <v/>
      </c>
      <c r="L53" s="3" t="str">
        <f t="shared" si="26"/>
        <v/>
      </c>
      <c r="M53" s="3" t="str">
        <f t="shared" si="27"/>
        <v>-</v>
      </c>
      <c r="N53" s="3" t="str">
        <f t="shared" si="28"/>
        <v/>
      </c>
      <c r="O53" s="3" t="str">
        <f t="shared" si="29"/>
        <v/>
      </c>
    </row>
    <row r="54">
      <c r="A54" s="3">
        <v>9.0</v>
      </c>
      <c r="B54" s="3">
        <f t="shared" si="17"/>
        <v>136.4722222</v>
      </c>
      <c r="C54" s="3">
        <f t="shared" si="18"/>
        <v>245</v>
      </c>
      <c r="D54" s="3">
        <f t="shared" si="19"/>
        <v>13.47222222</v>
      </c>
      <c r="E54" s="3" t="str">
        <f t="shared" si="20"/>
        <v>C</v>
      </c>
      <c r="F54" s="5"/>
      <c r="G54" s="3" t="str">
        <f t="shared" si="21"/>
        <v>-</v>
      </c>
      <c r="H54" s="3" t="str">
        <f t="shared" si="22"/>
        <v/>
      </c>
      <c r="I54" s="3" t="str">
        <f t="shared" si="23"/>
        <v/>
      </c>
      <c r="J54" s="3" t="str">
        <f t="shared" si="24"/>
        <v>-</v>
      </c>
      <c r="K54" s="3" t="str">
        <f t="shared" si="25"/>
        <v/>
      </c>
      <c r="L54" s="3" t="str">
        <f t="shared" si="26"/>
        <v/>
      </c>
      <c r="M54" s="3">
        <f t="shared" si="27"/>
        <v>9</v>
      </c>
      <c r="N54" s="3">
        <f t="shared" si="28"/>
        <v>1</v>
      </c>
      <c r="O54" s="3">
        <f t="shared" si="29"/>
        <v>15</v>
      </c>
    </row>
    <row r="55">
      <c r="A55" s="3">
        <v>10.0</v>
      </c>
      <c r="B55" s="3">
        <f t="shared" si="17"/>
        <v>131.8055556</v>
      </c>
      <c r="C55" s="3">
        <f t="shared" si="18"/>
        <v>232</v>
      </c>
      <c r="D55" s="3">
        <f t="shared" si="19"/>
        <v>8.805555556</v>
      </c>
      <c r="E55" s="3" t="str">
        <f t="shared" si="20"/>
        <v>C</v>
      </c>
      <c r="F55" s="5"/>
      <c r="G55" s="3" t="str">
        <f t="shared" si="21"/>
        <v>-</v>
      </c>
      <c r="H55" s="3" t="str">
        <f t="shared" si="22"/>
        <v/>
      </c>
      <c r="I55" s="3" t="str">
        <f t="shared" si="23"/>
        <v/>
      </c>
      <c r="J55" s="3" t="str">
        <f t="shared" si="24"/>
        <v>-</v>
      </c>
      <c r="K55" s="3" t="str">
        <f t="shared" si="25"/>
        <v/>
      </c>
      <c r="L55" s="3" t="str">
        <f t="shared" si="26"/>
        <v/>
      </c>
      <c r="M55" s="3">
        <f t="shared" si="27"/>
        <v>10</v>
      </c>
      <c r="N55" s="3">
        <f t="shared" si="28"/>
        <v>2</v>
      </c>
      <c r="O55" s="3">
        <f t="shared" si="29"/>
        <v>15</v>
      </c>
    </row>
    <row r="56">
      <c r="A56" s="3">
        <v>11.0</v>
      </c>
      <c r="B56" s="3">
        <f t="shared" si="17"/>
        <v>114.8055556</v>
      </c>
      <c r="C56" s="3">
        <f t="shared" si="18"/>
        <v>218</v>
      </c>
      <c r="D56" s="3">
        <f t="shared" si="19"/>
        <v>9.805555556</v>
      </c>
      <c r="E56" s="3" t="str">
        <f t="shared" si="20"/>
        <v>C</v>
      </c>
      <c r="F56" s="5"/>
      <c r="G56" s="3" t="str">
        <f t="shared" si="21"/>
        <v>-</v>
      </c>
      <c r="H56" s="3" t="str">
        <f t="shared" si="22"/>
        <v/>
      </c>
      <c r="I56" s="3" t="str">
        <f t="shared" si="23"/>
        <v/>
      </c>
      <c r="J56" s="3" t="str">
        <f t="shared" si="24"/>
        <v>-</v>
      </c>
      <c r="K56" s="3" t="str">
        <f t="shared" si="25"/>
        <v/>
      </c>
      <c r="L56" s="3" t="str">
        <f t="shared" si="26"/>
        <v/>
      </c>
      <c r="M56" s="3">
        <f t="shared" si="27"/>
        <v>11</v>
      </c>
      <c r="N56" s="3">
        <f t="shared" si="28"/>
        <v>1</v>
      </c>
      <c r="O56" s="3">
        <f t="shared" si="29"/>
        <v>14</v>
      </c>
    </row>
    <row r="57">
      <c r="A57" s="3">
        <v>12.0</v>
      </c>
      <c r="B57" s="3">
        <f t="shared" si="17"/>
        <v>110.1388889</v>
      </c>
      <c r="C57" s="3">
        <f t="shared" si="18"/>
        <v>205</v>
      </c>
      <c r="D57" s="3">
        <f t="shared" si="19"/>
        <v>5.138888889</v>
      </c>
      <c r="E57" s="3" t="str">
        <f t="shared" si="20"/>
        <v>C</v>
      </c>
      <c r="F57" s="5"/>
      <c r="G57" s="3" t="str">
        <f t="shared" si="21"/>
        <v>-</v>
      </c>
      <c r="H57" s="3" t="str">
        <f t="shared" si="22"/>
        <v/>
      </c>
      <c r="I57" s="3" t="str">
        <f t="shared" si="23"/>
        <v/>
      </c>
      <c r="J57" s="3" t="str">
        <f t="shared" si="24"/>
        <v>-</v>
      </c>
      <c r="K57" s="3" t="str">
        <f t="shared" si="25"/>
        <v/>
      </c>
      <c r="L57" s="3" t="str">
        <f t="shared" si="26"/>
        <v/>
      </c>
      <c r="M57" s="3">
        <f t="shared" si="27"/>
        <v>12</v>
      </c>
      <c r="N57" s="3">
        <f t="shared" si="28"/>
        <v>2</v>
      </c>
      <c r="O57" s="3">
        <f t="shared" si="29"/>
        <v>14</v>
      </c>
    </row>
    <row r="58">
      <c r="A58" s="5"/>
      <c r="B58" s="5"/>
      <c r="C58" s="5"/>
      <c r="D58" s="5"/>
      <c r="E58" s="5"/>
      <c r="F58" s="5"/>
      <c r="G58" s="14" t="s">
        <v>19</v>
      </c>
      <c r="H58" s="14">
        <f t="shared" ref="H58:I58" si="30">IFERROR(AVERAGE(H46:H57), H41)</f>
        <v>3.833333333</v>
      </c>
      <c r="I58" s="14">
        <f t="shared" si="30"/>
        <v>3.666666667</v>
      </c>
      <c r="J58" s="14" t="s">
        <v>19</v>
      </c>
      <c r="K58" s="14">
        <f t="shared" ref="K58:L58" si="31">IFERROR(AVERAGE(K46:K57), K41)</f>
        <v>8</v>
      </c>
      <c r="L58" s="14">
        <f t="shared" si="31"/>
        <v>1</v>
      </c>
      <c r="M58" s="14" t="s">
        <v>19</v>
      </c>
      <c r="N58" s="14">
        <f t="shared" ref="N58:O58" si="32">IFERROR(AVERAGE(N46:N57), N41)</f>
        <v>3.833333333</v>
      </c>
      <c r="O58" s="14">
        <f t="shared" si="32"/>
        <v>12.66666667</v>
      </c>
    </row>
    <row r="59"/>
    <row r="60">
      <c r="A60" s="6" t="s">
        <v>21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8"/>
    </row>
    <row r="61">
      <c r="A61" s="9" t="s">
        <v>11</v>
      </c>
      <c r="B61" s="10"/>
      <c r="C61" s="10"/>
      <c r="D61" s="11"/>
      <c r="E61" s="12" t="s">
        <v>12</v>
      </c>
      <c r="F61" s="5"/>
      <c r="G61" s="9" t="s">
        <v>13</v>
      </c>
      <c r="H61" s="10"/>
      <c r="I61" s="11"/>
      <c r="J61" s="9" t="s">
        <v>14</v>
      </c>
      <c r="K61" s="10"/>
      <c r="L61" s="11"/>
      <c r="M61" s="9" t="s">
        <v>15</v>
      </c>
      <c r="N61" s="10"/>
      <c r="O61" s="11"/>
    </row>
    <row r="62">
      <c r="A62" s="1" t="s">
        <v>0</v>
      </c>
      <c r="B62" s="1" t="s">
        <v>16</v>
      </c>
      <c r="C62" s="1" t="s">
        <v>17</v>
      </c>
      <c r="D62" s="1" t="s">
        <v>18</v>
      </c>
      <c r="E62" s="13"/>
      <c r="F62" s="5"/>
      <c r="G62" s="1" t="s">
        <v>0</v>
      </c>
      <c r="H62" s="1" t="s">
        <v>1</v>
      </c>
      <c r="I62" s="1" t="s">
        <v>2</v>
      </c>
      <c r="J62" s="1" t="s">
        <v>0</v>
      </c>
      <c r="K62" s="1" t="s">
        <v>1</v>
      </c>
      <c r="L62" s="1" t="s">
        <v>2</v>
      </c>
      <c r="M62" s="1" t="s">
        <v>0</v>
      </c>
      <c r="N62" s="1" t="s">
        <v>1</v>
      </c>
      <c r="O62" s="1" t="s">
        <v>2</v>
      </c>
    </row>
    <row r="63">
      <c r="A63" s="3">
        <v>1.0</v>
      </c>
      <c r="B63" s="3">
        <f t="shared" ref="B63:B74" si="33">(($B2-$H$58)^2) + (($C2-$I$58)^2)</f>
        <v>10.80555556</v>
      </c>
      <c r="C63" s="3">
        <f t="shared" ref="C63:C74" si="34">(($B2-$K$58)^2) + (($C2-$L$58)^2)</f>
        <v>50</v>
      </c>
      <c r="D63" s="3">
        <f t="shared" ref="D63:D74" si="35">(($B2-$N$58)^2) + (($C2-$O$58)^2)</f>
        <v>121.8055556</v>
      </c>
      <c r="E63" s="3" t="str">
        <f t="shared" ref="E63:E74" si="36">IF(B63&lt;=C63, IF(B63&lt;=D63, "A", "C"), IF(C63&lt;=D63, "B", "C"))</f>
        <v>A</v>
      </c>
      <c r="F63" s="5"/>
      <c r="G63" s="3">
        <f t="shared" ref="G63:G74" si="37">IF($E63 = "A",$A63, "-")</f>
        <v>1</v>
      </c>
      <c r="H63" s="3">
        <f t="shared" ref="H63:H74" si="38">IF($G63 = "-", "", VLOOKUP($G63, $A$2:$C$13, 2, FALSE))</f>
        <v>1</v>
      </c>
      <c r="I63" s="3">
        <f t="shared" ref="I63:I74" si="39">IF($G63 = "-", "", VLOOKUP($G63,$A$2:$C$13, 3, FALSE))</f>
        <v>2</v>
      </c>
      <c r="J63" s="3" t="str">
        <f t="shared" ref="J63:J74" si="40">IF($E63 = "B",$A63, "-")</f>
        <v>-</v>
      </c>
      <c r="K63" s="3" t="str">
        <f t="shared" ref="K63:K74" si="41">IF($J63 = "-", "", VLOOKUP($J63,$A$2:$C$13, 2, FALSE))</f>
        <v/>
      </c>
      <c r="L63" s="3" t="str">
        <f t="shared" ref="L63:L74" si="42">IF($J63 = "-", "", VLOOKUP($J63,$A$2:$C$13, 3, FALSE))</f>
        <v/>
      </c>
      <c r="M63" s="3" t="str">
        <f t="shared" ref="M63:M74" si="43">IF($E63 = "C",$A63, "-")</f>
        <v>-</v>
      </c>
      <c r="N63" s="3" t="str">
        <f t="shared" ref="N63:N74" si="44">IF($M63 = "-", "", VLOOKUP($M63,$A$2:$C$13, 2, FALSE))</f>
        <v/>
      </c>
      <c r="O63" s="3" t="str">
        <f t="shared" ref="O63:O74" si="45">IF($M63 = "-", "", VLOOKUP($M63,$A$2:$C$13, 3, FALSE))</f>
        <v/>
      </c>
    </row>
    <row r="64">
      <c r="A64" s="3">
        <v>2.0</v>
      </c>
      <c r="B64" s="3">
        <f t="shared" si="33"/>
        <v>10.47222222</v>
      </c>
      <c r="C64" s="3">
        <f t="shared" si="34"/>
        <v>36</v>
      </c>
      <c r="D64" s="3">
        <f t="shared" si="35"/>
        <v>139.4722222</v>
      </c>
      <c r="E64" s="3" t="str">
        <f t="shared" si="36"/>
        <v>A</v>
      </c>
      <c r="F64" s="5"/>
      <c r="G64" s="3">
        <f t="shared" si="37"/>
        <v>2</v>
      </c>
      <c r="H64" s="3">
        <f t="shared" si="38"/>
        <v>2</v>
      </c>
      <c r="I64" s="3">
        <f t="shared" si="39"/>
        <v>1</v>
      </c>
      <c r="J64" s="3" t="str">
        <f t="shared" si="40"/>
        <v>-</v>
      </c>
      <c r="K64" s="3" t="str">
        <f t="shared" si="41"/>
        <v/>
      </c>
      <c r="L64" s="3" t="str">
        <f t="shared" si="42"/>
        <v/>
      </c>
      <c r="M64" s="3" t="str">
        <f t="shared" si="43"/>
        <v>-</v>
      </c>
      <c r="N64" s="3" t="str">
        <f t="shared" si="44"/>
        <v/>
      </c>
      <c r="O64" s="3" t="str">
        <f t="shared" si="45"/>
        <v/>
      </c>
    </row>
    <row r="65">
      <c r="A65" s="3">
        <v>3.0</v>
      </c>
      <c r="B65" s="3">
        <f t="shared" si="33"/>
        <v>15.13888889</v>
      </c>
      <c r="C65" s="3">
        <f t="shared" si="34"/>
        <v>49</v>
      </c>
      <c r="D65" s="3">
        <f t="shared" si="35"/>
        <v>144.1388889</v>
      </c>
      <c r="E65" s="3" t="str">
        <f t="shared" si="36"/>
        <v>A</v>
      </c>
      <c r="F65" s="5"/>
      <c r="G65" s="3">
        <f t="shared" si="37"/>
        <v>3</v>
      </c>
      <c r="H65" s="3">
        <f t="shared" si="38"/>
        <v>1</v>
      </c>
      <c r="I65" s="3">
        <f t="shared" si="39"/>
        <v>1</v>
      </c>
      <c r="J65" s="3" t="str">
        <f t="shared" si="40"/>
        <v>-</v>
      </c>
      <c r="K65" s="3" t="str">
        <f t="shared" si="41"/>
        <v/>
      </c>
      <c r="L65" s="3" t="str">
        <f t="shared" si="42"/>
        <v/>
      </c>
      <c r="M65" s="3" t="str">
        <f t="shared" si="43"/>
        <v>-</v>
      </c>
      <c r="N65" s="3" t="str">
        <f t="shared" si="44"/>
        <v/>
      </c>
      <c r="O65" s="3" t="str">
        <f t="shared" si="45"/>
        <v/>
      </c>
    </row>
    <row r="66">
      <c r="A66" s="3">
        <v>4.0</v>
      </c>
      <c r="B66" s="3">
        <f t="shared" si="33"/>
        <v>6.138888889</v>
      </c>
      <c r="C66" s="3">
        <f t="shared" si="34"/>
        <v>37</v>
      </c>
      <c r="D66" s="3">
        <f t="shared" si="35"/>
        <v>117.1388889</v>
      </c>
      <c r="E66" s="3" t="str">
        <f t="shared" si="36"/>
        <v>A</v>
      </c>
      <c r="F66" s="5"/>
      <c r="G66" s="3">
        <f t="shared" si="37"/>
        <v>4</v>
      </c>
      <c r="H66" s="3">
        <f t="shared" si="38"/>
        <v>2</v>
      </c>
      <c r="I66" s="3">
        <f t="shared" si="39"/>
        <v>2</v>
      </c>
      <c r="J66" s="3" t="str">
        <f t="shared" si="40"/>
        <v>-</v>
      </c>
      <c r="K66" s="3" t="str">
        <f t="shared" si="41"/>
        <v/>
      </c>
      <c r="L66" s="3" t="str">
        <f t="shared" si="42"/>
        <v/>
      </c>
      <c r="M66" s="3" t="str">
        <f t="shared" si="43"/>
        <v>-</v>
      </c>
      <c r="N66" s="3" t="str">
        <f t="shared" si="44"/>
        <v/>
      </c>
      <c r="O66" s="3" t="str">
        <f t="shared" si="45"/>
        <v/>
      </c>
    </row>
    <row r="67">
      <c r="A67" s="3">
        <v>5.0</v>
      </c>
      <c r="B67" s="3">
        <f t="shared" si="33"/>
        <v>45.80555556</v>
      </c>
      <c r="C67" s="3">
        <f t="shared" si="34"/>
        <v>64</v>
      </c>
      <c r="D67" s="3">
        <f t="shared" si="35"/>
        <v>30.80555556</v>
      </c>
      <c r="E67" s="3" t="str">
        <f t="shared" si="36"/>
        <v>C</v>
      </c>
      <c r="F67" s="5"/>
      <c r="G67" s="3" t="str">
        <f t="shared" si="37"/>
        <v>-</v>
      </c>
      <c r="H67" s="3" t="str">
        <f t="shared" si="38"/>
        <v/>
      </c>
      <c r="I67" s="3" t="str">
        <f t="shared" si="39"/>
        <v/>
      </c>
      <c r="J67" s="3" t="str">
        <f t="shared" si="40"/>
        <v>-</v>
      </c>
      <c r="K67" s="3" t="str">
        <f t="shared" si="41"/>
        <v/>
      </c>
      <c r="L67" s="3" t="str">
        <f t="shared" si="42"/>
        <v/>
      </c>
      <c r="M67" s="3">
        <f t="shared" si="43"/>
        <v>5</v>
      </c>
      <c r="N67" s="3">
        <f t="shared" si="44"/>
        <v>8</v>
      </c>
      <c r="O67" s="3">
        <f t="shared" si="45"/>
        <v>9</v>
      </c>
    </row>
    <row r="68">
      <c r="A68" s="3">
        <v>6.0</v>
      </c>
      <c r="B68" s="3">
        <f t="shared" si="33"/>
        <v>45.47222222</v>
      </c>
      <c r="C68" s="3">
        <f t="shared" si="34"/>
        <v>50</v>
      </c>
      <c r="D68" s="3">
        <f t="shared" si="35"/>
        <v>48.47222222</v>
      </c>
      <c r="E68" s="3" t="str">
        <f t="shared" si="36"/>
        <v>A</v>
      </c>
      <c r="F68" s="5"/>
      <c r="G68" s="3">
        <f t="shared" si="37"/>
        <v>6</v>
      </c>
      <c r="H68" s="3">
        <f t="shared" si="38"/>
        <v>9</v>
      </c>
      <c r="I68" s="3">
        <f t="shared" si="39"/>
        <v>8</v>
      </c>
      <c r="J68" s="3" t="str">
        <f t="shared" si="40"/>
        <v>-</v>
      </c>
      <c r="K68" s="3" t="str">
        <f t="shared" si="41"/>
        <v/>
      </c>
      <c r="L68" s="3" t="str">
        <f t="shared" si="42"/>
        <v/>
      </c>
      <c r="M68" s="3" t="str">
        <f t="shared" si="43"/>
        <v>-</v>
      </c>
      <c r="N68" s="3" t="str">
        <f t="shared" si="44"/>
        <v/>
      </c>
      <c r="O68" s="3" t="str">
        <f t="shared" si="45"/>
        <v/>
      </c>
    </row>
    <row r="69">
      <c r="A69" s="3">
        <v>7.0</v>
      </c>
      <c r="B69" s="3">
        <f t="shared" si="33"/>
        <v>55.13888889</v>
      </c>
      <c r="C69" s="3">
        <f t="shared" si="34"/>
        <v>65</v>
      </c>
      <c r="D69" s="3">
        <f t="shared" si="35"/>
        <v>40.13888889</v>
      </c>
      <c r="E69" s="3" t="str">
        <f t="shared" si="36"/>
        <v>C</v>
      </c>
      <c r="F69" s="5"/>
      <c r="G69" s="3" t="str">
        <f t="shared" si="37"/>
        <v>-</v>
      </c>
      <c r="H69" s="3" t="str">
        <f t="shared" si="38"/>
        <v/>
      </c>
      <c r="I69" s="3" t="str">
        <f t="shared" si="39"/>
        <v/>
      </c>
      <c r="J69" s="3" t="str">
        <f t="shared" si="40"/>
        <v>-</v>
      </c>
      <c r="K69" s="3" t="str">
        <f t="shared" si="41"/>
        <v/>
      </c>
      <c r="L69" s="3" t="str">
        <f t="shared" si="42"/>
        <v/>
      </c>
      <c r="M69" s="3">
        <f t="shared" si="43"/>
        <v>7</v>
      </c>
      <c r="N69" s="3">
        <f t="shared" si="44"/>
        <v>9</v>
      </c>
      <c r="O69" s="3">
        <f t="shared" si="45"/>
        <v>9</v>
      </c>
    </row>
    <row r="70">
      <c r="A70" s="3">
        <v>8.0</v>
      </c>
      <c r="B70" s="3">
        <f t="shared" si="33"/>
        <v>36.13888889</v>
      </c>
      <c r="C70" s="3">
        <f t="shared" si="34"/>
        <v>49</v>
      </c>
      <c r="D70" s="3">
        <f t="shared" si="35"/>
        <v>39.13888889</v>
      </c>
      <c r="E70" s="3" t="str">
        <f t="shared" si="36"/>
        <v>A</v>
      </c>
      <c r="F70" s="5"/>
      <c r="G70" s="3">
        <f t="shared" si="37"/>
        <v>8</v>
      </c>
      <c r="H70" s="3">
        <f t="shared" si="38"/>
        <v>8</v>
      </c>
      <c r="I70" s="3">
        <f t="shared" si="39"/>
        <v>8</v>
      </c>
      <c r="J70" s="3" t="str">
        <f t="shared" si="40"/>
        <v>-</v>
      </c>
      <c r="K70" s="3" t="str">
        <f t="shared" si="41"/>
        <v/>
      </c>
      <c r="L70" s="3" t="str">
        <f t="shared" si="42"/>
        <v/>
      </c>
      <c r="M70" s="3" t="str">
        <f t="shared" si="43"/>
        <v>-</v>
      </c>
      <c r="N70" s="3" t="str">
        <f t="shared" si="44"/>
        <v/>
      </c>
      <c r="O70" s="3" t="str">
        <f t="shared" si="45"/>
        <v/>
      </c>
    </row>
    <row r="71">
      <c r="A71" s="3">
        <v>9.0</v>
      </c>
      <c r="B71" s="3">
        <f t="shared" si="33"/>
        <v>136.4722222</v>
      </c>
      <c r="C71" s="3">
        <f t="shared" si="34"/>
        <v>245</v>
      </c>
      <c r="D71" s="3">
        <f t="shared" si="35"/>
        <v>13.47222222</v>
      </c>
      <c r="E71" s="3" t="str">
        <f t="shared" si="36"/>
        <v>C</v>
      </c>
      <c r="F71" s="5"/>
      <c r="G71" s="3" t="str">
        <f t="shared" si="37"/>
        <v>-</v>
      </c>
      <c r="H71" s="3" t="str">
        <f t="shared" si="38"/>
        <v/>
      </c>
      <c r="I71" s="3" t="str">
        <f t="shared" si="39"/>
        <v/>
      </c>
      <c r="J71" s="3" t="str">
        <f t="shared" si="40"/>
        <v>-</v>
      </c>
      <c r="K71" s="3" t="str">
        <f t="shared" si="41"/>
        <v/>
      </c>
      <c r="L71" s="3" t="str">
        <f t="shared" si="42"/>
        <v/>
      </c>
      <c r="M71" s="3">
        <f t="shared" si="43"/>
        <v>9</v>
      </c>
      <c r="N71" s="3">
        <f t="shared" si="44"/>
        <v>1</v>
      </c>
      <c r="O71" s="3">
        <f t="shared" si="45"/>
        <v>15</v>
      </c>
    </row>
    <row r="72">
      <c r="A72" s="3">
        <v>10.0</v>
      </c>
      <c r="B72" s="3">
        <f t="shared" si="33"/>
        <v>131.8055556</v>
      </c>
      <c r="C72" s="3">
        <f t="shared" si="34"/>
        <v>232</v>
      </c>
      <c r="D72" s="3">
        <f t="shared" si="35"/>
        <v>8.805555556</v>
      </c>
      <c r="E72" s="3" t="str">
        <f t="shared" si="36"/>
        <v>C</v>
      </c>
      <c r="F72" s="5"/>
      <c r="G72" s="3" t="str">
        <f t="shared" si="37"/>
        <v>-</v>
      </c>
      <c r="H72" s="3" t="str">
        <f t="shared" si="38"/>
        <v/>
      </c>
      <c r="I72" s="3" t="str">
        <f t="shared" si="39"/>
        <v/>
      </c>
      <c r="J72" s="3" t="str">
        <f t="shared" si="40"/>
        <v>-</v>
      </c>
      <c r="K72" s="3" t="str">
        <f t="shared" si="41"/>
        <v/>
      </c>
      <c r="L72" s="3" t="str">
        <f t="shared" si="42"/>
        <v/>
      </c>
      <c r="M72" s="3">
        <f t="shared" si="43"/>
        <v>10</v>
      </c>
      <c r="N72" s="3">
        <f t="shared" si="44"/>
        <v>2</v>
      </c>
      <c r="O72" s="3">
        <f t="shared" si="45"/>
        <v>15</v>
      </c>
    </row>
    <row r="73">
      <c r="A73" s="3">
        <v>11.0</v>
      </c>
      <c r="B73" s="3">
        <f t="shared" si="33"/>
        <v>114.8055556</v>
      </c>
      <c r="C73" s="3">
        <f t="shared" si="34"/>
        <v>218</v>
      </c>
      <c r="D73" s="3">
        <f t="shared" si="35"/>
        <v>9.805555556</v>
      </c>
      <c r="E73" s="3" t="str">
        <f t="shared" si="36"/>
        <v>C</v>
      </c>
      <c r="F73" s="5"/>
      <c r="G73" s="3" t="str">
        <f t="shared" si="37"/>
        <v>-</v>
      </c>
      <c r="H73" s="3" t="str">
        <f t="shared" si="38"/>
        <v/>
      </c>
      <c r="I73" s="3" t="str">
        <f t="shared" si="39"/>
        <v/>
      </c>
      <c r="J73" s="3" t="str">
        <f t="shared" si="40"/>
        <v>-</v>
      </c>
      <c r="K73" s="3" t="str">
        <f t="shared" si="41"/>
        <v/>
      </c>
      <c r="L73" s="3" t="str">
        <f t="shared" si="42"/>
        <v/>
      </c>
      <c r="M73" s="3">
        <f t="shared" si="43"/>
        <v>11</v>
      </c>
      <c r="N73" s="3">
        <f t="shared" si="44"/>
        <v>1</v>
      </c>
      <c r="O73" s="3">
        <f t="shared" si="45"/>
        <v>14</v>
      </c>
    </row>
    <row r="74">
      <c r="A74" s="3">
        <v>12.0</v>
      </c>
      <c r="B74" s="3">
        <f t="shared" si="33"/>
        <v>110.1388889</v>
      </c>
      <c r="C74" s="3">
        <f t="shared" si="34"/>
        <v>205</v>
      </c>
      <c r="D74" s="3">
        <f t="shared" si="35"/>
        <v>5.138888889</v>
      </c>
      <c r="E74" s="3" t="str">
        <f t="shared" si="36"/>
        <v>C</v>
      </c>
      <c r="F74" s="5"/>
      <c r="G74" s="3" t="str">
        <f t="shared" si="37"/>
        <v>-</v>
      </c>
      <c r="H74" s="3" t="str">
        <f t="shared" si="38"/>
        <v/>
      </c>
      <c r="I74" s="3" t="str">
        <f t="shared" si="39"/>
        <v/>
      </c>
      <c r="J74" s="3" t="str">
        <f t="shared" si="40"/>
        <v>-</v>
      </c>
      <c r="K74" s="3" t="str">
        <f t="shared" si="41"/>
        <v/>
      </c>
      <c r="L74" s="3" t="str">
        <f t="shared" si="42"/>
        <v/>
      </c>
      <c r="M74" s="3">
        <f t="shared" si="43"/>
        <v>12</v>
      </c>
      <c r="N74" s="3">
        <f t="shared" si="44"/>
        <v>2</v>
      </c>
      <c r="O74" s="3">
        <f t="shared" si="45"/>
        <v>14</v>
      </c>
    </row>
    <row r="75">
      <c r="A75" s="5"/>
      <c r="B75" s="5"/>
      <c r="C75" s="5"/>
      <c r="D75" s="5"/>
      <c r="E75" s="5"/>
      <c r="F75" s="5"/>
      <c r="G75" s="14" t="s">
        <v>19</v>
      </c>
      <c r="H75" s="14">
        <f t="shared" ref="H75:I75" si="46">IFERROR(AVERAGE(H63:H74), H58)</f>
        <v>3.833333333</v>
      </c>
      <c r="I75" s="14">
        <f t="shared" si="46"/>
        <v>3.666666667</v>
      </c>
      <c r="J75" s="14" t="s">
        <v>19</v>
      </c>
      <c r="K75" s="14">
        <f t="shared" ref="K75:L75" si="47">IFERROR(AVERAGE(K63:K74), K58)</f>
        <v>8</v>
      </c>
      <c r="L75" s="14">
        <f t="shared" si="47"/>
        <v>1</v>
      </c>
      <c r="M75" s="14" t="s">
        <v>19</v>
      </c>
      <c r="N75" s="14">
        <f t="shared" ref="N75:O75" si="48">IFERROR(AVERAGE(N63:N74), N58)</f>
        <v>3.833333333</v>
      </c>
      <c r="O75" s="14">
        <f t="shared" si="48"/>
        <v>12.66666667</v>
      </c>
    </row>
    <row r="76"/>
    <row r="77"/>
    <row r="78">
      <c r="A78" s="15" t="s">
        <v>51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1"/>
    </row>
    <row r="79"/>
    <row r="80">
      <c r="A80" s="16" t="s">
        <v>52</v>
      </c>
      <c r="B80" s="10"/>
      <c r="C80" s="11"/>
    </row>
    <row r="81">
      <c r="A81" s="17" t="s">
        <v>24</v>
      </c>
      <c r="B81" s="16" t="s">
        <v>25</v>
      </c>
      <c r="C81" s="11"/>
    </row>
    <row r="82">
      <c r="A82" s="13"/>
      <c r="B82" s="1" t="s">
        <v>1</v>
      </c>
      <c r="C82" s="1" t="s">
        <v>2</v>
      </c>
      <c r="D82" s="1" t="s">
        <v>26</v>
      </c>
    </row>
    <row r="83">
      <c r="A83" s="3" t="s">
        <v>7</v>
      </c>
      <c r="B83" s="3">
        <v>3.8333333333333335</v>
      </c>
      <c r="C83" s="3">
        <v>3.6666666666666665</v>
      </c>
      <c r="D83" s="18" t="s">
        <v>53</v>
      </c>
    </row>
    <row r="84">
      <c r="A84" s="3" t="s">
        <v>9</v>
      </c>
      <c r="B84" s="3">
        <v>3.8333333333333335</v>
      </c>
      <c r="C84" s="3">
        <v>12.666666666666666</v>
      </c>
      <c r="D84" s="18" t="s">
        <v>54</v>
      </c>
    </row>
    <row r="85"/>
    <row r="86">
      <c r="A86" s="6" t="s">
        <v>30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8"/>
    </row>
    <row r="87">
      <c r="A87" s="19" t="s">
        <v>0</v>
      </c>
      <c r="B87" s="19" t="s">
        <v>19</v>
      </c>
      <c r="C87" s="19" t="s">
        <v>31</v>
      </c>
      <c r="D87" s="4"/>
    </row>
    <row r="88">
      <c r="A88" s="20">
        <v>1.0</v>
      </c>
      <c r="B88" s="20" t="str">
        <f t="shared" ref="B88:B99" si="49">VLOOKUP(A88, A63:E74, 5, FALSE)</f>
        <v>A</v>
      </c>
      <c r="C88" s="20" t="s">
        <v>9</v>
      </c>
    </row>
    <row r="89">
      <c r="A89" s="20">
        <v>2.0</v>
      </c>
      <c r="B89" s="20" t="str">
        <f t="shared" si="49"/>
        <v>A</v>
      </c>
      <c r="C89" s="20" t="s">
        <v>9</v>
      </c>
    </row>
    <row r="90">
      <c r="A90" s="20">
        <v>3.0</v>
      </c>
      <c r="B90" s="20" t="str">
        <f t="shared" si="49"/>
        <v>A</v>
      </c>
      <c r="C90" s="20" t="s">
        <v>9</v>
      </c>
    </row>
    <row r="91">
      <c r="A91" s="20">
        <v>4.0</v>
      </c>
      <c r="B91" s="20" t="str">
        <f t="shared" si="49"/>
        <v>A</v>
      </c>
      <c r="C91" s="20" t="s">
        <v>9</v>
      </c>
    </row>
    <row r="92">
      <c r="A92" s="20">
        <v>5.0</v>
      </c>
      <c r="B92" s="20" t="str">
        <f t="shared" si="49"/>
        <v>C</v>
      </c>
      <c r="C92" s="20" t="s">
        <v>7</v>
      </c>
    </row>
    <row r="93">
      <c r="A93" s="20">
        <v>6.0</v>
      </c>
      <c r="B93" s="20" t="str">
        <f t="shared" si="49"/>
        <v>A</v>
      </c>
      <c r="C93" s="20" t="s">
        <v>9</v>
      </c>
    </row>
    <row r="94">
      <c r="A94" s="20">
        <v>7.0</v>
      </c>
      <c r="B94" s="20" t="str">
        <f t="shared" si="49"/>
        <v>C</v>
      </c>
      <c r="C94" s="20" t="s">
        <v>7</v>
      </c>
    </row>
    <row r="95">
      <c r="A95" s="20">
        <v>8.0</v>
      </c>
      <c r="B95" s="20" t="str">
        <f t="shared" si="49"/>
        <v>A</v>
      </c>
      <c r="C95" s="20" t="s">
        <v>9</v>
      </c>
    </row>
    <row r="96">
      <c r="A96" s="20">
        <v>9.0</v>
      </c>
      <c r="B96" s="20" t="str">
        <f t="shared" si="49"/>
        <v>C</v>
      </c>
      <c r="C96" s="20" t="s">
        <v>7</v>
      </c>
    </row>
    <row r="97">
      <c r="A97" s="20">
        <v>10.0</v>
      </c>
      <c r="B97" s="20" t="str">
        <f t="shared" si="49"/>
        <v>C</v>
      </c>
      <c r="C97" s="20" t="s">
        <v>7</v>
      </c>
    </row>
    <row r="98">
      <c r="A98" s="20">
        <v>11.0</v>
      </c>
      <c r="B98" s="20" t="str">
        <f t="shared" si="49"/>
        <v>C</v>
      </c>
      <c r="C98" s="20" t="s">
        <v>7</v>
      </c>
    </row>
    <row r="99">
      <c r="A99" s="20">
        <v>12.0</v>
      </c>
      <c r="B99" s="20" t="str">
        <f t="shared" si="49"/>
        <v>C</v>
      </c>
      <c r="C99" s="20" t="s">
        <v>7</v>
      </c>
    </row>
    <row r="100">
      <c r="A100" s="58"/>
      <c r="B100" s="58"/>
      <c r="C100" s="58"/>
    </row>
    <row r="101">
      <c r="A101" s="21" t="s">
        <v>33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1"/>
    </row>
    <row r="102">
      <c r="A102" s="1" t="s">
        <v>0</v>
      </c>
      <c r="B102" s="22">
        <v>1.0</v>
      </c>
      <c r="C102" s="22">
        <v>2.0</v>
      </c>
      <c r="D102" s="22">
        <v>3.0</v>
      </c>
      <c r="E102" s="22">
        <v>4.0</v>
      </c>
      <c r="F102" s="22">
        <v>5.0</v>
      </c>
      <c r="G102" s="22">
        <v>6.0</v>
      </c>
      <c r="H102" s="22">
        <v>7.0</v>
      </c>
      <c r="I102" s="22">
        <v>8.0</v>
      </c>
      <c r="J102" s="22">
        <v>9.0</v>
      </c>
      <c r="K102" s="22">
        <v>10.0</v>
      </c>
      <c r="L102" s="22">
        <v>11.0</v>
      </c>
      <c r="M102" s="22">
        <v>12.0</v>
      </c>
    </row>
    <row r="103">
      <c r="A103" s="2">
        <v>1.0</v>
      </c>
      <c r="B103" s="3">
        <f t="shared" ref="B103:B114" si="50">SQRT(((B$2-B2)^2) + ((C$2-C2)^2))</f>
        <v>0</v>
      </c>
      <c r="C103" s="3">
        <f t="shared" ref="C103:C114" si="51">SQRT(((B$3-B2)^2) + ((C$3-C2)^2))</f>
        <v>1.414213562</v>
      </c>
      <c r="D103" s="3">
        <f t="shared" ref="D103:D114" si="52">SQRT(((B$4-B2)^2) + ((C$4-C2)^2))</f>
        <v>1</v>
      </c>
      <c r="E103" s="3">
        <f t="shared" ref="E103:E114" si="53">SQRT(((B$5-B2)^2) + ((C$5-C2)^2))</f>
        <v>1</v>
      </c>
      <c r="F103" s="3">
        <f t="shared" ref="F103:F114" si="54">SQRT(((B$6-B2)^2) + ((C$6-C2)^2))</f>
        <v>9.899494937</v>
      </c>
      <c r="G103" s="3">
        <f t="shared" ref="G103:G114" si="55">SQRT(((B$7-B2)^2) + ((C$7-C2)^2))</f>
        <v>10</v>
      </c>
      <c r="H103" s="3">
        <f t="shared" ref="H103:H114" si="56">SQRT(((B$8-B2)^2) + ((C$8-C2)^2))</f>
        <v>10.63014581</v>
      </c>
      <c r="I103" s="3">
        <f t="shared" ref="I103:I114" si="57">SQRT(((B$9-B2)^2) + ((C$9-C2)^2))</f>
        <v>9.219544457</v>
      </c>
      <c r="J103" s="3">
        <f t="shared" ref="J103:J114" si="58">SQRT(((B$10-B2)^2) + ((C$10-C2)^2))</f>
        <v>13</v>
      </c>
      <c r="K103" s="3">
        <f t="shared" ref="K103:K114" si="59">SQRT(((B$11-B2)^2) + ((C$11-C2)^2))</f>
        <v>13.03840481</v>
      </c>
      <c r="L103" s="3">
        <f t="shared" ref="L103:L114" si="60">SQRT(((B$12-B2)^2) + ((C$12-C2)^2))</f>
        <v>12</v>
      </c>
      <c r="M103" s="3">
        <f t="shared" ref="M103:M114" si="61">SQRT(((B$13-B2)^2) + ((C$13-C2)^2))</f>
        <v>12.04159458</v>
      </c>
    </row>
    <row r="104">
      <c r="A104" s="2">
        <v>2.0</v>
      </c>
      <c r="B104" s="3">
        <f t="shared" si="50"/>
        <v>1.414213562</v>
      </c>
      <c r="C104" s="3">
        <f t="shared" si="51"/>
        <v>0</v>
      </c>
      <c r="D104" s="3">
        <f t="shared" si="52"/>
        <v>1</v>
      </c>
      <c r="E104" s="3">
        <f t="shared" si="53"/>
        <v>1</v>
      </c>
      <c r="F104" s="3">
        <f t="shared" si="54"/>
        <v>10</v>
      </c>
      <c r="G104" s="3">
        <f t="shared" si="55"/>
        <v>9.899494937</v>
      </c>
      <c r="H104" s="3">
        <f t="shared" si="56"/>
        <v>10.63014581</v>
      </c>
      <c r="I104" s="3">
        <f t="shared" si="57"/>
        <v>9.219544457</v>
      </c>
      <c r="J104" s="3">
        <f t="shared" si="58"/>
        <v>14.03566885</v>
      </c>
      <c r="K104" s="3">
        <f t="shared" si="59"/>
        <v>14</v>
      </c>
      <c r="L104" s="3">
        <f t="shared" si="60"/>
        <v>13.03840481</v>
      </c>
      <c r="M104" s="3">
        <f t="shared" si="61"/>
        <v>13</v>
      </c>
    </row>
    <row r="105">
      <c r="A105" s="2">
        <v>3.0</v>
      </c>
      <c r="B105" s="3">
        <f t="shared" si="50"/>
        <v>1</v>
      </c>
      <c r="C105" s="3">
        <f t="shared" si="51"/>
        <v>1</v>
      </c>
      <c r="D105" s="3">
        <f t="shared" si="52"/>
        <v>0</v>
      </c>
      <c r="E105" s="3">
        <f t="shared" si="53"/>
        <v>1.414213562</v>
      </c>
      <c r="F105" s="3">
        <f t="shared" si="54"/>
        <v>10.63014581</v>
      </c>
      <c r="G105" s="3">
        <f t="shared" si="55"/>
        <v>10.63014581</v>
      </c>
      <c r="H105" s="3">
        <f t="shared" si="56"/>
        <v>11.3137085</v>
      </c>
      <c r="I105" s="3">
        <f t="shared" si="57"/>
        <v>9.899494937</v>
      </c>
      <c r="J105" s="3">
        <f t="shared" si="58"/>
        <v>14</v>
      </c>
      <c r="K105" s="3">
        <f t="shared" si="59"/>
        <v>14.03566885</v>
      </c>
      <c r="L105" s="3">
        <f t="shared" si="60"/>
        <v>13</v>
      </c>
      <c r="M105" s="3">
        <f t="shared" si="61"/>
        <v>13.03840481</v>
      </c>
    </row>
    <row r="106">
      <c r="A106" s="2">
        <v>4.0</v>
      </c>
      <c r="B106" s="3">
        <f t="shared" si="50"/>
        <v>1</v>
      </c>
      <c r="C106" s="3">
        <f t="shared" si="51"/>
        <v>1</v>
      </c>
      <c r="D106" s="3">
        <f t="shared" si="52"/>
        <v>1.414213562</v>
      </c>
      <c r="E106" s="3">
        <f t="shared" si="53"/>
        <v>0</v>
      </c>
      <c r="F106" s="3">
        <f t="shared" si="54"/>
        <v>9.219544457</v>
      </c>
      <c r="G106" s="3">
        <f t="shared" si="55"/>
        <v>9.219544457</v>
      </c>
      <c r="H106" s="3">
        <f t="shared" si="56"/>
        <v>9.899494937</v>
      </c>
      <c r="I106" s="3">
        <f t="shared" si="57"/>
        <v>8.485281374</v>
      </c>
      <c r="J106" s="3">
        <f t="shared" si="58"/>
        <v>13.03840481</v>
      </c>
      <c r="K106" s="3">
        <f t="shared" si="59"/>
        <v>13</v>
      </c>
      <c r="L106" s="3">
        <f t="shared" si="60"/>
        <v>12.04159458</v>
      </c>
      <c r="M106" s="3">
        <f t="shared" si="61"/>
        <v>12</v>
      </c>
    </row>
    <row r="107">
      <c r="A107" s="2">
        <v>5.0</v>
      </c>
      <c r="B107" s="3">
        <f t="shared" si="50"/>
        <v>9.899494937</v>
      </c>
      <c r="C107" s="3">
        <f t="shared" si="51"/>
        <v>10</v>
      </c>
      <c r="D107" s="3">
        <f t="shared" si="52"/>
        <v>10.63014581</v>
      </c>
      <c r="E107" s="3">
        <f t="shared" si="53"/>
        <v>9.219544457</v>
      </c>
      <c r="F107" s="3">
        <f t="shared" si="54"/>
        <v>0</v>
      </c>
      <c r="G107" s="3">
        <f t="shared" si="55"/>
        <v>1.414213562</v>
      </c>
      <c r="H107" s="3">
        <f t="shared" si="56"/>
        <v>1</v>
      </c>
      <c r="I107" s="3">
        <f t="shared" si="57"/>
        <v>1</v>
      </c>
      <c r="J107" s="3">
        <f t="shared" si="58"/>
        <v>9.219544457</v>
      </c>
      <c r="K107" s="3">
        <f t="shared" si="59"/>
        <v>8.485281374</v>
      </c>
      <c r="L107" s="3">
        <f t="shared" si="60"/>
        <v>8.602325267</v>
      </c>
      <c r="M107" s="3">
        <f t="shared" si="61"/>
        <v>7.810249676</v>
      </c>
    </row>
    <row r="108">
      <c r="A108" s="2">
        <v>6.0</v>
      </c>
      <c r="B108" s="3">
        <f t="shared" si="50"/>
        <v>10</v>
      </c>
      <c r="C108" s="3">
        <f t="shared" si="51"/>
        <v>9.899494937</v>
      </c>
      <c r="D108" s="3">
        <f t="shared" si="52"/>
        <v>10.63014581</v>
      </c>
      <c r="E108" s="3">
        <f t="shared" si="53"/>
        <v>9.219544457</v>
      </c>
      <c r="F108" s="3">
        <f t="shared" si="54"/>
        <v>1.414213562</v>
      </c>
      <c r="G108" s="3">
        <f t="shared" si="55"/>
        <v>0</v>
      </c>
      <c r="H108" s="3">
        <f t="shared" si="56"/>
        <v>1</v>
      </c>
      <c r="I108" s="3">
        <f t="shared" si="57"/>
        <v>1</v>
      </c>
      <c r="J108" s="3">
        <f t="shared" si="58"/>
        <v>10.63014581</v>
      </c>
      <c r="K108" s="3">
        <f t="shared" si="59"/>
        <v>9.899494937</v>
      </c>
      <c r="L108" s="3">
        <f t="shared" si="60"/>
        <v>10</v>
      </c>
      <c r="M108" s="3">
        <f t="shared" si="61"/>
        <v>9.219544457</v>
      </c>
    </row>
    <row r="109">
      <c r="A109" s="2">
        <v>7.0</v>
      </c>
      <c r="B109" s="3">
        <f t="shared" si="50"/>
        <v>10.63014581</v>
      </c>
      <c r="C109" s="3">
        <f t="shared" si="51"/>
        <v>10.63014581</v>
      </c>
      <c r="D109" s="3">
        <f t="shared" si="52"/>
        <v>11.3137085</v>
      </c>
      <c r="E109" s="3">
        <f t="shared" si="53"/>
        <v>9.899494937</v>
      </c>
      <c r="F109" s="3">
        <f t="shared" si="54"/>
        <v>1</v>
      </c>
      <c r="G109" s="3">
        <f t="shared" si="55"/>
        <v>1</v>
      </c>
      <c r="H109" s="3">
        <f t="shared" si="56"/>
        <v>0</v>
      </c>
      <c r="I109" s="3">
        <f t="shared" si="57"/>
        <v>1.414213562</v>
      </c>
      <c r="J109" s="3">
        <f t="shared" si="58"/>
        <v>10</v>
      </c>
      <c r="K109" s="3">
        <f t="shared" si="59"/>
        <v>9.219544457</v>
      </c>
      <c r="L109" s="3">
        <f t="shared" si="60"/>
        <v>9.433981132</v>
      </c>
      <c r="M109" s="3">
        <f t="shared" si="61"/>
        <v>8.602325267</v>
      </c>
    </row>
    <row r="110">
      <c r="A110" s="2">
        <v>8.0</v>
      </c>
      <c r="B110" s="3">
        <f t="shared" si="50"/>
        <v>9.219544457</v>
      </c>
      <c r="C110" s="3">
        <f t="shared" si="51"/>
        <v>9.219544457</v>
      </c>
      <c r="D110" s="3">
        <f t="shared" si="52"/>
        <v>9.899494937</v>
      </c>
      <c r="E110" s="3">
        <f t="shared" si="53"/>
        <v>8.485281374</v>
      </c>
      <c r="F110" s="3">
        <f t="shared" si="54"/>
        <v>1</v>
      </c>
      <c r="G110" s="3">
        <f t="shared" si="55"/>
        <v>1</v>
      </c>
      <c r="H110" s="3">
        <f t="shared" si="56"/>
        <v>1.414213562</v>
      </c>
      <c r="I110" s="3">
        <f t="shared" si="57"/>
        <v>0</v>
      </c>
      <c r="J110" s="3">
        <f t="shared" si="58"/>
        <v>9.899494937</v>
      </c>
      <c r="K110" s="3">
        <f t="shared" si="59"/>
        <v>9.219544457</v>
      </c>
      <c r="L110" s="3">
        <f t="shared" si="60"/>
        <v>9.219544457</v>
      </c>
      <c r="M110" s="3">
        <f t="shared" si="61"/>
        <v>8.485281374</v>
      </c>
    </row>
    <row r="111">
      <c r="A111" s="2">
        <v>9.0</v>
      </c>
      <c r="B111" s="3">
        <f t="shared" si="50"/>
        <v>13</v>
      </c>
      <c r="C111" s="3">
        <f t="shared" si="51"/>
        <v>14.03566885</v>
      </c>
      <c r="D111" s="3">
        <f t="shared" si="52"/>
        <v>14</v>
      </c>
      <c r="E111" s="3">
        <f t="shared" si="53"/>
        <v>13.03840481</v>
      </c>
      <c r="F111" s="3">
        <f t="shared" si="54"/>
        <v>9.219544457</v>
      </c>
      <c r="G111" s="3">
        <f t="shared" si="55"/>
        <v>10.63014581</v>
      </c>
      <c r="H111" s="3">
        <f t="shared" si="56"/>
        <v>10</v>
      </c>
      <c r="I111" s="3">
        <f t="shared" si="57"/>
        <v>9.899494937</v>
      </c>
      <c r="J111" s="3">
        <f t="shared" si="58"/>
        <v>0</v>
      </c>
      <c r="K111" s="3">
        <f t="shared" si="59"/>
        <v>1</v>
      </c>
      <c r="L111" s="3">
        <f t="shared" si="60"/>
        <v>1</v>
      </c>
      <c r="M111" s="3">
        <f t="shared" si="61"/>
        <v>1.414213562</v>
      </c>
    </row>
    <row r="112">
      <c r="A112" s="2">
        <v>10.0</v>
      </c>
      <c r="B112" s="3">
        <f t="shared" si="50"/>
        <v>13.03840481</v>
      </c>
      <c r="C112" s="3">
        <f t="shared" si="51"/>
        <v>14</v>
      </c>
      <c r="D112" s="3">
        <f t="shared" si="52"/>
        <v>14.03566885</v>
      </c>
      <c r="E112" s="3">
        <f t="shared" si="53"/>
        <v>13</v>
      </c>
      <c r="F112" s="3">
        <f t="shared" si="54"/>
        <v>8.485281374</v>
      </c>
      <c r="G112" s="3">
        <f t="shared" si="55"/>
        <v>9.899494937</v>
      </c>
      <c r="H112" s="3">
        <f t="shared" si="56"/>
        <v>9.219544457</v>
      </c>
      <c r="I112" s="3">
        <f t="shared" si="57"/>
        <v>9.219544457</v>
      </c>
      <c r="J112" s="3">
        <f t="shared" si="58"/>
        <v>1</v>
      </c>
      <c r="K112" s="3">
        <f t="shared" si="59"/>
        <v>0</v>
      </c>
      <c r="L112" s="3">
        <f t="shared" si="60"/>
        <v>1.414213562</v>
      </c>
      <c r="M112" s="3">
        <f t="shared" si="61"/>
        <v>1</v>
      </c>
    </row>
    <row r="113">
      <c r="A113" s="2">
        <v>11.0</v>
      </c>
      <c r="B113" s="3">
        <f t="shared" si="50"/>
        <v>12</v>
      </c>
      <c r="C113" s="3">
        <f t="shared" si="51"/>
        <v>13.03840481</v>
      </c>
      <c r="D113" s="3">
        <f t="shared" si="52"/>
        <v>13</v>
      </c>
      <c r="E113" s="3">
        <f t="shared" si="53"/>
        <v>12.04159458</v>
      </c>
      <c r="F113" s="3">
        <f t="shared" si="54"/>
        <v>8.602325267</v>
      </c>
      <c r="G113" s="3">
        <f t="shared" si="55"/>
        <v>10</v>
      </c>
      <c r="H113" s="3">
        <f t="shared" si="56"/>
        <v>9.433981132</v>
      </c>
      <c r="I113" s="3">
        <f t="shared" si="57"/>
        <v>9.219544457</v>
      </c>
      <c r="J113" s="3">
        <f t="shared" si="58"/>
        <v>1</v>
      </c>
      <c r="K113" s="3">
        <f t="shared" si="59"/>
        <v>1.414213562</v>
      </c>
      <c r="L113" s="3">
        <f t="shared" si="60"/>
        <v>0</v>
      </c>
      <c r="M113" s="3">
        <f t="shared" si="61"/>
        <v>1</v>
      </c>
    </row>
    <row r="114">
      <c r="A114" s="2">
        <v>12.0</v>
      </c>
      <c r="B114" s="3">
        <f t="shared" si="50"/>
        <v>12.04159458</v>
      </c>
      <c r="C114" s="3">
        <f t="shared" si="51"/>
        <v>13</v>
      </c>
      <c r="D114" s="3">
        <f t="shared" si="52"/>
        <v>13.03840481</v>
      </c>
      <c r="E114" s="3">
        <f t="shared" si="53"/>
        <v>12</v>
      </c>
      <c r="F114" s="3">
        <f t="shared" si="54"/>
        <v>7.810249676</v>
      </c>
      <c r="G114" s="3">
        <f t="shared" si="55"/>
        <v>9.219544457</v>
      </c>
      <c r="H114" s="3">
        <f t="shared" si="56"/>
        <v>8.602325267</v>
      </c>
      <c r="I114" s="3">
        <f t="shared" si="57"/>
        <v>8.485281374</v>
      </c>
      <c r="J114" s="3">
        <f t="shared" si="58"/>
        <v>1.414213562</v>
      </c>
      <c r="K114" s="3">
        <f t="shared" si="59"/>
        <v>1</v>
      </c>
      <c r="L114" s="3">
        <f t="shared" si="60"/>
        <v>1</v>
      </c>
      <c r="M114" s="3">
        <f t="shared" si="61"/>
        <v>0</v>
      </c>
    </row>
    <row r="115"/>
    <row r="116">
      <c r="A116" s="1" t="s">
        <v>0</v>
      </c>
      <c r="B116" s="1" t="s">
        <v>34</v>
      </c>
      <c r="C116" s="1" t="s">
        <v>35</v>
      </c>
      <c r="D116" s="19" t="s">
        <v>36</v>
      </c>
      <c r="E116" s="1" t="s">
        <v>38</v>
      </c>
      <c r="G116" s="1" t="s">
        <v>24</v>
      </c>
      <c r="H116" s="1" t="s">
        <v>55</v>
      </c>
    </row>
    <row r="117">
      <c r="A117" s="2">
        <v>1.0</v>
      </c>
      <c r="B117" s="3">
        <f>SUM(B103:B106,B108,B110)/5</f>
        <v>4.526751604</v>
      </c>
      <c r="C117" s="3">
        <f>SUM(B111:B114,B107,B109)/6</f>
        <v>11.76827336</v>
      </c>
      <c r="D117" s="20">
        <f t="shared" ref="D117:D128" si="62">(C117-B117)/MAX(B117,C117)</f>
        <v>0.6153427553</v>
      </c>
      <c r="E117" s="23">
        <f>AVERAGE(D117:D128)</f>
        <v>0.3984592413</v>
      </c>
      <c r="G117" s="3" t="s">
        <v>7</v>
      </c>
      <c r="H117" s="3">
        <f>AVERAGE(D117:D120,D122,D124)</f>
        <v>0.3726543296</v>
      </c>
    </row>
    <row r="118">
      <c r="A118" s="2">
        <v>2.0</v>
      </c>
      <c r="B118" s="3">
        <f>SUM(C103:C106,C108,C110)/5</f>
        <v>4.506650591</v>
      </c>
      <c r="C118" s="3">
        <f>SUM(C111:C114,C107,C109)/6</f>
        <v>12.45070325</v>
      </c>
      <c r="D118" s="20">
        <f t="shared" si="62"/>
        <v>0.6380404783</v>
      </c>
      <c r="E118" s="24"/>
      <c r="G118" s="3" t="s">
        <v>9</v>
      </c>
      <c r="H118" s="3">
        <f>AVERAGE(D121,D123,D125:D128)</f>
        <v>0.424264153</v>
      </c>
    </row>
    <row r="119">
      <c r="A119" s="2">
        <v>3.0</v>
      </c>
      <c r="B119" s="3">
        <f>SUM(D103:D106,D108,D110)/5</f>
        <v>4.788770862</v>
      </c>
      <c r="C119" s="3">
        <f>SUM(D111:D114,D107,D109)/6</f>
        <v>12.66965466</v>
      </c>
      <c r="D119" s="20">
        <f t="shared" si="62"/>
        <v>0.6220283038</v>
      </c>
      <c r="E119" s="24"/>
    </row>
    <row r="120">
      <c r="A120" s="2">
        <v>4.0</v>
      </c>
      <c r="B120" s="3">
        <f>SUM(E103:E106,E108,E110)/5</f>
        <v>4.223807879</v>
      </c>
      <c r="C120" s="3">
        <f>SUM(E111:E114,E107,E109)/6</f>
        <v>11.53317313</v>
      </c>
      <c r="D120" s="20">
        <f t="shared" si="62"/>
        <v>0.6337687962</v>
      </c>
      <c r="E120" s="24"/>
    </row>
    <row r="121">
      <c r="A121" s="2">
        <v>5.0</v>
      </c>
      <c r="B121" s="3">
        <f>SUM(F111:F114,F107,F109)/5</f>
        <v>7.023480155</v>
      </c>
      <c r="C121" s="3">
        <f>SUM(F103:F106,F108,F110)/6</f>
        <v>7.027233128</v>
      </c>
      <c r="D121" s="20">
        <f t="shared" si="62"/>
        <v>0.0005340613018</v>
      </c>
      <c r="E121" s="24"/>
    </row>
    <row r="122">
      <c r="A122" s="2">
        <v>6.0</v>
      </c>
      <c r="B122" s="3">
        <f>SUM(G103:G106,G108,G110)/5</f>
        <v>8.149837041</v>
      </c>
      <c r="C122" s="3">
        <f>SUM(G111:G114,G107,G109)/6</f>
        <v>7.027233128</v>
      </c>
      <c r="D122" s="20">
        <f t="shared" si="62"/>
        <v>-0.1377455656</v>
      </c>
      <c r="E122" s="24"/>
    </row>
    <row r="123">
      <c r="A123" s="2">
        <v>7.0</v>
      </c>
      <c r="B123" s="3">
        <f>SUM(H111:H114,H107,H109)/5</f>
        <v>7.651170171</v>
      </c>
      <c r="C123" s="3">
        <f>SUM(H103:H106,H108,H110)/6</f>
        <v>7.481284771</v>
      </c>
      <c r="D123" s="20">
        <f t="shared" si="62"/>
        <v>-0.02220384554</v>
      </c>
      <c r="E123" s="24"/>
    </row>
    <row r="124">
      <c r="A124" s="2">
        <v>8.0</v>
      </c>
      <c r="B124" s="3">
        <f>SUM(I103:I106,I108,I110)/5</f>
        <v>7.564773045</v>
      </c>
      <c r="C124" s="3">
        <f>SUM(I111:I114,I107,I109)/6</f>
        <v>6.539679798</v>
      </c>
      <c r="D124" s="20">
        <f t="shared" si="62"/>
        <v>-0.1355087907</v>
      </c>
      <c r="E124" s="24"/>
    </row>
    <row r="125">
      <c r="A125" s="2">
        <v>9.0</v>
      </c>
      <c r="B125" s="3">
        <f>SUM(J111:J114,J107,J109)/5</f>
        <v>4.526751604</v>
      </c>
      <c r="C125" s="3">
        <f>SUM(J103:J106,J108,J110)/6</f>
        <v>12.4339524</v>
      </c>
      <c r="D125" s="20">
        <f t="shared" si="62"/>
        <v>0.6359362287</v>
      </c>
      <c r="E125" s="24"/>
    </row>
    <row r="126">
      <c r="A126" s="2">
        <v>10.0</v>
      </c>
      <c r="B126" s="3">
        <f>SUM(K111:K114,K107,K109)/5</f>
        <v>4.223807879</v>
      </c>
      <c r="C126" s="3">
        <f>SUM(K103:K106,K108,K110)/6</f>
        <v>12.19885218</v>
      </c>
      <c r="D126" s="20">
        <f t="shared" si="62"/>
        <v>0.6537536632</v>
      </c>
      <c r="E126" s="24"/>
    </row>
    <row r="127">
      <c r="A127" s="2">
        <v>11.0</v>
      </c>
      <c r="B127" s="3">
        <f>SUM(L111:L114,L107,L109)/5</f>
        <v>4.290103992</v>
      </c>
      <c r="C127" s="3">
        <f>SUM(L103:L106,L108,L110)/6</f>
        <v>11.54992397</v>
      </c>
      <c r="D127" s="20">
        <f t="shared" si="62"/>
        <v>0.62855998</v>
      </c>
      <c r="E127" s="24"/>
    </row>
    <row r="128">
      <c r="A128" s="2">
        <v>12.0</v>
      </c>
      <c r="B128" s="3">
        <f>SUM(M111:M114,M107,M109)/5</f>
        <v>3.965357701</v>
      </c>
      <c r="C128" s="3">
        <f>SUM(M103:M106,M108,M110)/6</f>
        <v>11.29747087</v>
      </c>
      <c r="D128" s="20">
        <f t="shared" si="62"/>
        <v>0.6490048307</v>
      </c>
      <c r="E128" s="13"/>
    </row>
    <row r="129"/>
    <row r="130">
      <c r="A130" s="6" t="s">
        <v>39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8"/>
    </row>
    <row r="131">
      <c r="A131" s="19" t="s">
        <v>0</v>
      </c>
      <c r="B131" s="19" t="s">
        <v>19</v>
      </c>
      <c r="C131" s="19" t="s">
        <v>31</v>
      </c>
      <c r="D131" s="19" t="s">
        <v>40</v>
      </c>
      <c r="E131" s="19" t="s">
        <v>41</v>
      </c>
      <c r="F131" s="19" t="s">
        <v>36</v>
      </c>
      <c r="G131" s="1" t="s">
        <v>38</v>
      </c>
      <c r="H131" s="1" t="s">
        <v>24</v>
      </c>
      <c r="I131" s="1" t="s">
        <v>55</v>
      </c>
    </row>
    <row r="132">
      <c r="A132" s="20">
        <v>1.0</v>
      </c>
      <c r="B132" s="20" t="str">
        <f t="shared" ref="B132:B143" si="63">VLOOKUP(A132, A62:E73, 5, FALSE)</f>
        <v>A</v>
      </c>
      <c r="C132" s="20" t="s">
        <v>9</v>
      </c>
      <c r="D132" s="20">
        <f t="shared" ref="D132:D135" si="64">SQRT((B2-$B$83)^2 + (C2-$C$83)^2)</f>
        <v>3.287180487</v>
      </c>
      <c r="E132" s="3">
        <f t="shared" ref="E132:E135" si="65">SQRT((B2-$B$84)^2 + (C2-$C$84)^2)</f>
        <v>11.03655542</v>
      </c>
      <c r="F132" s="20">
        <f t="shared" ref="F132:F143" si="66">(E132-D132)/MAX(D132,E132)</f>
        <v>0.702155214</v>
      </c>
      <c r="G132" s="23">
        <f>AVERAGE(F132:F143)</f>
        <v>0.5159546349</v>
      </c>
      <c r="H132" s="3" t="s">
        <v>7</v>
      </c>
      <c r="I132" s="3">
        <f>AVERAGE(F132:F135,F137,F139)</f>
        <v>0.490943258</v>
      </c>
    </row>
    <row r="133">
      <c r="A133" s="20">
        <v>2.0</v>
      </c>
      <c r="B133" s="20" t="str">
        <f t="shared" si="63"/>
        <v>A</v>
      </c>
      <c r="C133" s="20" t="s">
        <v>9</v>
      </c>
      <c r="D133" s="20">
        <f t="shared" si="64"/>
        <v>3.236081306</v>
      </c>
      <c r="E133" s="3">
        <f t="shared" si="65"/>
        <v>11.80983583</v>
      </c>
      <c r="F133" s="20">
        <f t="shared" si="66"/>
        <v>0.7259842258</v>
      </c>
      <c r="G133" s="24"/>
      <c r="H133" s="3" t="s">
        <v>9</v>
      </c>
      <c r="I133" s="3">
        <f>AVERAGE(F136,F138,F140:F143)</f>
        <v>0.5409660118</v>
      </c>
    </row>
    <row r="134">
      <c r="A134" s="20">
        <v>3.0</v>
      </c>
      <c r="B134" s="20" t="str">
        <f t="shared" si="63"/>
        <v>A</v>
      </c>
      <c r="C134" s="20" t="s">
        <v>9</v>
      </c>
      <c r="D134" s="20">
        <f t="shared" si="64"/>
        <v>3.89087251</v>
      </c>
      <c r="E134" s="3">
        <f t="shared" si="65"/>
        <v>12.00578564</v>
      </c>
      <c r="F134" s="20">
        <f t="shared" si="66"/>
        <v>0.6759168766</v>
      </c>
      <c r="G134" s="24"/>
    </row>
    <row r="135">
      <c r="A135" s="20">
        <v>4.0</v>
      </c>
      <c r="B135" s="20" t="str">
        <f t="shared" si="63"/>
        <v>A</v>
      </c>
      <c r="C135" s="20" t="s">
        <v>9</v>
      </c>
      <c r="D135" s="20">
        <f t="shared" si="64"/>
        <v>2.477678125</v>
      </c>
      <c r="E135" s="3">
        <f t="shared" si="65"/>
        <v>10.82307206</v>
      </c>
      <c r="F135" s="20">
        <f t="shared" si="66"/>
        <v>0.7710744131</v>
      </c>
      <c r="G135" s="24"/>
    </row>
    <row r="136">
      <c r="A136" s="20">
        <v>5.0</v>
      </c>
      <c r="B136" s="20" t="str">
        <f t="shared" si="63"/>
        <v>C</v>
      </c>
      <c r="C136" s="20" t="s">
        <v>7</v>
      </c>
      <c r="D136" s="20">
        <f>SQRT((B6-$B$84)^2 + (C6-$C$84)^2)</f>
        <v>5.550275268</v>
      </c>
      <c r="E136" s="3">
        <f>SQRT((B6-$B$83)^2 + (C6-$C$83)^2)</f>
        <v>6.767980168</v>
      </c>
      <c r="F136" s="20">
        <f t="shared" si="66"/>
        <v>0.1799214639</v>
      </c>
      <c r="G136" s="24"/>
    </row>
    <row r="137">
      <c r="A137" s="20">
        <v>6.0</v>
      </c>
      <c r="B137" s="20" t="str">
        <f t="shared" si="63"/>
        <v>A</v>
      </c>
      <c r="C137" s="20" t="s">
        <v>9</v>
      </c>
      <c r="D137" s="20">
        <f>SQRT((B7-$B$83)^2 + (C7-$C$83)^2)</f>
        <v>6.743309441</v>
      </c>
      <c r="E137" s="3">
        <f>SQRT((B7-$B$84)^2 + (C7-$C$84)^2)</f>
        <v>6.962199525</v>
      </c>
      <c r="F137" s="20">
        <f t="shared" si="66"/>
        <v>0.0314397889</v>
      </c>
      <c r="G137" s="24"/>
    </row>
    <row r="138">
      <c r="A138" s="20">
        <v>7.0</v>
      </c>
      <c r="B138" s="20" t="str">
        <f t="shared" si="63"/>
        <v>C</v>
      </c>
      <c r="C138" s="20" t="s">
        <v>7</v>
      </c>
      <c r="D138" s="20">
        <f>SQRT((B8-$B$84)^2 + (C8-$C$84)^2)</f>
        <v>6.335525936</v>
      </c>
      <c r="E138" s="3">
        <f>SQRT((B8-$B$83)^2 + (C8-$C$83)^2)</f>
        <v>7.42555647</v>
      </c>
      <c r="F138" s="20">
        <f t="shared" si="66"/>
        <v>0.1467944575</v>
      </c>
      <c r="G138" s="24"/>
    </row>
    <row r="139">
      <c r="A139" s="20">
        <v>8.0</v>
      </c>
      <c r="B139" s="20" t="str">
        <f t="shared" si="63"/>
        <v>A</v>
      </c>
      <c r="C139" s="20" t="s">
        <v>9</v>
      </c>
      <c r="D139" s="20">
        <f>SQRT((B9-$B$83)^2 + (C9-$C$83)^2)</f>
        <v>6.011562932</v>
      </c>
      <c r="E139" s="3">
        <f>SQRT((B9-$B$84)^2 + (C9-$C$84)^2)</f>
        <v>6.256108126</v>
      </c>
      <c r="F139" s="20">
        <f t="shared" si="66"/>
        <v>0.03908902934</v>
      </c>
      <c r="G139" s="24"/>
    </row>
    <row r="140">
      <c r="A140" s="20">
        <v>9.0</v>
      </c>
      <c r="B140" s="20" t="str">
        <f t="shared" si="63"/>
        <v>C</v>
      </c>
      <c r="C140" s="20" t="s">
        <v>7</v>
      </c>
      <c r="D140" s="20">
        <f t="shared" ref="D140:D143" si="67">SQRT((B10-$B$84)^2 + (C10-$C$84)^2)</f>
        <v>3.670452591</v>
      </c>
      <c r="E140" s="3">
        <f t="shared" ref="E140:E143" si="68">SQRT((B10-$B$83)^2 + (C10-$C$83)^2)</f>
        <v>11.68213261</v>
      </c>
      <c r="F140" s="20">
        <f t="shared" si="66"/>
        <v>0.6858062894</v>
      </c>
      <c r="G140" s="24"/>
    </row>
    <row r="141">
      <c r="A141" s="20">
        <v>10.0</v>
      </c>
      <c r="B141" s="20" t="str">
        <f t="shared" si="63"/>
        <v>C</v>
      </c>
      <c r="C141" s="20" t="s">
        <v>7</v>
      </c>
      <c r="D141" s="20">
        <f t="shared" si="67"/>
        <v>2.967415636</v>
      </c>
      <c r="E141" s="3">
        <f t="shared" si="68"/>
        <v>11.48066007</v>
      </c>
      <c r="F141" s="20">
        <f t="shared" si="66"/>
        <v>0.7415291788</v>
      </c>
      <c r="G141" s="24"/>
    </row>
    <row r="142">
      <c r="A142" s="20">
        <v>11.0</v>
      </c>
      <c r="B142" s="20" t="str">
        <f t="shared" si="63"/>
        <v>C</v>
      </c>
      <c r="C142" s="20" t="s">
        <v>7</v>
      </c>
      <c r="D142" s="20">
        <f t="shared" si="67"/>
        <v>3.131382371</v>
      </c>
      <c r="E142" s="3">
        <f t="shared" si="68"/>
        <v>10.71473544</v>
      </c>
      <c r="F142" s="20">
        <f t="shared" si="66"/>
        <v>0.7077499124</v>
      </c>
      <c r="G142" s="24"/>
    </row>
    <row r="143">
      <c r="A143" s="20">
        <v>12.0</v>
      </c>
      <c r="B143" s="20" t="str">
        <f t="shared" si="63"/>
        <v>C</v>
      </c>
      <c r="C143" s="20" t="s">
        <v>7</v>
      </c>
      <c r="D143" s="20">
        <f t="shared" si="67"/>
        <v>2.266911751</v>
      </c>
      <c r="E143" s="3">
        <f t="shared" si="68"/>
        <v>10.49470766</v>
      </c>
      <c r="F143" s="20">
        <f t="shared" si="66"/>
        <v>0.7839947691</v>
      </c>
      <c r="G143" s="13"/>
    </row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8">
    <mergeCell ref="I23:N23"/>
    <mergeCell ref="A26:O26"/>
    <mergeCell ref="A27:D27"/>
    <mergeCell ref="E27:E28"/>
    <mergeCell ref="G27:I27"/>
    <mergeCell ref="J27:L27"/>
    <mergeCell ref="M27:O27"/>
    <mergeCell ref="A43:O43"/>
    <mergeCell ref="A44:D44"/>
    <mergeCell ref="E44:E45"/>
    <mergeCell ref="G44:I44"/>
    <mergeCell ref="J44:L44"/>
    <mergeCell ref="M44:O44"/>
    <mergeCell ref="A60:O60"/>
    <mergeCell ref="A80:C80"/>
    <mergeCell ref="B81:C81"/>
    <mergeCell ref="E117:E128"/>
    <mergeCell ref="A86:O86"/>
    <mergeCell ref="A101:O101"/>
    <mergeCell ref="A130:O130"/>
    <mergeCell ref="G132:G143"/>
    <mergeCell ref="A61:D61"/>
    <mergeCell ref="E61:E62"/>
    <mergeCell ref="G61:I61"/>
    <mergeCell ref="J61:L61"/>
    <mergeCell ref="M61:O61"/>
    <mergeCell ref="A78:O78"/>
    <mergeCell ref="A81:A8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75"/>
    <col customWidth="1" min="4" max="4" width="13.75"/>
    <col customWidth="1" min="5" max="7" width="17.25"/>
    <col customWidth="1" min="13" max="14" width="10.25"/>
  </cols>
  <sheetData>
    <row r="2">
      <c r="F2" s="1" t="s">
        <v>3</v>
      </c>
      <c r="G2" s="1" t="s">
        <v>4</v>
      </c>
      <c r="M2" s="30"/>
      <c r="N2" s="30"/>
    </row>
    <row r="3">
      <c r="B3" s="25" t="s">
        <v>38</v>
      </c>
      <c r="C3" s="10"/>
      <c r="D3" s="11"/>
      <c r="F3" s="2">
        <v>0.0</v>
      </c>
      <c r="G3" s="2" t="s">
        <v>7</v>
      </c>
      <c r="M3" s="30"/>
      <c r="N3" s="30"/>
    </row>
    <row r="4">
      <c r="B4" s="26" t="s">
        <v>42</v>
      </c>
      <c r="C4" s="26" t="s">
        <v>43</v>
      </c>
      <c r="D4" s="26" t="s">
        <v>44</v>
      </c>
      <c r="F4" s="2">
        <v>1.0</v>
      </c>
      <c r="G4" s="2" t="s">
        <v>8</v>
      </c>
      <c r="M4" s="30"/>
      <c r="N4" s="30"/>
    </row>
    <row r="5">
      <c r="B5" s="59">
        <v>0.171573</v>
      </c>
      <c r="C5" s="28">
        <f>'Exemplo 4'!E68</f>
        <v>0.1715728753</v>
      </c>
      <c r="D5" s="60">
        <f>B5-C5</f>
        <v>0.0000001247461901</v>
      </c>
      <c r="F5" s="2">
        <v>2.0</v>
      </c>
      <c r="G5" s="2" t="s">
        <v>9</v>
      </c>
      <c r="M5" s="30"/>
      <c r="N5" s="30"/>
    </row>
    <row r="6">
      <c r="M6" s="30"/>
      <c r="N6" s="29"/>
    </row>
    <row r="7">
      <c r="M7" s="30"/>
      <c r="N7" s="29"/>
    </row>
    <row r="8">
      <c r="M8" s="30"/>
      <c r="N8" s="29"/>
    </row>
    <row r="9">
      <c r="A9" s="29"/>
      <c r="B9" s="25" t="s">
        <v>45</v>
      </c>
      <c r="C9" s="10"/>
      <c r="D9" s="10"/>
      <c r="E9" s="11"/>
      <c r="F9" s="29"/>
      <c r="G9" s="29"/>
    </row>
    <row r="10">
      <c r="A10" s="30"/>
      <c r="B10" s="31" t="s">
        <v>24</v>
      </c>
      <c r="C10" s="31" t="s">
        <v>42</v>
      </c>
      <c r="D10" s="32" t="s">
        <v>43</v>
      </c>
      <c r="E10" s="31" t="s">
        <v>44</v>
      </c>
      <c r="F10" s="30"/>
      <c r="G10" s="30"/>
    </row>
    <row r="11">
      <c r="A11" s="29"/>
      <c r="B11" s="28">
        <v>0.0</v>
      </c>
      <c r="C11" s="33">
        <v>0.372654329562822</v>
      </c>
      <c r="D11" s="27">
        <v>0.37265432956282213</v>
      </c>
      <c r="E11" s="34">
        <f>D11-C11</f>
        <v>0</v>
      </c>
    </row>
    <row r="12">
      <c r="A12" s="29"/>
      <c r="B12" s="28">
        <v>1.0</v>
      </c>
      <c r="C12" s="61" t="s">
        <v>56</v>
      </c>
      <c r="D12" s="62" t="s">
        <v>57</v>
      </c>
      <c r="E12" s="62" t="s">
        <v>57</v>
      </c>
    </row>
    <row r="13">
      <c r="A13" s="29"/>
      <c r="B13" s="28">
        <v>2.0</v>
      </c>
      <c r="C13" s="33">
        <v>0.424264153044765</v>
      </c>
      <c r="D13" s="27">
        <v>0.4242641530447659</v>
      </c>
      <c r="E13" s="34">
        <f>D13-C13</f>
        <v>0</v>
      </c>
    </row>
    <row r="14">
      <c r="B14" s="29"/>
      <c r="C14" s="63"/>
    </row>
    <row r="16">
      <c r="B16" s="25" t="s">
        <v>46</v>
      </c>
      <c r="C16" s="10"/>
      <c r="D16" s="11"/>
      <c r="H16" s="25" t="s">
        <v>47</v>
      </c>
      <c r="I16" s="10"/>
      <c r="J16" s="10"/>
      <c r="K16" s="10"/>
      <c r="L16" s="10"/>
      <c r="M16" s="10"/>
      <c r="N16" s="11"/>
    </row>
    <row r="17">
      <c r="B17" s="31" t="s">
        <v>26</v>
      </c>
      <c r="C17" s="31" t="s">
        <v>42</v>
      </c>
      <c r="D17" s="31" t="s">
        <v>43</v>
      </c>
      <c r="H17" s="31" t="s">
        <v>24</v>
      </c>
      <c r="I17" s="36" t="s">
        <v>48</v>
      </c>
      <c r="J17" s="11"/>
      <c r="K17" s="37" t="s">
        <v>42</v>
      </c>
      <c r="L17" s="38"/>
      <c r="M17" s="39" t="s">
        <v>43</v>
      </c>
      <c r="N17" s="11"/>
    </row>
    <row r="18">
      <c r="B18" s="28">
        <v>1.0</v>
      </c>
      <c r="C18" s="28">
        <v>0.0</v>
      </c>
      <c r="D18" s="40" t="s">
        <v>7</v>
      </c>
      <c r="H18" s="41">
        <v>0.0</v>
      </c>
      <c r="I18" s="41">
        <v>5.0</v>
      </c>
      <c r="J18" s="41">
        <v>5.0</v>
      </c>
      <c r="K18" s="41">
        <v>3.83333333333333</v>
      </c>
      <c r="L18" s="41">
        <v>3.66666666666666</v>
      </c>
      <c r="M18" s="64">
        <v>3.8333333333333335</v>
      </c>
      <c r="N18" s="65">
        <v>3.6666666666666665</v>
      </c>
    </row>
    <row r="19">
      <c r="B19" s="28">
        <v>2.0</v>
      </c>
      <c r="C19" s="28">
        <v>0.0</v>
      </c>
      <c r="D19" s="40" t="s">
        <v>7</v>
      </c>
      <c r="H19" s="41">
        <v>1.0</v>
      </c>
      <c r="I19" s="41">
        <v>8.0</v>
      </c>
      <c r="J19" s="41">
        <v>1.0</v>
      </c>
      <c r="K19" s="41">
        <v>8.0</v>
      </c>
      <c r="L19" s="41">
        <v>0.0</v>
      </c>
      <c r="M19" s="66" t="s">
        <v>57</v>
      </c>
      <c r="N19" s="62" t="s">
        <v>57</v>
      </c>
    </row>
    <row r="20">
      <c r="B20" s="28">
        <v>3.0</v>
      </c>
      <c r="C20" s="28">
        <v>0.0</v>
      </c>
      <c r="D20" s="40" t="s">
        <v>7</v>
      </c>
      <c r="H20" s="41">
        <v>2.0</v>
      </c>
      <c r="I20" s="41">
        <v>5.0</v>
      </c>
      <c r="J20" s="41">
        <v>12.0</v>
      </c>
      <c r="K20" s="41">
        <v>3.83333333333333</v>
      </c>
      <c r="L20" s="41">
        <v>2.66666666666666</v>
      </c>
      <c r="M20" s="3">
        <v>3.8333333333333335</v>
      </c>
      <c r="N20" s="3">
        <v>12.666666666666666</v>
      </c>
    </row>
    <row r="21">
      <c r="B21" s="28">
        <v>4.0</v>
      </c>
      <c r="C21" s="28">
        <v>0.0</v>
      </c>
      <c r="D21" s="40" t="s">
        <v>7</v>
      </c>
      <c r="H21" s="29"/>
      <c r="I21" s="29"/>
      <c r="J21" s="29"/>
      <c r="K21" s="29"/>
      <c r="L21" s="29"/>
      <c r="M21" s="29"/>
      <c r="N21" s="29"/>
    </row>
    <row r="22">
      <c r="B22" s="28">
        <v>5.0</v>
      </c>
      <c r="C22" s="28">
        <v>2.0</v>
      </c>
      <c r="D22" s="40" t="s">
        <v>9</v>
      </c>
      <c r="H22" s="29"/>
      <c r="I22" s="29"/>
      <c r="J22" s="29"/>
      <c r="K22" s="29"/>
      <c r="L22" s="29"/>
      <c r="M22" s="29"/>
      <c r="N22" s="29"/>
    </row>
    <row r="23">
      <c r="B23" s="28">
        <v>6.0</v>
      </c>
      <c r="C23" s="28">
        <v>0.0</v>
      </c>
      <c r="D23" s="40" t="s">
        <v>7</v>
      </c>
      <c r="H23" s="29"/>
      <c r="I23" s="29"/>
      <c r="J23" s="29"/>
      <c r="K23" s="29"/>
      <c r="L23" s="29"/>
      <c r="M23" s="29"/>
      <c r="N23" s="29"/>
    </row>
    <row r="24">
      <c r="B24" s="28">
        <v>7.0</v>
      </c>
      <c r="C24" s="28">
        <v>2.0</v>
      </c>
      <c r="D24" s="40" t="s">
        <v>9</v>
      </c>
    </row>
    <row r="25">
      <c r="B25" s="28">
        <v>8.0</v>
      </c>
      <c r="C25" s="28">
        <v>0.0</v>
      </c>
      <c r="D25" s="40" t="s">
        <v>7</v>
      </c>
    </row>
    <row r="26">
      <c r="B26" s="28">
        <v>9.0</v>
      </c>
      <c r="C26" s="28">
        <v>2.0</v>
      </c>
      <c r="D26" s="40" t="s">
        <v>9</v>
      </c>
    </row>
    <row r="27">
      <c r="B27" s="28">
        <v>10.0</v>
      </c>
      <c r="C27" s="28">
        <v>2.0</v>
      </c>
      <c r="D27" s="40" t="s">
        <v>9</v>
      </c>
    </row>
    <row r="28">
      <c r="B28" s="28">
        <v>11.0</v>
      </c>
      <c r="C28" s="28">
        <v>2.0</v>
      </c>
      <c r="D28" s="40" t="s">
        <v>9</v>
      </c>
    </row>
    <row r="29">
      <c r="B29" s="28">
        <v>12.0</v>
      </c>
      <c r="C29" s="28">
        <v>2.0</v>
      </c>
      <c r="D29" s="40" t="s">
        <v>9</v>
      </c>
    </row>
    <row r="31">
      <c r="B31" s="25" t="s">
        <v>49</v>
      </c>
      <c r="C31" s="10"/>
      <c r="D31" s="10"/>
      <c r="E31" s="11"/>
      <c r="F31" s="29"/>
      <c r="G31" s="29"/>
    </row>
    <row r="32">
      <c r="B32" s="31" t="s">
        <v>26</v>
      </c>
      <c r="C32" s="31" t="s">
        <v>42</v>
      </c>
      <c r="D32" s="31" t="s">
        <v>43</v>
      </c>
      <c r="E32" s="31" t="s">
        <v>44</v>
      </c>
      <c r="F32" s="30"/>
      <c r="G32" s="30"/>
    </row>
    <row r="33">
      <c r="B33" s="28">
        <v>1.0</v>
      </c>
      <c r="C33" s="67">
        <v>0.615342755319142</v>
      </c>
      <c r="D33" s="65">
        <v>0.6153427553191425</v>
      </c>
      <c r="E33" s="55">
        <f t="shared" ref="E33:E44" si="1">ABS(C33-D33)</f>
        <v>0</v>
      </c>
      <c r="F33" s="56"/>
      <c r="G33" s="56"/>
    </row>
    <row r="34">
      <c r="B34" s="28">
        <v>2.0</v>
      </c>
      <c r="C34" s="67">
        <v>0.63804047831438</v>
      </c>
      <c r="D34" s="65">
        <v>0.6380404783143803</v>
      </c>
      <c r="E34" s="55">
        <f t="shared" si="1"/>
        <v>0</v>
      </c>
      <c r="F34" s="56"/>
      <c r="G34" s="56"/>
    </row>
    <row r="35">
      <c r="B35" s="28">
        <v>3.0</v>
      </c>
      <c r="C35" s="67">
        <v>0.622028303829859</v>
      </c>
      <c r="D35" s="65">
        <v>0.6220283038298594</v>
      </c>
      <c r="E35" s="55">
        <f t="shared" si="1"/>
        <v>0</v>
      </c>
      <c r="F35" s="56"/>
      <c r="G35" s="56"/>
    </row>
    <row r="36">
      <c r="B36" s="28">
        <v>4.0</v>
      </c>
      <c r="C36" s="67">
        <v>0.633768796238337</v>
      </c>
      <c r="D36" s="65">
        <v>0.6337687962383376</v>
      </c>
      <c r="E36" s="55">
        <f t="shared" si="1"/>
        <v>0</v>
      </c>
      <c r="F36" s="56"/>
      <c r="G36" s="56"/>
    </row>
    <row r="37">
      <c r="B37" s="28">
        <v>5.0</v>
      </c>
      <c r="C37" s="67">
        <v>5.34061301812487E-4</v>
      </c>
      <c r="D37" s="65">
        <v>5.340613018122351E-4</v>
      </c>
      <c r="E37" s="55">
        <f t="shared" si="1"/>
        <v>0</v>
      </c>
      <c r="F37" s="56"/>
      <c r="G37" s="56"/>
    </row>
    <row r="38">
      <c r="B38" s="28">
        <v>6.0</v>
      </c>
      <c r="C38" s="67">
        <v>-0.137745565643385</v>
      </c>
      <c r="D38" s="65">
        <v>-0.1377455656433864</v>
      </c>
      <c r="E38" s="55">
        <f t="shared" si="1"/>
        <v>0</v>
      </c>
      <c r="F38" s="56"/>
      <c r="G38" s="56"/>
    </row>
    <row r="39">
      <c r="B39" s="28">
        <v>7.0</v>
      </c>
      <c r="C39" s="67">
        <v>-0.0222038455428707</v>
      </c>
      <c r="D39" s="65">
        <v>-0.022203845542870818</v>
      </c>
      <c r="E39" s="55">
        <f t="shared" si="1"/>
        <v>0</v>
      </c>
      <c r="F39" s="56"/>
      <c r="G39" s="56"/>
    </row>
    <row r="40">
      <c r="B40" s="28">
        <v>8.0</v>
      </c>
      <c r="C40" s="67">
        <v>-0.1355087906814</v>
      </c>
      <c r="D40" s="65">
        <v>-0.1355087906814</v>
      </c>
      <c r="E40" s="55">
        <f t="shared" si="1"/>
        <v>0</v>
      </c>
      <c r="F40" s="56"/>
      <c r="G40" s="56"/>
    </row>
    <row r="41">
      <c r="B41" s="28">
        <v>9.0</v>
      </c>
      <c r="C41" s="67">
        <v>0.635936228653568</v>
      </c>
      <c r="D41" s="65">
        <v>0.6359362286535682</v>
      </c>
      <c r="E41" s="55">
        <f t="shared" si="1"/>
        <v>0</v>
      </c>
      <c r="F41" s="56"/>
      <c r="G41" s="56"/>
    </row>
    <row r="42">
      <c r="B42" s="28">
        <v>10.0</v>
      </c>
      <c r="C42" s="67">
        <v>0.65375366320728</v>
      </c>
      <c r="D42" s="65">
        <v>0.6537536632072807</v>
      </c>
      <c r="E42" s="55">
        <f t="shared" si="1"/>
        <v>0</v>
      </c>
      <c r="F42" s="56"/>
      <c r="G42" s="56"/>
    </row>
    <row r="43">
      <c r="B43" s="28">
        <v>11.0</v>
      </c>
      <c r="C43" s="67">
        <v>0.628559979979285</v>
      </c>
      <c r="D43" s="65">
        <v>0.6285599799792858</v>
      </c>
      <c r="E43" s="55">
        <f t="shared" si="1"/>
        <v>0</v>
      </c>
      <c r="F43" s="56"/>
      <c r="G43" s="56"/>
    </row>
    <row r="44">
      <c r="B44" s="28">
        <v>12.0</v>
      </c>
      <c r="C44" s="67">
        <v>0.649004830669518</v>
      </c>
      <c r="D44" s="65">
        <v>0.649004830669519</v>
      </c>
      <c r="E44" s="55">
        <f t="shared" si="1"/>
        <v>0</v>
      </c>
      <c r="F44" s="56"/>
      <c r="G44" s="56"/>
    </row>
  </sheetData>
  <mergeCells count="8">
    <mergeCell ref="B3:D3"/>
    <mergeCell ref="B9:E9"/>
    <mergeCell ref="B16:D16"/>
    <mergeCell ref="H16:N16"/>
    <mergeCell ref="I17:J17"/>
    <mergeCell ref="K17:L17"/>
    <mergeCell ref="M17:N17"/>
    <mergeCell ref="B31:E3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1.0"/>
    <col customWidth="1" min="3" max="3" width="21.0"/>
    <col customWidth="1" min="4" max="4" width="21.63"/>
    <col customWidth="1" min="5" max="5" width="24.63"/>
    <col customWidth="1" min="6" max="15" width="11.0"/>
    <col customWidth="1" min="16" max="26" width="7.63"/>
  </cols>
  <sheetData>
    <row r="1">
      <c r="A1" s="1" t="s">
        <v>0</v>
      </c>
      <c r="B1" s="1" t="s">
        <v>1</v>
      </c>
      <c r="C1" s="1" t="s">
        <v>2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3">
        <v>1.0</v>
      </c>
      <c r="C2" s="3">
        <v>2.0</v>
      </c>
      <c r="E2" s="2" t="s">
        <v>7</v>
      </c>
      <c r="F2" s="3">
        <v>5.0</v>
      </c>
      <c r="G2" s="3">
        <v>5.0</v>
      </c>
    </row>
    <row r="3">
      <c r="A3" s="2">
        <v>2.0</v>
      </c>
      <c r="B3" s="3">
        <v>2.0</v>
      </c>
      <c r="C3" s="3">
        <v>1.0</v>
      </c>
      <c r="E3" s="2" t="s">
        <v>8</v>
      </c>
      <c r="F3" s="3">
        <v>8.0</v>
      </c>
      <c r="G3" s="3">
        <v>1.0</v>
      </c>
    </row>
    <row r="4">
      <c r="A4" s="2">
        <v>3.0</v>
      </c>
      <c r="B4" s="3">
        <v>1.0</v>
      </c>
      <c r="C4" s="3">
        <v>1.0</v>
      </c>
      <c r="E4" s="2" t="s">
        <v>9</v>
      </c>
      <c r="F4" s="3">
        <v>5.0</v>
      </c>
      <c r="G4" s="3">
        <v>12.0</v>
      </c>
    </row>
    <row r="5">
      <c r="A5" s="2">
        <v>4.0</v>
      </c>
      <c r="B5" s="3">
        <v>2.0</v>
      </c>
      <c r="C5" s="3">
        <v>2.0</v>
      </c>
      <c r="E5" s="4"/>
      <c r="F5" s="5"/>
      <c r="G5" s="5"/>
    </row>
    <row r="6">
      <c r="A6" s="2">
        <v>5.0</v>
      </c>
      <c r="B6" s="3">
        <v>8.0</v>
      </c>
      <c r="C6" s="3">
        <v>9.0</v>
      </c>
      <c r="E6" s="4"/>
      <c r="F6" s="5"/>
      <c r="G6" s="5"/>
    </row>
    <row r="7">
      <c r="A7" s="2">
        <v>6.0</v>
      </c>
      <c r="B7" s="3">
        <v>9.0</v>
      </c>
      <c r="C7" s="3">
        <v>8.0</v>
      </c>
    </row>
    <row r="8">
      <c r="A8" s="2">
        <v>7.0</v>
      </c>
      <c r="B8" s="3">
        <v>9.0</v>
      </c>
      <c r="C8" s="3">
        <v>9.0</v>
      </c>
    </row>
    <row r="9">
      <c r="A9" s="2">
        <v>8.0</v>
      </c>
      <c r="B9" s="3">
        <v>8.0</v>
      </c>
      <c r="C9" s="3">
        <v>8.0</v>
      </c>
    </row>
    <row r="10">
      <c r="A10" s="2">
        <v>9.0</v>
      </c>
      <c r="B10" s="3">
        <v>1.0</v>
      </c>
      <c r="C10" s="3">
        <v>15.0</v>
      </c>
    </row>
    <row r="11">
      <c r="A11" s="2">
        <v>10.0</v>
      </c>
      <c r="B11" s="3">
        <v>2.0</v>
      </c>
      <c r="C11" s="3">
        <v>15.0</v>
      </c>
    </row>
    <row r="12">
      <c r="A12" s="2">
        <v>11.0</v>
      </c>
      <c r="B12" s="3">
        <v>1.0</v>
      </c>
      <c r="C12" s="3">
        <v>14.0</v>
      </c>
    </row>
    <row r="13">
      <c r="A13" s="2">
        <v>12.0</v>
      </c>
      <c r="B13" s="3">
        <v>2.0</v>
      </c>
      <c r="C13" s="3">
        <v>14.0</v>
      </c>
    </row>
    <row r="21"/>
    <row r="22"/>
    <row r="23">
      <c r="I23" s="57" t="s">
        <v>50</v>
      </c>
      <c r="J23" s="10"/>
      <c r="K23" s="10"/>
      <c r="L23" s="10"/>
      <c r="M23" s="10"/>
      <c r="N23" s="11"/>
    </row>
    <row r="24"/>
    <row r="25"/>
    <row r="26">
      <c r="A26" s="6" t="s">
        <v>10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</row>
    <row r="27">
      <c r="A27" s="9" t="s">
        <v>11</v>
      </c>
      <c r="B27" s="10"/>
      <c r="C27" s="10"/>
      <c r="D27" s="11"/>
      <c r="E27" s="12" t="s">
        <v>12</v>
      </c>
      <c r="F27" s="5"/>
      <c r="G27" s="9" t="s">
        <v>13</v>
      </c>
      <c r="H27" s="10"/>
      <c r="I27" s="11"/>
      <c r="J27" s="9" t="s">
        <v>14</v>
      </c>
      <c r="K27" s="10"/>
      <c r="L27" s="11"/>
      <c r="M27" s="9" t="s">
        <v>15</v>
      </c>
      <c r="N27" s="10"/>
      <c r="O27" s="11"/>
    </row>
    <row r="28">
      <c r="A28" s="1" t="s">
        <v>0</v>
      </c>
      <c r="B28" s="1" t="s">
        <v>16</v>
      </c>
      <c r="C28" s="1" t="s">
        <v>17</v>
      </c>
      <c r="D28" s="1" t="s">
        <v>18</v>
      </c>
      <c r="E28" s="13"/>
      <c r="F28" s="5"/>
      <c r="G28" s="1" t="s">
        <v>0</v>
      </c>
      <c r="H28" s="1" t="s">
        <v>1</v>
      </c>
      <c r="I28" s="1" t="s">
        <v>2</v>
      </c>
      <c r="J28" s="1" t="s">
        <v>0</v>
      </c>
      <c r="K28" s="1" t="s">
        <v>1</v>
      </c>
      <c r="L28" s="1" t="s">
        <v>2</v>
      </c>
      <c r="M28" s="1" t="s">
        <v>0</v>
      </c>
      <c r="N28" s="1" t="s">
        <v>1</v>
      </c>
      <c r="O28" s="1" t="s">
        <v>2</v>
      </c>
    </row>
    <row r="29">
      <c r="A29" s="3">
        <v>1.0</v>
      </c>
      <c r="B29" s="3">
        <f t="shared" ref="B29:B40" si="1">(($B2-$F$2)^2) + (($C2-$G$2)^2)</f>
        <v>25</v>
      </c>
      <c r="C29" s="3">
        <f t="shared" ref="C29:C40" si="2">(($B2-$F$3)^2) + (($C2-$G$3)^2)</f>
        <v>50</v>
      </c>
      <c r="D29" s="3">
        <f t="shared" ref="D29:D40" si="3">(($B2-$F$4)^2) + (($C2-$G$4)^2)</f>
        <v>116</v>
      </c>
      <c r="E29" s="3" t="str">
        <f t="shared" ref="E29:E40" si="4">IF(B29&lt;=C29, IF(B29&lt;=D29, "A", "C"), IF(C29&lt;=D29, "B", "C"))</f>
        <v>A</v>
      </c>
      <c r="F29" s="5"/>
      <c r="G29" s="3">
        <f t="shared" ref="G29:G40" si="5">IF($E29 = "A",$A29, "-")</f>
        <v>1</v>
      </c>
      <c r="H29" s="3">
        <f t="shared" ref="H29:H40" si="6">IF($G29 = "-", "", VLOOKUP($G29, $A$2:$C$13, 2, FALSE))</f>
        <v>1</v>
      </c>
      <c r="I29" s="3">
        <f t="shared" ref="I29:I40" si="7">IF($G29 = "-", "", VLOOKUP($G29,$A$2:$C$13, 3, FALSE))</f>
        <v>2</v>
      </c>
      <c r="J29" s="3" t="str">
        <f t="shared" ref="J29:J40" si="8">IF($E29 = "B",$A29, "-")</f>
        <v>-</v>
      </c>
      <c r="K29" s="3" t="str">
        <f t="shared" ref="K29:K40" si="9">IF($J29 = "-", "", VLOOKUP($J29,$A$2:$C$13, 2, FALSE))</f>
        <v/>
      </c>
      <c r="L29" s="3" t="str">
        <f t="shared" ref="L29:L40" si="10">IF($J29 = "-", "", VLOOKUP($J29,$A$2:$C$13, 3, FALSE))</f>
        <v/>
      </c>
      <c r="M29" s="3" t="str">
        <f t="shared" ref="M29:M40" si="11">IF($E29 = "C",$A29, "-")</f>
        <v>-</v>
      </c>
      <c r="N29" s="3" t="str">
        <f t="shared" ref="N29:N40" si="12">IF($M29 = "-", "", VLOOKUP($M29,$A$2:$C$13, 2, FALSE))</f>
        <v/>
      </c>
      <c r="O29" s="3" t="str">
        <f t="shared" ref="O29:O40" si="13">IF($M29 = "-", "", VLOOKUP($M29,$A$2:$C$13, 3, FALSE))</f>
        <v/>
      </c>
    </row>
    <row r="30">
      <c r="A30" s="3">
        <v>2.0</v>
      </c>
      <c r="B30" s="3">
        <f t="shared" si="1"/>
        <v>25</v>
      </c>
      <c r="C30" s="3">
        <f t="shared" si="2"/>
        <v>36</v>
      </c>
      <c r="D30" s="3">
        <f t="shared" si="3"/>
        <v>130</v>
      </c>
      <c r="E30" s="3" t="str">
        <f t="shared" si="4"/>
        <v>A</v>
      </c>
      <c r="F30" s="5"/>
      <c r="G30" s="3">
        <f t="shared" si="5"/>
        <v>2</v>
      </c>
      <c r="H30" s="3">
        <f t="shared" si="6"/>
        <v>2</v>
      </c>
      <c r="I30" s="3">
        <f t="shared" si="7"/>
        <v>1</v>
      </c>
      <c r="J30" s="3" t="str">
        <f t="shared" si="8"/>
        <v>-</v>
      </c>
      <c r="K30" s="3" t="str">
        <f t="shared" si="9"/>
        <v/>
      </c>
      <c r="L30" s="3" t="str">
        <f t="shared" si="10"/>
        <v/>
      </c>
      <c r="M30" s="3" t="str">
        <f t="shared" si="11"/>
        <v>-</v>
      </c>
      <c r="N30" s="3" t="str">
        <f t="shared" si="12"/>
        <v/>
      </c>
      <c r="O30" s="3" t="str">
        <f t="shared" si="13"/>
        <v/>
      </c>
    </row>
    <row r="31">
      <c r="A31" s="3">
        <v>3.0</v>
      </c>
      <c r="B31" s="3">
        <f t="shared" si="1"/>
        <v>32</v>
      </c>
      <c r="C31" s="3">
        <f t="shared" si="2"/>
        <v>49</v>
      </c>
      <c r="D31" s="3">
        <f t="shared" si="3"/>
        <v>137</v>
      </c>
      <c r="E31" s="3" t="str">
        <f t="shared" si="4"/>
        <v>A</v>
      </c>
      <c r="F31" s="5"/>
      <c r="G31" s="3">
        <f t="shared" si="5"/>
        <v>3</v>
      </c>
      <c r="H31" s="3">
        <f t="shared" si="6"/>
        <v>1</v>
      </c>
      <c r="I31" s="3">
        <f t="shared" si="7"/>
        <v>1</v>
      </c>
      <c r="J31" s="3" t="str">
        <f t="shared" si="8"/>
        <v>-</v>
      </c>
      <c r="K31" s="3" t="str">
        <f t="shared" si="9"/>
        <v/>
      </c>
      <c r="L31" s="3" t="str">
        <f t="shared" si="10"/>
        <v/>
      </c>
      <c r="M31" s="3" t="str">
        <f t="shared" si="11"/>
        <v>-</v>
      </c>
      <c r="N31" s="3" t="str">
        <f t="shared" si="12"/>
        <v/>
      </c>
      <c r="O31" s="3" t="str">
        <f t="shared" si="13"/>
        <v/>
      </c>
    </row>
    <row r="32">
      <c r="A32" s="3">
        <v>4.0</v>
      </c>
      <c r="B32" s="3">
        <f t="shared" si="1"/>
        <v>18</v>
      </c>
      <c r="C32" s="3">
        <f t="shared" si="2"/>
        <v>37</v>
      </c>
      <c r="D32" s="3">
        <f t="shared" si="3"/>
        <v>109</v>
      </c>
      <c r="E32" s="3" t="str">
        <f t="shared" si="4"/>
        <v>A</v>
      </c>
      <c r="F32" s="5"/>
      <c r="G32" s="3">
        <f t="shared" si="5"/>
        <v>4</v>
      </c>
      <c r="H32" s="3">
        <f t="shared" si="6"/>
        <v>2</v>
      </c>
      <c r="I32" s="3">
        <f t="shared" si="7"/>
        <v>2</v>
      </c>
      <c r="J32" s="3" t="str">
        <f t="shared" si="8"/>
        <v>-</v>
      </c>
      <c r="K32" s="3" t="str">
        <f t="shared" si="9"/>
        <v/>
      </c>
      <c r="L32" s="3" t="str">
        <f t="shared" si="10"/>
        <v/>
      </c>
      <c r="M32" s="3" t="str">
        <f t="shared" si="11"/>
        <v>-</v>
      </c>
      <c r="N32" s="3" t="str">
        <f t="shared" si="12"/>
        <v/>
      </c>
      <c r="O32" s="3" t="str">
        <f t="shared" si="13"/>
        <v/>
      </c>
    </row>
    <row r="33">
      <c r="A33" s="3">
        <v>5.0</v>
      </c>
      <c r="B33" s="3">
        <f t="shared" si="1"/>
        <v>25</v>
      </c>
      <c r="C33" s="3">
        <f t="shared" si="2"/>
        <v>64</v>
      </c>
      <c r="D33" s="3">
        <f t="shared" si="3"/>
        <v>18</v>
      </c>
      <c r="E33" s="3" t="str">
        <f t="shared" si="4"/>
        <v>C</v>
      </c>
      <c r="F33" s="5"/>
      <c r="G33" s="3" t="str">
        <f t="shared" si="5"/>
        <v>-</v>
      </c>
      <c r="H33" s="3" t="str">
        <f t="shared" si="6"/>
        <v/>
      </c>
      <c r="I33" s="3" t="str">
        <f t="shared" si="7"/>
        <v/>
      </c>
      <c r="J33" s="3" t="str">
        <f t="shared" si="8"/>
        <v>-</v>
      </c>
      <c r="K33" s="3" t="str">
        <f t="shared" si="9"/>
        <v/>
      </c>
      <c r="L33" s="3" t="str">
        <f t="shared" si="10"/>
        <v/>
      </c>
      <c r="M33" s="3">
        <f t="shared" si="11"/>
        <v>5</v>
      </c>
      <c r="N33" s="3">
        <f t="shared" si="12"/>
        <v>8</v>
      </c>
      <c r="O33" s="3">
        <f t="shared" si="13"/>
        <v>9</v>
      </c>
    </row>
    <row r="34">
      <c r="A34" s="3">
        <v>6.0</v>
      </c>
      <c r="B34" s="3">
        <f t="shared" si="1"/>
        <v>25</v>
      </c>
      <c r="C34" s="3">
        <f t="shared" si="2"/>
        <v>50</v>
      </c>
      <c r="D34" s="3">
        <f t="shared" si="3"/>
        <v>32</v>
      </c>
      <c r="E34" s="3" t="str">
        <f t="shared" si="4"/>
        <v>A</v>
      </c>
      <c r="F34" s="5"/>
      <c r="G34" s="3">
        <f t="shared" si="5"/>
        <v>6</v>
      </c>
      <c r="H34" s="3">
        <f t="shared" si="6"/>
        <v>9</v>
      </c>
      <c r="I34" s="3">
        <f t="shared" si="7"/>
        <v>8</v>
      </c>
      <c r="J34" s="3" t="str">
        <f t="shared" si="8"/>
        <v>-</v>
      </c>
      <c r="K34" s="3" t="str">
        <f t="shared" si="9"/>
        <v/>
      </c>
      <c r="L34" s="3" t="str">
        <f t="shared" si="10"/>
        <v/>
      </c>
      <c r="M34" s="3" t="str">
        <f t="shared" si="11"/>
        <v>-</v>
      </c>
      <c r="N34" s="3" t="str">
        <f t="shared" si="12"/>
        <v/>
      </c>
      <c r="O34" s="3" t="str">
        <f t="shared" si="13"/>
        <v/>
      </c>
    </row>
    <row r="35">
      <c r="A35" s="3">
        <v>7.0</v>
      </c>
      <c r="B35" s="3">
        <f t="shared" si="1"/>
        <v>32</v>
      </c>
      <c r="C35" s="3">
        <f t="shared" si="2"/>
        <v>65</v>
      </c>
      <c r="D35" s="3">
        <f t="shared" si="3"/>
        <v>25</v>
      </c>
      <c r="E35" s="3" t="str">
        <f t="shared" si="4"/>
        <v>C</v>
      </c>
      <c r="F35" s="5"/>
      <c r="G35" s="3" t="str">
        <f t="shared" si="5"/>
        <v>-</v>
      </c>
      <c r="H35" s="3" t="str">
        <f t="shared" si="6"/>
        <v/>
      </c>
      <c r="I35" s="3" t="str">
        <f t="shared" si="7"/>
        <v/>
      </c>
      <c r="J35" s="3" t="str">
        <f t="shared" si="8"/>
        <v>-</v>
      </c>
      <c r="K35" s="3" t="str">
        <f t="shared" si="9"/>
        <v/>
      </c>
      <c r="L35" s="3" t="str">
        <f t="shared" si="10"/>
        <v/>
      </c>
      <c r="M35" s="3">
        <f t="shared" si="11"/>
        <v>7</v>
      </c>
      <c r="N35" s="3">
        <f t="shared" si="12"/>
        <v>9</v>
      </c>
      <c r="O35" s="3">
        <f t="shared" si="13"/>
        <v>9</v>
      </c>
    </row>
    <row r="36">
      <c r="A36" s="3">
        <v>8.0</v>
      </c>
      <c r="B36" s="3">
        <f t="shared" si="1"/>
        <v>18</v>
      </c>
      <c r="C36" s="3">
        <f t="shared" si="2"/>
        <v>49</v>
      </c>
      <c r="D36" s="3">
        <f t="shared" si="3"/>
        <v>25</v>
      </c>
      <c r="E36" s="3" t="str">
        <f t="shared" si="4"/>
        <v>A</v>
      </c>
      <c r="F36" s="5"/>
      <c r="G36" s="3">
        <f t="shared" si="5"/>
        <v>8</v>
      </c>
      <c r="H36" s="3">
        <f t="shared" si="6"/>
        <v>8</v>
      </c>
      <c r="I36" s="3">
        <f t="shared" si="7"/>
        <v>8</v>
      </c>
      <c r="J36" s="3" t="str">
        <f t="shared" si="8"/>
        <v>-</v>
      </c>
      <c r="K36" s="3" t="str">
        <f t="shared" si="9"/>
        <v/>
      </c>
      <c r="L36" s="3" t="str">
        <f t="shared" si="10"/>
        <v/>
      </c>
      <c r="M36" s="3" t="str">
        <f t="shared" si="11"/>
        <v>-</v>
      </c>
      <c r="N36" s="3" t="str">
        <f t="shared" si="12"/>
        <v/>
      </c>
      <c r="O36" s="3" t="str">
        <f t="shared" si="13"/>
        <v/>
      </c>
    </row>
    <row r="37">
      <c r="A37" s="3">
        <v>9.0</v>
      </c>
      <c r="B37" s="3">
        <f t="shared" si="1"/>
        <v>116</v>
      </c>
      <c r="C37" s="3">
        <f t="shared" si="2"/>
        <v>245</v>
      </c>
      <c r="D37" s="3">
        <f t="shared" si="3"/>
        <v>25</v>
      </c>
      <c r="E37" s="3" t="str">
        <f t="shared" si="4"/>
        <v>C</v>
      </c>
      <c r="F37" s="5"/>
      <c r="G37" s="3" t="str">
        <f t="shared" si="5"/>
        <v>-</v>
      </c>
      <c r="H37" s="3" t="str">
        <f t="shared" si="6"/>
        <v/>
      </c>
      <c r="I37" s="3" t="str">
        <f t="shared" si="7"/>
        <v/>
      </c>
      <c r="J37" s="3" t="str">
        <f t="shared" si="8"/>
        <v>-</v>
      </c>
      <c r="K37" s="3" t="str">
        <f t="shared" si="9"/>
        <v/>
      </c>
      <c r="L37" s="3" t="str">
        <f t="shared" si="10"/>
        <v/>
      </c>
      <c r="M37" s="3">
        <f t="shared" si="11"/>
        <v>9</v>
      </c>
      <c r="N37" s="3">
        <f t="shared" si="12"/>
        <v>1</v>
      </c>
      <c r="O37" s="3">
        <f t="shared" si="13"/>
        <v>15</v>
      </c>
    </row>
    <row r="38">
      <c r="A38" s="3">
        <v>10.0</v>
      </c>
      <c r="B38" s="3">
        <f t="shared" si="1"/>
        <v>109</v>
      </c>
      <c r="C38" s="3">
        <f t="shared" si="2"/>
        <v>232</v>
      </c>
      <c r="D38" s="3">
        <f t="shared" si="3"/>
        <v>18</v>
      </c>
      <c r="E38" s="3" t="str">
        <f t="shared" si="4"/>
        <v>C</v>
      </c>
      <c r="F38" s="5"/>
      <c r="G38" s="3" t="str">
        <f t="shared" si="5"/>
        <v>-</v>
      </c>
      <c r="H38" s="3" t="str">
        <f t="shared" si="6"/>
        <v/>
      </c>
      <c r="I38" s="3" t="str">
        <f t="shared" si="7"/>
        <v/>
      </c>
      <c r="J38" s="3" t="str">
        <f t="shared" si="8"/>
        <v>-</v>
      </c>
      <c r="K38" s="3" t="str">
        <f t="shared" si="9"/>
        <v/>
      </c>
      <c r="L38" s="3" t="str">
        <f t="shared" si="10"/>
        <v/>
      </c>
      <c r="M38" s="3">
        <f t="shared" si="11"/>
        <v>10</v>
      </c>
      <c r="N38" s="3">
        <f t="shared" si="12"/>
        <v>2</v>
      </c>
      <c r="O38" s="3">
        <f t="shared" si="13"/>
        <v>15</v>
      </c>
    </row>
    <row r="39">
      <c r="A39" s="3">
        <v>11.0</v>
      </c>
      <c r="B39" s="3">
        <f t="shared" si="1"/>
        <v>97</v>
      </c>
      <c r="C39" s="3">
        <f t="shared" si="2"/>
        <v>218</v>
      </c>
      <c r="D39" s="3">
        <f t="shared" si="3"/>
        <v>20</v>
      </c>
      <c r="E39" s="3" t="str">
        <f t="shared" si="4"/>
        <v>C</v>
      </c>
      <c r="F39" s="5"/>
      <c r="G39" s="3" t="str">
        <f t="shared" si="5"/>
        <v>-</v>
      </c>
      <c r="H39" s="3" t="str">
        <f t="shared" si="6"/>
        <v/>
      </c>
      <c r="I39" s="3" t="str">
        <f t="shared" si="7"/>
        <v/>
      </c>
      <c r="J39" s="3" t="str">
        <f t="shared" si="8"/>
        <v>-</v>
      </c>
      <c r="K39" s="3" t="str">
        <f t="shared" si="9"/>
        <v/>
      </c>
      <c r="L39" s="3" t="str">
        <f t="shared" si="10"/>
        <v/>
      </c>
      <c r="M39" s="3">
        <f t="shared" si="11"/>
        <v>11</v>
      </c>
      <c r="N39" s="3">
        <f t="shared" si="12"/>
        <v>1</v>
      </c>
      <c r="O39" s="3">
        <f t="shared" si="13"/>
        <v>14</v>
      </c>
    </row>
    <row r="40">
      <c r="A40" s="3">
        <v>12.0</v>
      </c>
      <c r="B40" s="3">
        <f t="shared" si="1"/>
        <v>90</v>
      </c>
      <c r="C40" s="3">
        <f t="shared" si="2"/>
        <v>205</v>
      </c>
      <c r="D40" s="3">
        <f t="shared" si="3"/>
        <v>13</v>
      </c>
      <c r="E40" s="3" t="str">
        <f t="shared" si="4"/>
        <v>C</v>
      </c>
      <c r="F40" s="5"/>
      <c r="G40" s="3" t="str">
        <f t="shared" si="5"/>
        <v>-</v>
      </c>
      <c r="H40" s="3" t="str">
        <f t="shared" si="6"/>
        <v/>
      </c>
      <c r="I40" s="3" t="str">
        <f t="shared" si="7"/>
        <v/>
      </c>
      <c r="J40" s="3" t="str">
        <f t="shared" si="8"/>
        <v>-</v>
      </c>
      <c r="K40" s="3" t="str">
        <f t="shared" si="9"/>
        <v/>
      </c>
      <c r="L40" s="3" t="str">
        <f t="shared" si="10"/>
        <v/>
      </c>
      <c r="M40" s="3">
        <f t="shared" si="11"/>
        <v>12</v>
      </c>
      <c r="N40" s="3">
        <f t="shared" si="12"/>
        <v>2</v>
      </c>
      <c r="O40" s="3">
        <f t="shared" si="13"/>
        <v>14</v>
      </c>
    </row>
    <row r="41">
      <c r="A41" s="5"/>
      <c r="B41" s="5"/>
      <c r="C41" s="5"/>
      <c r="D41" s="5"/>
      <c r="E41" s="5"/>
      <c r="F41" s="5"/>
      <c r="G41" s="2" t="s">
        <v>19</v>
      </c>
      <c r="H41" s="2">
        <f t="shared" ref="H41:I41" si="14">IFERROR(AVERAGE(H29:H40), F2)</f>
        <v>3.833333333</v>
      </c>
      <c r="I41" s="2">
        <f t="shared" si="14"/>
        <v>3.666666667</v>
      </c>
      <c r="J41" s="2" t="s">
        <v>19</v>
      </c>
      <c r="K41" s="2">
        <f t="shared" ref="K41:L41" si="15">IFERROR(AVERAGE(K29:K40), F3)</f>
        <v>8</v>
      </c>
      <c r="L41" s="2">
        <f t="shared" si="15"/>
        <v>1</v>
      </c>
      <c r="M41" s="2" t="s">
        <v>19</v>
      </c>
      <c r="N41" s="2">
        <f t="shared" ref="N41:O41" si="16">IFERROR(AVERAGE(N29:N40), F4)</f>
        <v>3.833333333</v>
      </c>
      <c r="O41" s="2">
        <f t="shared" si="16"/>
        <v>12.66666667</v>
      </c>
    </row>
    <row r="42"/>
    <row r="43">
      <c r="A43" s="6" t="s">
        <v>20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</row>
    <row r="44">
      <c r="A44" s="9" t="s">
        <v>11</v>
      </c>
      <c r="B44" s="10"/>
      <c r="C44" s="10"/>
      <c r="D44" s="11"/>
      <c r="E44" s="12" t="s">
        <v>12</v>
      </c>
      <c r="F44" s="5"/>
      <c r="G44" s="9" t="s">
        <v>13</v>
      </c>
      <c r="H44" s="10"/>
      <c r="I44" s="11"/>
      <c r="J44" s="9" t="s">
        <v>14</v>
      </c>
      <c r="K44" s="10"/>
      <c r="L44" s="11"/>
      <c r="M44" s="9" t="s">
        <v>15</v>
      </c>
      <c r="N44" s="10"/>
      <c r="O44" s="11"/>
    </row>
    <row r="45">
      <c r="A45" s="1" t="s">
        <v>0</v>
      </c>
      <c r="B45" s="1" t="s">
        <v>16</v>
      </c>
      <c r="C45" s="1" t="s">
        <v>17</v>
      </c>
      <c r="D45" s="1" t="s">
        <v>18</v>
      </c>
      <c r="E45" s="13"/>
      <c r="F45" s="5"/>
      <c r="G45" s="1" t="s">
        <v>0</v>
      </c>
      <c r="H45" s="1" t="s">
        <v>1</v>
      </c>
      <c r="I45" s="1" t="s">
        <v>2</v>
      </c>
      <c r="J45" s="1" t="s">
        <v>0</v>
      </c>
      <c r="K45" s="1" t="s">
        <v>1</v>
      </c>
      <c r="L45" s="1" t="s">
        <v>2</v>
      </c>
      <c r="M45" s="1" t="s">
        <v>0</v>
      </c>
      <c r="N45" s="1" t="s">
        <v>1</v>
      </c>
      <c r="O45" s="1" t="s">
        <v>2</v>
      </c>
    </row>
    <row r="46">
      <c r="A46" s="3">
        <v>1.0</v>
      </c>
      <c r="B46" s="3">
        <f t="shared" ref="B46:B57" si="17">(($B2-$H$41)^2) + (($C2-$I$41)^2)</f>
        <v>10.80555556</v>
      </c>
      <c r="C46" s="3">
        <f t="shared" ref="C46:C57" si="18">(($B2-$K$41)^2) + (($C2-$L$41)^2)</f>
        <v>50</v>
      </c>
      <c r="D46" s="3">
        <f t="shared" ref="D46:D57" si="19">(($B2-$N$41)^2) + (($C2-$O$41)^2)</f>
        <v>121.8055556</v>
      </c>
      <c r="E46" s="3" t="str">
        <f t="shared" ref="E46:E57" si="20">IF(B46&lt;=C46, IF(B46&lt;=D46, "A", "C"), IF(C46&lt;=D46, "B", "C"))</f>
        <v>A</v>
      </c>
      <c r="F46" s="5"/>
      <c r="G46" s="3">
        <f t="shared" ref="G46:G57" si="21">IF($E46 = "A",$A46, "-")</f>
        <v>1</v>
      </c>
      <c r="H46" s="3">
        <f t="shared" ref="H46:H57" si="22">IF($G46 = "-", "", VLOOKUP($G46, $A$2:$C$13, 2, FALSE))</f>
        <v>1</v>
      </c>
      <c r="I46" s="3">
        <f t="shared" ref="I46:I57" si="23">IF($G46 = "-", "", VLOOKUP($G46,$A$2:$C$13, 3, FALSE))</f>
        <v>2</v>
      </c>
      <c r="J46" s="3" t="str">
        <f t="shared" ref="J46:J57" si="24">IF($E46 = "B",$A46, "-")</f>
        <v>-</v>
      </c>
      <c r="K46" s="3" t="str">
        <f t="shared" ref="K46:K57" si="25">IF($J46 = "-", "", VLOOKUP($J46,$A$2:$C$13, 2, FALSE))</f>
        <v/>
      </c>
      <c r="L46" s="3" t="str">
        <f t="shared" ref="L46:L57" si="26">IF($J46 = "-", "", VLOOKUP($J46,$A$2:$C$13, 3, FALSE))</f>
        <v/>
      </c>
      <c r="M46" s="3" t="str">
        <f t="shared" ref="M46:M57" si="27">IF($E46 = "C",$A46, "-")</f>
        <v>-</v>
      </c>
      <c r="N46" s="3" t="str">
        <f t="shared" ref="N46:N57" si="28">IF($M46 = "-", "", VLOOKUP($M46,$A$2:$C$13, 2, FALSE))</f>
        <v/>
      </c>
      <c r="O46" s="3" t="str">
        <f t="shared" ref="O46:O57" si="29">IF($M46 = "-", "", VLOOKUP($M46,$A$2:$C$13, 3, FALSE))</f>
        <v/>
      </c>
    </row>
    <row r="47">
      <c r="A47" s="3">
        <v>2.0</v>
      </c>
      <c r="B47" s="3">
        <f t="shared" si="17"/>
        <v>10.47222222</v>
      </c>
      <c r="C47" s="3">
        <f t="shared" si="18"/>
        <v>36</v>
      </c>
      <c r="D47" s="3">
        <f t="shared" si="19"/>
        <v>139.4722222</v>
      </c>
      <c r="E47" s="3" t="str">
        <f t="shared" si="20"/>
        <v>A</v>
      </c>
      <c r="F47" s="5"/>
      <c r="G47" s="3">
        <f t="shared" si="21"/>
        <v>2</v>
      </c>
      <c r="H47" s="3">
        <f t="shared" si="22"/>
        <v>2</v>
      </c>
      <c r="I47" s="3">
        <f t="shared" si="23"/>
        <v>1</v>
      </c>
      <c r="J47" s="3" t="str">
        <f t="shared" si="24"/>
        <v>-</v>
      </c>
      <c r="K47" s="3" t="str">
        <f t="shared" si="25"/>
        <v/>
      </c>
      <c r="L47" s="3" t="str">
        <f t="shared" si="26"/>
        <v/>
      </c>
      <c r="M47" s="3" t="str">
        <f t="shared" si="27"/>
        <v>-</v>
      </c>
      <c r="N47" s="3" t="str">
        <f t="shared" si="28"/>
        <v/>
      </c>
      <c r="O47" s="3" t="str">
        <f t="shared" si="29"/>
        <v/>
      </c>
    </row>
    <row r="48">
      <c r="A48" s="3">
        <v>3.0</v>
      </c>
      <c r="B48" s="3">
        <f t="shared" si="17"/>
        <v>15.13888889</v>
      </c>
      <c r="C48" s="3">
        <f t="shared" si="18"/>
        <v>49</v>
      </c>
      <c r="D48" s="3">
        <f t="shared" si="19"/>
        <v>144.1388889</v>
      </c>
      <c r="E48" s="3" t="str">
        <f t="shared" si="20"/>
        <v>A</v>
      </c>
      <c r="F48" s="5"/>
      <c r="G48" s="3">
        <f t="shared" si="21"/>
        <v>3</v>
      </c>
      <c r="H48" s="3">
        <f t="shared" si="22"/>
        <v>1</v>
      </c>
      <c r="I48" s="3">
        <f t="shared" si="23"/>
        <v>1</v>
      </c>
      <c r="J48" s="3" t="str">
        <f t="shared" si="24"/>
        <v>-</v>
      </c>
      <c r="K48" s="3" t="str">
        <f t="shared" si="25"/>
        <v/>
      </c>
      <c r="L48" s="3" t="str">
        <f t="shared" si="26"/>
        <v/>
      </c>
      <c r="M48" s="3" t="str">
        <f t="shared" si="27"/>
        <v>-</v>
      </c>
      <c r="N48" s="3" t="str">
        <f t="shared" si="28"/>
        <v/>
      </c>
      <c r="O48" s="3" t="str">
        <f t="shared" si="29"/>
        <v/>
      </c>
    </row>
    <row r="49">
      <c r="A49" s="3">
        <v>4.0</v>
      </c>
      <c r="B49" s="3">
        <f t="shared" si="17"/>
        <v>6.138888889</v>
      </c>
      <c r="C49" s="3">
        <f t="shared" si="18"/>
        <v>37</v>
      </c>
      <c r="D49" s="3">
        <f t="shared" si="19"/>
        <v>117.1388889</v>
      </c>
      <c r="E49" s="3" t="str">
        <f t="shared" si="20"/>
        <v>A</v>
      </c>
      <c r="F49" s="5"/>
      <c r="G49" s="3">
        <f t="shared" si="21"/>
        <v>4</v>
      </c>
      <c r="H49" s="3">
        <f t="shared" si="22"/>
        <v>2</v>
      </c>
      <c r="I49" s="3">
        <f t="shared" si="23"/>
        <v>2</v>
      </c>
      <c r="J49" s="3" t="str">
        <f t="shared" si="24"/>
        <v>-</v>
      </c>
      <c r="K49" s="3" t="str">
        <f t="shared" si="25"/>
        <v/>
      </c>
      <c r="L49" s="3" t="str">
        <f t="shared" si="26"/>
        <v/>
      </c>
      <c r="M49" s="3" t="str">
        <f t="shared" si="27"/>
        <v>-</v>
      </c>
      <c r="N49" s="3" t="str">
        <f t="shared" si="28"/>
        <v/>
      </c>
      <c r="O49" s="3" t="str">
        <f t="shared" si="29"/>
        <v/>
      </c>
    </row>
    <row r="50">
      <c r="A50" s="3">
        <v>5.0</v>
      </c>
      <c r="B50" s="3">
        <f t="shared" si="17"/>
        <v>45.80555556</v>
      </c>
      <c r="C50" s="3">
        <f t="shared" si="18"/>
        <v>64</v>
      </c>
      <c r="D50" s="3">
        <f t="shared" si="19"/>
        <v>30.80555556</v>
      </c>
      <c r="E50" s="3" t="str">
        <f t="shared" si="20"/>
        <v>C</v>
      </c>
      <c r="F50" s="5"/>
      <c r="G50" s="3" t="str">
        <f t="shared" si="21"/>
        <v>-</v>
      </c>
      <c r="H50" s="3" t="str">
        <f t="shared" si="22"/>
        <v/>
      </c>
      <c r="I50" s="3" t="str">
        <f t="shared" si="23"/>
        <v/>
      </c>
      <c r="J50" s="3" t="str">
        <f t="shared" si="24"/>
        <v>-</v>
      </c>
      <c r="K50" s="3" t="str">
        <f t="shared" si="25"/>
        <v/>
      </c>
      <c r="L50" s="3" t="str">
        <f t="shared" si="26"/>
        <v/>
      </c>
      <c r="M50" s="3">
        <f t="shared" si="27"/>
        <v>5</v>
      </c>
      <c r="N50" s="3">
        <f t="shared" si="28"/>
        <v>8</v>
      </c>
      <c r="O50" s="3">
        <f t="shared" si="29"/>
        <v>9</v>
      </c>
    </row>
    <row r="51">
      <c r="A51" s="3">
        <v>6.0</v>
      </c>
      <c r="B51" s="3">
        <f t="shared" si="17"/>
        <v>45.47222222</v>
      </c>
      <c r="C51" s="3">
        <f t="shared" si="18"/>
        <v>50</v>
      </c>
      <c r="D51" s="3">
        <f t="shared" si="19"/>
        <v>48.47222222</v>
      </c>
      <c r="E51" s="3" t="str">
        <f t="shared" si="20"/>
        <v>A</v>
      </c>
      <c r="F51" s="5"/>
      <c r="G51" s="3">
        <f t="shared" si="21"/>
        <v>6</v>
      </c>
      <c r="H51" s="3">
        <f t="shared" si="22"/>
        <v>9</v>
      </c>
      <c r="I51" s="3">
        <f t="shared" si="23"/>
        <v>8</v>
      </c>
      <c r="J51" s="3" t="str">
        <f t="shared" si="24"/>
        <v>-</v>
      </c>
      <c r="K51" s="3" t="str">
        <f t="shared" si="25"/>
        <v/>
      </c>
      <c r="L51" s="3" t="str">
        <f t="shared" si="26"/>
        <v/>
      </c>
      <c r="M51" s="3" t="str">
        <f t="shared" si="27"/>
        <v>-</v>
      </c>
      <c r="N51" s="3" t="str">
        <f t="shared" si="28"/>
        <v/>
      </c>
      <c r="O51" s="3" t="str">
        <f t="shared" si="29"/>
        <v/>
      </c>
    </row>
    <row r="52">
      <c r="A52" s="3">
        <v>7.0</v>
      </c>
      <c r="B52" s="3">
        <f t="shared" si="17"/>
        <v>55.13888889</v>
      </c>
      <c r="C52" s="3">
        <f t="shared" si="18"/>
        <v>65</v>
      </c>
      <c r="D52" s="3">
        <f t="shared" si="19"/>
        <v>40.13888889</v>
      </c>
      <c r="E52" s="3" t="str">
        <f t="shared" si="20"/>
        <v>C</v>
      </c>
      <c r="F52" s="5"/>
      <c r="G52" s="3" t="str">
        <f t="shared" si="21"/>
        <v>-</v>
      </c>
      <c r="H52" s="3" t="str">
        <f t="shared" si="22"/>
        <v/>
      </c>
      <c r="I52" s="3" t="str">
        <f t="shared" si="23"/>
        <v/>
      </c>
      <c r="J52" s="3" t="str">
        <f t="shared" si="24"/>
        <v>-</v>
      </c>
      <c r="K52" s="3" t="str">
        <f t="shared" si="25"/>
        <v/>
      </c>
      <c r="L52" s="3" t="str">
        <f t="shared" si="26"/>
        <v/>
      </c>
      <c r="M52" s="3">
        <f t="shared" si="27"/>
        <v>7</v>
      </c>
      <c r="N52" s="3">
        <f t="shared" si="28"/>
        <v>9</v>
      </c>
      <c r="O52" s="3">
        <f t="shared" si="29"/>
        <v>9</v>
      </c>
    </row>
    <row r="53">
      <c r="A53" s="3">
        <v>8.0</v>
      </c>
      <c r="B53" s="3">
        <f t="shared" si="17"/>
        <v>36.13888889</v>
      </c>
      <c r="C53" s="3">
        <f t="shared" si="18"/>
        <v>49</v>
      </c>
      <c r="D53" s="3">
        <f t="shared" si="19"/>
        <v>39.13888889</v>
      </c>
      <c r="E53" s="3" t="str">
        <f t="shared" si="20"/>
        <v>A</v>
      </c>
      <c r="F53" s="5"/>
      <c r="G53" s="3">
        <f t="shared" si="21"/>
        <v>8</v>
      </c>
      <c r="H53" s="3">
        <f t="shared" si="22"/>
        <v>8</v>
      </c>
      <c r="I53" s="3">
        <f t="shared" si="23"/>
        <v>8</v>
      </c>
      <c r="J53" s="3" t="str">
        <f t="shared" si="24"/>
        <v>-</v>
      </c>
      <c r="K53" s="3" t="str">
        <f t="shared" si="25"/>
        <v/>
      </c>
      <c r="L53" s="3" t="str">
        <f t="shared" si="26"/>
        <v/>
      </c>
      <c r="M53" s="3" t="str">
        <f t="shared" si="27"/>
        <v>-</v>
      </c>
      <c r="N53" s="3" t="str">
        <f t="shared" si="28"/>
        <v/>
      </c>
      <c r="O53" s="3" t="str">
        <f t="shared" si="29"/>
        <v/>
      </c>
    </row>
    <row r="54">
      <c r="A54" s="3">
        <v>9.0</v>
      </c>
      <c r="B54" s="3">
        <f t="shared" si="17"/>
        <v>136.4722222</v>
      </c>
      <c r="C54" s="3">
        <f t="shared" si="18"/>
        <v>245</v>
      </c>
      <c r="D54" s="3">
        <f t="shared" si="19"/>
        <v>13.47222222</v>
      </c>
      <c r="E54" s="3" t="str">
        <f t="shared" si="20"/>
        <v>C</v>
      </c>
      <c r="F54" s="5"/>
      <c r="G54" s="3" t="str">
        <f t="shared" si="21"/>
        <v>-</v>
      </c>
      <c r="H54" s="3" t="str">
        <f t="shared" si="22"/>
        <v/>
      </c>
      <c r="I54" s="3" t="str">
        <f t="shared" si="23"/>
        <v/>
      </c>
      <c r="J54" s="3" t="str">
        <f t="shared" si="24"/>
        <v>-</v>
      </c>
      <c r="K54" s="3" t="str">
        <f t="shared" si="25"/>
        <v/>
      </c>
      <c r="L54" s="3" t="str">
        <f t="shared" si="26"/>
        <v/>
      </c>
      <c r="M54" s="3">
        <f t="shared" si="27"/>
        <v>9</v>
      </c>
      <c r="N54" s="3">
        <f t="shared" si="28"/>
        <v>1</v>
      </c>
      <c r="O54" s="3">
        <f t="shared" si="29"/>
        <v>15</v>
      </c>
    </row>
    <row r="55">
      <c r="A55" s="3">
        <v>10.0</v>
      </c>
      <c r="B55" s="3">
        <f t="shared" si="17"/>
        <v>131.8055556</v>
      </c>
      <c r="C55" s="3">
        <f t="shared" si="18"/>
        <v>232</v>
      </c>
      <c r="D55" s="3">
        <f t="shared" si="19"/>
        <v>8.805555556</v>
      </c>
      <c r="E55" s="3" t="str">
        <f t="shared" si="20"/>
        <v>C</v>
      </c>
      <c r="F55" s="5"/>
      <c r="G55" s="3" t="str">
        <f t="shared" si="21"/>
        <v>-</v>
      </c>
      <c r="H55" s="3" t="str">
        <f t="shared" si="22"/>
        <v/>
      </c>
      <c r="I55" s="3" t="str">
        <f t="shared" si="23"/>
        <v/>
      </c>
      <c r="J55" s="3" t="str">
        <f t="shared" si="24"/>
        <v>-</v>
      </c>
      <c r="K55" s="3" t="str">
        <f t="shared" si="25"/>
        <v/>
      </c>
      <c r="L55" s="3" t="str">
        <f t="shared" si="26"/>
        <v/>
      </c>
      <c r="M55" s="3">
        <f t="shared" si="27"/>
        <v>10</v>
      </c>
      <c r="N55" s="3">
        <f t="shared" si="28"/>
        <v>2</v>
      </c>
      <c r="O55" s="3">
        <f t="shared" si="29"/>
        <v>15</v>
      </c>
    </row>
    <row r="56">
      <c r="A56" s="3">
        <v>11.0</v>
      </c>
      <c r="B56" s="3">
        <f t="shared" si="17"/>
        <v>114.8055556</v>
      </c>
      <c r="C56" s="3">
        <f t="shared" si="18"/>
        <v>218</v>
      </c>
      <c r="D56" s="3">
        <f t="shared" si="19"/>
        <v>9.805555556</v>
      </c>
      <c r="E56" s="3" t="str">
        <f t="shared" si="20"/>
        <v>C</v>
      </c>
      <c r="F56" s="5"/>
      <c r="G56" s="3" t="str">
        <f t="shared" si="21"/>
        <v>-</v>
      </c>
      <c r="H56" s="3" t="str">
        <f t="shared" si="22"/>
        <v/>
      </c>
      <c r="I56" s="3" t="str">
        <f t="shared" si="23"/>
        <v/>
      </c>
      <c r="J56" s="3" t="str">
        <f t="shared" si="24"/>
        <v>-</v>
      </c>
      <c r="K56" s="3" t="str">
        <f t="shared" si="25"/>
        <v/>
      </c>
      <c r="L56" s="3" t="str">
        <f t="shared" si="26"/>
        <v/>
      </c>
      <c r="M56" s="3">
        <f t="shared" si="27"/>
        <v>11</v>
      </c>
      <c r="N56" s="3">
        <f t="shared" si="28"/>
        <v>1</v>
      </c>
      <c r="O56" s="3">
        <f t="shared" si="29"/>
        <v>14</v>
      </c>
    </row>
    <row r="57">
      <c r="A57" s="3">
        <v>12.0</v>
      </c>
      <c r="B57" s="3">
        <f t="shared" si="17"/>
        <v>110.1388889</v>
      </c>
      <c r="C57" s="3">
        <f t="shared" si="18"/>
        <v>205</v>
      </c>
      <c r="D57" s="3">
        <f t="shared" si="19"/>
        <v>5.138888889</v>
      </c>
      <c r="E57" s="3" t="str">
        <f t="shared" si="20"/>
        <v>C</v>
      </c>
      <c r="F57" s="5"/>
      <c r="G57" s="3" t="str">
        <f t="shared" si="21"/>
        <v>-</v>
      </c>
      <c r="H57" s="3" t="str">
        <f t="shared" si="22"/>
        <v/>
      </c>
      <c r="I57" s="3" t="str">
        <f t="shared" si="23"/>
        <v/>
      </c>
      <c r="J57" s="3" t="str">
        <f t="shared" si="24"/>
        <v>-</v>
      </c>
      <c r="K57" s="3" t="str">
        <f t="shared" si="25"/>
        <v/>
      </c>
      <c r="L57" s="3" t="str">
        <f t="shared" si="26"/>
        <v/>
      </c>
      <c r="M57" s="3">
        <f t="shared" si="27"/>
        <v>12</v>
      </c>
      <c r="N57" s="3">
        <f t="shared" si="28"/>
        <v>2</v>
      </c>
      <c r="O57" s="3">
        <f t="shared" si="29"/>
        <v>14</v>
      </c>
    </row>
    <row r="58">
      <c r="A58" s="5"/>
      <c r="B58" s="5"/>
      <c r="C58" s="5"/>
      <c r="D58" s="5"/>
      <c r="E58" s="5"/>
      <c r="F58" s="5"/>
      <c r="G58" s="14" t="s">
        <v>19</v>
      </c>
      <c r="H58" s="14">
        <f t="shared" ref="H58:I58" si="30">IFERROR(AVERAGE(H46:H57), H41)</f>
        <v>3.833333333</v>
      </c>
      <c r="I58" s="14">
        <f t="shared" si="30"/>
        <v>3.666666667</v>
      </c>
      <c r="J58" s="14" t="s">
        <v>19</v>
      </c>
      <c r="K58" s="14">
        <f t="shared" ref="K58:L58" si="31">IFERROR(AVERAGE(K46:K57), K41)</f>
        <v>8</v>
      </c>
      <c r="L58" s="14">
        <f t="shared" si="31"/>
        <v>1</v>
      </c>
      <c r="M58" s="14" t="s">
        <v>19</v>
      </c>
      <c r="N58" s="14">
        <f t="shared" ref="N58:O58" si="32">IFERROR(AVERAGE(N46:N57), N41)</f>
        <v>3.833333333</v>
      </c>
      <c r="O58" s="14">
        <f t="shared" si="32"/>
        <v>12.66666667</v>
      </c>
    </row>
    <row r="59"/>
    <row r="60">
      <c r="A60" s="6" t="s">
        <v>21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8"/>
    </row>
    <row r="61">
      <c r="A61" s="9" t="s">
        <v>11</v>
      </c>
      <c r="B61" s="10"/>
      <c r="C61" s="10"/>
      <c r="D61" s="11"/>
      <c r="E61" s="12" t="s">
        <v>12</v>
      </c>
      <c r="F61" s="5"/>
      <c r="G61" s="9" t="s">
        <v>13</v>
      </c>
      <c r="H61" s="10"/>
      <c r="I61" s="11"/>
      <c r="J61" s="9" t="s">
        <v>14</v>
      </c>
      <c r="K61" s="10"/>
      <c r="L61" s="11"/>
      <c r="M61" s="9" t="s">
        <v>15</v>
      </c>
      <c r="N61" s="10"/>
      <c r="O61" s="11"/>
    </row>
    <row r="62">
      <c r="A62" s="1" t="s">
        <v>0</v>
      </c>
      <c r="B62" s="1" t="s">
        <v>16</v>
      </c>
      <c r="C62" s="1" t="s">
        <v>17</v>
      </c>
      <c r="D62" s="1" t="s">
        <v>18</v>
      </c>
      <c r="E62" s="13"/>
      <c r="F62" s="5"/>
      <c r="G62" s="1" t="s">
        <v>0</v>
      </c>
      <c r="H62" s="1" t="s">
        <v>1</v>
      </c>
      <c r="I62" s="1" t="s">
        <v>2</v>
      </c>
      <c r="J62" s="1" t="s">
        <v>0</v>
      </c>
      <c r="K62" s="1" t="s">
        <v>1</v>
      </c>
      <c r="L62" s="1" t="s">
        <v>2</v>
      </c>
      <c r="M62" s="1" t="s">
        <v>0</v>
      </c>
      <c r="N62" s="1" t="s">
        <v>1</v>
      </c>
      <c r="O62" s="1" t="s">
        <v>2</v>
      </c>
    </row>
    <row r="63">
      <c r="A63" s="3">
        <v>1.0</v>
      </c>
      <c r="B63" s="3">
        <f t="shared" ref="B63:B74" si="33">(($B2-$H$58)^2) + (($C2-$I$58)^2)</f>
        <v>10.80555556</v>
      </c>
      <c r="C63" s="3">
        <f t="shared" ref="C63:C74" si="34">(($B2-$K$58)^2) + (($C2-$L$58)^2)</f>
        <v>50</v>
      </c>
      <c r="D63" s="3">
        <f t="shared" ref="D63:D74" si="35">(($B2-$N$58)^2) + (($C2-$O$58)^2)</f>
        <v>121.8055556</v>
      </c>
      <c r="E63" s="3" t="str">
        <f t="shared" ref="E63:E74" si="36">IF(B63&lt;=C63, IF(B63&lt;=D63, "A", "C"), IF(C63&lt;=D63, "B", "C"))</f>
        <v>A</v>
      </c>
      <c r="F63" s="5"/>
      <c r="G63" s="3">
        <f t="shared" ref="G63:G74" si="37">IF($E63 = "A",$A63, "-")</f>
        <v>1</v>
      </c>
      <c r="H63" s="3">
        <f t="shared" ref="H63:H74" si="38">IF($G63 = "-", "", VLOOKUP($G63, $A$2:$C$13, 2, FALSE))</f>
        <v>1</v>
      </c>
      <c r="I63" s="3">
        <f t="shared" ref="I63:I74" si="39">IF($G63 = "-", "", VLOOKUP($G63,$A$2:$C$13, 3, FALSE))</f>
        <v>2</v>
      </c>
      <c r="J63" s="3" t="str">
        <f t="shared" ref="J63:J74" si="40">IF($E63 = "B",$A63, "-")</f>
        <v>-</v>
      </c>
      <c r="K63" s="3" t="str">
        <f t="shared" ref="K63:K74" si="41">IF($J63 = "-", "", VLOOKUP($J63,$A$2:$C$13, 2, FALSE))</f>
        <v/>
      </c>
      <c r="L63" s="3" t="str">
        <f t="shared" ref="L63:L74" si="42">IF($J63 = "-", "", VLOOKUP($J63,$A$2:$C$13, 3, FALSE))</f>
        <v/>
      </c>
      <c r="M63" s="3" t="str">
        <f t="shared" ref="M63:M74" si="43">IF($E63 = "C",$A63, "-")</f>
        <v>-</v>
      </c>
      <c r="N63" s="3" t="str">
        <f t="shared" ref="N63:N74" si="44">IF($M63 = "-", "", VLOOKUP($M63,$A$2:$C$13, 2, FALSE))</f>
        <v/>
      </c>
      <c r="O63" s="3" t="str">
        <f t="shared" ref="O63:O74" si="45">IF($M63 = "-", "", VLOOKUP($M63,$A$2:$C$13, 3, FALSE))</f>
        <v/>
      </c>
    </row>
    <row r="64">
      <c r="A64" s="3">
        <v>2.0</v>
      </c>
      <c r="B64" s="3">
        <f t="shared" si="33"/>
        <v>10.47222222</v>
      </c>
      <c r="C64" s="3">
        <f t="shared" si="34"/>
        <v>36</v>
      </c>
      <c r="D64" s="3">
        <f t="shared" si="35"/>
        <v>139.4722222</v>
      </c>
      <c r="E64" s="3" t="str">
        <f t="shared" si="36"/>
        <v>A</v>
      </c>
      <c r="F64" s="5"/>
      <c r="G64" s="3">
        <f t="shared" si="37"/>
        <v>2</v>
      </c>
      <c r="H64" s="3">
        <f t="shared" si="38"/>
        <v>2</v>
      </c>
      <c r="I64" s="3">
        <f t="shared" si="39"/>
        <v>1</v>
      </c>
      <c r="J64" s="3" t="str">
        <f t="shared" si="40"/>
        <v>-</v>
      </c>
      <c r="K64" s="3" t="str">
        <f t="shared" si="41"/>
        <v/>
      </c>
      <c r="L64" s="3" t="str">
        <f t="shared" si="42"/>
        <v/>
      </c>
      <c r="M64" s="3" t="str">
        <f t="shared" si="43"/>
        <v>-</v>
      </c>
      <c r="N64" s="3" t="str">
        <f t="shared" si="44"/>
        <v/>
      </c>
      <c r="O64" s="3" t="str">
        <f t="shared" si="45"/>
        <v/>
      </c>
    </row>
    <row r="65">
      <c r="A65" s="3">
        <v>3.0</v>
      </c>
      <c r="B65" s="3">
        <f t="shared" si="33"/>
        <v>15.13888889</v>
      </c>
      <c r="C65" s="3">
        <f t="shared" si="34"/>
        <v>49</v>
      </c>
      <c r="D65" s="3">
        <f t="shared" si="35"/>
        <v>144.1388889</v>
      </c>
      <c r="E65" s="3" t="str">
        <f t="shared" si="36"/>
        <v>A</v>
      </c>
      <c r="F65" s="5"/>
      <c r="G65" s="3">
        <f t="shared" si="37"/>
        <v>3</v>
      </c>
      <c r="H65" s="3">
        <f t="shared" si="38"/>
        <v>1</v>
      </c>
      <c r="I65" s="3">
        <f t="shared" si="39"/>
        <v>1</v>
      </c>
      <c r="J65" s="3" t="str">
        <f t="shared" si="40"/>
        <v>-</v>
      </c>
      <c r="K65" s="3" t="str">
        <f t="shared" si="41"/>
        <v/>
      </c>
      <c r="L65" s="3" t="str">
        <f t="shared" si="42"/>
        <v/>
      </c>
      <c r="M65" s="3" t="str">
        <f t="shared" si="43"/>
        <v>-</v>
      </c>
      <c r="N65" s="3" t="str">
        <f t="shared" si="44"/>
        <v/>
      </c>
      <c r="O65" s="3" t="str">
        <f t="shared" si="45"/>
        <v/>
      </c>
    </row>
    <row r="66">
      <c r="A66" s="3">
        <v>4.0</v>
      </c>
      <c r="B66" s="3">
        <f t="shared" si="33"/>
        <v>6.138888889</v>
      </c>
      <c r="C66" s="3">
        <f t="shared" si="34"/>
        <v>37</v>
      </c>
      <c r="D66" s="3">
        <f t="shared" si="35"/>
        <v>117.1388889</v>
      </c>
      <c r="E66" s="3" t="str">
        <f t="shared" si="36"/>
        <v>A</v>
      </c>
      <c r="F66" s="5"/>
      <c r="G66" s="3">
        <f t="shared" si="37"/>
        <v>4</v>
      </c>
      <c r="H66" s="3">
        <f t="shared" si="38"/>
        <v>2</v>
      </c>
      <c r="I66" s="3">
        <f t="shared" si="39"/>
        <v>2</v>
      </c>
      <c r="J66" s="3" t="str">
        <f t="shared" si="40"/>
        <v>-</v>
      </c>
      <c r="K66" s="3" t="str">
        <f t="shared" si="41"/>
        <v/>
      </c>
      <c r="L66" s="3" t="str">
        <f t="shared" si="42"/>
        <v/>
      </c>
      <c r="M66" s="3" t="str">
        <f t="shared" si="43"/>
        <v>-</v>
      </c>
      <c r="N66" s="3" t="str">
        <f t="shared" si="44"/>
        <v/>
      </c>
      <c r="O66" s="3" t="str">
        <f t="shared" si="45"/>
        <v/>
      </c>
    </row>
    <row r="67">
      <c r="A67" s="3">
        <v>5.0</v>
      </c>
      <c r="B67" s="3">
        <f t="shared" si="33"/>
        <v>45.80555556</v>
      </c>
      <c r="C67" s="3">
        <f t="shared" si="34"/>
        <v>64</v>
      </c>
      <c r="D67" s="3">
        <f t="shared" si="35"/>
        <v>30.80555556</v>
      </c>
      <c r="E67" s="3" t="str">
        <f t="shared" si="36"/>
        <v>C</v>
      </c>
      <c r="F67" s="5"/>
      <c r="G67" s="3" t="str">
        <f t="shared" si="37"/>
        <v>-</v>
      </c>
      <c r="H67" s="3" t="str">
        <f t="shared" si="38"/>
        <v/>
      </c>
      <c r="I67" s="3" t="str">
        <f t="shared" si="39"/>
        <v/>
      </c>
      <c r="J67" s="3" t="str">
        <f t="shared" si="40"/>
        <v>-</v>
      </c>
      <c r="K67" s="3" t="str">
        <f t="shared" si="41"/>
        <v/>
      </c>
      <c r="L67" s="3" t="str">
        <f t="shared" si="42"/>
        <v/>
      </c>
      <c r="M67" s="3">
        <f t="shared" si="43"/>
        <v>5</v>
      </c>
      <c r="N67" s="3">
        <f t="shared" si="44"/>
        <v>8</v>
      </c>
      <c r="O67" s="3">
        <f t="shared" si="45"/>
        <v>9</v>
      </c>
    </row>
    <row r="68">
      <c r="A68" s="3">
        <v>6.0</v>
      </c>
      <c r="B68" s="3">
        <f t="shared" si="33"/>
        <v>45.47222222</v>
      </c>
      <c r="C68" s="3">
        <f t="shared" si="34"/>
        <v>50</v>
      </c>
      <c r="D68" s="3">
        <f t="shared" si="35"/>
        <v>48.47222222</v>
      </c>
      <c r="E68" s="3" t="str">
        <f t="shared" si="36"/>
        <v>A</v>
      </c>
      <c r="F68" s="5"/>
      <c r="G68" s="3">
        <f t="shared" si="37"/>
        <v>6</v>
      </c>
      <c r="H68" s="3">
        <f t="shared" si="38"/>
        <v>9</v>
      </c>
      <c r="I68" s="3">
        <f t="shared" si="39"/>
        <v>8</v>
      </c>
      <c r="J68" s="3" t="str">
        <f t="shared" si="40"/>
        <v>-</v>
      </c>
      <c r="K68" s="3" t="str">
        <f t="shared" si="41"/>
        <v/>
      </c>
      <c r="L68" s="3" t="str">
        <f t="shared" si="42"/>
        <v/>
      </c>
      <c r="M68" s="3" t="str">
        <f t="shared" si="43"/>
        <v>-</v>
      </c>
      <c r="N68" s="3" t="str">
        <f t="shared" si="44"/>
        <v/>
      </c>
      <c r="O68" s="3" t="str">
        <f t="shared" si="45"/>
        <v/>
      </c>
    </row>
    <row r="69">
      <c r="A69" s="3">
        <v>7.0</v>
      </c>
      <c r="B69" s="3">
        <f t="shared" si="33"/>
        <v>55.13888889</v>
      </c>
      <c r="C69" s="3">
        <f t="shared" si="34"/>
        <v>65</v>
      </c>
      <c r="D69" s="3">
        <f t="shared" si="35"/>
        <v>40.13888889</v>
      </c>
      <c r="E69" s="3" t="str">
        <f t="shared" si="36"/>
        <v>C</v>
      </c>
      <c r="F69" s="5"/>
      <c r="G69" s="3" t="str">
        <f t="shared" si="37"/>
        <v>-</v>
      </c>
      <c r="H69" s="3" t="str">
        <f t="shared" si="38"/>
        <v/>
      </c>
      <c r="I69" s="3" t="str">
        <f t="shared" si="39"/>
        <v/>
      </c>
      <c r="J69" s="3" t="str">
        <f t="shared" si="40"/>
        <v>-</v>
      </c>
      <c r="K69" s="3" t="str">
        <f t="shared" si="41"/>
        <v/>
      </c>
      <c r="L69" s="3" t="str">
        <f t="shared" si="42"/>
        <v/>
      </c>
      <c r="M69" s="3">
        <f t="shared" si="43"/>
        <v>7</v>
      </c>
      <c r="N69" s="3">
        <f t="shared" si="44"/>
        <v>9</v>
      </c>
      <c r="O69" s="3">
        <f t="shared" si="45"/>
        <v>9</v>
      </c>
    </row>
    <row r="70">
      <c r="A70" s="3">
        <v>8.0</v>
      </c>
      <c r="B70" s="3">
        <f t="shared" si="33"/>
        <v>36.13888889</v>
      </c>
      <c r="C70" s="3">
        <f t="shared" si="34"/>
        <v>49</v>
      </c>
      <c r="D70" s="3">
        <f t="shared" si="35"/>
        <v>39.13888889</v>
      </c>
      <c r="E70" s="3" t="str">
        <f t="shared" si="36"/>
        <v>A</v>
      </c>
      <c r="F70" s="5"/>
      <c r="G70" s="3">
        <f t="shared" si="37"/>
        <v>8</v>
      </c>
      <c r="H70" s="3">
        <f t="shared" si="38"/>
        <v>8</v>
      </c>
      <c r="I70" s="3">
        <f t="shared" si="39"/>
        <v>8</v>
      </c>
      <c r="J70" s="3" t="str">
        <f t="shared" si="40"/>
        <v>-</v>
      </c>
      <c r="K70" s="3" t="str">
        <f t="shared" si="41"/>
        <v/>
      </c>
      <c r="L70" s="3" t="str">
        <f t="shared" si="42"/>
        <v/>
      </c>
      <c r="M70" s="3" t="str">
        <f t="shared" si="43"/>
        <v>-</v>
      </c>
      <c r="N70" s="3" t="str">
        <f t="shared" si="44"/>
        <v/>
      </c>
      <c r="O70" s="3" t="str">
        <f t="shared" si="45"/>
        <v/>
      </c>
    </row>
    <row r="71">
      <c r="A71" s="3">
        <v>9.0</v>
      </c>
      <c r="B71" s="3">
        <f t="shared" si="33"/>
        <v>136.4722222</v>
      </c>
      <c r="C71" s="3">
        <f t="shared" si="34"/>
        <v>245</v>
      </c>
      <c r="D71" s="3">
        <f t="shared" si="35"/>
        <v>13.47222222</v>
      </c>
      <c r="E71" s="3" t="str">
        <f t="shared" si="36"/>
        <v>C</v>
      </c>
      <c r="F71" s="5"/>
      <c r="G71" s="3" t="str">
        <f t="shared" si="37"/>
        <v>-</v>
      </c>
      <c r="H71" s="3" t="str">
        <f t="shared" si="38"/>
        <v/>
      </c>
      <c r="I71" s="3" t="str">
        <f t="shared" si="39"/>
        <v/>
      </c>
      <c r="J71" s="3" t="str">
        <f t="shared" si="40"/>
        <v>-</v>
      </c>
      <c r="K71" s="3" t="str">
        <f t="shared" si="41"/>
        <v/>
      </c>
      <c r="L71" s="3" t="str">
        <f t="shared" si="42"/>
        <v/>
      </c>
      <c r="M71" s="3">
        <f t="shared" si="43"/>
        <v>9</v>
      </c>
      <c r="N71" s="3">
        <f t="shared" si="44"/>
        <v>1</v>
      </c>
      <c r="O71" s="3">
        <f t="shared" si="45"/>
        <v>15</v>
      </c>
    </row>
    <row r="72">
      <c r="A72" s="3">
        <v>10.0</v>
      </c>
      <c r="B72" s="3">
        <f t="shared" si="33"/>
        <v>131.8055556</v>
      </c>
      <c r="C72" s="3">
        <f t="shared" si="34"/>
        <v>232</v>
      </c>
      <c r="D72" s="3">
        <f t="shared" si="35"/>
        <v>8.805555556</v>
      </c>
      <c r="E72" s="3" t="str">
        <f t="shared" si="36"/>
        <v>C</v>
      </c>
      <c r="F72" s="5"/>
      <c r="G72" s="3" t="str">
        <f t="shared" si="37"/>
        <v>-</v>
      </c>
      <c r="H72" s="3" t="str">
        <f t="shared" si="38"/>
        <v/>
      </c>
      <c r="I72" s="3" t="str">
        <f t="shared" si="39"/>
        <v/>
      </c>
      <c r="J72" s="3" t="str">
        <f t="shared" si="40"/>
        <v>-</v>
      </c>
      <c r="K72" s="3" t="str">
        <f t="shared" si="41"/>
        <v/>
      </c>
      <c r="L72" s="3" t="str">
        <f t="shared" si="42"/>
        <v/>
      </c>
      <c r="M72" s="3">
        <f t="shared" si="43"/>
        <v>10</v>
      </c>
      <c r="N72" s="3">
        <f t="shared" si="44"/>
        <v>2</v>
      </c>
      <c r="O72" s="3">
        <f t="shared" si="45"/>
        <v>15</v>
      </c>
    </row>
    <row r="73">
      <c r="A73" s="3">
        <v>11.0</v>
      </c>
      <c r="B73" s="3">
        <f t="shared" si="33"/>
        <v>114.8055556</v>
      </c>
      <c r="C73" s="3">
        <f t="shared" si="34"/>
        <v>218</v>
      </c>
      <c r="D73" s="3">
        <f t="shared" si="35"/>
        <v>9.805555556</v>
      </c>
      <c r="E73" s="3" t="str">
        <f t="shared" si="36"/>
        <v>C</v>
      </c>
      <c r="F73" s="5"/>
      <c r="G73" s="3" t="str">
        <f t="shared" si="37"/>
        <v>-</v>
      </c>
      <c r="H73" s="3" t="str">
        <f t="shared" si="38"/>
        <v/>
      </c>
      <c r="I73" s="3" t="str">
        <f t="shared" si="39"/>
        <v/>
      </c>
      <c r="J73" s="3" t="str">
        <f t="shared" si="40"/>
        <v>-</v>
      </c>
      <c r="K73" s="3" t="str">
        <f t="shared" si="41"/>
        <v/>
      </c>
      <c r="L73" s="3" t="str">
        <f t="shared" si="42"/>
        <v/>
      </c>
      <c r="M73" s="3">
        <f t="shared" si="43"/>
        <v>11</v>
      </c>
      <c r="N73" s="3">
        <f t="shared" si="44"/>
        <v>1</v>
      </c>
      <c r="O73" s="3">
        <f t="shared" si="45"/>
        <v>14</v>
      </c>
    </row>
    <row r="74">
      <c r="A74" s="3">
        <v>12.0</v>
      </c>
      <c r="B74" s="3">
        <f t="shared" si="33"/>
        <v>110.1388889</v>
      </c>
      <c r="C74" s="3">
        <f t="shared" si="34"/>
        <v>205</v>
      </c>
      <c r="D74" s="3">
        <f t="shared" si="35"/>
        <v>5.138888889</v>
      </c>
      <c r="E74" s="3" t="str">
        <f t="shared" si="36"/>
        <v>C</v>
      </c>
      <c r="F74" s="5"/>
      <c r="G74" s="3" t="str">
        <f t="shared" si="37"/>
        <v>-</v>
      </c>
      <c r="H74" s="3" t="str">
        <f t="shared" si="38"/>
        <v/>
      </c>
      <c r="I74" s="3" t="str">
        <f t="shared" si="39"/>
        <v/>
      </c>
      <c r="J74" s="3" t="str">
        <f t="shared" si="40"/>
        <v>-</v>
      </c>
      <c r="K74" s="3" t="str">
        <f t="shared" si="41"/>
        <v/>
      </c>
      <c r="L74" s="3" t="str">
        <f t="shared" si="42"/>
        <v/>
      </c>
      <c r="M74" s="3">
        <f t="shared" si="43"/>
        <v>12</v>
      </c>
      <c r="N74" s="3">
        <f t="shared" si="44"/>
        <v>2</v>
      </c>
      <c r="O74" s="3">
        <f t="shared" si="45"/>
        <v>14</v>
      </c>
    </row>
    <row r="75">
      <c r="A75" s="5"/>
      <c r="B75" s="5"/>
      <c r="C75" s="5"/>
      <c r="D75" s="5"/>
      <c r="E75" s="5"/>
      <c r="F75" s="5"/>
      <c r="G75" s="14" t="s">
        <v>19</v>
      </c>
      <c r="H75" s="14">
        <f t="shared" ref="H75:I75" si="46">IFERROR(AVERAGE(H63:H74), H58)</f>
        <v>3.833333333</v>
      </c>
      <c r="I75" s="14">
        <f t="shared" si="46"/>
        <v>3.666666667</v>
      </c>
      <c r="J75" s="14" t="s">
        <v>19</v>
      </c>
      <c r="K75" s="14">
        <f t="shared" ref="K75:L75" si="47">IFERROR(AVERAGE(K63:K74), K58)</f>
        <v>8</v>
      </c>
      <c r="L75" s="14">
        <f t="shared" si="47"/>
        <v>1</v>
      </c>
      <c r="M75" s="14" t="s">
        <v>19</v>
      </c>
      <c r="N75" s="14">
        <f t="shared" ref="N75:O75" si="48">IFERROR(AVERAGE(N63:N74), N58)</f>
        <v>3.833333333</v>
      </c>
      <c r="O75" s="14">
        <f t="shared" si="48"/>
        <v>12.66666667</v>
      </c>
    </row>
    <row r="76"/>
    <row r="77"/>
    <row r="78">
      <c r="A78" s="15" t="s">
        <v>51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1"/>
    </row>
    <row r="79"/>
    <row r="80">
      <c r="A80" s="16" t="s">
        <v>52</v>
      </c>
      <c r="B80" s="10"/>
      <c r="C80" s="11"/>
    </row>
    <row r="81">
      <c r="A81" s="17" t="s">
        <v>24</v>
      </c>
      <c r="B81" s="16" t="s">
        <v>25</v>
      </c>
      <c r="C81" s="11"/>
    </row>
    <row r="82">
      <c r="A82" s="13"/>
      <c r="B82" s="1" t="s">
        <v>1</v>
      </c>
      <c r="C82" s="1" t="s">
        <v>2</v>
      </c>
      <c r="D82" s="1" t="s">
        <v>26</v>
      </c>
    </row>
    <row r="83">
      <c r="A83" s="3" t="s">
        <v>7</v>
      </c>
      <c r="B83" s="3">
        <v>3.8333333333333335</v>
      </c>
      <c r="C83" s="3">
        <v>3.6666666666666665</v>
      </c>
      <c r="D83" s="18" t="s">
        <v>53</v>
      </c>
    </row>
    <row r="84">
      <c r="A84" s="3" t="s">
        <v>9</v>
      </c>
      <c r="B84" s="3">
        <v>3.8333333333333335</v>
      </c>
      <c r="C84" s="3">
        <v>12.666666666666666</v>
      </c>
      <c r="D84" s="18" t="s">
        <v>54</v>
      </c>
    </row>
    <row r="85"/>
    <row r="86">
      <c r="A86" s="6" t="s">
        <v>30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8"/>
    </row>
    <row r="87">
      <c r="A87" s="19" t="s">
        <v>0</v>
      </c>
      <c r="B87" s="19" t="s">
        <v>19</v>
      </c>
      <c r="C87" s="19" t="s">
        <v>31</v>
      </c>
      <c r="D87" s="4"/>
    </row>
    <row r="88">
      <c r="A88" s="20">
        <v>1.0</v>
      </c>
      <c r="B88" s="20" t="str">
        <f t="shared" ref="B88:B99" si="49">VLOOKUP(A88, A63:E74, 5, FALSE)</f>
        <v>A</v>
      </c>
      <c r="C88" s="20" t="s">
        <v>9</v>
      </c>
    </row>
    <row r="89">
      <c r="A89" s="20">
        <v>2.0</v>
      </c>
      <c r="B89" s="20" t="str">
        <f t="shared" si="49"/>
        <v>A</v>
      </c>
      <c r="C89" s="20" t="s">
        <v>9</v>
      </c>
    </row>
    <row r="90">
      <c r="A90" s="20">
        <v>3.0</v>
      </c>
      <c r="B90" s="20" t="str">
        <f t="shared" si="49"/>
        <v>A</v>
      </c>
      <c r="C90" s="20" t="s">
        <v>9</v>
      </c>
    </row>
    <row r="91">
      <c r="A91" s="20">
        <v>4.0</v>
      </c>
      <c r="B91" s="20" t="str">
        <f t="shared" si="49"/>
        <v>A</v>
      </c>
      <c r="C91" s="20" t="s">
        <v>9</v>
      </c>
    </row>
    <row r="92">
      <c r="A92" s="20">
        <v>5.0</v>
      </c>
      <c r="B92" s="20" t="str">
        <f t="shared" si="49"/>
        <v>C</v>
      </c>
      <c r="C92" s="20" t="s">
        <v>7</v>
      </c>
    </row>
    <row r="93">
      <c r="A93" s="20">
        <v>6.0</v>
      </c>
      <c r="B93" s="20" t="str">
        <f t="shared" si="49"/>
        <v>A</v>
      </c>
      <c r="C93" s="20" t="s">
        <v>9</v>
      </c>
    </row>
    <row r="94">
      <c r="A94" s="20">
        <v>7.0</v>
      </c>
      <c r="B94" s="20" t="str">
        <f t="shared" si="49"/>
        <v>C</v>
      </c>
      <c r="C94" s="20" t="s">
        <v>7</v>
      </c>
    </row>
    <row r="95">
      <c r="A95" s="20">
        <v>8.0</v>
      </c>
      <c r="B95" s="20" t="str">
        <f t="shared" si="49"/>
        <v>A</v>
      </c>
      <c r="C95" s="20" t="s">
        <v>9</v>
      </c>
    </row>
    <row r="96">
      <c r="A96" s="20">
        <v>9.0</v>
      </c>
      <c r="B96" s="20" t="str">
        <f t="shared" si="49"/>
        <v>C</v>
      </c>
      <c r="C96" s="20" t="s">
        <v>7</v>
      </c>
    </row>
    <row r="97">
      <c r="A97" s="20">
        <v>10.0</v>
      </c>
      <c r="B97" s="20" t="str">
        <f t="shared" si="49"/>
        <v>C</v>
      </c>
      <c r="C97" s="20" t="s">
        <v>7</v>
      </c>
    </row>
    <row r="98">
      <c r="A98" s="20">
        <v>11.0</v>
      </c>
      <c r="B98" s="20" t="str">
        <f t="shared" si="49"/>
        <v>C</v>
      </c>
      <c r="C98" s="20" t="s">
        <v>7</v>
      </c>
    </row>
    <row r="99">
      <c r="A99" s="20">
        <v>12.0</v>
      </c>
      <c r="B99" s="20" t="str">
        <f t="shared" si="49"/>
        <v>C</v>
      </c>
      <c r="C99" s="20" t="s">
        <v>7</v>
      </c>
    </row>
    <row r="100">
      <c r="A100" s="58"/>
      <c r="B100" s="58"/>
      <c r="C100" s="58"/>
    </row>
    <row r="101">
      <c r="A101" s="21" t="s">
        <v>33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1"/>
    </row>
    <row r="102">
      <c r="A102" s="1" t="s">
        <v>0</v>
      </c>
      <c r="B102" s="22">
        <v>1.0</v>
      </c>
      <c r="C102" s="22">
        <v>2.0</v>
      </c>
      <c r="D102" s="22">
        <v>3.0</v>
      </c>
      <c r="E102" s="22">
        <v>4.0</v>
      </c>
      <c r="F102" s="22">
        <v>5.0</v>
      </c>
      <c r="G102" s="22">
        <v>6.0</v>
      </c>
      <c r="H102" s="22">
        <v>7.0</v>
      </c>
      <c r="I102" s="22">
        <v>8.0</v>
      </c>
      <c r="J102" s="22">
        <v>9.0</v>
      </c>
      <c r="K102" s="22">
        <v>10.0</v>
      </c>
      <c r="L102" s="22">
        <v>11.0</v>
      </c>
      <c r="M102" s="22">
        <v>12.0</v>
      </c>
    </row>
    <row r="103">
      <c r="A103" s="2">
        <v>1.0</v>
      </c>
      <c r="B103" s="3">
        <f t="shared" ref="B103:B114" si="50">SQRT(((B$2-B2)^2) + ((C$2-C2)^2))</f>
        <v>0</v>
      </c>
      <c r="C103" s="3">
        <f t="shared" ref="C103:C114" si="51">SQRT(((B$3-B2)^2) + ((C$3-C2)^2))</f>
        <v>1.414213562</v>
      </c>
      <c r="D103" s="3">
        <f t="shared" ref="D103:D114" si="52">SQRT(((B$4-B2)^2) + ((C$4-C2)^2))</f>
        <v>1</v>
      </c>
      <c r="E103" s="3">
        <f t="shared" ref="E103:E114" si="53">SQRT(((B$5-B2)^2) + ((C$5-C2)^2))</f>
        <v>1</v>
      </c>
      <c r="F103" s="3">
        <f t="shared" ref="F103:F114" si="54">SQRT(((B$6-B2)^2) + ((C$6-C2)^2))</f>
        <v>9.899494937</v>
      </c>
      <c r="G103" s="3">
        <f t="shared" ref="G103:G114" si="55">SQRT(((B$7-B2)^2) + ((C$7-C2)^2))</f>
        <v>10</v>
      </c>
      <c r="H103" s="3">
        <f t="shared" ref="H103:H114" si="56">SQRT(((B$8-B2)^2) + ((C$8-C2)^2))</f>
        <v>10.63014581</v>
      </c>
      <c r="I103" s="3">
        <f t="shared" ref="I103:I114" si="57">SQRT(((B$9-B2)^2) + ((C$9-C2)^2))</f>
        <v>9.219544457</v>
      </c>
      <c r="J103" s="3">
        <f t="shared" ref="J103:J114" si="58">SQRT(((B$10-B2)^2) + ((C$10-C2)^2))</f>
        <v>13</v>
      </c>
      <c r="K103" s="3">
        <f t="shared" ref="K103:K114" si="59">SQRT(((B$11-B2)^2) + ((C$11-C2)^2))</f>
        <v>13.03840481</v>
      </c>
      <c r="L103" s="3">
        <f t="shared" ref="L103:L114" si="60">SQRT(((B$12-B2)^2) + ((C$12-C2)^2))</f>
        <v>12</v>
      </c>
      <c r="M103" s="3">
        <f t="shared" ref="M103:M114" si="61">SQRT(((B$13-B2)^2) + ((C$13-C2)^2))</f>
        <v>12.04159458</v>
      </c>
    </row>
    <row r="104">
      <c r="A104" s="2">
        <v>2.0</v>
      </c>
      <c r="B104" s="3">
        <f t="shared" si="50"/>
        <v>1.414213562</v>
      </c>
      <c r="C104" s="3">
        <f t="shared" si="51"/>
        <v>0</v>
      </c>
      <c r="D104" s="3">
        <f t="shared" si="52"/>
        <v>1</v>
      </c>
      <c r="E104" s="3">
        <f t="shared" si="53"/>
        <v>1</v>
      </c>
      <c r="F104" s="3">
        <f t="shared" si="54"/>
        <v>10</v>
      </c>
      <c r="G104" s="3">
        <f t="shared" si="55"/>
        <v>9.899494937</v>
      </c>
      <c r="H104" s="3">
        <f t="shared" si="56"/>
        <v>10.63014581</v>
      </c>
      <c r="I104" s="3">
        <f t="shared" si="57"/>
        <v>9.219544457</v>
      </c>
      <c r="J104" s="3">
        <f t="shared" si="58"/>
        <v>14.03566885</v>
      </c>
      <c r="K104" s="3">
        <f t="shared" si="59"/>
        <v>14</v>
      </c>
      <c r="L104" s="3">
        <f t="shared" si="60"/>
        <v>13.03840481</v>
      </c>
      <c r="M104" s="3">
        <f t="shared" si="61"/>
        <v>13</v>
      </c>
    </row>
    <row r="105">
      <c r="A105" s="2">
        <v>3.0</v>
      </c>
      <c r="B105" s="3">
        <f t="shared" si="50"/>
        <v>1</v>
      </c>
      <c r="C105" s="3">
        <f t="shared" si="51"/>
        <v>1</v>
      </c>
      <c r="D105" s="3">
        <f t="shared" si="52"/>
        <v>0</v>
      </c>
      <c r="E105" s="3">
        <f t="shared" si="53"/>
        <v>1.414213562</v>
      </c>
      <c r="F105" s="3">
        <f t="shared" si="54"/>
        <v>10.63014581</v>
      </c>
      <c r="G105" s="3">
        <f t="shared" si="55"/>
        <v>10.63014581</v>
      </c>
      <c r="H105" s="3">
        <f t="shared" si="56"/>
        <v>11.3137085</v>
      </c>
      <c r="I105" s="3">
        <f t="shared" si="57"/>
        <v>9.899494937</v>
      </c>
      <c r="J105" s="3">
        <f t="shared" si="58"/>
        <v>14</v>
      </c>
      <c r="K105" s="3">
        <f t="shared" si="59"/>
        <v>14.03566885</v>
      </c>
      <c r="L105" s="3">
        <f t="shared" si="60"/>
        <v>13</v>
      </c>
      <c r="M105" s="3">
        <f t="shared" si="61"/>
        <v>13.03840481</v>
      </c>
    </row>
    <row r="106">
      <c r="A106" s="2">
        <v>4.0</v>
      </c>
      <c r="B106" s="3">
        <f t="shared" si="50"/>
        <v>1</v>
      </c>
      <c r="C106" s="3">
        <f t="shared" si="51"/>
        <v>1</v>
      </c>
      <c r="D106" s="3">
        <f t="shared" si="52"/>
        <v>1.414213562</v>
      </c>
      <c r="E106" s="3">
        <f t="shared" si="53"/>
        <v>0</v>
      </c>
      <c r="F106" s="3">
        <f t="shared" si="54"/>
        <v>9.219544457</v>
      </c>
      <c r="G106" s="3">
        <f t="shared" si="55"/>
        <v>9.219544457</v>
      </c>
      <c r="H106" s="3">
        <f t="shared" si="56"/>
        <v>9.899494937</v>
      </c>
      <c r="I106" s="3">
        <f t="shared" si="57"/>
        <v>8.485281374</v>
      </c>
      <c r="J106" s="3">
        <f t="shared" si="58"/>
        <v>13.03840481</v>
      </c>
      <c r="K106" s="3">
        <f t="shared" si="59"/>
        <v>13</v>
      </c>
      <c r="L106" s="3">
        <f t="shared" si="60"/>
        <v>12.04159458</v>
      </c>
      <c r="M106" s="3">
        <f t="shared" si="61"/>
        <v>12</v>
      </c>
    </row>
    <row r="107">
      <c r="A107" s="2">
        <v>5.0</v>
      </c>
      <c r="B107" s="3">
        <f t="shared" si="50"/>
        <v>9.899494937</v>
      </c>
      <c r="C107" s="3">
        <f t="shared" si="51"/>
        <v>10</v>
      </c>
      <c r="D107" s="3">
        <f t="shared" si="52"/>
        <v>10.63014581</v>
      </c>
      <c r="E107" s="3">
        <f t="shared" si="53"/>
        <v>9.219544457</v>
      </c>
      <c r="F107" s="3">
        <f t="shared" si="54"/>
        <v>0</v>
      </c>
      <c r="G107" s="3">
        <f t="shared" si="55"/>
        <v>1.414213562</v>
      </c>
      <c r="H107" s="3">
        <f t="shared" si="56"/>
        <v>1</v>
      </c>
      <c r="I107" s="3">
        <f t="shared" si="57"/>
        <v>1</v>
      </c>
      <c r="J107" s="3">
        <f t="shared" si="58"/>
        <v>9.219544457</v>
      </c>
      <c r="K107" s="3">
        <f t="shared" si="59"/>
        <v>8.485281374</v>
      </c>
      <c r="L107" s="3">
        <f t="shared" si="60"/>
        <v>8.602325267</v>
      </c>
      <c r="M107" s="3">
        <f t="shared" si="61"/>
        <v>7.810249676</v>
      </c>
    </row>
    <row r="108">
      <c r="A108" s="2">
        <v>6.0</v>
      </c>
      <c r="B108" s="3">
        <f t="shared" si="50"/>
        <v>10</v>
      </c>
      <c r="C108" s="3">
        <f t="shared" si="51"/>
        <v>9.899494937</v>
      </c>
      <c r="D108" s="3">
        <f t="shared" si="52"/>
        <v>10.63014581</v>
      </c>
      <c r="E108" s="3">
        <f t="shared" si="53"/>
        <v>9.219544457</v>
      </c>
      <c r="F108" s="3">
        <f t="shared" si="54"/>
        <v>1.414213562</v>
      </c>
      <c r="G108" s="3">
        <f t="shared" si="55"/>
        <v>0</v>
      </c>
      <c r="H108" s="3">
        <f t="shared" si="56"/>
        <v>1</v>
      </c>
      <c r="I108" s="3">
        <f t="shared" si="57"/>
        <v>1</v>
      </c>
      <c r="J108" s="3">
        <f t="shared" si="58"/>
        <v>10.63014581</v>
      </c>
      <c r="K108" s="3">
        <f t="shared" si="59"/>
        <v>9.899494937</v>
      </c>
      <c r="L108" s="3">
        <f t="shared" si="60"/>
        <v>10</v>
      </c>
      <c r="M108" s="3">
        <f t="shared" si="61"/>
        <v>9.219544457</v>
      </c>
    </row>
    <row r="109">
      <c r="A109" s="2">
        <v>7.0</v>
      </c>
      <c r="B109" s="3">
        <f t="shared" si="50"/>
        <v>10.63014581</v>
      </c>
      <c r="C109" s="3">
        <f t="shared" si="51"/>
        <v>10.63014581</v>
      </c>
      <c r="D109" s="3">
        <f t="shared" si="52"/>
        <v>11.3137085</v>
      </c>
      <c r="E109" s="3">
        <f t="shared" si="53"/>
        <v>9.899494937</v>
      </c>
      <c r="F109" s="3">
        <f t="shared" si="54"/>
        <v>1</v>
      </c>
      <c r="G109" s="3">
        <f t="shared" si="55"/>
        <v>1</v>
      </c>
      <c r="H109" s="3">
        <f t="shared" si="56"/>
        <v>0</v>
      </c>
      <c r="I109" s="3">
        <f t="shared" si="57"/>
        <v>1.414213562</v>
      </c>
      <c r="J109" s="3">
        <f t="shared" si="58"/>
        <v>10</v>
      </c>
      <c r="K109" s="3">
        <f t="shared" si="59"/>
        <v>9.219544457</v>
      </c>
      <c r="L109" s="3">
        <f t="shared" si="60"/>
        <v>9.433981132</v>
      </c>
      <c r="M109" s="3">
        <f t="shared" si="61"/>
        <v>8.602325267</v>
      </c>
    </row>
    <row r="110">
      <c r="A110" s="2">
        <v>8.0</v>
      </c>
      <c r="B110" s="3">
        <f t="shared" si="50"/>
        <v>9.219544457</v>
      </c>
      <c r="C110" s="3">
        <f t="shared" si="51"/>
        <v>9.219544457</v>
      </c>
      <c r="D110" s="3">
        <f t="shared" si="52"/>
        <v>9.899494937</v>
      </c>
      <c r="E110" s="3">
        <f t="shared" si="53"/>
        <v>8.485281374</v>
      </c>
      <c r="F110" s="3">
        <f t="shared" si="54"/>
        <v>1</v>
      </c>
      <c r="G110" s="3">
        <f t="shared" si="55"/>
        <v>1</v>
      </c>
      <c r="H110" s="3">
        <f t="shared" si="56"/>
        <v>1.414213562</v>
      </c>
      <c r="I110" s="3">
        <f t="shared" si="57"/>
        <v>0</v>
      </c>
      <c r="J110" s="3">
        <f t="shared" si="58"/>
        <v>9.899494937</v>
      </c>
      <c r="K110" s="3">
        <f t="shared" si="59"/>
        <v>9.219544457</v>
      </c>
      <c r="L110" s="3">
        <f t="shared" si="60"/>
        <v>9.219544457</v>
      </c>
      <c r="M110" s="3">
        <f t="shared" si="61"/>
        <v>8.485281374</v>
      </c>
    </row>
    <row r="111">
      <c r="A111" s="2">
        <v>9.0</v>
      </c>
      <c r="B111" s="3">
        <f t="shared" si="50"/>
        <v>13</v>
      </c>
      <c r="C111" s="3">
        <f t="shared" si="51"/>
        <v>14.03566885</v>
      </c>
      <c r="D111" s="3">
        <f t="shared" si="52"/>
        <v>14</v>
      </c>
      <c r="E111" s="3">
        <f t="shared" si="53"/>
        <v>13.03840481</v>
      </c>
      <c r="F111" s="3">
        <f t="shared" si="54"/>
        <v>9.219544457</v>
      </c>
      <c r="G111" s="3">
        <f t="shared" si="55"/>
        <v>10.63014581</v>
      </c>
      <c r="H111" s="3">
        <f t="shared" si="56"/>
        <v>10</v>
      </c>
      <c r="I111" s="3">
        <f t="shared" si="57"/>
        <v>9.899494937</v>
      </c>
      <c r="J111" s="3">
        <f t="shared" si="58"/>
        <v>0</v>
      </c>
      <c r="K111" s="3">
        <f t="shared" si="59"/>
        <v>1</v>
      </c>
      <c r="L111" s="3">
        <f t="shared" si="60"/>
        <v>1</v>
      </c>
      <c r="M111" s="3">
        <f t="shared" si="61"/>
        <v>1.414213562</v>
      </c>
    </row>
    <row r="112">
      <c r="A112" s="2">
        <v>10.0</v>
      </c>
      <c r="B112" s="3">
        <f t="shared" si="50"/>
        <v>13.03840481</v>
      </c>
      <c r="C112" s="3">
        <f t="shared" si="51"/>
        <v>14</v>
      </c>
      <c r="D112" s="3">
        <f t="shared" si="52"/>
        <v>14.03566885</v>
      </c>
      <c r="E112" s="3">
        <f t="shared" si="53"/>
        <v>13</v>
      </c>
      <c r="F112" s="3">
        <f t="shared" si="54"/>
        <v>8.485281374</v>
      </c>
      <c r="G112" s="3">
        <f t="shared" si="55"/>
        <v>9.899494937</v>
      </c>
      <c r="H112" s="3">
        <f t="shared" si="56"/>
        <v>9.219544457</v>
      </c>
      <c r="I112" s="3">
        <f t="shared" si="57"/>
        <v>9.219544457</v>
      </c>
      <c r="J112" s="3">
        <f t="shared" si="58"/>
        <v>1</v>
      </c>
      <c r="K112" s="3">
        <f t="shared" si="59"/>
        <v>0</v>
      </c>
      <c r="L112" s="3">
        <f t="shared" si="60"/>
        <v>1.414213562</v>
      </c>
      <c r="M112" s="3">
        <f t="shared" si="61"/>
        <v>1</v>
      </c>
    </row>
    <row r="113">
      <c r="A113" s="2">
        <v>11.0</v>
      </c>
      <c r="B113" s="3">
        <f t="shared" si="50"/>
        <v>12</v>
      </c>
      <c r="C113" s="3">
        <f t="shared" si="51"/>
        <v>13.03840481</v>
      </c>
      <c r="D113" s="3">
        <f t="shared" si="52"/>
        <v>13</v>
      </c>
      <c r="E113" s="3">
        <f t="shared" si="53"/>
        <v>12.04159458</v>
      </c>
      <c r="F113" s="3">
        <f t="shared" si="54"/>
        <v>8.602325267</v>
      </c>
      <c r="G113" s="3">
        <f t="shared" si="55"/>
        <v>10</v>
      </c>
      <c r="H113" s="3">
        <f t="shared" si="56"/>
        <v>9.433981132</v>
      </c>
      <c r="I113" s="3">
        <f t="shared" si="57"/>
        <v>9.219544457</v>
      </c>
      <c r="J113" s="3">
        <f t="shared" si="58"/>
        <v>1</v>
      </c>
      <c r="K113" s="3">
        <f t="shared" si="59"/>
        <v>1.414213562</v>
      </c>
      <c r="L113" s="3">
        <f t="shared" si="60"/>
        <v>0</v>
      </c>
      <c r="M113" s="3">
        <f t="shared" si="61"/>
        <v>1</v>
      </c>
    </row>
    <row r="114">
      <c r="A114" s="2">
        <v>12.0</v>
      </c>
      <c r="B114" s="3">
        <f t="shared" si="50"/>
        <v>12.04159458</v>
      </c>
      <c r="C114" s="3">
        <f t="shared" si="51"/>
        <v>13</v>
      </c>
      <c r="D114" s="3">
        <f t="shared" si="52"/>
        <v>13.03840481</v>
      </c>
      <c r="E114" s="3">
        <f t="shared" si="53"/>
        <v>12</v>
      </c>
      <c r="F114" s="3">
        <f t="shared" si="54"/>
        <v>7.810249676</v>
      </c>
      <c r="G114" s="3">
        <f t="shared" si="55"/>
        <v>9.219544457</v>
      </c>
      <c r="H114" s="3">
        <f t="shared" si="56"/>
        <v>8.602325267</v>
      </c>
      <c r="I114" s="3">
        <f t="shared" si="57"/>
        <v>8.485281374</v>
      </c>
      <c r="J114" s="3">
        <f t="shared" si="58"/>
        <v>1.414213562</v>
      </c>
      <c r="K114" s="3">
        <f t="shared" si="59"/>
        <v>1</v>
      </c>
      <c r="L114" s="3">
        <f t="shared" si="60"/>
        <v>1</v>
      </c>
      <c r="M114" s="3">
        <f t="shared" si="61"/>
        <v>0</v>
      </c>
    </row>
    <row r="115"/>
    <row r="116">
      <c r="A116" s="1" t="s">
        <v>0</v>
      </c>
      <c r="B116" s="1" t="s">
        <v>34</v>
      </c>
      <c r="C116" s="1" t="s">
        <v>35</v>
      </c>
      <c r="D116" s="19" t="s">
        <v>36</v>
      </c>
      <c r="E116" s="1" t="s">
        <v>38</v>
      </c>
      <c r="G116" s="1" t="s">
        <v>24</v>
      </c>
      <c r="H116" s="1" t="s">
        <v>55</v>
      </c>
    </row>
    <row r="117">
      <c r="A117" s="2">
        <v>1.0</v>
      </c>
      <c r="B117" s="3">
        <f>SUM(B103:B106,B108,B110)/5</f>
        <v>4.526751604</v>
      </c>
      <c r="C117" s="3">
        <f>SUM(B111:B114,B107,B109)/6</f>
        <v>11.76827336</v>
      </c>
      <c r="D117" s="20">
        <f t="shared" ref="D117:D128" si="62">(C117-B117)/MAX(B117,C117)</f>
        <v>0.6153427553</v>
      </c>
      <c r="E117" s="23">
        <f>AVERAGE(D117:D128)</f>
        <v>0.3984592413</v>
      </c>
      <c r="G117" s="3" t="s">
        <v>7</v>
      </c>
      <c r="H117" s="3">
        <f>AVERAGE(D117:D120,D122,D124)</f>
        <v>0.3726543296</v>
      </c>
    </row>
    <row r="118">
      <c r="A118" s="2">
        <v>2.0</v>
      </c>
      <c r="B118" s="3">
        <f>SUM(C103:C106,C108,C110)/5</f>
        <v>4.506650591</v>
      </c>
      <c r="C118" s="3">
        <f>SUM(C111:C114,C107,C109)/6</f>
        <v>12.45070325</v>
      </c>
      <c r="D118" s="20">
        <f t="shared" si="62"/>
        <v>0.6380404783</v>
      </c>
      <c r="E118" s="24"/>
      <c r="G118" s="3" t="s">
        <v>9</v>
      </c>
      <c r="H118" s="3">
        <f>AVERAGE(D121,D123,D125:D128)</f>
        <v>0.424264153</v>
      </c>
    </row>
    <row r="119">
      <c r="A119" s="2">
        <v>3.0</v>
      </c>
      <c r="B119" s="3">
        <f>SUM(D103:D106,D108,D110)/5</f>
        <v>4.788770862</v>
      </c>
      <c r="C119" s="3">
        <f>SUM(D111:D114,D107,D109)/6</f>
        <v>12.66965466</v>
      </c>
      <c r="D119" s="20">
        <f t="shared" si="62"/>
        <v>0.6220283038</v>
      </c>
      <c r="E119" s="24"/>
    </row>
    <row r="120">
      <c r="A120" s="2">
        <v>4.0</v>
      </c>
      <c r="B120" s="3">
        <f>SUM(E103:E106,E108,E110)/5</f>
        <v>4.223807879</v>
      </c>
      <c r="C120" s="3">
        <f>SUM(E111:E114,E107,E109)/6</f>
        <v>11.53317313</v>
      </c>
      <c r="D120" s="20">
        <f t="shared" si="62"/>
        <v>0.6337687962</v>
      </c>
      <c r="E120" s="24"/>
    </row>
    <row r="121">
      <c r="A121" s="2">
        <v>5.0</v>
      </c>
      <c r="B121" s="3">
        <f>SUM(F111:F114,F107,F109)/5</f>
        <v>7.023480155</v>
      </c>
      <c r="C121" s="3">
        <f>SUM(F103:F106,F108,F110)/6</f>
        <v>7.027233128</v>
      </c>
      <c r="D121" s="20">
        <f t="shared" si="62"/>
        <v>0.0005340613018</v>
      </c>
      <c r="E121" s="24"/>
    </row>
    <row r="122">
      <c r="A122" s="2">
        <v>6.0</v>
      </c>
      <c r="B122" s="3">
        <f>SUM(G103:G106,G108,G110)/5</f>
        <v>8.149837041</v>
      </c>
      <c r="C122" s="3">
        <f>SUM(G111:G114,G107,G109)/6</f>
        <v>7.027233128</v>
      </c>
      <c r="D122" s="20">
        <f t="shared" si="62"/>
        <v>-0.1377455656</v>
      </c>
      <c r="E122" s="24"/>
    </row>
    <row r="123">
      <c r="A123" s="2">
        <v>7.0</v>
      </c>
      <c r="B123" s="3">
        <f>SUM(H111:H114,H107,H109)/5</f>
        <v>7.651170171</v>
      </c>
      <c r="C123" s="3">
        <f>SUM(H103:H106,H108,H110)/6</f>
        <v>7.481284771</v>
      </c>
      <c r="D123" s="20">
        <f t="shared" si="62"/>
        <v>-0.02220384554</v>
      </c>
      <c r="E123" s="24"/>
    </row>
    <row r="124">
      <c r="A124" s="2">
        <v>8.0</v>
      </c>
      <c r="B124" s="3">
        <f>SUM(I103:I106,I108,I110)/5</f>
        <v>7.564773045</v>
      </c>
      <c r="C124" s="3">
        <f>SUM(I111:I114,I107,I109)/6</f>
        <v>6.539679798</v>
      </c>
      <c r="D124" s="20">
        <f t="shared" si="62"/>
        <v>-0.1355087907</v>
      </c>
      <c r="E124" s="24"/>
    </row>
    <row r="125">
      <c r="A125" s="2">
        <v>9.0</v>
      </c>
      <c r="B125" s="3">
        <f>SUM(J111:J114,J107,J109)/5</f>
        <v>4.526751604</v>
      </c>
      <c r="C125" s="3">
        <f>SUM(J103:J106,J108,J110)/6</f>
        <v>12.4339524</v>
      </c>
      <c r="D125" s="20">
        <f t="shared" si="62"/>
        <v>0.6359362287</v>
      </c>
      <c r="E125" s="24"/>
    </row>
    <row r="126">
      <c r="A126" s="2">
        <v>10.0</v>
      </c>
      <c r="B126" s="3">
        <f>SUM(K111:K114,K107,K109)/5</f>
        <v>4.223807879</v>
      </c>
      <c r="C126" s="3">
        <f>SUM(K103:K106,K108,K110)/6</f>
        <v>12.19885218</v>
      </c>
      <c r="D126" s="20">
        <f t="shared" si="62"/>
        <v>0.6537536632</v>
      </c>
      <c r="E126" s="24"/>
    </row>
    <row r="127">
      <c r="A127" s="2">
        <v>11.0</v>
      </c>
      <c r="B127" s="3">
        <f>SUM(L111:L114,L107,L109)/5</f>
        <v>4.290103992</v>
      </c>
      <c r="C127" s="3">
        <f>SUM(L103:L106,L108,L110)/6</f>
        <v>11.54992397</v>
      </c>
      <c r="D127" s="20">
        <f t="shared" si="62"/>
        <v>0.62855998</v>
      </c>
      <c r="E127" s="24"/>
    </row>
    <row r="128">
      <c r="A128" s="2">
        <v>12.0</v>
      </c>
      <c r="B128" s="3">
        <f>SUM(M111:M114,M107,M109)/5</f>
        <v>3.965357701</v>
      </c>
      <c r="C128" s="3">
        <f>SUM(M103:M106,M108,M110)/6</f>
        <v>11.29747087</v>
      </c>
      <c r="D128" s="20">
        <f t="shared" si="62"/>
        <v>0.6490048307</v>
      </c>
      <c r="E128" s="13"/>
    </row>
    <row r="129"/>
    <row r="130">
      <c r="A130" s="6" t="s">
        <v>39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8"/>
    </row>
    <row r="131">
      <c r="A131" s="19" t="s">
        <v>0</v>
      </c>
      <c r="B131" s="19" t="s">
        <v>19</v>
      </c>
      <c r="C131" s="19" t="s">
        <v>31</v>
      </c>
      <c r="D131" s="19" t="s">
        <v>40</v>
      </c>
      <c r="E131" s="19" t="s">
        <v>41</v>
      </c>
      <c r="F131" s="19" t="s">
        <v>36</v>
      </c>
      <c r="G131" s="1" t="s">
        <v>38</v>
      </c>
      <c r="H131" s="1" t="s">
        <v>24</v>
      </c>
      <c r="I131" s="1" t="s">
        <v>55</v>
      </c>
    </row>
    <row r="132">
      <c r="A132" s="20">
        <v>1.0</v>
      </c>
      <c r="B132" s="20" t="str">
        <f t="shared" ref="B132:B143" si="63">VLOOKUP(A132, A62:E73, 5, FALSE)</f>
        <v>A</v>
      </c>
      <c r="C132" s="20" t="s">
        <v>9</v>
      </c>
      <c r="D132" s="20">
        <f t="shared" ref="D132:D135" si="64">SQRT((B2-$B$83)^2 + (C2-$C$83)^2)</f>
        <v>3.287180487</v>
      </c>
      <c r="E132" s="3">
        <f t="shared" ref="E132:E135" si="65">SQRT((B2-$B$84)^2 + (C2-$C$84)^2)</f>
        <v>11.03655542</v>
      </c>
      <c r="F132" s="20">
        <f t="shared" ref="F132:F143" si="66">(E132-D132)/MAX(D132,E132)</f>
        <v>0.702155214</v>
      </c>
      <c r="G132" s="23">
        <f>AVERAGE(F132:F143)</f>
        <v>0.5159546349</v>
      </c>
      <c r="H132" s="3" t="s">
        <v>7</v>
      </c>
      <c r="I132" s="3">
        <f>AVERAGE(F132:F135,F137,F139)</f>
        <v>0.490943258</v>
      </c>
    </row>
    <row r="133">
      <c r="A133" s="20">
        <v>2.0</v>
      </c>
      <c r="B133" s="20" t="str">
        <f t="shared" si="63"/>
        <v>A</v>
      </c>
      <c r="C133" s="20" t="s">
        <v>9</v>
      </c>
      <c r="D133" s="20">
        <f t="shared" si="64"/>
        <v>3.236081306</v>
      </c>
      <c r="E133" s="3">
        <f t="shared" si="65"/>
        <v>11.80983583</v>
      </c>
      <c r="F133" s="20">
        <f t="shared" si="66"/>
        <v>0.7259842258</v>
      </c>
      <c r="G133" s="24"/>
      <c r="H133" s="3" t="s">
        <v>9</v>
      </c>
      <c r="I133" s="3">
        <f>AVERAGE(F136,F138,F140:F143)</f>
        <v>0.5409660118</v>
      </c>
    </row>
    <row r="134">
      <c r="A134" s="20">
        <v>3.0</v>
      </c>
      <c r="B134" s="20" t="str">
        <f t="shared" si="63"/>
        <v>A</v>
      </c>
      <c r="C134" s="20" t="s">
        <v>9</v>
      </c>
      <c r="D134" s="20">
        <f t="shared" si="64"/>
        <v>3.89087251</v>
      </c>
      <c r="E134" s="3">
        <f t="shared" si="65"/>
        <v>12.00578564</v>
      </c>
      <c r="F134" s="20">
        <f t="shared" si="66"/>
        <v>0.6759168766</v>
      </c>
      <c r="G134" s="24"/>
    </row>
    <row r="135">
      <c r="A135" s="20">
        <v>4.0</v>
      </c>
      <c r="B135" s="20" t="str">
        <f t="shared" si="63"/>
        <v>A</v>
      </c>
      <c r="C135" s="20" t="s">
        <v>9</v>
      </c>
      <c r="D135" s="20">
        <f t="shared" si="64"/>
        <v>2.477678125</v>
      </c>
      <c r="E135" s="3">
        <f t="shared" si="65"/>
        <v>10.82307206</v>
      </c>
      <c r="F135" s="20">
        <f t="shared" si="66"/>
        <v>0.7710744131</v>
      </c>
      <c r="G135" s="24"/>
    </row>
    <row r="136">
      <c r="A136" s="20">
        <v>5.0</v>
      </c>
      <c r="B136" s="20" t="str">
        <f t="shared" si="63"/>
        <v>C</v>
      </c>
      <c r="C136" s="20" t="s">
        <v>7</v>
      </c>
      <c r="D136" s="20">
        <f>SQRT((B6-$B$84)^2 + (C6-$C$84)^2)</f>
        <v>5.550275268</v>
      </c>
      <c r="E136" s="3">
        <f>SQRT((B6-$B$83)^2 + (C6-$C$83)^2)</f>
        <v>6.767980168</v>
      </c>
      <c r="F136" s="20">
        <f t="shared" si="66"/>
        <v>0.1799214639</v>
      </c>
      <c r="G136" s="24"/>
    </row>
    <row r="137">
      <c r="A137" s="20">
        <v>6.0</v>
      </c>
      <c r="B137" s="20" t="str">
        <f t="shared" si="63"/>
        <v>A</v>
      </c>
      <c r="C137" s="20" t="s">
        <v>9</v>
      </c>
      <c r="D137" s="20">
        <f>SQRT((B7-$B$83)^2 + (C7-$C$83)^2)</f>
        <v>6.743309441</v>
      </c>
      <c r="E137" s="3">
        <f>SQRT((B7-$B$84)^2 + (C7-$C$84)^2)</f>
        <v>6.962199525</v>
      </c>
      <c r="F137" s="20">
        <f t="shared" si="66"/>
        <v>0.0314397889</v>
      </c>
      <c r="G137" s="24"/>
    </row>
    <row r="138">
      <c r="A138" s="20">
        <v>7.0</v>
      </c>
      <c r="B138" s="20" t="str">
        <f t="shared" si="63"/>
        <v>C</v>
      </c>
      <c r="C138" s="20" t="s">
        <v>7</v>
      </c>
      <c r="D138" s="20">
        <f>SQRT((B8-$B$84)^2 + (C8-$C$84)^2)</f>
        <v>6.335525936</v>
      </c>
      <c r="E138" s="3">
        <f>SQRT((B8-$B$83)^2 + (C8-$C$83)^2)</f>
        <v>7.42555647</v>
      </c>
      <c r="F138" s="20">
        <f t="shared" si="66"/>
        <v>0.1467944575</v>
      </c>
      <c r="G138" s="24"/>
    </row>
    <row r="139">
      <c r="A139" s="20">
        <v>8.0</v>
      </c>
      <c r="B139" s="20" t="str">
        <f t="shared" si="63"/>
        <v>A</v>
      </c>
      <c r="C139" s="20" t="s">
        <v>9</v>
      </c>
      <c r="D139" s="20">
        <f>SQRT((B9-$B$83)^2 + (C9-$C$83)^2)</f>
        <v>6.011562932</v>
      </c>
      <c r="E139" s="3">
        <f>SQRT((B9-$B$84)^2 + (C9-$C$84)^2)</f>
        <v>6.256108126</v>
      </c>
      <c r="F139" s="20">
        <f t="shared" si="66"/>
        <v>0.03908902934</v>
      </c>
      <c r="G139" s="24"/>
    </row>
    <row r="140">
      <c r="A140" s="20">
        <v>9.0</v>
      </c>
      <c r="B140" s="20" t="str">
        <f t="shared" si="63"/>
        <v>C</v>
      </c>
      <c r="C140" s="20" t="s">
        <v>7</v>
      </c>
      <c r="D140" s="20">
        <f t="shared" ref="D140:D143" si="67">SQRT((B10-$B$84)^2 + (C10-$C$84)^2)</f>
        <v>3.670452591</v>
      </c>
      <c r="E140" s="3">
        <f t="shared" ref="E140:E143" si="68">SQRT((B10-$B$83)^2 + (C10-$C$83)^2)</f>
        <v>11.68213261</v>
      </c>
      <c r="F140" s="20">
        <f t="shared" si="66"/>
        <v>0.6858062894</v>
      </c>
      <c r="G140" s="24"/>
    </row>
    <row r="141">
      <c r="A141" s="20">
        <v>10.0</v>
      </c>
      <c r="B141" s="20" t="str">
        <f t="shared" si="63"/>
        <v>C</v>
      </c>
      <c r="C141" s="20" t="s">
        <v>7</v>
      </c>
      <c r="D141" s="20">
        <f t="shared" si="67"/>
        <v>2.967415636</v>
      </c>
      <c r="E141" s="3">
        <f t="shared" si="68"/>
        <v>11.48066007</v>
      </c>
      <c r="F141" s="20">
        <f t="shared" si="66"/>
        <v>0.7415291788</v>
      </c>
      <c r="G141" s="24"/>
    </row>
    <row r="142">
      <c r="A142" s="20">
        <v>11.0</v>
      </c>
      <c r="B142" s="20" t="str">
        <f t="shared" si="63"/>
        <v>C</v>
      </c>
      <c r="C142" s="20" t="s">
        <v>7</v>
      </c>
      <c r="D142" s="20">
        <f t="shared" si="67"/>
        <v>3.131382371</v>
      </c>
      <c r="E142" s="3">
        <f t="shared" si="68"/>
        <v>10.71473544</v>
      </c>
      <c r="F142" s="20">
        <f t="shared" si="66"/>
        <v>0.7077499124</v>
      </c>
      <c r="G142" s="24"/>
    </row>
    <row r="143">
      <c r="A143" s="20">
        <v>12.0</v>
      </c>
      <c r="B143" s="20" t="str">
        <f t="shared" si="63"/>
        <v>C</v>
      </c>
      <c r="C143" s="20" t="s">
        <v>7</v>
      </c>
      <c r="D143" s="20">
        <f t="shared" si="67"/>
        <v>2.266911751</v>
      </c>
      <c r="E143" s="3">
        <f t="shared" si="68"/>
        <v>10.49470766</v>
      </c>
      <c r="F143" s="20">
        <f t="shared" si="66"/>
        <v>0.7839947691</v>
      </c>
      <c r="G143" s="13"/>
    </row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8">
    <mergeCell ref="I23:N23"/>
    <mergeCell ref="A26:O26"/>
    <mergeCell ref="A27:D27"/>
    <mergeCell ref="E27:E28"/>
    <mergeCell ref="G27:I27"/>
    <mergeCell ref="J27:L27"/>
    <mergeCell ref="M27:O27"/>
    <mergeCell ref="A43:O43"/>
    <mergeCell ref="A44:D44"/>
    <mergeCell ref="E44:E45"/>
    <mergeCell ref="G44:I44"/>
    <mergeCell ref="J44:L44"/>
    <mergeCell ref="M44:O44"/>
    <mergeCell ref="A60:O60"/>
    <mergeCell ref="A80:C80"/>
    <mergeCell ref="B81:C81"/>
    <mergeCell ref="E117:E128"/>
    <mergeCell ref="A86:O86"/>
    <mergeCell ref="A101:O101"/>
    <mergeCell ref="A130:O130"/>
    <mergeCell ref="G132:G143"/>
    <mergeCell ref="A61:D61"/>
    <mergeCell ref="E61:E62"/>
    <mergeCell ref="G61:I61"/>
    <mergeCell ref="J61:L61"/>
    <mergeCell ref="M61:O61"/>
    <mergeCell ref="A78:O78"/>
    <mergeCell ref="A81:A8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75"/>
    <col customWidth="1" min="4" max="4" width="13.75"/>
    <col customWidth="1" min="5" max="7" width="17.25"/>
    <col customWidth="1" min="13" max="14" width="10.25"/>
  </cols>
  <sheetData>
    <row r="2">
      <c r="F2" s="1" t="s">
        <v>3</v>
      </c>
      <c r="G2" s="1" t="s">
        <v>4</v>
      </c>
      <c r="M2" s="30"/>
      <c r="N2" s="30"/>
    </row>
    <row r="3">
      <c r="B3" s="25" t="s">
        <v>38</v>
      </c>
      <c r="C3" s="10"/>
      <c r="D3" s="11"/>
      <c r="F3" s="2">
        <v>0.0</v>
      </c>
      <c r="G3" s="2" t="s">
        <v>7</v>
      </c>
      <c r="M3" s="30"/>
      <c r="N3" s="30"/>
    </row>
    <row r="4">
      <c r="B4" s="26" t="s">
        <v>42</v>
      </c>
      <c r="C4" s="26" t="s">
        <v>43</v>
      </c>
      <c r="D4" s="26" t="s">
        <v>44</v>
      </c>
      <c r="F4" s="2">
        <v>1.0</v>
      </c>
      <c r="G4" s="2" t="s">
        <v>8</v>
      </c>
      <c r="M4" s="30"/>
      <c r="N4" s="30"/>
    </row>
    <row r="5">
      <c r="B5" s="59">
        <v>0.879384</v>
      </c>
      <c r="C5" s="28">
        <f>'Resultado 1'!C5</f>
        <v>0.879384</v>
      </c>
      <c r="D5" s="60">
        <f>B5-C5</f>
        <v>0</v>
      </c>
      <c r="F5" s="2">
        <v>2.0</v>
      </c>
      <c r="G5" s="2" t="s">
        <v>9</v>
      </c>
      <c r="M5" s="30"/>
      <c r="N5" s="30"/>
    </row>
    <row r="6">
      <c r="M6" s="30"/>
      <c r="N6" s="29"/>
    </row>
    <row r="7">
      <c r="M7" s="30"/>
      <c r="N7" s="29"/>
    </row>
    <row r="8">
      <c r="M8" s="30"/>
      <c r="N8" s="29"/>
    </row>
    <row r="9">
      <c r="A9" s="29"/>
      <c r="B9" s="25" t="s">
        <v>45</v>
      </c>
      <c r="C9" s="10"/>
      <c r="D9" s="10"/>
      <c r="E9" s="11"/>
      <c r="F9" s="29"/>
      <c r="G9" s="29"/>
    </row>
    <row r="10">
      <c r="A10" s="30"/>
      <c r="B10" s="31" t="s">
        <v>24</v>
      </c>
      <c r="C10" s="31" t="s">
        <v>42</v>
      </c>
      <c r="D10" s="32" t="s">
        <v>43</v>
      </c>
      <c r="E10" s="31" t="s">
        <v>44</v>
      </c>
      <c r="F10" s="30"/>
      <c r="G10" s="30"/>
    </row>
    <row r="11">
      <c r="A11" s="29"/>
      <c r="B11" s="28">
        <v>0.0</v>
      </c>
      <c r="C11" s="68">
        <v>0.885036722044317</v>
      </c>
      <c r="D11" s="27">
        <v>0.8850367220443177</v>
      </c>
      <c r="E11" s="69">
        <f t="shared" ref="E11:E13" si="1">D11-C11</f>
        <v>0</v>
      </c>
    </row>
    <row r="12">
      <c r="A12" s="29"/>
      <c r="B12" s="28">
        <v>1.0</v>
      </c>
      <c r="C12" s="68">
        <v>0.876557938410184</v>
      </c>
      <c r="D12" s="27">
        <v>0.876557938410184</v>
      </c>
      <c r="E12" s="68">
        <f t="shared" si="1"/>
        <v>0</v>
      </c>
    </row>
    <row r="13">
      <c r="A13" s="29"/>
      <c r="B13" s="28">
        <v>2.0</v>
      </c>
      <c r="C13" s="68">
        <v>0.876557938410184</v>
      </c>
      <c r="D13" s="27">
        <f>'Resultado 1'!D13</f>
        <v>0.8765579384</v>
      </c>
      <c r="E13" s="69">
        <f t="shared" si="1"/>
        <v>0</v>
      </c>
    </row>
    <row r="14">
      <c r="B14" s="29"/>
      <c r="C14" s="63"/>
    </row>
    <row r="16">
      <c r="B16" s="25" t="s">
        <v>46</v>
      </c>
      <c r="C16" s="10"/>
      <c r="D16" s="11"/>
      <c r="H16" s="25" t="s">
        <v>47</v>
      </c>
      <c r="I16" s="10"/>
      <c r="J16" s="10"/>
      <c r="K16" s="10"/>
      <c r="L16" s="10"/>
      <c r="M16" s="10"/>
      <c r="N16" s="11"/>
    </row>
    <row r="17">
      <c r="B17" s="31" t="s">
        <v>26</v>
      </c>
      <c r="C17" s="31" t="s">
        <v>42</v>
      </c>
      <c r="D17" s="31" t="s">
        <v>43</v>
      </c>
      <c r="H17" s="31" t="s">
        <v>24</v>
      </c>
      <c r="I17" s="36" t="s">
        <v>48</v>
      </c>
      <c r="J17" s="11"/>
      <c r="K17" s="37" t="s">
        <v>42</v>
      </c>
      <c r="L17" s="38"/>
      <c r="M17" s="39" t="s">
        <v>43</v>
      </c>
      <c r="N17" s="11"/>
    </row>
    <row r="18">
      <c r="B18" s="28">
        <v>1.0</v>
      </c>
      <c r="C18" s="28">
        <v>0.0</v>
      </c>
      <c r="D18" s="62" t="s">
        <v>7</v>
      </c>
      <c r="H18" s="41">
        <v>0.0</v>
      </c>
      <c r="I18" s="41">
        <v>5.0</v>
      </c>
      <c r="J18" s="41">
        <v>5.0</v>
      </c>
      <c r="K18" s="70">
        <v>1.5</v>
      </c>
      <c r="L18" s="70">
        <v>1.5</v>
      </c>
      <c r="M18" s="64">
        <v>1.5</v>
      </c>
      <c r="N18" s="65">
        <v>1.5</v>
      </c>
    </row>
    <row r="19">
      <c r="B19" s="28">
        <v>2.0</v>
      </c>
      <c r="C19" s="28">
        <v>0.0</v>
      </c>
      <c r="D19" s="62" t="s">
        <v>7</v>
      </c>
      <c r="H19" s="41">
        <v>1.0</v>
      </c>
      <c r="I19" s="41">
        <v>8.0</v>
      </c>
      <c r="J19" s="41">
        <v>1.0</v>
      </c>
      <c r="K19" s="70">
        <v>8.5</v>
      </c>
      <c r="L19" s="70">
        <v>8.5</v>
      </c>
      <c r="M19" s="64">
        <v>8.5</v>
      </c>
      <c r="N19" s="65">
        <v>8.5</v>
      </c>
    </row>
    <row r="20">
      <c r="B20" s="28">
        <v>3.0</v>
      </c>
      <c r="C20" s="28">
        <v>0.0</v>
      </c>
      <c r="D20" s="62" t="s">
        <v>7</v>
      </c>
      <c r="H20" s="41">
        <v>2.0</v>
      </c>
      <c r="I20" s="41">
        <v>5.0</v>
      </c>
      <c r="J20" s="41">
        <v>12.0</v>
      </c>
      <c r="K20" s="70">
        <v>1.5</v>
      </c>
      <c r="L20" s="70">
        <v>14.5</v>
      </c>
      <c r="M20" s="64">
        <f>'Resultado 1'!M19</f>
        <v>1.5</v>
      </c>
      <c r="N20" s="65">
        <f>'Resultado 1'!N19</f>
        <v>14.5</v>
      </c>
    </row>
    <row r="21">
      <c r="B21" s="28">
        <v>4.0</v>
      </c>
      <c r="C21" s="28">
        <v>0.0</v>
      </c>
      <c r="D21" s="62" t="s">
        <v>7</v>
      </c>
      <c r="H21" s="29"/>
      <c r="I21" s="29"/>
      <c r="J21" s="29"/>
      <c r="K21" s="29"/>
      <c r="L21" s="29"/>
      <c r="M21" s="29"/>
      <c r="N21" s="29"/>
    </row>
    <row r="22">
      <c r="B22" s="28">
        <v>5.0</v>
      </c>
      <c r="C22" s="28">
        <v>1.0</v>
      </c>
      <c r="D22" s="62" t="s">
        <v>8</v>
      </c>
      <c r="H22" s="29"/>
      <c r="I22" s="29"/>
      <c r="J22" s="29"/>
      <c r="K22" s="29"/>
      <c r="L22" s="29"/>
      <c r="M22" s="29"/>
      <c r="N22" s="29"/>
    </row>
    <row r="23">
      <c r="B23" s="28">
        <v>6.0</v>
      </c>
      <c r="C23" s="28">
        <v>1.0</v>
      </c>
      <c r="D23" s="62" t="s">
        <v>8</v>
      </c>
      <c r="H23" s="29"/>
      <c r="I23" s="29"/>
      <c r="J23" s="29"/>
      <c r="K23" s="29"/>
      <c r="L23" s="29"/>
      <c r="M23" s="29"/>
      <c r="N23" s="29"/>
    </row>
    <row r="24">
      <c r="B24" s="28">
        <v>7.0</v>
      </c>
      <c r="C24" s="28">
        <v>1.0</v>
      </c>
      <c r="D24" s="62" t="s">
        <v>8</v>
      </c>
    </row>
    <row r="25">
      <c r="B25" s="28">
        <v>8.0</v>
      </c>
      <c r="C25" s="28">
        <v>1.0</v>
      </c>
      <c r="D25" s="62" t="s">
        <v>8</v>
      </c>
    </row>
    <row r="26">
      <c r="B26" s="28">
        <v>9.0</v>
      </c>
      <c r="C26" s="28">
        <v>2.0</v>
      </c>
      <c r="D26" s="40" t="str">
        <f>'Resultado 1'!D25</f>
        <v>C</v>
      </c>
    </row>
    <row r="27">
      <c r="B27" s="28">
        <v>10.0</v>
      </c>
      <c r="C27" s="28">
        <v>2.0</v>
      </c>
      <c r="D27" s="40" t="str">
        <f>'Resultado 1'!D26</f>
        <v>C</v>
      </c>
    </row>
    <row r="28">
      <c r="B28" s="28">
        <v>11.0</v>
      </c>
      <c r="C28" s="28">
        <v>2.0</v>
      </c>
      <c r="D28" s="40" t="str">
        <f>'Resultado 1'!D27</f>
        <v>C</v>
      </c>
    </row>
    <row r="29">
      <c r="B29" s="28">
        <v>12.0</v>
      </c>
      <c r="C29" s="28">
        <v>2.0</v>
      </c>
      <c r="D29" s="40" t="str">
        <f>'Resultado 1'!D28</f>
        <v>C</v>
      </c>
    </row>
    <row r="31">
      <c r="B31" s="25" t="s">
        <v>49</v>
      </c>
      <c r="C31" s="10"/>
      <c r="D31" s="10"/>
      <c r="E31" s="11"/>
      <c r="F31" s="29"/>
      <c r="G31" s="29"/>
    </row>
    <row r="32">
      <c r="B32" s="31" t="s">
        <v>26</v>
      </c>
      <c r="C32" s="31" t="s">
        <v>42</v>
      </c>
      <c r="D32" s="31" t="s">
        <v>43</v>
      </c>
      <c r="E32" s="31" t="s">
        <v>44</v>
      </c>
      <c r="F32" s="30"/>
      <c r="G32" s="30"/>
    </row>
    <row r="33">
      <c r="B33" s="28">
        <v>1.0</v>
      </c>
      <c r="C33" s="67">
        <v>0.885474765679714</v>
      </c>
      <c r="D33" s="65">
        <f>'Resultado 1'!D32</f>
        <v>0.8854747657</v>
      </c>
      <c r="E33" s="55">
        <f t="shared" ref="E33:E44" si="2">ABS(C33-D33)</f>
        <v>0</v>
      </c>
      <c r="F33" s="56"/>
      <c r="G33" s="56"/>
    </row>
    <row r="34">
      <c r="B34" s="28">
        <v>2.0</v>
      </c>
      <c r="C34" s="67">
        <v>0.885474765679714</v>
      </c>
      <c r="D34" s="65">
        <f>'Resultado 1'!D33</f>
        <v>0.8854747657</v>
      </c>
      <c r="E34" s="55">
        <f t="shared" si="2"/>
        <v>0</v>
      </c>
      <c r="F34" s="56"/>
      <c r="G34" s="56"/>
    </row>
    <row r="35">
      <c r="B35" s="28">
        <v>3.0</v>
      </c>
      <c r="C35" s="67">
        <v>0.892820575672291</v>
      </c>
      <c r="D35" s="65">
        <f>'Resultado 1'!D34</f>
        <v>0.8928205757</v>
      </c>
      <c r="E35" s="55">
        <f t="shared" si="2"/>
        <v>0</v>
      </c>
      <c r="F35" s="56"/>
      <c r="G35" s="56"/>
    </row>
    <row r="36">
      <c r="B36" s="28">
        <v>4.0</v>
      </c>
      <c r="C36" s="67">
        <v>0.876376781145551</v>
      </c>
      <c r="D36" s="65">
        <f>'Resultado 1'!D35</f>
        <v>0.8763767811</v>
      </c>
      <c r="E36" s="55">
        <f t="shared" si="2"/>
        <v>0</v>
      </c>
      <c r="F36" s="56"/>
      <c r="G36" s="56"/>
    </row>
    <row r="37">
      <c r="B37" s="28">
        <v>5.0</v>
      </c>
      <c r="C37" s="67">
        <v>0.866570001040764</v>
      </c>
      <c r="D37" s="65">
        <f>'Resultado 1'!D36</f>
        <v>0.866570001</v>
      </c>
      <c r="E37" s="55">
        <f t="shared" si="2"/>
        <v>0</v>
      </c>
      <c r="F37" s="56"/>
      <c r="G37" s="56"/>
    </row>
    <row r="38">
      <c r="B38" s="28">
        <v>6.0</v>
      </c>
      <c r="C38" s="67">
        <v>0.885474765679714</v>
      </c>
      <c r="D38" s="65">
        <f>'Resultado 1'!D37</f>
        <v>0.8854747657</v>
      </c>
      <c r="E38" s="55">
        <f t="shared" si="2"/>
        <v>0</v>
      </c>
      <c r="F38" s="56"/>
      <c r="G38" s="56"/>
    </row>
    <row r="39">
      <c r="B39" s="28">
        <v>7.0</v>
      </c>
      <c r="C39" s="67">
        <v>0.877810205774706</v>
      </c>
      <c r="D39" s="65">
        <f>'Resultado 1'!D38</f>
        <v>0.8778102058</v>
      </c>
      <c r="E39" s="55">
        <f t="shared" si="2"/>
        <v>0</v>
      </c>
      <c r="F39" s="56"/>
      <c r="G39" s="56"/>
    </row>
    <row r="40">
      <c r="B40" s="28">
        <v>8.0</v>
      </c>
      <c r="C40" s="67">
        <v>0.876376781145551</v>
      </c>
      <c r="D40" s="65">
        <f>'Resultado 1'!D39</f>
        <v>0.8763767811</v>
      </c>
      <c r="E40" s="55">
        <f t="shared" si="2"/>
        <v>0</v>
      </c>
      <c r="F40" s="56"/>
      <c r="G40" s="56"/>
    </row>
    <row r="41">
      <c r="B41" s="28">
        <v>9.0</v>
      </c>
      <c r="C41" s="67">
        <v>0.885474765679714</v>
      </c>
      <c r="D41" s="65">
        <f>'Resultado 1'!D40</f>
        <v>0.8854747657</v>
      </c>
      <c r="E41" s="55">
        <f t="shared" si="2"/>
        <v>0</v>
      </c>
      <c r="F41" s="56"/>
      <c r="G41" s="56"/>
    </row>
    <row r="42">
      <c r="B42" s="28">
        <v>10.0</v>
      </c>
      <c r="C42" s="67">
        <v>0.876376781145551</v>
      </c>
      <c r="D42" s="65">
        <f>'Resultado 1'!D41</f>
        <v>0.8763767811</v>
      </c>
      <c r="E42" s="55">
        <f t="shared" si="2"/>
        <v>0</v>
      </c>
      <c r="F42" s="56"/>
      <c r="G42" s="56"/>
    </row>
    <row r="43">
      <c r="B43" s="28">
        <v>11.0</v>
      </c>
      <c r="C43" s="67">
        <v>0.877810205774706</v>
      </c>
      <c r="D43" s="65">
        <f>'Resultado 1'!D42</f>
        <v>0.8778102058</v>
      </c>
      <c r="E43" s="55">
        <f t="shared" si="2"/>
        <v>0</v>
      </c>
      <c r="F43" s="56"/>
      <c r="G43" s="56"/>
    </row>
    <row r="44">
      <c r="B44" s="28">
        <v>12.0</v>
      </c>
      <c r="C44" s="67">
        <v>0.866570001040764</v>
      </c>
      <c r="D44" s="65">
        <f>'Resultado 1'!D43</f>
        <v>0.866570001</v>
      </c>
      <c r="E44" s="55">
        <f t="shared" si="2"/>
        <v>0</v>
      </c>
      <c r="F44" s="56"/>
      <c r="G44" s="56"/>
    </row>
  </sheetData>
  <mergeCells count="8">
    <mergeCell ref="B3:D3"/>
    <mergeCell ref="B9:E9"/>
    <mergeCell ref="B16:D16"/>
    <mergeCell ref="H16:N16"/>
    <mergeCell ref="I17:J17"/>
    <mergeCell ref="K17:L17"/>
    <mergeCell ref="M17:N17"/>
    <mergeCell ref="B31:E3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11.0"/>
    <col customWidth="1" min="3" max="3" width="21.0"/>
    <col customWidth="1" min="4" max="4" width="21.63"/>
    <col customWidth="1" min="5" max="5" width="24.63"/>
    <col customWidth="1" min="6" max="12" width="11.0"/>
    <col customWidth="1" min="13" max="14" width="9.25"/>
    <col customWidth="1" min="15" max="15" width="11.88"/>
    <col customWidth="1" min="16" max="26" width="7.63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3">
        <v>1.0</v>
      </c>
      <c r="C2" s="3">
        <v>2.0</v>
      </c>
    </row>
    <row r="3">
      <c r="A3" s="2">
        <v>2.0</v>
      </c>
      <c r="B3" s="3">
        <v>2.0</v>
      </c>
      <c r="C3" s="3">
        <v>1.0</v>
      </c>
    </row>
    <row r="4">
      <c r="A4" s="2">
        <v>3.0</v>
      </c>
      <c r="B4" s="3">
        <v>1.0</v>
      </c>
      <c r="C4" s="3">
        <v>1.0</v>
      </c>
    </row>
    <row r="5">
      <c r="A5" s="2">
        <v>4.0</v>
      </c>
      <c r="B5" s="3">
        <v>2.0</v>
      </c>
      <c r="C5" s="3">
        <v>2.0</v>
      </c>
    </row>
    <row r="6">
      <c r="A6" s="2">
        <v>5.0</v>
      </c>
      <c r="B6" s="3">
        <v>8.0</v>
      </c>
      <c r="C6" s="3">
        <v>9.0</v>
      </c>
    </row>
    <row r="7">
      <c r="A7" s="2">
        <v>6.0</v>
      </c>
      <c r="B7" s="3">
        <v>9.0</v>
      </c>
      <c r="C7" s="3">
        <v>8.0</v>
      </c>
    </row>
    <row r="8">
      <c r="A8" s="2">
        <v>7.0</v>
      </c>
      <c r="B8" s="3">
        <v>9.0</v>
      </c>
      <c r="C8" s="3">
        <v>9.0</v>
      </c>
    </row>
    <row r="9">
      <c r="A9" s="2">
        <v>8.0</v>
      </c>
      <c r="B9" s="3">
        <v>8.0</v>
      </c>
      <c r="C9" s="3">
        <v>8.0</v>
      </c>
    </row>
    <row r="10">
      <c r="A10" s="2">
        <v>9.0</v>
      </c>
      <c r="B10" s="3">
        <v>1.0</v>
      </c>
      <c r="C10" s="3">
        <v>15.0</v>
      </c>
    </row>
    <row r="11">
      <c r="A11" s="2">
        <v>10.0</v>
      </c>
      <c r="B11" s="3">
        <v>2.0</v>
      </c>
      <c r="C11" s="3">
        <v>15.0</v>
      </c>
    </row>
    <row r="12">
      <c r="A12" s="2">
        <v>11.0</v>
      </c>
      <c r="B12" s="3">
        <v>1.0</v>
      </c>
      <c r="C12" s="3">
        <v>14.0</v>
      </c>
    </row>
    <row r="13">
      <c r="A13" s="2">
        <v>12.0</v>
      </c>
      <c r="B13" s="3">
        <v>2.0</v>
      </c>
      <c r="C13" s="3">
        <v>14.0</v>
      </c>
    </row>
    <row r="21"/>
    <row r="22"/>
    <row r="23"/>
    <row r="24"/>
    <row r="25"/>
    <row r="26"/>
    <row r="27">
      <c r="A27" s="16" t="s">
        <v>58</v>
      </c>
      <c r="B27" s="10"/>
      <c r="C27" s="11"/>
    </row>
    <row r="28">
      <c r="A28" s="17" t="s">
        <v>24</v>
      </c>
      <c r="B28" s="16" t="s">
        <v>25</v>
      </c>
      <c r="C28" s="11"/>
    </row>
    <row r="29">
      <c r="A29" s="13"/>
      <c r="B29" s="1" t="s">
        <v>1</v>
      </c>
      <c r="C29" s="1" t="s">
        <v>2</v>
      </c>
      <c r="D29" s="1" t="s">
        <v>26</v>
      </c>
    </row>
    <row r="30">
      <c r="A30" s="3" t="s">
        <v>7</v>
      </c>
      <c r="B30" s="3">
        <v>1.5</v>
      </c>
      <c r="C30" s="3">
        <v>14.0</v>
      </c>
      <c r="D30" s="3" t="s">
        <v>59</v>
      </c>
    </row>
    <row r="31">
      <c r="A31" s="3" t="s">
        <v>8</v>
      </c>
      <c r="B31" s="3">
        <v>1.5</v>
      </c>
      <c r="C31" s="3">
        <v>15.0</v>
      </c>
      <c r="D31" s="3" t="s">
        <v>60</v>
      </c>
    </row>
    <row r="32">
      <c r="A32" s="3" t="s">
        <v>9</v>
      </c>
      <c r="B32" s="3">
        <v>1.5</v>
      </c>
      <c r="C32" s="3">
        <v>1.0</v>
      </c>
      <c r="D32" s="3" t="s">
        <v>61</v>
      </c>
    </row>
    <row r="33">
      <c r="A33" s="3" t="s">
        <v>62</v>
      </c>
      <c r="B33" s="3">
        <v>1.5</v>
      </c>
      <c r="C33" s="3">
        <v>2.0</v>
      </c>
      <c r="D33" s="3" t="s">
        <v>63</v>
      </c>
    </row>
    <row r="34">
      <c r="A34" s="3" t="s">
        <v>64</v>
      </c>
      <c r="B34" s="3">
        <v>8.0</v>
      </c>
      <c r="C34" s="3">
        <v>8.5</v>
      </c>
      <c r="D34" s="3" t="s">
        <v>65</v>
      </c>
    </row>
    <row r="35">
      <c r="A35" s="3" t="s">
        <v>66</v>
      </c>
      <c r="B35" s="3">
        <v>9.0</v>
      </c>
      <c r="C35" s="3">
        <v>8.5</v>
      </c>
      <c r="D35" s="3" t="s">
        <v>67</v>
      </c>
    </row>
    <row r="36"/>
    <row r="37">
      <c r="A37" s="6" t="s">
        <v>30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</row>
    <row r="38">
      <c r="A38" s="19" t="s">
        <v>0</v>
      </c>
      <c r="B38" s="19" t="s">
        <v>19</v>
      </c>
      <c r="C38" s="19" t="s">
        <v>31</v>
      </c>
      <c r="D38" s="4"/>
    </row>
    <row r="39">
      <c r="A39" s="20">
        <v>1.0</v>
      </c>
      <c r="B39" s="20" t="s">
        <v>62</v>
      </c>
      <c r="C39" s="20" t="s">
        <v>9</v>
      </c>
    </row>
    <row r="40">
      <c r="A40" s="20">
        <v>2.0</v>
      </c>
      <c r="B40" s="20" t="s">
        <v>9</v>
      </c>
      <c r="C40" s="20" t="s">
        <v>62</v>
      </c>
    </row>
    <row r="41">
      <c r="A41" s="20">
        <v>3.0</v>
      </c>
      <c r="B41" s="20" t="s">
        <v>9</v>
      </c>
      <c r="C41" s="20" t="s">
        <v>62</v>
      </c>
    </row>
    <row r="42">
      <c r="A42" s="20">
        <v>4.0</v>
      </c>
      <c r="B42" s="20" t="s">
        <v>62</v>
      </c>
      <c r="C42" s="20" t="s">
        <v>9</v>
      </c>
    </row>
    <row r="43">
      <c r="A43" s="20">
        <v>5.0</v>
      </c>
      <c r="B43" s="20" t="s">
        <v>64</v>
      </c>
      <c r="C43" s="20" t="s">
        <v>66</v>
      </c>
    </row>
    <row r="44">
      <c r="A44" s="20">
        <v>6.0</v>
      </c>
      <c r="B44" s="20" t="s">
        <v>66</v>
      </c>
      <c r="C44" s="20" t="s">
        <v>64</v>
      </c>
    </row>
    <row r="45">
      <c r="A45" s="20">
        <v>7.0</v>
      </c>
      <c r="B45" s="20" t="s">
        <v>66</v>
      </c>
      <c r="C45" s="20" t="s">
        <v>64</v>
      </c>
    </row>
    <row r="46">
      <c r="A46" s="20">
        <v>8.0</v>
      </c>
      <c r="B46" s="20" t="s">
        <v>64</v>
      </c>
      <c r="C46" s="20" t="s">
        <v>66</v>
      </c>
    </row>
    <row r="47">
      <c r="A47" s="20">
        <v>9.0</v>
      </c>
      <c r="B47" s="20" t="s">
        <v>8</v>
      </c>
      <c r="C47" s="20" t="s">
        <v>7</v>
      </c>
    </row>
    <row r="48">
      <c r="A48" s="20">
        <v>10.0</v>
      </c>
      <c r="B48" s="20" t="s">
        <v>8</v>
      </c>
      <c r="C48" s="20" t="s">
        <v>7</v>
      </c>
    </row>
    <row r="49">
      <c r="A49" s="20">
        <v>11.0</v>
      </c>
      <c r="B49" s="20" t="s">
        <v>7</v>
      </c>
      <c r="C49" s="20" t="s">
        <v>8</v>
      </c>
    </row>
    <row r="50">
      <c r="A50" s="20">
        <v>12.0</v>
      </c>
      <c r="B50" s="20" t="s">
        <v>7</v>
      </c>
      <c r="C50" s="20" t="s">
        <v>8</v>
      </c>
    </row>
    <row r="51"/>
    <row r="52">
      <c r="A52" s="21" t="s">
        <v>33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1"/>
    </row>
    <row r="53">
      <c r="A53" s="1" t="s">
        <v>0</v>
      </c>
      <c r="B53" s="22">
        <v>1.0</v>
      </c>
      <c r="C53" s="22">
        <v>2.0</v>
      </c>
      <c r="D53" s="22">
        <v>3.0</v>
      </c>
      <c r="E53" s="22">
        <v>4.0</v>
      </c>
      <c r="F53" s="22">
        <v>5.0</v>
      </c>
      <c r="G53" s="22">
        <v>6.0</v>
      </c>
      <c r="H53" s="22">
        <v>7.0</v>
      </c>
      <c r="I53" s="22">
        <v>8.0</v>
      </c>
      <c r="J53" s="22">
        <v>9.0</v>
      </c>
      <c r="K53" s="22">
        <v>10.0</v>
      </c>
      <c r="L53" s="22">
        <v>11.0</v>
      </c>
      <c r="M53" s="22">
        <v>12.0</v>
      </c>
    </row>
    <row r="54">
      <c r="A54" s="2">
        <v>1.0</v>
      </c>
      <c r="B54" s="3">
        <f t="shared" ref="B54:B65" si="1">SQRT(((B$2-B2)^2) + ((C$2-C2)^2))</f>
        <v>0</v>
      </c>
      <c r="C54" s="3">
        <f t="shared" ref="C54:C65" si="2">SQRT(((B$3-B2)^2) + ((C$3-C2)^2))</f>
        <v>1.414213562</v>
      </c>
      <c r="D54" s="3">
        <f t="shared" ref="D54:D65" si="3">SQRT(((B$4-B2)^2) + ((C$4-C2)^2))</f>
        <v>1</v>
      </c>
      <c r="E54" s="3">
        <f t="shared" ref="E54:E65" si="4">SQRT(((B$5-B2)^2) + ((C$5-C2)^2))</f>
        <v>1</v>
      </c>
      <c r="F54" s="3">
        <f t="shared" ref="F54:F65" si="5">SQRT(((B$6-B2)^2) + ((C$6-C2)^2))</f>
        <v>9.899494937</v>
      </c>
      <c r="G54" s="3">
        <f t="shared" ref="G54:G65" si="6">SQRT(((B$7-B2)^2) + ((C$7-C2)^2))</f>
        <v>10</v>
      </c>
      <c r="H54" s="3">
        <f t="shared" ref="H54:H65" si="7">SQRT(((B$8-B2)^2) + ((C$8-C2)^2))</f>
        <v>10.63014581</v>
      </c>
      <c r="I54" s="3">
        <f t="shared" ref="I54:I65" si="8">SQRT(((B$9-B2)^2) + ((C$9-C2)^2))</f>
        <v>9.219544457</v>
      </c>
      <c r="J54" s="3">
        <f t="shared" ref="J54:J65" si="9">SQRT(((B$10-B2)^2) + ((C$10-C2)^2))</f>
        <v>13</v>
      </c>
      <c r="K54" s="3">
        <f t="shared" ref="K54:K65" si="10">SQRT(((B$11-B2)^2) + ((C$11-C2)^2))</f>
        <v>13.03840481</v>
      </c>
      <c r="L54" s="3">
        <f t="shared" ref="L54:L65" si="11">SQRT(((B$12-B2)^2) + ((C$12-C2)^2))</f>
        <v>12</v>
      </c>
      <c r="M54" s="3">
        <f t="shared" ref="M54:M65" si="12">SQRT(((B$13-B2)^2) + ((C$13-C2)^2))</f>
        <v>12.04159458</v>
      </c>
    </row>
    <row r="55">
      <c r="A55" s="2">
        <v>2.0</v>
      </c>
      <c r="B55" s="3">
        <f t="shared" si="1"/>
        <v>1.414213562</v>
      </c>
      <c r="C55" s="3">
        <f t="shared" si="2"/>
        <v>0</v>
      </c>
      <c r="D55" s="3">
        <f t="shared" si="3"/>
        <v>1</v>
      </c>
      <c r="E55" s="3">
        <f t="shared" si="4"/>
        <v>1</v>
      </c>
      <c r="F55" s="3">
        <f t="shared" si="5"/>
        <v>10</v>
      </c>
      <c r="G55" s="3">
        <f t="shared" si="6"/>
        <v>9.899494937</v>
      </c>
      <c r="H55" s="3">
        <f t="shared" si="7"/>
        <v>10.63014581</v>
      </c>
      <c r="I55" s="3">
        <f t="shared" si="8"/>
        <v>9.219544457</v>
      </c>
      <c r="J55" s="3">
        <f t="shared" si="9"/>
        <v>14.03566885</v>
      </c>
      <c r="K55" s="3">
        <f t="shared" si="10"/>
        <v>14</v>
      </c>
      <c r="L55" s="3">
        <f t="shared" si="11"/>
        <v>13.03840481</v>
      </c>
      <c r="M55" s="3">
        <f t="shared" si="12"/>
        <v>13</v>
      </c>
    </row>
    <row r="56">
      <c r="A56" s="2">
        <v>3.0</v>
      </c>
      <c r="B56" s="3">
        <f t="shared" si="1"/>
        <v>1</v>
      </c>
      <c r="C56" s="3">
        <f t="shared" si="2"/>
        <v>1</v>
      </c>
      <c r="D56" s="3">
        <f t="shared" si="3"/>
        <v>0</v>
      </c>
      <c r="E56" s="3">
        <f t="shared" si="4"/>
        <v>1.414213562</v>
      </c>
      <c r="F56" s="3">
        <f t="shared" si="5"/>
        <v>10.63014581</v>
      </c>
      <c r="G56" s="3">
        <f t="shared" si="6"/>
        <v>10.63014581</v>
      </c>
      <c r="H56" s="3">
        <f t="shared" si="7"/>
        <v>11.3137085</v>
      </c>
      <c r="I56" s="3">
        <f t="shared" si="8"/>
        <v>9.899494937</v>
      </c>
      <c r="J56" s="3">
        <f t="shared" si="9"/>
        <v>14</v>
      </c>
      <c r="K56" s="3">
        <f t="shared" si="10"/>
        <v>14.03566885</v>
      </c>
      <c r="L56" s="3">
        <f t="shared" si="11"/>
        <v>13</v>
      </c>
      <c r="M56" s="3">
        <f t="shared" si="12"/>
        <v>13.03840481</v>
      </c>
    </row>
    <row r="57">
      <c r="A57" s="2">
        <v>4.0</v>
      </c>
      <c r="B57" s="3">
        <f t="shared" si="1"/>
        <v>1</v>
      </c>
      <c r="C57" s="3">
        <f t="shared" si="2"/>
        <v>1</v>
      </c>
      <c r="D57" s="3">
        <f t="shared" si="3"/>
        <v>1.414213562</v>
      </c>
      <c r="E57" s="3">
        <f t="shared" si="4"/>
        <v>0</v>
      </c>
      <c r="F57" s="3">
        <f t="shared" si="5"/>
        <v>9.219544457</v>
      </c>
      <c r="G57" s="3">
        <f t="shared" si="6"/>
        <v>9.219544457</v>
      </c>
      <c r="H57" s="3">
        <f t="shared" si="7"/>
        <v>9.899494937</v>
      </c>
      <c r="I57" s="3">
        <f t="shared" si="8"/>
        <v>8.485281374</v>
      </c>
      <c r="J57" s="3">
        <f t="shared" si="9"/>
        <v>13.03840481</v>
      </c>
      <c r="K57" s="3">
        <f t="shared" si="10"/>
        <v>13</v>
      </c>
      <c r="L57" s="3">
        <f t="shared" si="11"/>
        <v>12.04159458</v>
      </c>
      <c r="M57" s="3">
        <f t="shared" si="12"/>
        <v>12</v>
      </c>
    </row>
    <row r="58">
      <c r="A58" s="2">
        <v>5.0</v>
      </c>
      <c r="B58" s="3">
        <f t="shared" si="1"/>
        <v>9.899494937</v>
      </c>
      <c r="C58" s="3">
        <f t="shared" si="2"/>
        <v>10</v>
      </c>
      <c r="D58" s="3">
        <f t="shared" si="3"/>
        <v>10.63014581</v>
      </c>
      <c r="E58" s="3">
        <f t="shared" si="4"/>
        <v>9.219544457</v>
      </c>
      <c r="F58" s="3">
        <f t="shared" si="5"/>
        <v>0</v>
      </c>
      <c r="G58" s="3">
        <f t="shared" si="6"/>
        <v>1.414213562</v>
      </c>
      <c r="H58" s="3">
        <f t="shared" si="7"/>
        <v>1</v>
      </c>
      <c r="I58" s="3">
        <f t="shared" si="8"/>
        <v>1</v>
      </c>
      <c r="J58" s="3">
        <f t="shared" si="9"/>
        <v>9.219544457</v>
      </c>
      <c r="K58" s="3">
        <f t="shared" si="10"/>
        <v>8.485281374</v>
      </c>
      <c r="L58" s="3">
        <f t="shared" si="11"/>
        <v>8.602325267</v>
      </c>
      <c r="M58" s="3">
        <f t="shared" si="12"/>
        <v>7.810249676</v>
      </c>
    </row>
    <row r="59">
      <c r="A59" s="2">
        <v>6.0</v>
      </c>
      <c r="B59" s="3">
        <f t="shared" si="1"/>
        <v>10</v>
      </c>
      <c r="C59" s="3">
        <f t="shared" si="2"/>
        <v>9.899494937</v>
      </c>
      <c r="D59" s="3">
        <f t="shared" si="3"/>
        <v>10.63014581</v>
      </c>
      <c r="E59" s="3">
        <f t="shared" si="4"/>
        <v>9.219544457</v>
      </c>
      <c r="F59" s="3">
        <f t="shared" si="5"/>
        <v>1.414213562</v>
      </c>
      <c r="G59" s="3">
        <f t="shared" si="6"/>
        <v>0</v>
      </c>
      <c r="H59" s="3">
        <f t="shared" si="7"/>
        <v>1</v>
      </c>
      <c r="I59" s="3">
        <f t="shared" si="8"/>
        <v>1</v>
      </c>
      <c r="J59" s="3">
        <f t="shared" si="9"/>
        <v>10.63014581</v>
      </c>
      <c r="K59" s="3">
        <f t="shared" si="10"/>
        <v>9.899494937</v>
      </c>
      <c r="L59" s="3">
        <f t="shared" si="11"/>
        <v>10</v>
      </c>
      <c r="M59" s="3">
        <f t="shared" si="12"/>
        <v>9.219544457</v>
      </c>
    </row>
    <row r="60">
      <c r="A60" s="2">
        <v>7.0</v>
      </c>
      <c r="B60" s="3">
        <f t="shared" si="1"/>
        <v>10.63014581</v>
      </c>
      <c r="C60" s="3">
        <f t="shared" si="2"/>
        <v>10.63014581</v>
      </c>
      <c r="D60" s="3">
        <f t="shared" si="3"/>
        <v>11.3137085</v>
      </c>
      <c r="E60" s="3">
        <f t="shared" si="4"/>
        <v>9.899494937</v>
      </c>
      <c r="F60" s="3">
        <f t="shared" si="5"/>
        <v>1</v>
      </c>
      <c r="G60" s="3">
        <f t="shared" si="6"/>
        <v>1</v>
      </c>
      <c r="H60" s="3">
        <f t="shared" si="7"/>
        <v>0</v>
      </c>
      <c r="I60" s="3">
        <f t="shared" si="8"/>
        <v>1.414213562</v>
      </c>
      <c r="J60" s="3">
        <f t="shared" si="9"/>
        <v>10</v>
      </c>
      <c r="K60" s="3">
        <f t="shared" si="10"/>
        <v>9.219544457</v>
      </c>
      <c r="L60" s="3">
        <f t="shared" si="11"/>
        <v>9.433981132</v>
      </c>
      <c r="M60" s="3">
        <f t="shared" si="12"/>
        <v>8.602325267</v>
      </c>
    </row>
    <row r="61">
      <c r="A61" s="2">
        <v>8.0</v>
      </c>
      <c r="B61" s="3">
        <f t="shared" si="1"/>
        <v>9.219544457</v>
      </c>
      <c r="C61" s="3">
        <f t="shared" si="2"/>
        <v>9.219544457</v>
      </c>
      <c r="D61" s="3">
        <f t="shared" si="3"/>
        <v>9.899494937</v>
      </c>
      <c r="E61" s="3">
        <f t="shared" si="4"/>
        <v>8.485281374</v>
      </c>
      <c r="F61" s="3">
        <f t="shared" si="5"/>
        <v>1</v>
      </c>
      <c r="G61" s="3">
        <f t="shared" si="6"/>
        <v>1</v>
      </c>
      <c r="H61" s="3">
        <f t="shared" si="7"/>
        <v>1.414213562</v>
      </c>
      <c r="I61" s="3">
        <f t="shared" si="8"/>
        <v>0</v>
      </c>
      <c r="J61" s="3">
        <f t="shared" si="9"/>
        <v>9.899494937</v>
      </c>
      <c r="K61" s="3">
        <f t="shared" si="10"/>
        <v>9.219544457</v>
      </c>
      <c r="L61" s="3">
        <f t="shared" si="11"/>
        <v>9.219544457</v>
      </c>
      <c r="M61" s="3">
        <f t="shared" si="12"/>
        <v>8.485281374</v>
      </c>
    </row>
    <row r="62">
      <c r="A62" s="2">
        <v>9.0</v>
      </c>
      <c r="B62" s="3">
        <f t="shared" si="1"/>
        <v>13</v>
      </c>
      <c r="C62" s="3">
        <f t="shared" si="2"/>
        <v>14.03566885</v>
      </c>
      <c r="D62" s="3">
        <f t="shared" si="3"/>
        <v>14</v>
      </c>
      <c r="E62" s="3">
        <f t="shared" si="4"/>
        <v>13.03840481</v>
      </c>
      <c r="F62" s="3">
        <f t="shared" si="5"/>
        <v>9.219544457</v>
      </c>
      <c r="G62" s="3">
        <f t="shared" si="6"/>
        <v>10.63014581</v>
      </c>
      <c r="H62" s="3">
        <f t="shared" si="7"/>
        <v>10</v>
      </c>
      <c r="I62" s="3">
        <f t="shared" si="8"/>
        <v>9.899494937</v>
      </c>
      <c r="J62" s="3">
        <f t="shared" si="9"/>
        <v>0</v>
      </c>
      <c r="K62" s="3">
        <f t="shared" si="10"/>
        <v>1</v>
      </c>
      <c r="L62" s="3">
        <f t="shared" si="11"/>
        <v>1</v>
      </c>
      <c r="M62" s="3">
        <f t="shared" si="12"/>
        <v>1.414213562</v>
      </c>
    </row>
    <row r="63">
      <c r="A63" s="2">
        <v>10.0</v>
      </c>
      <c r="B63" s="3">
        <f t="shared" si="1"/>
        <v>13.03840481</v>
      </c>
      <c r="C63" s="3">
        <f t="shared" si="2"/>
        <v>14</v>
      </c>
      <c r="D63" s="3">
        <f t="shared" si="3"/>
        <v>14.03566885</v>
      </c>
      <c r="E63" s="3">
        <f t="shared" si="4"/>
        <v>13</v>
      </c>
      <c r="F63" s="3">
        <f t="shared" si="5"/>
        <v>8.485281374</v>
      </c>
      <c r="G63" s="3">
        <f t="shared" si="6"/>
        <v>9.899494937</v>
      </c>
      <c r="H63" s="3">
        <f t="shared" si="7"/>
        <v>9.219544457</v>
      </c>
      <c r="I63" s="3">
        <f t="shared" si="8"/>
        <v>9.219544457</v>
      </c>
      <c r="J63" s="3">
        <f t="shared" si="9"/>
        <v>1</v>
      </c>
      <c r="K63" s="3">
        <f t="shared" si="10"/>
        <v>0</v>
      </c>
      <c r="L63" s="3">
        <f t="shared" si="11"/>
        <v>1.414213562</v>
      </c>
      <c r="M63" s="3">
        <f t="shared" si="12"/>
        <v>1</v>
      </c>
    </row>
    <row r="64">
      <c r="A64" s="2">
        <v>11.0</v>
      </c>
      <c r="B64" s="3">
        <f t="shared" si="1"/>
        <v>12</v>
      </c>
      <c r="C64" s="3">
        <f t="shared" si="2"/>
        <v>13.03840481</v>
      </c>
      <c r="D64" s="3">
        <f t="shared" si="3"/>
        <v>13</v>
      </c>
      <c r="E64" s="3">
        <f t="shared" si="4"/>
        <v>12.04159458</v>
      </c>
      <c r="F64" s="3">
        <f t="shared" si="5"/>
        <v>8.602325267</v>
      </c>
      <c r="G64" s="3">
        <f t="shared" si="6"/>
        <v>10</v>
      </c>
      <c r="H64" s="3">
        <f t="shared" si="7"/>
        <v>9.433981132</v>
      </c>
      <c r="I64" s="3">
        <f t="shared" si="8"/>
        <v>9.219544457</v>
      </c>
      <c r="J64" s="3">
        <f t="shared" si="9"/>
        <v>1</v>
      </c>
      <c r="K64" s="3">
        <f t="shared" si="10"/>
        <v>1.414213562</v>
      </c>
      <c r="L64" s="3">
        <f t="shared" si="11"/>
        <v>0</v>
      </c>
      <c r="M64" s="3">
        <f t="shared" si="12"/>
        <v>1</v>
      </c>
    </row>
    <row r="65">
      <c r="A65" s="2">
        <v>12.0</v>
      </c>
      <c r="B65" s="3">
        <f t="shared" si="1"/>
        <v>12.04159458</v>
      </c>
      <c r="C65" s="3">
        <f t="shared" si="2"/>
        <v>13</v>
      </c>
      <c r="D65" s="3">
        <f t="shared" si="3"/>
        <v>13.03840481</v>
      </c>
      <c r="E65" s="3">
        <f t="shared" si="4"/>
        <v>12</v>
      </c>
      <c r="F65" s="3">
        <f t="shared" si="5"/>
        <v>7.810249676</v>
      </c>
      <c r="G65" s="3">
        <f t="shared" si="6"/>
        <v>9.219544457</v>
      </c>
      <c r="H65" s="3">
        <f t="shared" si="7"/>
        <v>8.602325267</v>
      </c>
      <c r="I65" s="3">
        <f t="shared" si="8"/>
        <v>8.485281374</v>
      </c>
      <c r="J65" s="3">
        <f t="shared" si="9"/>
        <v>1.414213562</v>
      </c>
      <c r="K65" s="3">
        <f t="shared" si="10"/>
        <v>1</v>
      </c>
      <c r="L65" s="3">
        <f t="shared" si="11"/>
        <v>1</v>
      </c>
      <c r="M65" s="3">
        <f t="shared" si="12"/>
        <v>0</v>
      </c>
    </row>
    <row r="66"/>
    <row r="67">
      <c r="A67" s="1" t="s">
        <v>0</v>
      </c>
      <c r="B67" s="1" t="s">
        <v>34</v>
      </c>
      <c r="C67" s="1" t="s">
        <v>35</v>
      </c>
      <c r="D67" s="19" t="s">
        <v>36</v>
      </c>
      <c r="E67" s="1" t="s">
        <v>38</v>
      </c>
      <c r="G67" s="1" t="s">
        <v>24</v>
      </c>
      <c r="H67" s="1" t="s">
        <v>55</v>
      </c>
    </row>
    <row r="68">
      <c r="A68" s="2">
        <v>1.0</v>
      </c>
      <c r="B68" s="3">
        <f>B57</f>
        <v>1</v>
      </c>
      <c r="C68" s="3">
        <f>(B55+B56)/2</f>
        <v>1.207106781</v>
      </c>
      <c r="D68" s="20">
        <f t="shared" ref="D68:D79" si="13">(C68-B68)/MAX(B68,C68)</f>
        <v>0.1715728753</v>
      </c>
      <c r="E68" s="23">
        <f>AVERAGE(D68:D79)</f>
        <v>0.1715728753</v>
      </c>
      <c r="G68" s="3" t="s">
        <v>7</v>
      </c>
      <c r="H68" s="3">
        <f>AVERAGE(D68,D71)</f>
        <v>0.1715728753</v>
      </c>
    </row>
    <row r="69">
      <c r="A69" s="2">
        <v>2.0</v>
      </c>
      <c r="B69" s="3">
        <f>C56</f>
        <v>1</v>
      </c>
      <c r="C69" s="3">
        <f>(C54+C57)/2</f>
        <v>1.207106781</v>
      </c>
      <c r="D69" s="20">
        <f t="shared" si="13"/>
        <v>0.1715728753</v>
      </c>
      <c r="E69" s="24"/>
      <c r="G69" s="3" t="s">
        <v>8</v>
      </c>
      <c r="H69" s="3">
        <f>AVERAGE(D69:D70)</f>
        <v>0.1715728753</v>
      </c>
    </row>
    <row r="70">
      <c r="A70" s="2">
        <v>3.0</v>
      </c>
      <c r="B70" s="3">
        <f>D55</f>
        <v>1</v>
      </c>
      <c r="C70" s="3">
        <f>(D54+D57)/2</f>
        <v>1.207106781</v>
      </c>
      <c r="D70" s="20">
        <f t="shared" si="13"/>
        <v>0.1715728753</v>
      </c>
      <c r="E70" s="24"/>
      <c r="G70" s="3" t="s">
        <v>9</v>
      </c>
      <c r="H70" s="3">
        <f>AVERAGE(D72,D75)</f>
        <v>0.1715728753</v>
      </c>
    </row>
    <row r="71">
      <c r="A71" s="2">
        <v>4.0</v>
      </c>
      <c r="B71" s="3">
        <f>E54</f>
        <v>1</v>
      </c>
      <c r="C71" s="3">
        <f>(E55+E56)/2</f>
        <v>1.207106781</v>
      </c>
      <c r="D71" s="20">
        <f t="shared" si="13"/>
        <v>0.1715728753</v>
      </c>
      <c r="E71" s="24"/>
      <c r="G71" s="3" t="s">
        <v>62</v>
      </c>
      <c r="H71" s="3">
        <f>AVERAGE(D73:D74)</f>
        <v>0.1715728753</v>
      </c>
    </row>
    <row r="72">
      <c r="A72" s="2">
        <v>5.0</v>
      </c>
      <c r="B72" s="3">
        <f>F61</f>
        <v>1</v>
      </c>
      <c r="C72" s="3">
        <f>(F59+F60)/2</f>
        <v>1.207106781</v>
      </c>
      <c r="D72" s="20">
        <f t="shared" si="13"/>
        <v>0.1715728753</v>
      </c>
      <c r="E72" s="24"/>
      <c r="G72" s="3" t="s">
        <v>64</v>
      </c>
      <c r="H72" s="3">
        <f>AVERAGE(D76:D77)</f>
        <v>0.1715728753</v>
      </c>
    </row>
    <row r="73">
      <c r="A73" s="2">
        <v>6.0</v>
      </c>
      <c r="B73" s="3">
        <f>G60</f>
        <v>1</v>
      </c>
      <c r="C73" s="3">
        <f>(G58+G61)/2</f>
        <v>1.207106781</v>
      </c>
      <c r="D73" s="20">
        <f t="shared" si="13"/>
        <v>0.1715728753</v>
      </c>
      <c r="E73" s="24"/>
      <c r="G73" s="3" t="s">
        <v>66</v>
      </c>
      <c r="H73" s="3">
        <f>AVERAGE(D78:D79)</f>
        <v>0.1715728753</v>
      </c>
    </row>
    <row r="74">
      <c r="A74" s="2">
        <v>7.0</v>
      </c>
      <c r="B74" s="3">
        <f>H59</f>
        <v>1</v>
      </c>
      <c r="C74" s="3">
        <f>(H58+H61)/2</f>
        <v>1.207106781</v>
      </c>
      <c r="D74" s="20">
        <f t="shared" si="13"/>
        <v>0.1715728753</v>
      </c>
      <c r="E74" s="24"/>
    </row>
    <row r="75">
      <c r="A75" s="2">
        <v>8.0</v>
      </c>
      <c r="B75" s="3">
        <f>I58</f>
        <v>1</v>
      </c>
      <c r="C75" s="3">
        <f>(I59+I60)/2</f>
        <v>1.207106781</v>
      </c>
      <c r="D75" s="20">
        <f t="shared" si="13"/>
        <v>0.1715728753</v>
      </c>
      <c r="E75" s="24"/>
    </row>
    <row r="76">
      <c r="A76" s="2">
        <v>9.0</v>
      </c>
      <c r="B76" s="3">
        <f>J63</f>
        <v>1</v>
      </c>
      <c r="C76" s="3">
        <f>(J64+J65)/2</f>
        <v>1.207106781</v>
      </c>
      <c r="D76" s="20">
        <f t="shared" si="13"/>
        <v>0.1715728753</v>
      </c>
      <c r="E76" s="24"/>
    </row>
    <row r="77">
      <c r="A77" s="2">
        <v>10.0</v>
      </c>
      <c r="B77" s="3">
        <f>K62</f>
        <v>1</v>
      </c>
      <c r="C77" s="3">
        <f>(K64+K65)/2</f>
        <v>1.207106781</v>
      </c>
      <c r="D77" s="20">
        <f t="shared" si="13"/>
        <v>0.1715728753</v>
      </c>
      <c r="E77" s="24"/>
    </row>
    <row r="78">
      <c r="A78" s="2">
        <v>11.0</v>
      </c>
      <c r="B78" s="3">
        <f>L65</f>
        <v>1</v>
      </c>
      <c r="C78" s="3">
        <f>(L62+L63)/2</f>
        <v>1.207106781</v>
      </c>
      <c r="D78" s="20">
        <f t="shared" si="13"/>
        <v>0.1715728753</v>
      </c>
      <c r="E78" s="24"/>
    </row>
    <row r="79">
      <c r="A79" s="2">
        <v>12.0</v>
      </c>
      <c r="B79" s="3">
        <f>M64</f>
        <v>1</v>
      </c>
      <c r="C79" s="3">
        <f>(M62+M63)/2</f>
        <v>1.207106781</v>
      </c>
      <c r="D79" s="20">
        <f t="shared" si="13"/>
        <v>0.1715728753</v>
      </c>
      <c r="E79" s="13"/>
    </row>
    <row r="80"/>
    <row r="81">
      <c r="A81" s="6" t="s">
        <v>39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8"/>
    </row>
    <row r="82">
      <c r="A82" s="19" t="s">
        <v>0</v>
      </c>
      <c r="B82" s="19" t="s">
        <v>19</v>
      </c>
      <c r="C82" s="19" t="s">
        <v>31</v>
      </c>
      <c r="D82" s="19" t="s">
        <v>40</v>
      </c>
      <c r="E82" s="19" t="s">
        <v>41</v>
      </c>
      <c r="F82" s="19" t="s">
        <v>36</v>
      </c>
      <c r="G82" s="1" t="s">
        <v>38</v>
      </c>
      <c r="H82" s="1" t="s">
        <v>24</v>
      </c>
      <c r="I82" s="1" t="s">
        <v>55</v>
      </c>
    </row>
    <row r="83">
      <c r="A83" s="20">
        <v>1.0</v>
      </c>
      <c r="B83" s="20" t="s">
        <v>62</v>
      </c>
      <c r="C83" s="20" t="s">
        <v>9</v>
      </c>
      <c r="D83" s="20">
        <f>SQRT((B2-$B$33)^2+(C2-$C$33)^2)</f>
        <v>0.5</v>
      </c>
      <c r="E83" s="3">
        <f>SQRT(((B2-$B$32)^2) + ((C2-$C$32)^2))</f>
        <v>1.118033989</v>
      </c>
      <c r="F83" s="20">
        <f t="shared" ref="F83:F94" si="14">(E83-D83)/MAX(D83,E83)</f>
        <v>0.5527864045</v>
      </c>
      <c r="G83" s="23">
        <f>AVERAGE(F83:F94)</f>
        <v>0.5527864045</v>
      </c>
      <c r="H83" s="3" t="s">
        <v>7</v>
      </c>
      <c r="I83" s="3">
        <f>AVERAGE(F83,F86)</f>
        <v>0.5527864045</v>
      </c>
    </row>
    <row r="84">
      <c r="A84" s="20">
        <v>2.0</v>
      </c>
      <c r="B84" s="20" t="s">
        <v>9</v>
      </c>
      <c r="C84" s="20" t="s">
        <v>62</v>
      </c>
      <c r="D84" s="20">
        <f t="shared" ref="D84:D85" si="15">SQRT((B3-$B$32)^2+(C3-$C$32)^2)</f>
        <v>0.5</v>
      </c>
      <c r="E84" s="3">
        <f t="shared" ref="E84:E85" si="16">SQRT(((B3-$B$33)^2) + ((C3-$C$33)^2))</f>
        <v>1.118033989</v>
      </c>
      <c r="F84" s="20">
        <f t="shared" si="14"/>
        <v>0.5527864045</v>
      </c>
      <c r="G84" s="24"/>
      <c r="H84" s="3" t="s">
        <v>8</v>
      </c>
      <c r="I84" s="3">
        <f>AVERAGE(F84:F85)</f>
        <v>0.5527864045</v>
      </c>
    </row>
    <row r="85">
      <c r="A85" s="20">
        <v>3.0</v>
      </c>
      <c r="B85" s="20" t="s">
        <v>9</v>
      </c>
      <c r="C85" s="20" t="s">
        <v>62</v>
      </c>
      <c r="D85" s="20">
        <f t="shared" si="15"/>
        <v>0.5</v>
      </c>
      <c r="E85" s="3">
        <f t="shared" si="16"/>
        <v>1.118033989</v>
      </c>
      <c r="F85" s="20">
        <f t="shared" si="14"/>
        <v>0.5527864045</v>
      </c>
      <c r="G85" s="24"/>
      <c r="H85" s="3" t="s">
        <v>9</v>
      </c>
      <c r="I85" s="3">
        <f>AVERAGE(F87,F90)</f>
        <v>0.5527864045</v>
      </c>
    </row>
    <row r="86">
      <c r="A86" s="20">
        <v>4.0</v>
      </c>
      <c r="B86" s="20" t="s">
        <v>62</v>
      </c>
      <c r="C86" s="20" t="s">
        <v>9</v>
      </c>
      <c r="D86" s="20">
        <f>SQRT((B5-$B$33)^2+(C5-$C$33)^2)</f>
        <v>0.5</v>
      </c>
      <c r="E86" s="3">
        <f>SQRT(((B5-$B$32)^2) + ((C5-$C$32)^2))</f>
        <v>1.118033989</v>
      </c>
      <c r="F86" s="20">
        <f t="shared" si="14"/>
        <v>0.5527864045</v>
      </c>
      <c r="G86" s="24"/>
      <c r="H86" s="3" t="s">
        <v>62</v>
      </c>
      <c r="I86" s="3">
        <f>AVERAGE(F88:F89)</f>
        <v>0.5527864045</v>
      </c>
    </row>
    <row r="87">
      <c r="A87" s="20">
        <v>5.0</v>
      </c>
      <c r="B87" s="20" t="s">
        <v>64</v>
      </c>
      <c r="C87" s="20" t="s">
        <v>66</v>
      </c>
      <c r="D87" s="20">
        <f>SQRT((B6-$B$34)^2+(C6-$C$34)^2)</f>
        <v>0.5</v>
      </c>
      <c r="E87" s="3">
        <f>SQRT(((B6-$B$35)^2) + ((C6-$C$35)^2))</f>
        <v>1.118033989</v>
      </c>
      <c r="F87" s="20">
        <f t="shared" si="14"/>
        <v>0.5527864045</v>
      </c>
      <c r="G87" s="24"/>
      <c r="H87" s="3" t="s">
        <v>64</v>
      </c>
      <c r="I87" s="3">
        <f>AVERAGE(F91:F92)</f>
        <v>0.5527864045</v>
      </c>
    </row>
    <row r="88">
      <c r="A88" s="20">
        <v>6.0</v>
      </c>
      <c r="B88" s="20" t="s">
        <v>66</v>
      </c>
      <c r="C88" s="20" t="s">
        <v>64</v>
      </c>
      <c r="D88" s="20">
        <f t="shared" ref="D88:D89" si="17">SQRT((B7-$B$35)^2+(C7-$C$35)^2)</f>
        <v>0.5</v>
      </c>
      <c r="E88" s="3">
        <f t="shared" ref="E88:E89" si="18">SQRT(((B7-$B$34)^2) + ((C7-$C$34)^2))</f>
        <v>1.118033989</v>
      </c>
      <c r="F88" s="20">
        <f t="shared" si="14"/>
        <v>0.5527864045</v>
      </c>
      <c r="G88" s="24"/>
      <c r="H88" s="3" t="s">
        <v>66</v>
      </c>
      <c r="I88" s="3">
        <f>AVERAGE(F93:F94)</f>
        <v>0.5527864045</v>
      </c>
    </row>
    <row r="89">
      <c r="A89" s="20">
        <v>7.0</v>
      </c>
      <c r="B89" s="20" t="s">
        <v>66</v>
      </c>
      <c r="C89" s="20" t="s">
        <v>64</v>
      </c>
      <c r="D89" s="20">
        <f t="shared" si="17"/>
        <v>0.5</v>
      </c>
      <c r="E89" s="3">
        <f t="shared" si="18"/>
        <v>1.118033989</v>
      </c>
      <c r="F89" s="20">
        <f t="shared" si="14"/>
        <v>0.5527864045</v>
      </c>
      <c r="G89" s="24"/>
    </row>
    <row r="90">
      <c r="A90" s="20">
        <v>8.0</v>
      </c>
      <c r="B90" s="20" t="s">
        <v>64</v>
      </c>
      <c r="C90" s="20" t="s">
        <v>66</v>
      </c>
      <c r="D90" s="20">
        <f>SQRT((B9-$B$34)^2+(C9-$C$34)^2)</f>
        <v>0.5</v>
      </c>
      <c r="E90" s="3">
        <f>SQRT(((B9-$B$35)^2) + ((C9-$C$35)^2))</f>
        <v>1.118033989</v>
      </c>
      <c r="F90" s="20">
        <f t="shared" si="14"/>
        <v>0.5527864045</v>
      </c>
      <c r="G90" s="24"/>
    </row>
    <row r="91">
      <c r="A91" s="20">
        <v>9.0</v>
      </c>
      <c r="B91" s="20" t="s">
        <v>8</v>
      </c>
      <c r="C91" s="20" t="s">
        <v>7</v>
      </c>
      <c r="D91" s="20">
        <f t="shared" ref="D91:D92" si="19">SQRT((B10-$B$31)^2+(C10-$C$31)^2)</f>
        <v>0.5</v>
      </c>
      <c r="E91" s="3">
        <f t="shared" ref="E91:E92" si="20">SQRT(((B10-$B$30)^2) + ((C10-$C$30)^2))</f>
        <v>1.118033989</v>
      </c>
      <c r="F91" s="20">
        <f t="shared" si="14"/>
        <v>0.5527864045</v>
      </c>
      <c r="G91" s="24"/>
    </row>
    <row r="92">
      <c r="A92" s="20">
        <v>10.0</v>
      </c>
      <c r="B92" s="20" t="s">
        <v>8</v>
      </c>
      <c r="C92" s="20" t="s">
        <v>7</v>
      </c>
      <c r="D92" s="20">
        <f t="shared" si="19"/>
        <v>0.5</v>
      </c>
      <c r="E92" s="3">
        <f t="shared" si="20"/>
        <v>1.118033989</v>
      </c>
      <c r="F92" s="20">
        <f t="shared" si="14"/>
        <v>0.5527864045</v>
      </c>
      <c r="G92" s="24"/>
    </row>
    <row r="93">
      <c r="A93" s="20">
        <v>11.0</v>
      </c>
      <c r="B93" s="20" t="s">
        <v>7</v>
      </c>
      <c r="C93" s="20" t="s">
        <v>8</v>
      </c>
      <c r="D93" s="20">
        <f t="shared" ref="D93:D94" si="21">SQRT((B12-$B$30)^2+(C12-$C$30)^2)</f>
        <v>0.5</v>
      </c>
      <c r="E93" s="3">
        <f t="shared" ref="E93:E94" si="22">SQRT(((B12-$B$31)^2) + ((C12-$C$31)^2))</f>
        <v>1.118033989</v>
      </c>
      <c r="F93" s="20">
        <f t="shared" si="14"/>
        <v>0.5527864045</v>
      </c>
      <c r="G93" s="24"/>
    </row>
    <row r="94">
      <c r="A94" s="20">
        <v>12.0</v>
      </c>
      <c r="B94" s="20" t="s">
        <v>7</v>
      </c>
      <c r="C94" s="20" t="s">
        <v>8</v>
      </c>
      <c r="D94" s="20">
        <f t="shared" si="21"/>
        <v>0.5</v>
      </c>
      <c r="E94" s="3">
        <f t="shared" si="22"/>
        <v>1.118033989</v>
      </c>
      <c r="F94" s="20">
        <f t="shared" si="14"/>
        <v>0.5527864045</v>
      </c>
      <c r="G94" s="13"/>
    </row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8">
    <mergeCell ref="A27:C27"/>
    <mergeCell ref="A28:A29"/>
    <mergeCell ref="B28:C28"/>
    <mergeCell ref="A37:O37"/>
    <mergeCell ref="A52:O52"/>
    <mergeCell ref="E68:E79"/>
    <mergeCell ref="A81:O81"/>
    <mergeCell ref="G83:G9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75"/>
    <col customWidth="1" min="4" max="4" width="16.38"/>
    <col customWidth="1" min="5" max="7" width="17.25"/>
    <col customWidth="1" min="13" max="13" width="7.38"/>
    <col customWidth="1" min="14" max="14" width="13.75"/>
  </cols>
  <sheetData>
    <row r="2">
      <c r="M2" s="1" t="s">
        <v>3</v>
      </c>
      <c r="N2" s="1" t="s">
        <v>4</v>
      </c>
    </row>
    <row r="3">
      <c r="B3" s="25" t="s">
        <v>38</v>
      </c>
      <c r="C3" s="10"/>
      <c r="D3" s="11"/>
      <c r="M3" s="2">
        <v>0.0</v>
      </c>
      <c r="N3" s="2" t="s">
        <v>7</v>
      </c>
    </row>
    <row r="4">
      <c r="B4" s="26" t="s">
        <v>42</v>
      </c>
      <c r="C4" s="26" t="s">
        <v>43</v>
      </c>
      <c r="D4" s="26" t="s">
        <v>44</v>
      </c>
      <c r="M4" s="2">
        <v>1.0</v>
      </c>
      <c r="N4" s="2" t="s">
        <v>8</v>
      </c>
    </row>
    <row r="5">
      <c r="B5" s="59">
        <v>0.171573</v>
      </c>
      <c r="C5" s="28">
        <f>'Exemplo 4'!E68</f>
        <v>0.1715728753</v>
      </c>
      <c r="D5" s="60">
        <f>B5-C5</f>
        <v>0.0000001247461901</v>
      </c>
      <c r="M5" s="2">
        <v>2.0</v>
      </c>
      <c r="N5" s="2" t="s">
        <v>9</v>
      </c>
    </row>
    <row r="6">
      <c r="M6" s="2">
        <v>3.0</v>
      </c>
      <c r="N6" s="71" t="s">
        <v>62</v>
      </c>
    </row>
    <row r="7">
      <c r="M7" s="2">
        <v>4.0</v>
      </c>
      <c r="N7" s="71" t="s">
        <v>64</v>
      </c>
    </row>
    <row r="8">
      <c r="M8" s="2">
        <v>5.0</v>
      </c>
      <c r="N8" s="71" t="s">
        <v>66</v>
      </c>
    </row>
    <row r="9">
      <c r="A9" s="29"/>
      <c r="B9" s="25" t="s">
        <v>45</v>
      </c>
      <c r="C9" s="10"/>
      <c r="D9" s="10"/>
      <c r="E9" s="11"/>
      <c r="F9" s="29"/>
      <c r="G9" s="29"/>
    </row>
    <row r="10">
      <c r="A10" s="30"/>
      <c r="B10" s="31" t="s">
        <v>24</v>
      </c>
      <c r="C10" s="31" t="s">
        <v>42</v>
      </c>
      <c r="D10" s="32" t="s">
        <v>43</v>
      </c>
      <c r="E10" s="31" t="s">
        <v>44</v>
      </c>
      <c r="F10" s="30"/>
      <c r="G10" s="30"/>
    </row>
    <row r="11">
      <c r="A11" s="29"/>
      <c r="B11" s="28">
        <v>0.0</v>
      </c>
      <c r="C11" s="33">
        <v>0.171572875253809</v>
      </c>
      <c r="D11" s="27">
        <f>'Exemplo 4'!H68</f>
        <v>0.1715728753</v>
      </c>
      <c r="E11" s="34">
        <f t="shared" ref="E11:E16" si="1">D11-C11</f>
        <v>0</v>
      </c>
    </row>
    <row r="12">
      <c r="A12" s="29"/>
      <c r="B12" s="28">
        <v>1.0</v>
      </c>
      <c r="C12" s="33">
        <v>0.171572875253809</v>
      </c>
      <c r="D12" s="27">
        <f>'Exemplo 4'!H69</f>
        <v>0.1715728753</v>
      </c>
      <c r="E12" s="34">
        <f t="shared" si="1"/>
        <v>0</v>
      </c>
    </row>
    <row r="13">
      <c r="A13" s="29"/>
      <c r="B13" s="28">
        <v>2.0</v>
      </c>
      <c r="C13" s="33">
        <v>0.171572875253809</v>
      </c>
      <c r="D13" s="27">
        <f>'Exemplo 4'!H70</f>
        <v>0.1715728753</v>
      </c>
      <c r="E13" s="34">
        <f t="shared" si="1"/>
        <v>0</v>
      </c>
    </row>
    <row r="14">
      <c r="A14" s="29"/>
      <c r="B14" s="28">
        <v>3.0</v>
      </c>
      <c r="C14" s="33">
        <v>0.171572875253809</v>
      </c>
      <c r="D14" s="27">
        <f>'Exemplo 4'!H71</f>
        <v>0.1715728753</v>
      </c>
      <c r="E14" s="34">
        <f t="shared" si="1"/>
        <v>0</v>
      </c>
    </row>
    <row r="15">
      <c r="A15" s="29"/>
      <c r="B15" s="28">
        <v>4.0</v>
      </c>
      <c r="C15" s="33">
        <v>0.171572875253809</v>
      </c>
      <c r="D15" s="27">
        <f>'Exemplo 4'!H72</f>
        <v>0.1715728753</v>
      </c>
      <c r="E15" s="34">
        <f t="shared" si="1"/>
        <v>0</v>
      </c>
    </row>
    <row r="16">
      <c r="A16" s="29"/>
      <c r="B16" s="28">
        <v>5.0</v>
      </c>
      <c r="C16" s="33">
        <v>0.171572875253809</v>
      </c>
      <c r="D16" s="27">
        <f>'Exemplo 4'!H73</f>
        <v>0.1715728753</v>
      </c>
      <c r="E16" s="34">
        <f t="shared" si="1"/>
        <v>0</v>
      </c>
    </row>
    <row r="18">
      <c r="B18" s="25" t="s">
        <v>46</v>
      </c>
      <c r="C18" s="10"/>
      <c r="D18" s="11"/>
      <c r="H18" s="25" t="s">
        <v>47</v>
      </c>
      <c r="I18" s="10"/>
      <c r="J18" s="10"/>
      <c r="K18" s="10"/>
      <c r="L18" s="10"/>
      <c r="M18" s="10"/>
      <c r="N18" s="11"/>
    </row>
    <row r="19">
      <c r="B19" s="31" t="s">
        <v>26</v>
      </c>
      <c r="C19" s="31" t="s">
        <v>42</v>
      </c>
      <c r="D19" s="31" t="s">
        <v>43</v>
      </c>
      <c r="H19" s="31" t="s">
        <v>24</v>
      </c>
      <c r="I19" s="36" t="s">
        <v>48</v>
      </c>
      <c r="J19" s="11"/>
      <c r="K19" s="37" t="s">
        <v>42</v>
      </c>
      <c r="L19" s="38"/>
      <c r="M19" s="39" t="s">
        <v>43</v>
      </c>
      <c r="N19" s="11"/>
    </row>
    <row r="20">
      <c r="B20" s="28">
        <v>1.0</v>
      </c>
      <c r="C20" s="28">
        <v>3.0</v>
      </c>
      <c r="D20" s="40" t="str">
        <f>'Exemplo 4'!B39</f>
        <v>D</v>
      </c>
      <c r="H20" s="41">
        <v>0.0</v>
      </c>
      <c r="I20" s="41">
        <v>1.5</v>
      </c>
      <c r="J20" s="41">
        <v>14.0</v>
      </c>
      <c r="K20" s="41">
        <v>1.5</v>
      </c>
      <c r="L20" s="41">
        <v>14.0</v>
      </c>
      <c r="M20" s="41">
        <v>1.5</v>
      </c>
      <c r="N20" s="28">
        <v>14.0</v>
      </c>
    </row>
    <row r="21">
      <c r="B21" s="28">
        <v>2.0</v>
      </c>
      <c r="C21" s="28">
        <v>2.0</v>
      </c>
      <c r="D21" s="40" t="str">
        <f>'Exemplo 4'!B40</f>
        <v>C</v>
      </c>
      <c r="H21" s="41">
        <v>1.0</v>
      </c>
      <c r="I21" s="41">
        <v>1.5</v>
      </c>
      <c r="J21" s="41">
        <v>15.0</v>
      </c>
      <c r="K21" s="41">
        <v>1.5</v>
      </c>
      <c r="L21" s="41">
        <v>15.0</v>
      </c>
      <c r="M21" s="41">
        <v>1.5</v>
      </c>
      <c r="N21" s="28">
        <v>15.0</v>
      </c>
    </row>
    <row r="22">
      <c r="B22" s="28">
        <v>3.0</v>
      </c>
      <c r="C22" s="28">
        <v>2.0</v>
      </c>
      <c r="D22" s="40" t="str">
        <f>'Exemplo 4'!B41</f>
        <v>C</v>
      </c>
      <c r="H22" s="41">
        <v>2.0</v>
      </c>
      <c r="I22" s="41">
        <v>1.5</v>
      </c>
      <c r="J22" s="41">
        <v>1.0</v>
      </c>
      <c r="K22" s="41">
        <v>1.5</v>
      </c>
      <c r="L22" s="41">
        <v>1.0</v>
      </c>
      <c r="M22" s="41">
        <v>1.5</v>
      </c>
      <c r="N22" s="28">
        <v>1.0</v>
      </c>
    </row>
    <row r="23">
      <c r="B23" s="28">
        <v>4.0</v>
      </c>
      <c r="C23" s="28">
        <v>3.0</v>
      </c>
      <c r="D23" s="40" t="str">
        <f>'Exemplo 4'!B42</f>
        <v>D</v>
      </c>
      <c r="H23" s="41">
        <v>3.0</v>
      </c>
      <c r="I23" s="41">
        <v>1.5</v>
      </c>
      <c r="J23" s="41">
        <v>2.0</v>
      </c>
      <c r="K23" s="41">
        <v>1.5</v>
      </c>
      <c r="L23" s="41">
        <v>2.0</v>
      </c>
      <c r="M23" s="41">
        <v>1.5</v>
      </c>
      <c r="N23" s="28">
        <v>2.0</v>
      </c>
    </row>
    <row r="24">
      <c r="B24" s="28">
        <v>5.0</v>
      </c>
      <c r="C24" s="28">
        <v>4.0</v>
      </c>
      <c r="D24" s="40" t="str">
        <f>'Exemplo 4'!B43</f>
        <v>E</v>
      </c>
      <c r="H24" s="41">
        <v>4.0</v>
      </c>
      <c r="I24" s="41">
        <v>8.0</v>
      </c>
      <c r="J24" s="41">
        <v>8.5</v>
      </c>
      <c r="K24" s="41">
        <v>8.0</v>
      </c>
      <c r="L24" s="41">
        <v>8.5</v>
      </c>
      <c r="M24" s="41">
        <v>8.0</v>
      </c>
      <c r="N24" s="28">
        <v>8.5</v>
      </c>
    </row>
    <row r="25">
      <c r="B25" s="28">
        <v>6.0</v>
      </c>
      <c r="C25" s="28">
        <v>5.0</v>
      </c>
      <c r="D25" s="40" t="str">
        <f>'Exemplo 4'!B44</f>
        <v>F</v>
      </c>
      <c r="H25" s="41">
        <v>5.0</v>
      </c>
      <c r="I25" s="41">
        <v>9.0</v>
      </c>
      <c r="J25" s="41">
        <v>8.5</v>
      </c>
      <c r="K25" s="41">
        <v>9.0</v>
      </c>
      <c r="L25" s="41">
        <v>8.5</v>
      </c>
      <c r="M25" s="41">
        <v>9.0</v>
      </c>
      <c r="N25" s="28">
        <v>8.5</v>
      </c>
    </row>
    <row r="26">
      <c r="B26" s="28">
        <v>7.0</v>
      </c>
      <c r="C26" s="28">
        <v>5.0</v>
      </c>
      <c r="D26" s="40" t="str">
        <f>'Exemplo 4'!B45</f>
        <v>F</v>
      </c>
    </row>
    <row r="27">
      <c r="B27" s="28">
        <v>8.0</v>
      </c>
      <c r="C27" s="28">
        <v>4.0</v>
      </c>
      <c r="D27" s="40" t="str">
        <f>'Exemplo 4'!B46</f>
        <v>E</v>
      </c>
    </row>
    <row r="28">
      <c r="B28" s="28">
        <v>9.0</v>
      </c>
      <c r="C28" s="28">
        <v>1.0</v>
      </c>
      <c r="D28" s="40" t="str">
        <f>'Exemplo 4'!B47</f>
        <v>B</v>
      </c>
    </row>
    <row r="29">
      <c r="B29" s="28">
        <v>10.0</v>
      </c>
      <c r="C29" s="28">
        <v>1.0</v>
      </c>
      <c r="D29" s="40" t="str">
        <f>'Exemplo 4'!B48</f>
        <v>B</v>
      </c>
    </row>
    <row r="30">
      <c r="B30" s="28">
        <v>11.0</v>
      </c>
      <c r="C30" s="28">
        <v>0.0</v>
      </c>
      <c r="D30" s="40" t="str">
        <f>'Exemplo 4'!B49</f>
        <v>A</v>
      </c>
    </row>
    <row r="31">
      <c r="B31" s="28">
        <v>12.0</v>
      </c>
      <c r="C31" s="28">
        <v>0.0</v>
      </c>
      <c r="D31" s="40" t="str">
        <f>'Exemplo 4'!B50</f>
        <v>A</v>
      </c>
    </row>
    <row r="33">
      <c r="B33" s="25" t="s">
        <v>49</v>
      </c>
      <c r="C33" s="10"/>
      <c r="D33" s="10"/>
      <c r="E33" s="11"/>
      <c r="F33" s="29"/>
      <c r="G33" s="29"/>
    </row>
    <row r="34">
      <c r="B34" s="31" t="s">
        <v>26</v>
      </c>
      <c r="C34" s="31" t="s">
        <v>42</v>
      </c>
      <c r="D34" s="31" t="s">
        <v>43</v>
      </c>
      <c r="E34" s="31" t="s">
        <v>44</v>
      </c>
      <c r="F34" s="30"/>
      <c r="G34" s="30"/>
    </row>
    <row r="35">
      <c r="B35" s="28">
        <v>1.0</v>
      </c>
      <c r="C35" s="28">
        <v>0.885474765679714</v>
      </c>
      <c r="D35" s="28">
        <v>0.8854747656797141</v>
      </c>
      <c r="E35" s="55">
        <f t="shared" ref="E35:E46" si="2">ABS(C35-D35)</f>
        <v>0</v>
      </c>
      <c r="F35" s="56"/>
      <c r="G35" s="56"/>
    </row>
    <row r="36">
      <c r="B36" s="28">
        <v>2.0</v>
      </c>
      <c r="C36" s="28">
        <v>0.885474765679714</v>
      </c>
      <c r="D36" s="28">
        <v>0.8854747656797141</v>
      </c>
      <c r="E36" s="55">
        <f t="shared" si="2"/>
        <v>0</v>
      </c>
      <c r="F36" s="56"/>
      <c r="G36" s="56"/>
    </row>
    <row r="37">
      <c r="B37" s="28">
        <v>3.0</v>
      </c>
      <c r="C37" s="28">
        <v>0.892820575672291</v>
      </c>
      <c r="D37" s="28">
        <v>0.8928205756722914</v>
      </c>
      <c r="E37" s="55">
        <f t="shared" si="2"/>
        <v>0</v>
      </c>
      <c r="F37" s="56"/>
      <c r="G37" s="56"/>
    </row>
    <row r="38">
      <c r="B38" s="28">
        <v>4.0</v>
      </c>
      <c r="C38" s="28">
        <v>0.876376781145551</v>
      </c>
      <c r="D38" s="28">
        <v>0.8763767811455515</v>
      </c>
      <c r="E38" s="55">
        <f t="shared" si="2"/>
        <v>0</v>
      </c>
      <c r="F38" s="56"/>
      <c r="G38" s="56"/>
    </row>
    <row r="39">
      <c r="B39" s="28">
        <v>5.0</v>
      </c>
      <c r="C39" s="28">
        <v>0.866570001040764</v>
      </c>
      <c r="D39" s="28">
        <v>0.8665700010407643</v>
      </c>
      <c r="E39" s="55">
        <f t="shared" si="2"/>
        <v>0</v>
      </c>
      <c r="F39" s="56"/>
      <c r="G39" s="56"/>
    </row>
    <row r="40">
      <c r="B40" s="28">
        <v>6.0</v>
      </c>
      <c r="C40" s="28">
        <v>0.885474765679714</v>
      </c>
      <c r="D40" s="28">
        <v>0.8854747656797141</v>
      </c>
      <c r="E40" s="55">
        <f t="shared" si="2"/>
        <v>0</v>
      </c>
      <c r="F40" s="56"/>
      <c r="G40" s="56"/>
    </row>
    <row r="41">
      <c r="B41" s="28">
        <v>7.0</v>
      </c>
      <c r="C41" s="28">
        <v>0.877810205774706</v>
      </c>
      <c r="D41" s="28">
        <v>0.8778102057747061</v>
      </c>
      <c r="E41" s="55">
        <f t="shared" si="2"/>
        <v>0</v>
      </c>
      <c r="F41" s="56"/>
      <c r="G41" s="56"/>
    </row>
    <row r="42">
      <c r="B42" s="28">
        <v>8.0</v>
      </c>
      <c r="C42" s="28">
        <v>0.876376781145551</v>
      </c>
      <c r="D42" s="28">
        <v>0.8763767811455515</v>
      </c>
      <c r="E42" s="55">
        <f t="shared" si="2"/>
        <v>0</v>
      </c>
      <c r="F42" s="56"/>
      <c r="G42" s="56"/>
    </row>
    <row r="43">
      <c r="B43" s="28">
        <v>9.0</v>
      </c>
      <c r="C43" s="28">
        <v>0.885474765679714</v>
      </c>
      <c r="D43" s="28">
        <v>0.8854747656797141</v>
      </c>
      <c r="E43" s="55">
        <f t="shared" si="2"/>
        <v>0</v>
      </c>
      <c r="F43" s="56"/>
      <c r="G43" s="56"/>
    </row>
    <row r="44">
      <c r="B44" s="28">
        <v>10.0</v>
      </c>
      <c r="C44" s="28">
        <v>0.876376781145551</v>
      </c>
      <c r="D44" s="28">
        <v>0.8763767811455515</v>
      </c>
      <c r="E44" s="55">
        <f t="shared" si="2"/>
        <v>0</v>
      </c>
      <c r="F44" s="56"/>
      <c r="G44" s="56"/>
    </row>
    <row r="45">
      <c r="B45" s="28">
        <v>11.0</v>
      </c>
      <c r="C45" s="28">
        <v>0.877810205774706</v>
      </c>
      <c r="D45" s="28">
        <v>0.8778102057747061</v>
      </c>
      <c r="E45" s="55">
        <f t="shared" si="2"/>
        <v>0</v>
      </c>
      <c r="F45" s="56"/>
      <c r="G45" s="56"/>
    </row>
    <row r="46">
      <c r="B46" s="28">
        <v>12.0</v>
      </c>
      <c r="C46" s="28">
        <v>0.866570001040764</v>
      </c>
      <c r="D46" s="28">
        <v>0.8665700010407642</v>
      </c>
      <c r="E46" s="55">
        <f t="shared" si="2"/>
        <v>0</v>
      </c>
      <c r="F46" s="56"/>
      <c r="G46" s="56"/>
    </row>
  </sheetData>
  <mergeCells count="8">
    <mergeCell ref="B3:D3"/>
    <mergeCell ref="B9:E9"/>
    <mergeCell ref="B18:D18"/>
    <mergeCell ref="H18:N18"/>
    <mergeCell ref="I19:J19"/>
    <mergeCell ref="K19:L19"/>
    <mergeCell ref="M19:N19"/>
    <mergeCell ref="B33:E33"/>
  </mergeCells>
  <drawing r:id="rId1"/>
</worksheet>
</file>