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 firstSheet="2" activeTab="9"/>
  </bookViews>
  <sheets>
    <sheet name="Exemplo 1" sheetId="1" r:id="rId1"/>
    <sheet name="Resultado 1" sheetId="2" r:id="rId2"/>
    <sheet name="Exemplo 2" sheetId="3" r:id="rId3"/>
    <sheet name="Resultado 2" sheetId="4" r:id="rId4"/>
    <sheet name="Exemplo3" sheetId="5" r:id="rId5"/>
    <sheet name="Resultado3" sheetId="6" r:id="rId6"/>
    <sheet name="Exemplo 4" sheetId="7" r:id="rId7"/>
    <sheet name="Resultado 4" sheetId="8" r:id="rId8"/>
    <sheet name="Exemplo 5" sheetId="9" r:id="rId9"/>
    <sheet name="Resultado 5" sheetId="10" r:id="rId10"/>
  </sheets>
  <calcPr calcId="145621"/>
</workbook>
</file>

<file path=xl/calcChain.xml><?xml version="1.0" encoding="utf-8"?>
<calcChain xmlns="http://schemas.openxmlformats.org/spreadsheetml/2006/main">
  <c r="B5" i="10" l="1"/>
  <c r="L17" i="10"/>
  <c r="L16" i="10"/>
  <c r="C101" i="9"/>
  <c r="C100" i="9"/>
  <c r="C99" i="9"/>
  <c r="C98" i="9"/>
  <c r="C97" i="9"/>
  <c r="C96" i="9"/>
  <c r="C95" i="9"/>
  <c r="C94" i="9"/>
  <c r="C93" i="9"/>
  <c r="C92" i="9"/>
  <c r="B101" i="9"/>
  <c r="B100" i="9"/>
  <c r="B99" i="9"/>
  <c r="B98" i="9"/>
  <c r="B97" i="9"/>
  <c r="B96" i="9"/>
  <c r="B95" i="9"/>
  <c r="B94" i="9"/>
  <c r="B93" i="9"/>
  <c r="B92" i="9"/>
  <c r="C91" i="9"/>
  <c r="B91" i="9"/>
  <c r="C90" i="9"/>
  <c r="B90" i="9"/>
  <c r="K17" i="10" l="1"/>
  <c r="K16" i="10"/>
  <c r="D17" i="10"/>
  <c r="E17" i="10" s="1"/>
  <c r="D18" i="10"/>
  <c r="E18" i="10" s="1"/>
  <c r="D19" i="10"/>
  <c r="E19" i="10" s="1"/>
  <c r="D20" i="10"/>
  <c r="E20" i="10" s="1"/>
  <c r="D21" i="10"/>
  <c r="E21" i="10" s="1"/>
  <c r="D22" i="10"/>
  <c r="E22" i="10" s="1"/>
  <c r="D23" i="10"/>
  <c r="E23" i="10" s="1"/>
  <c r="D24" i="10"/>
  <c r="E24" i="10" s="1"/>
  <c r="D25" i="10"/>
  <c r="E25" i="10" s="1"/>
  <c r="D26" i="10"/>
  <c r="E26" i="10" s="1"/>
  <c r="D27" i="10"/>
  <c r="E27" i="10" s="1"/>
  <c r="D16" i="10"/>
  <c r="E16" i="10" s="1"/>
  <c r="B19" i="9"/>
  <c r="D19" i="9" s="1"/>
  <c r="C19" i="9"/>
  <c r="B20" i="9"/>
  <c r="C20" i="9"/>
  <c r="D20" i="9" s="1"/>
  <c r="B21" i="9"/>
  <c r="D21" i="9" s="1"/>
  <c r="F21" i="9" s="1"/>
  <c r="G21" i="9" s="1"/>
  <c r="C21" i="9"/>
  <c r="B22" i="9"/>
  <c r="C22" i="9"/>
  <c r="B23" i="9"/>
  <c r="C23" i="9"/>
  <c r="B24" i="9"/>
  <c r="C24" i="9"/>
  <c r="D24" i="9" s="1"/>
  <c r="B25" i="9"/>
  <c r="C25" i="9"/>
  <c r="D25" i="9"/>
  <c r="F25" i="9" s="1"/>
  <c r="G25" i="9" s="1"/>
  <c r="B26" i="9"/>
  <c r="D26" i="9" s="1"/>
  <c r="C26" i="9"/>
  <c r="B27" i="9"/>
  <c r="C27" i="9"/>
  <c r="B28" i="9"/>
  <c r="C28" i="9"/>
  <c r="B29" i="9"/>
  <c r="C29" i="9"/>
  <c r="D29" i="9" s="1"/>
  <c r="F29" i="9" s="1"/>
  <c r="G29" i="9" s="1"/>
  <c r="B30" i="9"/>
  <c r="C30" i="9"/>
  <c r="B76" i="9"/>
  <c r="C76" i="9"/>
  <c r="D76" i="9"/>
  <c r="E76" i="9"/>
  <c r="F76" i="9"/>
  <c r="G76" i="9"/>
  <c r="H76" i="9"/>
  <c r="I76" i="9"/>
  <c r="J76" i="9"/>
  <c r="K76" i="9"/>
  <c r="L76" i="9"/>
  <c r="M76" i="9"/>
  <c r="B77" i="9"/>
  <c r="C77" i="9"/>
  <c r="D77" i="9"/>
  <c r="E77" i="9"/>
  <c r="F77" i="9"/>
  <c r="G77" i="9"/>
  <c r="H77" i="9"/>
  <c r="I77" i="9"/>
  <c r="J77" i="9"/>
  <c r="K77" i="9"/>
  <c r="L77" i="9"/>
  <c r="M77" i="9"/>
  <c r="B78" i="9"/>
  <c r="C78" i="9"/>
  <c r="D78" i="9"/>
  <c r="E78" i="9"/>
  <c r="F78" i="9"/>
  <c r="G78" i="9"/>
  <c r="H78" i="9"/>
  <c r="I78" i="9"/>
  <c r="J78" i="9"/>
  <c r="K78" i="9"/>
  <c r="L78" i="9"/>
  <c r="M78" i="9"/>
  <c r="B79" i="9"/>
  <c r="C79" i="9"/>
  <c r="D79" i="9"/>
  <c r="E79" i="9"/>
  <c r="F79" i="9"/>
  <c r="G79" i="9"/>
  <c r="H79" i="9"/>
  <c r="I79" i="9"/>
  <c r="J79" i="9"/>
  <c r="K79" i="9"/>
  <c r="L79" i="9"/>
  <c r="M79" i="9"/>
  <c r="B80" i="9"/>
  <c r="C80" i="9"/>
  <c r="D80" i="9"/>
  <c r="E80" i="9"/>
  <c r="F80" i="9"/>
  <c r="G80" i="9"/>
  <c r="H80" i="9"/>
  <c r="I80" i="9"/>
  <c r="J80" i="9"/>
  <c r="K80" i="9"/>
  <c r="L80" i="9"/>
  <c r="M80" i="9"/>
  <c r="B81" i="9"/>
  <c r="C81" i="9"/>
  <c r="D81" i="9"/>
  <c r="E81" i="9"/>
  <c r="F81" i="9"/>
  <c r="G81" i="9"/>
  <c r="H81" i="9"/>
  <c r="I81" i="9"/>
  <c r="J81" i="9"/>
  <c r="K81" i="9"/>
  <c r="L81" i="9"/>
  <c r="M81" i="9"/>
  <c r="B82" i="9"/>
  <c r="C82" i="9"/>
  <c r="D82" i="9"/>
  <c r="E82" i="9"/>
  <c r="F82" i="9"/>
  <c r="G82" i="9"/>
  <c r="H82" i="9"/>
  <c r="I82" i="9"/>
  <c r="J82" i="9"/>
  <c r="K82" i="9"/>
  <c r="L82" i="9"/>
  <c r="M82" i="9"/>
  <c r="B83" i="9"/>
  <c r="C83" i="9"/>
  <c r="D83" i="9"/>
  <c r="E83" i="9"/>
  <c r="F83" i="9"/>
  <c r="G83" i="9"/>
  <c r="H83" i="9"/>
  <c r="I83" i="9"/>
  <c r="J83" i="9"/>
  <c r="K83" i="9"/>
  <c r="L83" i="9"/>
  <c r="M83" i="9"/>
  <c r="B84" i="9"/>
  <c r="C84" i="9"/>
  <c r="D91" i="9" s="1"/>
  <c r="C32" i="10" s="1"/>
  <c r="E32" i="10" s="1"/>
  <c r="D84" i="9"/>
  <c r="E84" i="9"/>
  <c r="F84" i="9"/>
  <c r="G84" i="9"/>
  <c r="H84" i="9"/>
  <c r="I84" i="9"/>
  <c r="J84" i="9"/>
  <c r="K84" i="9"/>
  <c r="L84" i="9"/>
  <c r="M84" i="9"/>
  <c r="B85" i="9"/>
  <c r="C85" i="9"/>
  <c r="D85" i="9"/>
  <c r="E85" i="9"/>
  <c r="F85" i="9"/>
  <c r="G85" i="9"/>
  <c r="H85" i="9"/>
  <c r="I85" i="9"/>
  <c r="J85" i="9"/>
  <c r="K85" i="9"/>
  <c r="L85" i="9"/>
  <c r="M85" i="9"/>
  <c r="B86" i="9"/>
  <c r="C86" i="9"/>
  <c r="D86" i="9"/>
  <c r="E86" i="9"/>
  <c r="F86" i="9"/>
  <c r="G86" i="9"/>
  <c r="H86" i="9"/>
  <c r="I86" i="9"/>
  <c r="J86" i="9"/>
  <c r="K86" i="9"/>
  <c r="D99" i="9" s="1"/>
  <c r="C40" i="10" s="1"/>
  <c r="E40" i="10" s="1"/>
  <c r="L86" i="9"/>
  <c r="M86" i="9"/>
  <c r="B87" i="9"/>
  <c r="C87" i="9"/>
  <c r="D87" i="9"/>
  <c r="E87" i="9"/>
  <c r="F87" i="9"/>
  <c r="G87" i="9"/>
  <c r="H87" i="9"/>
  <c r="I87" i="9"/>
  <c r="J87" i="9"/>
  <c r="K87" i="9"/>
  <c r="L87" i="9"/>
  <c r="M87" i="9"/>
  <c r="D92" i="9"/>
  <c r="C33" i="10" s="1"/>
  <c r="E33" i="10" s="1"/>
  <c r="D95" i="9"/>
  <c r="C36" i="10" s="1"/>
  <c r="E36" i="10" s="1"/>
  <c r="D96" i="9"/>
  <c r="C37" i="10" s="1"/>
  <c r="E37" i="10" s="1"/>
  <c r="D100" i="9"/>
  <c r="C41" i="10" s="1"/>
  <c r="E41" i="10" s="1"/>
  <c r="D90" i="9" l="1"/>
  <c r="C31" i="10" s="1"/>
  <c r="E31" i="10" s="1"/>
  <c r="D94" i="9"/>
  <c r="C35" i="10" s="1"/>
  <c r="E35" i="10" s="1"/>
  <c r="D22" i="9"/>
  <c r="F22" i="9" s="1"/>
  <c r="G22" i="9" s="1"/>
  <c r="D27" i="9"/>
  <c r="D101" i="9"/>
  <c r="C42" i="10" s="1"/>
  <c r="E42" i="10" s="1"/>
  <c r="D97" i="9"/>
  <c r="C38" i="10" s="1"/>
  <c r="E38" i="10" s="1"/>
  <c r="D93" i="9"/>
  <c r="C34" i="10" s="1"/>
  <c r="E34" i="10" s="1"/>
  <c r="D30" i="9"/>
  <c r="D28" i="9"/>
  <c r="D23" i="9"/>
  <c r="H23" i="9" s="1"/>
  <c r="J23" i="9" s="1"/>
  <c r="D98" i="9"/>
  <c r="C39" i="10" s="1"/>
  <c r="E39" i="10" s="1"/>
  <c r="H22" i="9"/>
  <c r="J22" i="9" s="1"/>
  <c r="H20" i="9"/>
  <c r="J20" i="9" s="1"/>
  <c r="F20" i="9"/>
  <c r="G20" i="9" s="1"/>
  <c r="H27" i="9"/>
  <c r="J27" i="9" s="1"/>
  <c r="F27" i="9"/>
  <c r="G27" i="9" s="1"/>
  <c r="F30" i="9"/>
  <c r="G30" i="9" s="1"/>
  <c r="H30" i="9"/>
  <c r="J30" i="9" s="1"/>
  <c r="H28" i="9"/>
  <c r="J28" i="9" s="1"/>
  <c r="F28" i="9"/>
  <c r="G28" i="9" s="1"/>
  <c r="F23" i="9"/>
  <c r="G23" i="9" s="1"/>
  <c r="F26" i="9"/>
  <c r="G26" i="9" s="1"/>
  <c r="H26" i="9"/>
  <c r="J26" i="9" s="1"/>
  <c r="H24" i="9"/>
  <c r="J24" i="9" s="1"/>
  <c r="F24" i="9"/>
  <c r="G24" i="9" s="1"/>
  <c r="H19" i="9"/>
  <c r="J19" i="9" s="1"/>
  <c r="F19" i="9"/>
  <c r="G19" i="9" s="1"/>
  <c r="H29" i="9"/>
  <c r="J29" i="9" s="1"/>
  <c r="H25" i="9"/>
  <c r="J25" i="9" s="1"/>
  <c r="H21" i="9"/>
  <c r="J21" i="9" s="1"/>
  <c r="E46" i="8"/>
  <c r="E45" i="8"/>
  <c r="E44" i="8"/>
  <c r="E43" i="8"/>
  <c r="E42" i="8"/>
  <c r="E41" i="8"/>
  <c r="E40" i="8"/>
  <c r="E39" i="8"/>
  <c r="E38" i="8"/>
  <c r="E37" i="8"/>
  <c r="E36" i="8"/>
  <c r="E35" i="8"/>
  <c r="D31" i="8"/>
  <c r="D30" i="8"/>
  <c r="D29" i="8"/>
  <c r="D28" i="8"/>
  <c r="D27" i="8"/>
  <c r="D26" i="8"/>
  <c r="D25" i="8"/>
  <c r="D24" i="8"/>
  <c r="D23" i="8"/>
  <c r="D22" i="8"/>
  <c r="D21" i="8"/>
  <c r="D20" i="8"/>
  <c r="E94" i="7"/>
  <c r="F94" i="7" s="1"/>
  <c r="D94" i="7"/>
  <c r="E93" i="7"/>
  <c r="F93" i="7" s="1"/>
  <c r="I88" i="7" s="1"/>
  <c r="D93" i="7"/>
  <c r="F92" i="7"/>
  <c r="E92" i="7"/>
  <c r="D92" i="7"/>
  <c r="E91" i="7"/>
  <c r="F91" i="7" s="1"/>
  <c r="I87" i="7" s="1"/>
  <c r="D91" i="7"/>
  <c r="E90" i="7"/>
  <c r="F90" i="7" s="1"/>
  <c r="D90" i="7"/>
  <c r="E89" i="7"/>
  <c r="F89" i="7" s="1"/>
  <c r="D89" i="7"/>
  <c r="E88" i="7"/>
  <c r="F88" i="7" s="1"/>
  <c r="D88" i="7"/>
  <c r="E87" i="7"/>
  <c r="F87" i="7" s="1"/>
  <c r="I85" i="7" s="1"/>
  <c r="D87" i="7"/>
  <c r="E86" i="7"/>
  <c r="F86" i="7" s="1"/>
  <c r="D86" i="7"/>
  <c r="E85" i="7"/>
  <c r="F85" i="7" s="1"/>
  <c r="D85" i="7"/>
  <c r="E84" i="7"/>
  <c r="F84" i="7" s="1"/>
  <c r="D84" i="7"/>
  <c r="E83" i="7"/>
  <c r="F83" i="7" s="1"/>
  <c r="D83" i="7"/>
  <c r="C77" i="7"/>
  <c r="B76" i="7"/>
  <c r="M65" i="7"/>
  <c r="L65" i="7"/>
  <c r="B78" i="7" s="1"/>
  <c r="K65" i="7"/>
  <c r="J65" i="7"/>
  <c r="I65" i="7"/>
  <c r="H65" i="7"/>
  <c r="G65" i="7"/>
  <c r="F65" i="7"/>
  <c r="E65" i="7"/>
  <c r="D65" i="7"/>
  <c r="C65" i="7"/>
  <c r="B65" i="7"/>
  <c r="M64" i="7"/>
  <c r="B79" i="7" s="1"/>
  <c r="L64" i="7"/>
  <c r="K64" i="7"/>
  <c r="J64" i="7"/>
  <c r="C76" i="7" s="1"/>
  <c r="D76" i="7" s="1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C79" i="7" s="1"/>
  <c r="D79" i="7" s="1"/>
  <c r="L62" i="7"/>
  <c r="C78" i="7" s="1"/>
  <c r="D78" i="7" s="1"/>
  <c r="K62" i="7"/>
  <c r="B77" i="7" s="1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B72" i="7" s="1"/>
  <c r="E61" i="7"/>
  <c r="D61" i="7"/>
  <c r="C61" i="7"/>
  <c r="B61" i="7"/>
  <c r="M60" i="7"/>
  <c r="L60" i="7"/>
  <c r="K60" i="7"/>
  <c r="J60" i="7"/>
  <c r="I60" i="7"/>
  <c r="H60" i="7"/>
  <c r="G60" i="7"/>
  <c r="B73" i="7" s="1"/>
  <c r="F60" i="7"/>
  <c r="E60" i="7"/>
  <c r="D60" i="7"/>
  <c r="C60" i="7"/>
  <c r="B60" i="7"/>
  <c r="M59" i="7"/>
  <c r="L59" i="7"/>
  <c r="K59" i="7"/>
  <c r="J59" i="7"/>
  <c r="I59" i="7"/>
  <c r="C75" i="7" s="1"/>
  <c r="H59" i="7"/>
  <c r="B74" i="7" s="1"/>
  <c r="G59" i="7"/>
  <c r="F59" i="7"/>
  <c r="C72" i="7" s="1"/>
  <c r="D72" i="7" s="1"/>
  <c r="E59" i="7"/>
  <c r="D59" i="7"/>
  <c r="C59" i="7"/>
  <c r="B59" i="7"/>
  <c r="M58" i="7"/>
  <c r="L58" i="7"/>
  <c r="K58" i="7"/>
  <c r="J58" i="7"/>
  <c r="I58" i="7"/>
  <c r="B75" i="7" s="1"/>
  <c r="H58" i="7"/>
  <c r="C74" i="7" s="1"/>
  <c r="D74" i="7" s="1"/>
  <c r="G58" i="7"/>
  <c r="C73" i="7" s="1"/>
  <c r="D73" i="7" s="1"/>
  <c r="H71" i="7" s="1"/>
  <c r="D14" i="8" s="1"/>
  <c r="E14" i="8" s="1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B68" i="7" s="1"/>
  <c r="M56" i="7"/>
  <c r="L56" i="7"/>
  <c r="K56" i="7"/>
  <c r="J56" i="7"/>
  <c r="I56" i="7"/>
  <c r="H56" i="7"/>
  <c r="G56" i="7"/>
  <c r="F56" i="7"/>
  <c r="E56" i="7"/>
  <c r="D56" i="7"/>
  <c r="C56" i="7"/>
  <c r="B69" i="7" s="1"/>
  <c r="B56" i="7"/>
  <c r="M55" i="7"/>
  <c r="L55" i="7"/>
  <c r="K55" i="7"/>
  <c r="J55" i="7"/>
  <c r="I55" i="7"/>
  <c r="H55" i="7"/>
  <c r="G55" i="7"/>
  <c r="F55" i="7"/>
  <c r="E55" i="7"/>
  <c r="C71" i="7" s="1"/>
  <c r="D55" i="7"/>
  <c r="B70" i="7" s="1"/>
  <c r="C55" i="7"/>
  <c r="B55" i="7"/>
  <c r="C68" i="7" s="1"/>
  <c r="D68" i="7" s="1"/>
  <c r="M54" i="7"/>
  <c r="L54" i="7"/>
  <c r="K54" i="7"/>
  <c r="J54" i="7"/>
  <c r="I54" i="7"/>
  <c r="H54" i="7"/>
  <c r="G54" i="7"/>
  <c r="F54" i="7"/>
  <c r="E54" i="7"/>
  <c r="B71" i="7" s="1"/>
  <c r="D54" i="7"/>
  <c r="C70" i="7" s="1"/>
  <c r="D70" i="7" s="1"/>
  <c r="C54" i="7"/>
  <c r="C69" i="7" s="1"/>
  <c r="D69" i="7" s="1"/>
  <c r="H69" i="7" s="1"/>
  <c r="D12" i="8" s="1"/>
  <c r="E12" i="8" s="1"/>
  <c r="B54" i="7"/>
  <c r="E44" i="6"/>
  <c r="D44" i="6"/>
  <c r="D43" i="6"/>
  <c r="E43" i="6" s="1"/>
  <c r="E42" i="6"/>
  <c r="D42" i="6"/>
  <c r="D41" i="6"/>
  <c r="E41" i="6" s="1"/>
  <c r="E40" i="6"/>
  <c r="D40" i="6"/>
  <c r="D39" i="6"/>
  <c r="E39" i="6" s="1"/>
  <c r="E38" i="6"/>
  <c r="D38" i="6"/>
  <c r="D37" i="6"/>
  <c r="E37" i="6" s="1"/>
  <c r="E36" i="6"/>
  <c r="D36" i="6"/>
  <c r="D35" i="6"/>
  <c r="E35" i="6" s="1"/>
  <c r="E34" i="6"/>
  <c r="D34" i="6"/>
  <c r="D33" i="6"/>
  <c r="E33" i="6" s="1"/>
  <c r="D29" i="6"/>
  <c r="D28" i="6"/>
  <c r="D27" i="6"/>
  <c r="D26" i="6"/>
  <c r="E12" i="6"/>
  <c r="E11" i="6"/>
  <c r="C5" i="6"/>
  <c r="D5" i="6" s="1"/>
  <c r="F143" i="5"/>
  <c r="E143" i="5"/>
  <c r="D143" i="5"/>
  <c r="F142" i="5"/>
  <c r="E142" i="5"/>
  <c r="D142" i="5"/>
  <c r="F141" i="5"/>
  <c r="E141" i="5"/>
  <c r="D141" i="5"/>
  <c r="F140" i="5"/>
  <c r="E140" i="5"/>
  <c r="D140" i="5"/>
  <c r="F139" i="5"/>
  <c r="E139" i="5"/>
  <c r="D139" i="5"/>
  <c r="F138" i="5"/>
  <c r="E138" i="5"/>
  <c r="D138" i="5"/>
  <c r="F137" i="5"/>
  <c r="E137" i="5"/>
  <c r="D137" i="5"/>
  <c r="F136" i="5"/>
  <c r="E136" i="5"/>
  <c r="D136" i="5"/>
  <c r="F135" i="5"/>
  <c r="E135" i="5"/>
  <c r="D135" i="5"/>
  <c r="F134" i="5"/>
  <c r="E134" i="5"/>
  <c r="D134" i="5"/>
  <c r="I133" i="5"/>
  <c r="E133" i="5"/>
  <c r="D133" i="5"/>
  <c r="F133" i="5" s="1"/>
  <c r="F132" i="5"/>
  <c r="E132" i="5"/>
  <c r="D132" i="5"/>
  <c r="B126" i="5"/>
  <c r="B125" i="5"/>
  <c r="B122" i="5"/>
  <c r="B121" i="5"/>
  <c r="C118" i="5"/>
  <c r="D118" i="5" s="1"/>
  <c r="C117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M111" i="5"/>
  <c r="B128" i="5" s="1"/>
  <c r="L111" i="5"/>
  <c r="K111" i="5"/>
  <c r="J111" i="5"/>
  <c r="I111" i="5"/>
  <c r="C124" i="5" s="1"/>
  <c r="D124" i="5" s="1"/>
  <c r="H111" i="5"/>
  <c r="G111" i="5"/>
  <c r="C122" i="5" s="1"/>
  <c r="F111" i="5"/>
  <c r="E111" i="5"/>
  <c r="C120" i="5" s="1"/>
  <c r="D120" i="5" s="1"/>
  <c r="D111" i="5"/>
  <c r="C111" i="5"/>
  <c r="B111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M103" i="5"/>
  <c r="C128" i="5" s="1"/>
  <c r="D128" i="5" s="1"/>
  <c r="L103" i="5"/>
  <c r="C127" i="5" s="1"/>
  <c r="K103" i="5"/>
  <c r="C126" i="5" s="1"/>
  <c r="J103" i="5"/>
  <c r="C125" i="5" s="1"/>
  <c r="D125" i="5" s="1"/>
  <c r="I103" i="5"/>
  <c r="B124" i="5" s="1"/>
  <c r="H103" i="5"/>
  <c r="C123" i="5" s="1"/>
  <c r="G103" i="5"/>
  <c r="F103" i="5"/>
  <c r="C121" i="5" s="1"/>
  <c r="D121" i="5" s="1"/>
  <c r="E103" i="5"/>
  <c r="B120" i="5" s="1"/>
  <c r="D103" i="5"/>
  <c r="B119" i="5" s="1"/>
  <c r="C103" i="5"/>
  <c r="B118" i="5" s="1"/>
  <c r="B103" i="5"/>
  <c r="B117" i="5" s="1"/>
  <c r="D117" i="5" s="1"/>
  <c r="D40" i="5"/>
  <c r="C40" i="5"/>
  <c r="E40" i="5" s="1"/>
  <c r="B40" i="5"/>
  <c r="D39" i="5"/>
  <c r="C39" i="5"/>
  <c r="B39" i="5"/>
  <c r="E38" i="5"/>
  <c r="G38" i="5" s="1"/>
  <c r="D38" i="5"/>
  <c r="C38" i="5"/>
  <c r="B38" i="5"/>
  <c r="D37" i="5"/>
  <c r="E37" i="5" s="1"/>
  <c r="C37" i="5"/>
  <c r="B37" i="5"/>
  <c r="D36" i="5"/>
  <c r="C36" i="5"/>
  <c r="B36" i="5"/>
  <c r="M35" i="5"/>
  <c r="L35" i="5"/>
  <c r="D35" i="5"/>
  <c r="C35" i="5"/>
  <c r="B35" i="5"/>
  <c r="E35" i="5" s="1"/>
  <c r="J35" i="5" s="1"/>
  <c r="K35" i="5" s="1"/>
  <c r="D34" i="5"/>
  <c r="C34" i="5"/>
  <c r="B34" i="5"/>
  <c r="M33" i="5"/>
  <c r="O33" i="5" s="1"/>
  <c r="G33" i="5"/>
  <c r="D33" i="5"/>
  <c r="C33" i="5"/>
  <c r="B33" i="5"/>
  <c r="E33" i="5" s="1"/>
  <c r="J33" i="5" s="1"/>
  <c r="D32" i="5"/>
  <c r="C32" i="5"/>
  <c r="B32" i="5"/>
  <c r="E32" i="5" s="1"/>
  <c r="G32" i="5" s="1"/>
  <c r="D31" i="5"/>
  <c r="C31" i="5"/>
  <c r="B31" i="5"/>
  <c r="D30" i="5"/>
  <c r="E30" i="5" s="1"/>
  <c r="C30" i="5"/>
  <c r="B30" i="5"/>
  <c r="J29" i="5"/>
  <c r="E29" i="5"/>
  <c r="D29" i="5"/>
  <c r="C29" i="5"/>
  <c r="B29" i="5"/>
  <c r="E44" i="4"/>
  <c r="E43" i="4"/>
  <c r="E42" i="4"/>
  <c r="E41" i="4"/>
  <c r="E40" i="4"/>
  <c r="E39" i="4"/>
  <c r="E38" i="4"/>
  <c r="E37" i="4"/>
  <c r="E36" i="4"/>
  <c r="E35" i="4"/>
  <c r="E34" i="4"/>
  <c r="E33" i="4"/>
  <c r="E13" i="4"/>
  <c r="E11" i="4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I133" i="3"/>
  <c r="E133" i="3"/>
  <c r="D133" i="3"/>
  <c r="F133" i="3" s="1"/>
  <c r="E132" i="3"/>
  <c r="F132" i="3" s="1"/>
  <c r="D132" i="3"/>
  <c r="C128" i="3"/>
  <c r="C127" i="3"/>
  <c r="D125" i="3"/>
  <c r="D124" i="3"/>
  <c r="C124" i="3"/>
  <c r="D120" i="3"/>
  <c r="C120" i="3"/>
  <c r="D117" i="3"/>
  <c r="C117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M111" i="3"/>
  <c r="B128" i="3" s="1"/>
  <c r="D128" i="3" s="1"/>
  <c r="L111" i="3"/>
  <c r="K111" i="3"/>
  <c r="B126" i="3" s="1"/>
  <c r="J111" i="3"/>
  <c r="B125" i="3" s="1"/>
  <c r="I111" i="3"/>
  <c r="H111" i="3"/>
  <c r="G111" i="3"/>
  <c r="F111" i="3"/>
  <c r="B121" i="3" s="1"/>
  <c r="E111" i="3"/>
  <c r="D111" i="3"/>
  <c r="C111" i="3"/>
  <c r="C118" i="3" s="1"/>
  <c r="D118" i="3" s="1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M107" i="3"/>
  <c r="L107" i="3"/>
  <c r="K107" i="3"/>
  <c r="J107" i="3"/>
  <c r="I107" i="3"/>
  <c r="H107" i="3"/>
  <c r="G107" i="3"/>
  <c r="F107" i="3"/>
  <c r="E107" i="3"/>
  <c r="D107" i="3"/>
  <c r="C119" i="3" s="1"/>
  <c r="D119" i="3" s="1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C126" i="3" s="1"/>
  <c r="J103" i="3"/>
  <c r="C125" i="3" s="1"/>
  <c r="I103" i="3"/>
  <c r="B124" i="3" s="1"/>
  <c r="H103" i="3"/>
  <c r="C123" i="3" s="1"/>
  <c r="G103" i="3"/>
  <c r="B122" i="3" s="1"/>
  <c r="F103" i="3"/>
  <c r="C121" i="3" s="1"/>
  <c r="D121" i="3" s="1"/>
  <c r="E103" i="3"/>
  <c r="B120" i="3" s="1"/>
  <c r="D103" i="3"/>
  <c r="B119" i="3" s="1"/>
  <c r="C103" i="3"/>
  <c r="B118" i="3" s="1"/>
  <c r="B103" i="3"/>
  <c r="B117" i="3" s="1"/>
  <c r="E40" i="3"/>
  <c r="G40" i="3" s="1"/>
  <c r="D40" i="3"/>
  <c r="C40" i="3"/>
  <c r="B40" i="3"/>
  <c r="D39" i="3"/>
  <c r="C39" i="3"/>
  <c r="B39" i="3"/>
  <c r="E39" i="3" s="1"/>
  <c r="D38" i="3"/>
  <c r="C38" i="3"/>
  <c r="B38" i="3"/>
  <c r="E38" i="3" s="1"/>
  <c r="D37" i="3"/>
  <c r="C37" i="3"/>
  <c r="E37" i="3" s="1"/>
  <c r="B37" i="3"/>
  <c r="E36" i="3"/>
  <c r="G36" i="3" s="1"/>
  <c r="D36" i="3"/>
  <c r="C36" i="3"/>
  <c r="B36" i="3"/>
  <c r="D35" i="3"/>
  <c r="C35" i="3"/>
  <c r="B35" i="3"/>
  <c r="E35" i="3" s="1"/>
  <c r="D34" i="3"/>
  <c r="C34" i="3"/>
  <c r="B34" i="3"/>
  <c r="E34" i="3" s="1"/>
  <c r="D33" i="3"/>
  <c r="C33" i="3"/>
  <c r="E33" i="3" s="1"/>
  <c r="B33" i="3"/>
  <c r="E32" i="3"/>
  <c r="G32" i="3" s="1"/>
  <c r="D32" i="3"/>
  <c r="C32" i="3"/>
  <c r="B32" i="3"/>
  <c r="D31" i="3"/>
  <c r="C31" i="3"/>
  <c r="B31" i="3"/>
  <c r="E31" i="3" s="1"/>
  <c r="D30" i="3"/>
  <c r="C30" i="3"/>
  <c r="B30" i="3"/>
  <c r="E30" i="3" s="1"/>
  <c r="D29" i="3"/>
  <c r="C29" i="3"/>
  <c r="E29" i="3" s="1"/>
  <c r="B29" i="3"/>
  <c r="E43" i="2"/>
  <c r="E42" i="2"/>
  <c r="E41" i="2"/>
  <c r="E40" i="2"/>
  <c r="E39" i="2"/>
  <c r="E38" i="2"/>
  <c r="E37" i="2"/>
  <c r="E36" i="2"/>
  <c r="E35" i="2"/>
  <c r="E34" i="2"/>
  <c r="E33" i="2"/>
  <c r="E32" i="2"/>
  <c r="F144" i="1"/>
  <c r="E144" i="1"/>
  <c r="D144" i="1"/>
  <c r="F143" i="1"/>
  <c r="E143" i="1"/>
  <c r="D143" i="1"/>
  <c r="F142" i="1"/>
  <c r="E142" i="1"/>
  <c r="D142" i="1"/>
  <c r="E141" i="1"/>
  <c r="D141" i="1"/>
  <c r="F141" i="1" s="1"/>
  <c r="G141" i="1" s="1"/>
  <c r="E140" i="1"/>
  <c r="D140" i="1"/>
  <c r="F140" i="1" s="1"/>
  <c r="E139" i="1"/>
  <c r="D139" i="1"/>
  <c r="F139" i="1" s="1"/>
  <c r="E138" i="1"/>
  <c r="D138" i="1"/>
  <c r="E137" i="1"/>
  <c r="F137" i="1" s="1"/>
  <c r="D137" i="1"/>
  <c r="E136" i="1"/>
  <c r="F136" i="1" s="1"/>
  <c r="D136" i="1"/>
  <c r="E135" i="1"/>
  <c r="F135" i="1" s="1"/>
  <c r="D135" i="1"/>
  <c r="E134" i="1"/>
  <c r="F134" i="1" s="1"/>
  <c r="G133" i="1" s="1"/>
  <c r="D134" i="1"/>
  <c r="F133" i="1"/>
  <c r="E133" i="1"/>
  <c r="D133" i="1"/>
  <c r="D128" i="1"/>
  <c r="C128" i="1"/>
  <c r="C127" i="1"/>
  <c r="D127" i="1" s="1"/>
  <c r="B127" i="1"/>
  <c r="D123" i="1"/>
  <c r="C123" i="1"/>
  <c r="B120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B129" i="1" s="1"/>
  <c r="L112" i="1"/>
  <c r="B128" i="1" s="1"/>
  <c r="K112" i="1"/>
  <c r="J112" i="1"/>
  <c r="B126" i="1" s="1"/>
  <c r="I112" i="1"/>
  <c r="H112" i="1"/>
  <c r="C124" i="1" s="1"/>
  <c r="G112" i="1"/>
  <c r="F112" i="1"/>
  <c r="C122" i="1" s="1"/>
  <c r="D122" i="1" s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C129" i="1" s="1"/>
  <c r="D129" i="1" s="1"/>
  <c r="L108" i="1"/>
  <c r="K108" i="1"/>
  <c r="J108" i="1"/>
  <c r="C126" i="1" s="1"/>
  <c r="D126" i="1" s="1"/>
  <c r="E126" i="1" s="1"/>
  <c r="D13" i="2" s="1"/>
  <c r="I108" i="1"/>
  <c r="B125" i="1" s="1"/>
  <c r="H108" i="1"/>
  <c r="B124" i="1" s="1"/>
  <c r="G108" i="1"/>
  <c r="B123" i="1" s="1"/>
  <c r="F108" i="1"/>
  <c r="B122" i="1" s="1"/>
  <c r="E108" i="1"/>
  <c r="C121" i="1" s="1"/>
  <c r="D121" i="1" s="1"/>
  <c r="D108" i="1"/>
  <c r="C120" i="1" s="1"/>
  <c r="D120" i="1" s="1"/>
  <c r="C108" i="1"/>
  <c r="C119" i="1" s="1"/>
  <c r="B108" i="1"/>
  <c r="C118" i="1" s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C125" i="1" s="1"/>
  <c r="H104" i="1"/>
  <c r="G104" i="1"/>
  <c r="F104" i="1"/>
  <c r="E104" i="1"/>
  <c r="B121" i="1" s="1"/>
  <c r="D104" i="1"/>
  <c r="C104" i="1"/>
  <c r="B119" i="1" s="1"/>
  <c r="B104" i="1"/>
  <c r="B118" i="1" s="1"/>
  <c r="D40" i="1"/>
  <c r="C40" i="1"/>
  <c r="B40" i="1"/>
  <c r="E40" i="1" s="1"/>
  <c r="D39" i="1"/>
  <c r="C39" i="1"/>
  <c r="B39" i="1"/>
  <c r="E39" i="1" s="1"/>
  <c r="E38" i="1"/>
  <c r="M38" i="1" s="1"/>
  <c r="D38" i="1"/>
  <c r="C38" i="1"/>
  <c r="B38" i="1"/>
  <c r="D37" i="1"/>
  <c r="C37" i="1"/>
  <c r="B37" i="1"/>
  <c r="E37" i="1" s="1"/>
  <c r="D36" i="1"/>
  <c r="C36" i="1"/>
  <c r="B36" i="1"/>
  <c r="E36" i="1" s="1"/>
  <c r="D35" i="1"/>
  <c r="C35" i="1"/>
  <c r="B35" i="1"/>
  <c r="E35" i="1" s="1"/>
  <c r="E34" i="1"/>
  <c r="M34" i="1" s="1"/>
  <c r="D34" i="1"/>
  <c r="C34" i="1"/>
  <c r="B34" i="1"/>
  <c r="D33" i="1"/>
  <c r="C33" i="1"/>
  <c r="B33" i="1"/>
  <c r="E33" i="1" s="1"/>
  <c r="D32" i="1"/>
  <c r="C32" i="1"/>
  <c r="B32" i="1"/>
  <c r="E32" i="1" s="1"/>
  <c r="D31" i="1"/>
  <c r="C31" i="1"/>
  <c r="B31" i="1"/>
  <c r="E31" i="1" s="1"/>
  <c r="E30" i="1"/>
  <c r="M30" i="1" s="1"/>
  <c r="D30" i="1"/>
  <c r="C30" i="1"/>
  <c r="B30" i="1"/>
  <c r="D29" i="1"/>
  <c r="C29" i="1"/>
  <c r="B29" i="1"/>
  <c r="E29" i="1" s="1"/>
  <c r="G92" i="9" l="1"/>
  <c r="D12" i="10" s="1"/>
  <c r="E12" i="10" s="1"/>
  <c r="G91" i="9"/>
  <c r="G31" i="9"/>
  <c r="J31" i="9"/>
  <c r="B38" i="9"/>
  <c r="B42" i="9"/>
  <c r="B46" i="9"/>
  <c r="B37" i="9"/>
  <c r="B41" i="9"/>
  <c r="B45" i="9"/>
  <c r="B36" i="9"/>
  <c r="B40" i="9"/>
  <c r="B44" i="9"/>
  <c r="B39" i="9"/>
  <c r="B43" i="9"/>
  <c r="B47" i="9"/>
  <c r="J29" i="1"/>
  <c r="G29" i="1"/>
  <c r="M29" i="1"/>
  <c r="G35" i="1"/>
  <c r="J35" i="1"/>
  <c r="M35" i="1"/>
  <c r="J33" i="1"/>
  <c r="M33" i="1"/>
  <c r="G33" i="1"/>
  <c r="G39" i="1"/>
  <c r="J39" i="1"/>
  <c r="M39" i="1"/>
  <c r="O38" i="1"/>
  <c r="N38" i="1"/>
  <c r="N30" i="1"/>
  <c r="O30" i="1"/>
  <c r="G32" i="1"/>
  <c r="J32" i="1"/>
  <c r="M32" i="1"/>
  <c r="J37" i="1"/>
  <c r="M37" i="1"/>
  <c r="G37" i="1"/>
  <c r="G40" i="1"/>
  <c r="J40" i="1"/>
  <c r="M40" i="1"/>
  <c r="G31" i="1"/>
  <c r="J31" i="1"/>
  <c r="M31" i="1"/>
  <c r="N34" i="1"/>
  <c r="O34" i="1"/>
  <c r="G36" i="1"/>
  <c r="J36" i="1"/>
  <c r="M36" i="1"/>
  <c r="D13" i="6"/>
  <c r="E13" i="6" s="1"/>
  <c r="E13" i="2"/>
  <c r="E122" i="1"/>
  <c r="D11" i="2" s="1"/>
  <c r="E11" i="2" s="1"/>
  <c r="D118" i="1"/>
  <c r="M31" i="3"/>
  <c r="G31" i="3"/>
  <c r="J31" i="3"/>
  <c r="J38" i="1"/>
  <c r="G33" i="3"/>
  <c r="J33" i="3"/>
  <c r="M33" i="3"/>
  <c r="H40" i="3"/>
  <c r="I40" i="3"/>
  <c r="G30" i="1"/>
  <c r="G34" i="1"/>
  <c r="G38" i="1"/>
  <c r="D119" i="1"/>
  <c r="J30" i="3"/>
  <c r="M30" i="3"/>
  <c r="G30" i="3"/>
  <c r="M35" i="3"/>
  <c r="G35" i="3"/>
  <c r="J35" i="3"/>
  <c r="G37" i="3"/>
  <c r="J37" i="3"/>
  <c r="M37" i="3"/>
  <c r="D124" i="1"/>
  <c r="H32" i="3"/>
  <c r="I32" i="3"/>
  <c r="J34" i="3"/>
  <c r="M34" i="3"/>
  <c r="G34" i="3"/>
  <c r="M39" i="3"/>
  <c r="G39" i="3"/>
  <c r="J39" i="3"/>
  <c r="I32" i="5"/>
  <c r="H32" i="5"/>
  <c r="J30" i="1"/>
  <c r="J34" i="1"/>
  <c r="D125" i="1"/>
  <c r="F138" i="1"/>
  <c r="H133" i="1" s="1"/>
  <c r="G29" i="3"/>
  <c r="J29" i="3"/>
  <c r="M29" i="3"/>
  <c r="H36" i="3"/>
  <c r="I36" i="3"/>
  <c r="J38" i="3"/>
  <c r="M38" i="3"/>
  <c r="G38" i="3"/>
  <c r="M32" i="3"/>
  <c r="M36" i="3"/>
  <c r="M40" i="3"/>
  <c r="D127" i="3"/>
  <c r="I132" i="3"/>
  <c r="G132" i="3"/>
  <c r="L29" i="5"/>
  <c r="K29" i="5"/>
  <c r="G30" i="5"/>
  <c r="J30" i="5"/>
  <c r="J32" i="3"/>
  <c r="J36" i="3"/>
  <c r="J40" i="3"/>
  <c r="D126" i="3"/>
  <c r="C122" i="3"/>
  <c r="D122" i="3" s="1"/>
  <c r="H117" i="3"/>
  <c r="B123" i="3"/>
  <c r="D123" i="3" s="1"/>
  <c r="B127" i="3"/>
  <c r="M30" i="5"/>
  <c r="M29" i="5"/>
  <c r="G29" i="5"/>
  <c r="M32" i="5"/>
  <c r="J32" i="5"/>
  <c r="H33" i="5"/>
  <c r="I33" i="5"/>
  <c r="L33" i="5"/>
  <c r="K33" i="5"/>
  <c r="E34" i="5"/>
  <c r="G35" i="5"/>
  <c r="E36" i="5"/>
  <c r="M40" i="5"/>
  <c r="G40" i="5"/>
  <c r="J40" i="5"/>
  <c r="M37" i="5"/>
  <c r="G37" i="5"/>
  <c r="N33" i="5"/>
  <c r="J37" i="5"/>
  <c r="N35" i="5"/>
  <c r="O35" i="5"/>
  <c r="I38" i="5"/>
  <c r="H38" i="5"/>
  <c r="D127" i="5"/>
  <c r="C119" i="5"/>
  <c r="D119" i="5" s="1"/>
  <c r="B123" i="5"/>
  <c r="D123" i="5" s="1"/>
  <c r="B127" i="5"/>
  <c r="D71" i="7"/>
  <c r="H68" i="7" s="1"/>
  <c r="D11" i="8" s="1"/>
  <c r="E11" i="8" s="1"/>
  <c r="D75" i="7"/>
  <c r="I83" i="7"/>
  <c r="G83" i="7"/>
  <c r="M38" i="5"/>
  <c r="E31" i="5"/>
  <c r="J38" i="5"/>
  <c r="E39" i="5"/>
  <c r="I132" i="5"/>
  <c r="G132" i="5"/>
  <c r="E68" i="7"/>
  <c r="H70" i="7"/>
  <c r="D13" i="8" s="1"/>
  <c r="E13" i="8" s="1"/>
  <c r="D77" i="7"/>
  <c r="H72" i="7" s="1"/>
  <c r="D15" i="8" s="1"/>
  <c r="E15" i="8" s="1"/>
  <c r="I84" i="7"/>
  <c r="I86" i="7"/>
  <c r="D126" i="5"/>
  <c r="D122" i="5"/>
  <c r="H117" i="5" s="1"/>
  <c r="H73" i="7"/>
  <c r="D16" i="8" s="1"/>
  <c r="E16" i="8" s="1"/>
  <c r="G93" i="9" l="1"/>
  <c r="C5" i="10" s="1"/>
  <c r="D5" i="10" s="1"/>
  <c r="D11" i="10"/>
  <c r="E11" i="10" s="1"/>
  <c r="D42" i="9"/>
  <c r="D39" i="9"/>
  <c r="C39" i="9"/>
  <c r="C43" i="9"/>
  <c r="D43" i="9" s="1"/>
  <c r="C47" i="9"/>
  <c r="D47" i="9" s="1"/>
  <c r="C38" i="9"/>
  <c r="D38" i="9" s="1"/>
  <c r="C42" i="9"/>
  <c r="C46" i="9"/>
  <c r="D46" i="9" s="1"/>
  <c r="C37" i="9"/>
  <c r="D37" i="9" s="1"/>
  <c r="C41" i="9"/>
  <c r="D41" i="9" s="1"/>
  <c r="C45" i="9"/>
  <c r="D45" i="9" s="1"/>
  <c r="C36" i="9"/>
  <c r="D36" i="9" s="1"/>
  <c r="C40" i="9"/>
  <c r="D40" i="9" s="1"/>
  <c r="C44" i="9"/>
  <c r="D44" i="9" s="1"/>
  <c r="H118" i="3"/>
  <c r="E117" i="3"/>
  <c r="H118" i="5"/>
  <c r="E117" i="5"/>
  <c r="K40" i="5"/>
  <c r="L40" i="5"/>
  <c r="I29" i="5"/>
  <c r="H29" i="5"/>
  <c r="O40" i="3"/>
  <c r="N40" i="3"/>
  <c r="G137" i="1"/>
  <c r="O31" i="1"/>
  <c r="N31" i="1"/>
  <c r="K37" i="1"/>
  <c r="L37" i="1"/>
  <c r="O39" i="1"/>
  <c r="N39" i="1"/>
  <c r="N33" i="1"/>
  <c r="O33" i="1"/>
  <c r="H35" i="1"/>
  <c r="I35" i="1"/>
  <c r="J39" i="5"/>
  <c r="M39" i="5"/>
  <c r="G39" i="5"/>
  <c r="I40" i="5"/>
  <c r="H40" i="5"/>
  <c r="G34" i="5"/>
  <c r="M34" i="5"/>
  <c r="J34" i="5"/>
  <c r="O29" i="5"/>
  <c r="N29" i="5"/>
  <c r="L40" i="3"/>
  <c r="K40" i="3"/>
  <c r="H30" i="5"/>
  <c r="I30" i="5"/>
  <c r="O36" i="3"/>
  <c r="N36" i="3"/>
  <c r="N38" i="3"/>
  <c r="O38" i="3"/>
  <c r="O29" i="3"/>
  <c r="N29" i="3"/>
  <c r="I34" i="3"/>
  <c r="H34" i="3"/>
  <c r="I37" i="3"/>
  <c r="H37" i="3"/>
  <c r="I30" i="3"/>
  <c r="H30" i="3"/>
  <c r="I33" i="3"/>
  <c r="H33" i="3"/>
  <c r="I31" i="3"/>
  <c r="H31" i="3"/>
  <c r="I36" i="1"/>
  <c r="H36" i="1"/>
  <c r="L31" i="1"/>
  <c r="K31" i="1"/>
  <c r="I40" i="1"/>
  <c r="H40" i="1"/>
  <c r="O32" i="1"/>
  <c r="N32" i="1"/>
  <c r="L39" i="1"/>
  <c r="K39" i="1"/>
  <c r="K33" i="1"/>
  <c r="L33" i="1"/>
  <c r="N29" i="1"/>
  <c r="O29" i="1"/>
  <c r="I35" i="5"/>
  <c r="H35" i="5"/>
  <c r="L30" i="5"/>
  <c r="K30" i="5"/>
  <c r="K37" i="3"/>
  <c r="L37" i="3"/>
  <c r="K33" i="3"/>
  <c r="L33" i="3"/>
  <c r="K40" i="1"/>
  <c r="L40" i="1"/>
  <c r="O38" i="5"/>
  <c r="N38" i="5"/>
  <c r="H37" i="5"/>
  <c r="I37" i="5"/>
  <c r="O30" i="5"/>
  <c r="N30" i="5"/>
  <c r="L36" i="3"/>
  <c r="K36" i="3"/>
  <c r="O32" i="3"/>
  <c r="N32" i="3"/>
  <c r="L38" i="3"/>
  <c r="K38" i="3"/>
  <c r="K29" i="3"/>
  <c r="L29" i="3"/>
  <c r="L34" i="1"/>
  <c r="K34" i="1"/>
  <c r="L39" i="3"/>
  <c r="K39" i="3"/>
  <c r="N34" i="3"/>
  <c r="O34" i="3"/>
  <c r="L35" i="3"/>
  <c r="K35" i="3"/>
  <c r="N30" i="3"/>
  <c r="O30" i="3"/>
  <c r="I38" i="1"/>
  <c r="H38" i="1"/>
  <c r="O31" i="3"/>
  <c r="N31" i="3"/>
  <c r="H31" i="1"/>
  <c r="I31" i="1"/>
  <c r="I37" i="1"/>
  <c r="H37" i="1"/>
  <c r="K32" i="1"/>
  <c r="L32" i="1"/>
  <c r="H39" i="1"/>
  <c r="I39" i="1"/>
  <c r="O35" i="1"/>
  <c r="N35" i="1"/>
  <c r="I29" i="1"/>
  <c r="H29" i="1"/>
  <c r="L37" i="5"/>
  <c r="K37" i="5"/>
  <c r="I38" i="3"/>
  <c r="H38" i="3"/>
  <c r="O39" i="3"/>
  <c r="N39" i="3"/>
  <c r="O35" i="3"/>
  <c r="N35" i="3"/>
  <c r="I30" i="1"/>
  <c r="H30" i="1"/>
  <c r="L31" i="3"/>
  <c r="K31" i="3"/>
  <c r="K36" i="1"/>
  <c r="L36" i="1"/>
  <c r="C5" i="8"/>
  <c r="D5" i="8" s="1"/>
  <c r="C5" i="4"/>
  <c r="D5" i="4" s="1"/>
  <c r="K38" i="5"/>
  <c r="L38" i="5"/>
  <c r="O40" i="5"/>
  <c r="N40" i="5"/>
  <c r="K32" i="5"/>
  <c r="L32" i="5"/>
  <c r="J31" i="5"/>
  <c r="M31" i="5"/>
  <c r="G31" i="5"/>
  <c r="N37" i="5"/>
  <c r="O37" i="5"/>
  <c r="M36" i="5"/>
  <c r="G36" i="5"/>
  <c r="J36" i="5"/>
  <c r="O32" i="5"/>
  <c r="N32" i="5"/>
  <c r="L32" i="3"/>
  <c r="K32" i="3"/>
  <c r="I29" i="3"/>
  <c r="H29" i="3"/>
  <c r="L30" i="1"/>
  <c r="K30" i="1"/>
  <c r="I39" i="3"/>
  <c r="H39" i="3"/>
  <c r="L34" i="3"/>
  <c r="K34" i="3"/>
  <c r="O37" i="3"/>
  <c r="N37" i="3"/>
  <c r="I35" i="3"/>
  <c r="H35" i="3"/>
  <c r="L30" i="3"/>
  <c r="K30" i="3"/>
  <c r="I34" i="1"/>
  <c r="H34" i="1"/>
  <c r="O33" i="3"/>
  <c r="N33" i="3"/>
  <c r="L38" i="1"/>
  <c r="K38" i="1"/>
  <c r="E118" i="1"/>
  <c r="D12" i="2" s="1"/>
  <c r="E12" i="2" s="1"/>
  <c r="F118" i="1"/>
  <c r="B5" i="2" s="1"/>
  <c r="D5" i="2" s="1"/>
  <c r="O36" i="1"/>
  <c r="N36" i="1"/>
  <c r="O40" i="1"/>
  <c r="N40" i="1"/>
  <c r="N37" i="1"/>
  <c r="O37" i="1"/>
  <c r="I32" i="1"/>
  <c r="H32" i="1"/>
  <c r="I33" i="1"/>
  <c r="H33" i="1"/>
  <c r="L35" i="1"/>
  <c r="K35" i="1"/>
  <c r="L29" i="1"/>
  <c r="L41" i="1" s="1"/>
  <c r="K29" i="1"/>
  <c r="K41" i="1" s="1"/>
  <c r="B65" i="9" l="1"/>
  <c r="C65" i="9" s="1"/>
  <c r="F40" i="9"/>
  <c r="G40" i="9" s="1"/>
  <c r="H40" i="9"/>
  <c r="J40" i="9" s="1"/>
  <c r="B69" i="9"/>
  <c r="C69" i="9" s="1"/>
  <c r="F44" i="9"/>
  <c r="G44" i="9" s="1"/>
  <c r="H44" i="9"/>
  <c r="J44" i="9" s="1"/>
  <c r="F41" i="9"/>
  <c r="G41" i="9" s="1"/>
  <c r="H41" i="9"/>
  <c r="J41" i="9" s="1"/>
  <c r="B66" i="9"/>
  <c r="C66" i="9" s="1"/>
  <c r="B63" i="9"/>
  <c r="C63" i="9" s="1"/>
  <c r="H38" i="9"/>
  <c r="J38" i="9" s="1"/>
  <c r="F38" i="9"/>
  <c r="G38" i="9" s="1"/>
  <c r="F37" i="9"/>
  <c r="G37" i="9" s="1"/>
  <c r="H37" i="9"/>
  <c r="J37" i="9" s="1"/>
  <c r="B62" i="9"/>
  <c r="C62" i="9" s="1"/>
  <c r="H47" i="9"/>
  <c r="J47" i="9" s="1"/>
  <c r="F47" i="9"/>
  <c r="G47" i="9" s="1"/>
  <c r="B72" i="9"/>
  <c r="C72" i="9" s="1"/>
  <c r="B61" i="9"/>
  <c r="C61" i="9" s="1"/>
  <c r="F36" i="9"/>
  <c r="G36" i="9" s="1"/>
  <c r="H36" i="9"/>
  <c r="J36" i="9" s="1"/>
  <c r="B71" i="9"/>
  <c r="C71" i="9" s="1"/>
  <c r="H46" i="9"/>
  <c r="J46" i="9" s="1"/>
  <c r="F46" i="9"/>
  <c r="G46" i="9" s="1"/>
  <c r="H43" i="9"/>
  <c r="J43" i="9" s="1"/>
  <c r="F43" i="9"/>
  <c r="G43" i="9" s="1"/>
  <c r="B68" i="9"/>
  <c r="C68" i="9" s="1"/>
  <c r="F45" i="9"/>
  <c r="G45" i="9" s="1"/>
  <c r="H45" i="9"/>
  <c r="J45" i="9" s="1"/>
  <c r="B70" i="9"/>
  <c r="C70" i="9" s="1"/>
  <c r="H39" i="9"/>
  <c r="J39" i="9" s="1"/>
  <c r="F39" i="9"/>
  <c r="G39" i="9" s="1"/>
  <c r="B64" i="9"/>
  <c r="C64" i="9" s="1"/>
  <c r="B67" i="9"/>
  <c r="C67" i="9" s="1"/>
  <c r="H42" i="9"/>
  <c r="J42" i="9" s="1"/>
  <c r="F42" i="9"/>
  <c r="G42" i="9" s="1"/>
  <c r="I41" i="3"/>
  <c r="O36" i="5"/>
  <c r="N36" i="5"/>
  <c r="N31" i="5"/>
  <c r="O31" i="5"/>
  <c r="H41" i="1"/>
  <c r="N41" i="1"/>
  <c r="O41" i="3"/>
  <c r="O34" i="5"/>
  <c r="N34" i="5"/>
  <c r="N41" i="5" s="1"/>
  <c r="H39" i="5"/>
  <c r="I39" i="5"/>
  <c r="L31" i="5"/>
  <c r="K31" i="5"/>
  <c r="I41" i="1"/>
  <c r="H34" i="5"/>
  <c r="I34" i="5"/>
  <c r="N39" i="5"/>
  <c r="O39" i="5"/>
  <c r="L36" i="5"/>
  <c r="K36" i="5"/>
  <c r="L41" i="3"/>
  <c r="O41" i="5"/>
  <c r="L39" i="5"/>
  <c r="K39" i="5"/>
  <c r="C54" i="1"/>
  <c r="C50" i="1"/>
  <c r="C46" i="1"/>
  <c r="C53" i="1"/>
  <c r="C49" i="1"/>
  <c r="C56" i="1"/>
  <c r="C51" i="1"/>
  <c r="C52" i="1"/>
  <c r="C48" i="1"/>
  <c r="C57" i="1"/>
  <c r="C47" i="1"/>
  <c r="C55" i="1"/>
  <c r="H41" i="3"/>
  <c r="I36" i="5"/>
  <c r="H36" i="5"/>
  <c r="H31" i="5"/>
  <c r="H41" i="5" s="1"/>
  <c r="I31" i="5"/>
  <c r="I41" i="5" s="1"/>
  <c r="K41" i="3"/>
  <c r="O41" i="1"/>
  <c r="N41" i="3"/>
  <c r="K34" i="5"/>
  <c r="L34" i="5"/>
  <c r="G48" i="9" l="1"/>
  <c r="J48" i="9"/>
  <c r="D57" i="5"/>
  <c r="D56" i="5"/>
  <c r="D51" i="5"/>
  <c r="D47" i="5"/>
  <c r="D54" i="5"/>
  <c r="D55" i="5"/>
  <c r="D53" i="5"/>
  <c r="D49" i="5"/>
  <c r="D52" i="5"/>
  <c r="D50" i="5"/>
  <c r="D48" i="5"/>
  <c r="D46" i="5"/>
  <c r="B55" i="5"/>
  <c r="B57" i="5"/>
  <c r="B53" i="5"/>
  <c r="B49" i="5"/>
  <c r="B56" i="5"/>
  <c r="B51" i="5"/>
  <c r="B47" i="5"/>
  <c r="B54" i="5"/>
  <c r="B46" i="5"/>
  <c r="B52" i="5"/>
  <c r="B50" i="5"/>
  <c r="B48" i="5"/>
  <c r="C55" i="3"/>
  <c r="C51" i="3"/>
  <c r="C53" i="3"/>
  <c r="C47" i="3"/>
  <c r="C57" i="3"/>
  <c r="C50" i="3"/>
  <c r="C48" i="3"/>
  <c r="C46" i="3"/>
  <c r="C54" i="3"/>
  <c r="C52" i="3"/>
  <c r="C56" i="3"/>
  <c r="C49" i="3"/>
  <c r="D54" i="3"/>
  <c r="D50" i="3"/>
  <c r="D57" i="3"/>
  <c r="D55" i="3"/>
  <c r="D48" i="3"/>
  <c r="D46" i="3"/>
  <c r="D52" i="3"/>
  <c r="D56" i="3"/>
  <c r="D49" i="3"/>
  <c r="D53" i="3"/>
  <c r="D51" i="3"/>
  <c r="D47" i="3"/>
  <c r="K41" i="5"/>
  <c r="D57" i="1"/>
  <c r="D53" i="1"/>
  <c r="D49" i="1"/>
  <c r="D52" i="1"/>
  <c r="D48" i="1"/>
  <c r="D56" i="1"/>
  <c r="D55" i="1"/>
  <c r="D51" i="1"/>
  <c r="D47" i="1"/>
  <c r="D54" i="1"/>
  <c r="D50" i="1"/>
  <c r="D46" i="1"/>
  <c r="L41" i="5"/>
  <c r="B56" i="1"/>
  <c r="E56" i="1" s="1"/>
  <c r="B57" i="1"/>
  <c r="B55" i="1"/>
  <c r="E55" i="1" s="1"/>
  <c r="B51" i="1"/>
  <c r="E51" i="1" s="1"/>
  <c r="B47" i="1"/>
  <c r="E47" i="1" s="1"/>
  <c r="B52" i="1"/>
  <c r="B48" i="1"/>
  <c r="E48" i="1" s="1"/>
  <c r="B54" i="1"/>
  <c r="E54" i="1" s="1"/>
  <c r="B50" i="1"/>
  <c r="E50" i="1" s="1"/>
  <c r="B46" i="1"/>
  <c r="B53" i="1"/>
  <c r="E53" i="1" s="1"/>
  <c r="B49" i="1"/>
  <c r="E49" i="1" s="1"/>
  <c r="B56" i="3"/>
  <c r="E56" i="3" s="1"/>
  <c r="B52" i="3"/>
  <c r="E52" i="3" s="1"/>
  <c r="B48" i="3"/>
  <c r="E48" i="3" s="1"/>
  <c r="B51" i="3"/>
  <c r="E51" i="3" s="1"/>
  <c r="B49" i="3"/>
  <c r="E49" i="3" s="1"/>
  <c r="B55" i="3"/>
  <c r="E55" i="3" s="1"/>
  <c r="B53" i="3"/>
  <c r="E53" i="3" s="1"/>
  <c r="B47" i="3"/>
  <c r="E47" i="3" s="1"/>
  <c r="B57" i="3"/>
  <c r="E57" i="3" s="1"/>
  <c r="B50" i="3"/>
  <c r="E50" i="3" s="1"/>
  <c r="B46" i="3"/>
  <c r="E46" i="3" s="1"/>
  <c r="B54" i="3"/>
  <c r="E54" i="3" s="1"/>
  <c r="M47" i="3" l="1"/>
  <c r="G47" i="3"/>
  <c r="J47" i="3"/>
  <c r="M49" i="1"/>
  <c r="J49" i="1"/>
  <c r="G49" i="1"/>
  <c r="G54" i="1"/>
  <c r="M54" i="1"/>
  <c r="J54" i="1"/>
  <c r="G51" i="1"/>
  <c r="J51" i="1"/>
  <c r="M51" i="1"/>
  <c r="J53" i="3"/>
  <c r="M53" i="3"/>
  <c r="G53" i="3"/>
  <c r="M53" i="1"/>
  <c r="J53" i="1"/>
  <c r="G53" i="1"/>
  <c r="J48" i="1"/>
  <c r="M48" i="1"/>
  <c r="G48" i="1"/>
  <c r="G55" i="1"/>
  <c r="J55" i="1"/>
  <c r="M55" i="1"/>
  <c r="M50" i="3"/>
  <c r="J50" i="3"/>
  <c r="G50" i="3"/>
  <c r="J55" i="3"/>
  <c r="M55" i="3"/>
  <c r="G55" i="3"/>
  <c r="G52" i="3"/>
  <c r="J52" i="3"/>
  <c r="M52" i="3"/>
  <c r="E46" i="1"/>
  <c r="E52" i="1"/>
  <c r="E57" i="1"/>
  <c r="M54" i="3"/>
  <c r="G54" i="3"/>
  <c r="J54" i="3"/>
  <c r="M51" i="3"/>
  <c r="G51" i="3"/>
  <c r="J51" i="3"/>
  <c r="M46" i="3"/>
  <c r="G46" i="3"/>
  <c r="J46" i="3"/>
  <c r="G48" i="3"/>
  <c r="J48" i="3"/>
  <c r="M48" i="3"/>
  <c r="J57" i="3"/>
  <c r="M57" i="3"/>
  <c r="G57" i="3"/>
  <c r="J49" i="3"/>
  <c r="M49" i="3"/>
  <c r="G49" i="3"/>
  <c r="G56" i="3"/>
  <c r="M56" i="3"/>
  <c r="J56" i="3"/>
  <c r="M50" i="1"/>
  <c r="G50" i="1"/>
  <c r="J50" i="1"/>
  <c r="G47" i="1"/>
  <c r="J47" i="1"/>
  <c r="M47" i="1"/>
  <c r="G56" i="1"/>
  <c r="J56" i="1"/>
  <c r="M56" i="1"/>
  <c r="E53" i="5"/>
  <c r="E51" i="5"/>
  <c r="C52" i="5"/>
  <c r="E52" i="5" s="1"/>
  <c r="C48" i="5"/>
  <c r="E48" i="5" s="1"/>
  <c r="C56" i="5"/>
  <c r="E56" i="5" s="1"/>
  <c r="C54" i="5"/>
  <c r="E54" i="5" s="1"/>
  <c r="C50" i="5"/>
  <c r="E50" i="5" s="1"/>
  <c r="C46" i="5"/>
  <c r="C57" i="5"/>
  <c r="E57" i="5" s="1"/>
  <c r="C49" i="5"/>
  <c r="E49" i="5" s="1"/>
  <c r="C55" i="5"/>
  <c r="E55" i="5" s="1"/>
  <c r="C47" i="5"/>
  <c r="E47" i="5" s="1"/>
  <c r="C53" i="5"/>
  <c r="C51" i="5"/>
  <c r="E46" i="5"/>
  <c r="G55" i="5" l="1"/>
  <c r="M55" i="5"/>
  <c r="J55" i="5"/>
  <c r="G49" i="5"/>
  <c r="M49" i="5"/>
  <c r="J49" i="5"/>
  <c r="J54" i="5"/>
  <c r="M54" i="5"/>
  <c r="G54" i="5"/>
  <c r="J56" i="5"/>
  <c r="M56" i="5"/>
  <c r="G56" i="5"/>
  <c r="M57" i="5"/>
  <c r="G57" i="5"/>
  <c r="J57" i="5"/>
  <c r="M47" i="5"/>
  <c r="G47" i="5"/>
  <c r="J47" i="5"/>
  <c r="J48" i="5"/>
  <c r="G48" i="5"/>
  <c r="M48" i="5"/>
  <c r="J50" i="5"/>
  <c r="G50" i="5"/>
  <c r="M50" i="5"/>
  <c r="J52" i="5"/>
  <c r="M52" i="5"/>
  <c r="G52" i="5"/>
  <c r="K57" i="3"/>
  <c r="L57" i="3"/>
  <c r="O54" i="3"/>
  <c r="N54" i="3"/>
  <c r="N48" i="1"/>
  <c r="O48" i="1"/>
  <c r="O54" i="1"/>
  <c r="N54" i="1"/>
  <c r="H47" i="1"/>
  <c r="I47" i="1"/>
  <c r="N49" i="3"/>
  <c r="O49" i="3"/>
  <c r="H51" i="3"/>
  <c r="I51" i="3"/>
  <c r="K52" i="3"/>
  <c r="L52" i="3"/>
  <c r="L55" i="3"/>
  <c r="K55" i="3"/>
  <c r="O55" i="1"/>
  <c r="N55" i="1"/>
  <c r="N53" i="1"/>
  <c r="O53" i="1"/>
  <c r="O51" i="1"/>
  <c r="N51" i="1"/>
  <c r="N49" i="1"/>
  <c r="O49" i="1"/>
  <c r="H56" i="1"/>
  <c r="I56" i="1"/>
  <c r="L50" i="1"/>
  <c r="K50" i="1"/>
  <c r="O56" i="3"/>
  <c r="N56" i="3"/>
  <c r="L49" i="3"/>
  <c r="K49" i="3"/>
  <c r="O48" i="3"/>
  <c r="N48" i="3"/>
  <c r="I46" i="3"/>
  <c r="H46" i="3"/>
  <c r="N51" i="3"/>
  <c r="O51" i="3"/>
  <c r="J52" i="1"/>
  <c r="M52" i="1"/>
  <c r="G52" i="1"/>
  <c r="I52" i="3"/>
  <c r="H52" i="3"/>
  <c r="I50" i="3"/>
  <c r="H50" i="3"/>
  <c r="K55" i="1"/>
  <c r="L55" i="1"/>
  <c r="L48" i="1"/>
  <c r="K48" i="1"/>
  <c r="I53" i="3"/>
  <c r="H53" i="3"/>
  <c r="K51" i="1"/>
  <c r="L51" i="1"/>
  <c r="H54" i="1"/>
  <c r="I54" i="1"/>
  <c r="L47" i="3"/>
  <c r="K47" i="3"/>
  <c r="K56" i="1"/>
  <c r="L56" i="1"/>
  <c r="L46" i="3"/>
  <c r="K46" i="3"/>
  <c r="H56" i="3"/>
  <c r="I56" i="3"/>
  <c r="I57" i="3"/>
  <c r="H57" i="3"/>
  <c r="K48" i="3"/>
  <c r="L48" i="3"/>
  <c r="O46" i="3"/>
  <c r="N46" i="3"/>
  <c r="L54" i="3"/>
  <c r="K54" i="3"/>
  <c r="M46" i="1"/>
  <c r="G46" i="1"/>
  <c r="J46" i="1"/>
  <c r="H55" i="3"/>
  <c r="I55" i="3"/>
  <c r="K50" i="3"/>
  <c r="L50" i="3"/>
  <c r="I55" i="1"/>
  <c r="H55" i="1"/>
  <c r="I53" i="1"/>
  <c r="H53" i="1"/>
  <c r="N53" i="3"/>
  <c r="O53" i="3"/>
  <c r="I51" i="1"/>
  <c r="H51" i="1"/>
  <c r="I49" i="1"/>
  <c r="H49" i="1"/>
  <c r="H47" i="3"/>
  <c r="I47" i="3"/>
  <c r="J46" i="5"/>
  <c r="G46" i="5"/>
  <c r="M46" i="5"/>
  <c r="G53" i="5"/>
  <c r="M53" i="5"/>
  <c r="J53" i="5"/>
  <c r="K56" i="3"/>
  <c r="L56" i="3"/>
  <c r="J57" i="1"/>
  <c r="M57" i="1"/>
  <c r="G57" i="1"/>
  <c r="M51" i="5"/>
  <c r="G51" i="5"/>
  <c r="J51" i="5"/>
  <c r="O47" i="1"/>
  <c r="N47" i="1"/>
  <c r="H50" i="1"/>
  <c r="I50" i="1"/>
  <c r="O56" i="1"/>
  <c r="N56" i="1"/>
  <c r="K47" i="1"/>
  <c r="L47" i="1"/>
  <c r="O50" i="1"/>
  <c r="N50" i="1"/>
  <c r="H49" i="3"/>
  <c r="I49" i="3"/>
  <c r="N57" i="3"/>
  <c r="O57" i="3"/>
  <c r="I48" i="3"/>
  <c r="H48" i="3"/>
  <c r="L51" i="3"/>
  <c r="K51" i="3"/>
  <c r="I54" i="3"/>
  <c r="H54" i="3"/>
  <c r="O52" i="3"/>
  <c r="N52" i="3"/>
  <c r="O55" i="3"/>
  <c r="N55" i="3"/>
  <c r="O50" i="3"/>
  <c r="N50" i="3"/>
  <c r="I48" i="1"/>
  <c r="H48" i="1"/>
  <c r="L53" i="1"/>
  <c r="K53" i="1"/>
  <c r="L53" i="3"/>
  <c r="K53" i="3"/>
  <c r="L54" i="1"/>
  <c r="K54" i="1"/>
  <c r="L49" i="1"/>
  <c r="K49" i="1"/>
  <c r="O47" i="3"/>
  <c r="N47" i="3"/>
  <c r="K57" i="1" l="1"/>
  <c r="L57" i="1"/>
  <c r="O53" i="5"/>
  <c r="N53" i="5"/>
  <c r="L46" i="5"/>
  <c r="K46" i="5"/>
  <c r="L52" i="1"/>
  <c r="K52" i="1"/>
  <c r="I58" i="3"/>
  <c r="N50" i="5"/>
  <c r="O50" i="5"/>
  <c r="H48" i="5"/>
  <c r="I48" i="5"/>
  <c r="O47" i="5"/>
  <c r="N47" i="5"/>
  <c r="I56" i="5"/>
  <c r="H56" i="5"/>
  <c r="O54" i="5"/>
  <c r="N54" i="5"/>
  <c r="I49" i="5"/>
  <c r="H49" i="5"/>
  <c r="I51" i="5"/>
  <c r="H51" i="5"/>
  <c r="O51" i="5"/>
  <c r="N51" i="5"/>
  <c r="I53" i="5"/>
  <c r="H53" i="5"/>
  <c r="L46" i="1"/>
  <c r="L58" i="1" s="1"/>
  <c r="K46" i="1"/>
  <c r="H52" i="5"/>
  <c r="I52" i="5"/>
  <c r="H50" i="5"/>
  <c r="I50" i="5"/>
  <c r="L48" i="5"/>
  <c r="K48" i="5"/>
  <c r="L57" i="5"/>
  <c r="K57" i="5"/>
  <c r="N56" i="5"/>
  <c r="O56" i="5"/>
  <c r="L54" i="5"/>
  <c r="K54" i="5"/>
  <c r="K55" i="5"/>
  <c r="L55" i="5"/>
  <c r="I57" i="1"/>
  <c r="H57" i="1"/>
  <c r="N46" i="5"/>
  <c r="O46" i="5"/>
  <c r="H46" i="1"/>
  <c r="H58" i="1" s="1"/>
  <c r="I46" i="1"/>
  <c r="N58" i="3"/>
  <c r="K58" i="3"/>
  <c r="I52" i="1"/>
  <c r="H52" i="1"/>
  <c r="N52" i="5"/>
  <c r="O52" i="5"/>
  <c r="L50" i="5"/>
  <c r="K50" i="5"/>
  <c r="K47" i="5"/>
  <c r="L47" i="5"/>
  <c r="I57" i="5"/>
  <c r="H57" i="5"/>
  <c r="K56" i="5"/>
  <c r="L56" i="5"/>
  <c r="K49" i="5"/>
  <c r="L49" i="5"/>
  <c r="O55" i="5"/>
  <c r="N55" i="5"/>
  <c r="K51" i="5"/>
  <c r="L51" i="5"/>
  <c r="N57" i="1"/>
  <c r="O57" i="1"/>
  <c r="K53" i="5"/>
  <c r="L53" i="5"/>
  <c r="H46" i="5"/>
  <c r="I46" i="5"/>
  <c r="O46" i="1"/>
  <c r="O58" i="1" s="1"/>
  <c r="N46" i="1"/>
  <c r="O58" i="3"/>
  <c r="L58" i="3"/>
  <c r="N52" i="1"/>
  <c r="O52" i="1"/>
  <c r="H58" i="3"/>
  <c r="L52" i="5"/>
  <c r="K52" i="5"/>
  <c r="N48" i="5"/>
  <c r="O48" i="5"/>
  <c r="I47" i="5"/>
  <c r="H47" i="5"/>
  <c r="N57" i="5"/>
  <c r="O57" i="5"/>
  <c r="I54" i="5"/>
  <c r="H54" i="5"/>
  <c r="O49" i="5"/>
  <c r="N49" i="5"/>
  <c r="H55" i="5"/>
  <c r="I55" i="5"/>
  <c r="I58" i="5" l="1"/>
  <c r="C71" i="3"/>
  <c r="C73" i="3"/>
  <c r="C66" i="3"/>
  <c r="C72" i="3"/>
  <c r="C67" i="3"/>
  <c r="C74" i="3"/>
  <c r="C64" i="3"/>
  <c r="C70" i="3"/>
  <c r="C69" i="3"/>
  <c r="C68" i="3"/>
  <c r="C65" i="3"/>
  <c r="C63" i="3"/>
  <c r="O58" i="5"/>
  <c r="D74" i="3"/>
  <c r="D70" i="3"/>
  <c r="D65" i="3"/>
  <c r="D73" i="3"/>
  <c r="D64" i="3"/>
  <c r="D69" i="3"/>
  <c r="D68" i="3"/>
  <c r="D66" i="3"/>
  <c r="D63" i="3"/>
  <c r="D72" i="3"/>
  <c r="D71" i="3"/>
  <c r="D67" i="3"/>
  <c r="N58" i="5"/>
  <c r="K58" i="5"/>
  <c r="B74" i="1"/>
  <c r="B64" i="1"/>
  <c r="B68" i="1"/>
  <c r="B72" i="3"/>
  <c r="B71" i="3"/>
  <c r="E71" i="3" s="1"/>
  <c r="B69" i="3"/>
  <c r="B67" i="3"/>
  <c r="E67" i="3" s="1"/>
  <c r="B63" i="3"/>
  <c r="E63" i="3" s="1"/>
  <c r="B65" i="3"/>
  <c r="B73" i="3"/>
  <c r="E73" i="3" s="1"/>
  <c r="B74" i="3"/>
  <c r="E74" i="3" s="1"/>
  <c r="B66" i="3"/>
  <c r="B64" i="3"/>
  <c r="B70" i="3"/>
  <c r="B68" i="3"/>
  <c r="E68" i="3" s="1"/>
  <c r="H58" i="5"/>
  <c r="N58" i="1"/>
  <c r="I58" i="1"/>
  <c r="B71" i="1" s="1"/>
  <c r="K58" i="1"/>
  <c r="L58" i="5"/>
  <c r="C74" i="1" l="1"/>
  <c r="C70" i="1"/>
  <c r="C66" i="1"/>
  <c r="C73" i="1"/>
  <c r="C69" i="1"/>
  <c r="C65" i="1"/>
  <c r="C67" i="1"/>
  <c r="C68" i="1"/>
  <c r="C71" i="1"/>
  <c r="E71" i="1" s="1"/>
  <c r="C63" i="1"/>
  <c r="C64" i="1"/>
  <c r="C72" i="1"/>
  <c r="B93" i="3"/>
  <c r="J68" i="3"/>
  <c r="M68" i="3"/>
  <c r="G68" i="3"/>
  <c r="B137" i="3"/>
  <c r="J73" i="3"/>
  <c r="B98" i="3"/>
  <c r="B142" i="3"/>
  <c r="M73" i="3"/>
  <c r="G73" i="3"/>
  <c r="E69" i="3"/>
  <c r="B65" i="1"/>
  <c r="B72" i="1"/>
  <c r="B63" i="1"/>
  <c r="D72" i="5"/>
  <c r="D68" i="5"/>
  <c r="D64" i="5"/>
  <c r="D74" i="5"/>
  <c r="D70" i="5"/>
  <c r="D63" i="5"/>
  <c r="D73" i="5"/>
  <c r="D67" i="5"/>
  <c r="D65" i="5"/>
  <c r="D71" i="5"/>
  <c r="D69" i="5"/>
  <c r="D66" i="5"/>
  <c r="B92" i="3"/>
  <c r="G67" i="3"/>
  <c r="M67" i="3"/>
  <c r="B136" i="3"/>
  <c r="J67" i="3"/>
  <c r="C73" i="5"/>
  <c r="C69" i="5"/>
  <c r="C65" i="5"/>
  <c r="C71" i="5"/>
  <c r="C72" i="5"/>
  <c r="C68" i="5"/>
  <c r="C66" i="5"/>
  <c r="C70" i="5"/>
  <c r="C63" i="5"/>
  <c r="C67" i="5"/>
  <c r="C74" i="5"/>
  <c r="C64" i="5"/>
  <c r="E70" i="3"/>
  <c r="D73" i="1"/>
  <c r="D69" i="1"/>
  <c r="D65" i="1"/>
  <c r="D72" i="1"/>
  <c r="D68" i="1"/>
  <c r="D64" i="1"/>
  <c r="E64" i="1" s="1"/>
  <c r="D70" i="1"/>
  <c r="D67" i="1"/>
  <c r="D71" i="1"/>
  <c r="D63" i="1"/>
  <c r="D74" i="1"/>
  <c r="E74" i="1" s="1"/>
  <c r="D66" i="1"/>
  <c r="E64" i="3"/>
  <c r="E65" i="3"/>
  <c r="B96" i="3"/>
  <c r="J71" i="3"/>
  <c r="G71" i="3"/>
  <c r="B140" i="3"/>
  <c r="M71" i="3"/>
  <c r="B73" i="1"/>
  <c r="E73" i="1" s="1"/>
  <c r="B66" i="1"/>
  <c r="E66" i="1" s="1"/>
  <c r="B67" i="1"/>
  <c r="E67" i="1" s="1"/>
  <c r="B99" i="3"/>
  <c r="M74" i="3"/>
  <c r="G74" i="3"/>
  <c r="B143" i="3"/>
  <c r="J74" i="3"/>
  <c r="E68" i="1"/>
  <c r="B74" i="5"/>
  <c r="E74" i="5" s="1"/>
  <c r="B70" i="5"/>
  <c r="E70" i="5" s="1"/>
  <c r="B66" i="5"/>
  <c r="E66" i="5" s="1"/>
  <c r="B72" i="5"/>
  <c r="E72" i="5" s="1"/>
  <c r="B64" i="5"/>
  <c r="E64" i="5" s="1"/>
  <c r="B68" i="5"/>
  <c r="E68" i="5" s="1"/>
  <c r="B73" i="5"/>
  <c r="E73" i="5" s="1"/>
  <c r="B65" i="5"/>
  <c r="E65" i="5" s="1"/>
  <c r="B63" i="5"/>
  <c r="E63" i="5" s="1"/>
  <c r="B71" i="5"/>
  <c r="E71" i="5" s="1"/>
  <c r="B69" i="5"/>
  <c r="E69" i="5" s="1"/>
  <c r="B67" i="5"/>
  <c r="E67" i="5" s="1"/>
  <c r="E66" i="3"/>
  <c r="B88" i="3"/>
  <c r="B132" i="3"/>
  <c r="G63" i="3"/>
  <c r="M63" i="3"/>
  <c r="J63" i="3"/>
  <c r="E72" i="3"/>
  <c r="B69" i="1"/>
  <c r="E69" i="1" s="1"/>
  <c r="B70" i="1"/>
  <c r="E70" i="1" s="1"/>
  <c r="G74" i="1" l="1"/>
  <c r="B100" i="1"/>
  <c r="B144" i="1"/>
  <c r="M74" i="1"/>
  <c r="J74" i="1"/>
  <c r="B134" i="1"/>
  <c r="J64" i="1"/>
  <c r="B90" i="1"/>
  <c r="M64" i="1"/>
  <c r="G64" i="1"/>
  <c r="G71" i="1"/>
  <c r="J71" i="1"/>
  <c r="B141" i="1"/>
  <c r="B97" i="1"/>
  <c r="M71" i="1"/>
  <c r="G70" i="1"/>
  <c r="B140" i="1"/>
  <c r="M70" i="1"/>
  <c r="J70" i="1"/>
  <c r="B96" i="1"/>
  <c r="O63" i="3"/>
  <c r="N63" i="3"/>
  <c r="B91" i="3"/>
  <c r="J66" i="3"/>
  <c r="B135" i="3"/>
  <c r="M66" i="3"/>
  <c r="G66" i="3"/>
  <c r="J63" i="5"/>
  <c r="B132" i="5"/>
  <c r="B88" i="5"/>
  <c r="M63" i="5"/>
  <c r="G63" i="5"/>
  <c r="B133" i="5"/>
  <c r="B89" i="5"/>
  <c r="M64" i="5"/>
  <c r="G64" i="5"/>
  <c r="J64" i="5"/>
  <c r="G74" i="5"/>
  <c r="B99" i="5"/>
  <c r="M74" i="5"/>
  <c r="B143" i="5"/>
  <c r="J74" i="5"/>
  <c r="I74" i="3"/>
  <c r="H74" i="3"/>
  <c r="B136" i="1"/>
  <c r="G66" i="1"/>
  <c r="B92" i="1"/>
  <c r="M66" i="1"/>
  <c r="J66" i="1"/>
  <c r="H71" i="3"/>
  <c r="I71" i="3"/>
  <c r="J64" i="3"/>
  <c r="B89" i="3"/>
  <c r="B133" i="3"/>
  <c r="M64" i="3"/>
  <c r="G64" i="3"/>
  <c r="O67" i="3"/>
  <c r="N67" i="3"/>
  <c r="E72" i="1"/>
  <c r="N73" i="3"/>
  <c r="O73" i="3"/>
  <c r="K68" i="3"/>
  <c r="L68" i="3"/>
  <c r="G72" i="3"/>
  <c r="J72" i="3"/>
  <c r="B97" i="3"/>
  <c r="B141" i="3"/>
  <c r="M72" i="3"/>
  <c r="K63" i="3"/>
  <c r="L63" i="3"/>
  <c r="B95" i="1"/>
  <c r="M69" i="1"/>
  <c r="B139" i="1"/>
  <c r="J69" i="1"/>
  <c r="G69" i="1"/>
  <c r="H63" i="3"/>
  <c r="I63" i="3"/>
  <c r="J67" i="5"/>
  <c r="B92" i="5"/>
  <c r="G67" i="5"/>
  <c r="B136" i="5"/>
  <c r="M67" i="5"/>
  <c r="B90" i="5"/>
  <c r="J65" i="5"/>
  <c r="B134" i="5"/>
  <c r="M65" i="5"/>
  <c r="G65" i="5"/>
  <c r="B97" i="5"/>
  <c r="M72" i="5"/>
  <c r="G72" i="5"/>
  <c r="J72" i="5"/>
  <c r="B141" i="5"/>
  <c r="J68" i="1"/>
  <c r="B94" i="1"/>
  <c r="M68" i="1"/>
  <c r="B138" i="1"/>
  <c r="G68" i="1"/>
  <c r="N74" i="3"/>
  <c r="O74" i="3"/>
  <c r="B99" i="1"/>
  <c r="M73" i="1"/>
  <c r="B143" i="1"/>
  <c r="J73" i="1"/>
  <c r="G73" i="1"/>
  <c r="L71" i="3"/>
  <c r="K71" i="3"/>
  <c r="B95" i="3"/>
  <c r="M70" i="3"/>
  <c r="G70" i="3"/>
  <c r="B139" i="3"/>
  <c r="J70" i="3"/>
  <c r="I67" i="3"/>
  <c r="H67" i="3"/>
  <c r="E65" i="1"/>
  <c r="M69" i="5"/>
  <c r="G69" i="5"/>
  <c r="B138" i="5"/>
  <c r="J69" i="5"/>
  <c r="B94" i="5"/>
  <c r="J73" i="5"/>
  <c r="G73" i="5"/>
  <c r="M73" i="5"/>
  <c r="B142" i="5"/>
  <c r="B98" i="5"/>
  <c r="G66" i="5"/>
  <c r="B91" i="5"/>
  <c r="M66" i="5"/>
  <c r="B135" i="5"/>
  <c r="J66" i="5"/>
  <c r="L74" i="3"/>
  <c r="K74" i="3"/>
  <c r="N71" i="3"/>
  <c r="O71" i="3"/>
  <c r="K67" i="3"/>
  <c r="L67" i="3"/>
  <c r="J69" i="3"/>
  <c r="M69" i="3"/>
  <c r="G69" i="3"/>
  <c r="B138" i="3"/>
  <c r="B94" i="3"/>
  <c r="I68" i="3"/>
  <c r="H68" i="3"/>
  <c r="J71" i="5"/>
  <c r="B96" i="5"/>
  <c r="G71" i="5"/>
  <c r="B140" i="5"/>
  <c r="M71" i="5"/>
  <c r="B93" i="5"/>
  <c r="M68" i="5"/>
  <c r="J68" i="5"/>
  <c r="B137" i="5"/>
  <c r="G68" i="5"/>
  <c r="G70" i="5"/>
  <c r="B95" i="5"/>
  <c r="M70" i="5"/>
  <c r="B139" i="5"/>
  <c r="J70" i="5"/>
  <c r="B137" i="1"/>
  <c r="G67" i="1"/>
  <c r="J67" i="1"/>
  <c r="B93" i="1"/>
  <c r="M67" i="1"/>
  <c r="M65" i="3"/>
  <c r="G65" i="3"/>
  <c r="B134" i="3"/>
  <c r="B90" i="3"/>
  <c r="J65" i="3"/>
  <c r="E63" i="1"/>
  <c r="I73" i="3"/>
  <c r="H73" i="3"/>
  <c r="L73" i="3"/>
  <c r="K73" i="3"/>
  <c r="O68" i="3"/>
  <c r="N68" i="3"/>
  <c r="K67" i="1" l="1"/>
  <c r="L67" i="1"/>
  <c r="I68" i="5"/>
  <c r="H68" i="5"/>
  <c r="H69" i="5"/>
  <c r="I69" i="5"/>
  <c r="I73" i="1"/>
  <c r="H73" i="1"/>
  <c r="L65" i="5"/>
  <c r="K65" i="5"/>
  <c r="I67" i="5"/>
  <c r="H67" i="5"/>
  <c r="O69" i="1"/>
  <c r="N69" i="1"/>
  <c r="O72" i="3"/>
  <c r="N72" i="3"/>
  <c r="I72" i="3"/>
  <c r="H72" i="3"/>
  <c r="I64" i="3"/>
  <c r="H64" i="3"/>
  <c r="H75" i="3" s="1"/>
  <c r="K64" i="3"/>
  <c r="L64" i="3"/>
  <c r="O66" i="1"/>
  <c r="N66" i="1"/>
  <c r="O74" i="5"/>
  <c r="N74" i="5"/>
  <c r="I64" i="5"/>
  <c r="H64" i="5"/>
  <c r="I63" i="5"/>
  <c r="H63" i="5"/>
  <c r="K63" i="5"/>
  <c r="L63" i="5"/>
  <c r="L66" i="3"/>
  <c r="K66" i="3"/>
  <c r="H70" i="1"/>
  <c r="I70" i="1"/>
  <c r="K71" i="1"/>
  <c r="L71" i="1"/>
  <c r="O74" i="1"/>
  <c r="N74" i="1"/>
  <c r="G63" i="1"/>
  <c r="J63" i="1"/>
  <c r="B89" i="1"/>
  <c r="M63" i="1"/>
  <c r="B133" i="1"/>
  <c r="L69" i="3"/>
  <c r="K69" i="3"/>
  <c r="L73" i="5"/>
  <c r="K73" i="5"/>
  <c r="I67" i="1"/>
  <c r="H67" i="1"/>
  <c r="N71" i="5"/>
  <c r="O71" i="5"/>
  <c r="L71" i="5"/>
  <c r="K71" i="5"/>
  <c r="O66" i="5"/>
  <c r="N66" i="5"/>
  <c r="O69" i="5"/>
  <c r="N69" i="5"/>
  <c r="K70" i="3"/>
  <c r="L70" i="3"/>
  <c r="L73" i="1"/>
  <c r="K73" i="1"/>
  <c r="N68" i="1"/>
  <c r="O68" i="1"/>
  <c r="K72" i="5"/>
  <c r="L72" i="5"/>
  <c r="H65" i="5"/>
  <c r="I65" i="5"/>
  <c r="I69" i="1"/>
  <c r="H69" i="1"/>
  <c r="J72" i="1"/>
  <c r="B98" i="1"/>
  <c r="M72" i="1"/>
  <c r="B142" i="1"/>
  <c r="G72" i="1"/>
  <c r="N64" i="3"/>
  <c r="O64" i="3"/>
  <c r="N64" i="5"/>
  <c r="O64" i="5"/>
  <c r="N63" i="5"/>
  <c r="O63" i="5"/>
  <c r="H66" i="3"/>
  <c r="I66" i="3"/>
  <c r="L70" i="1"/>
  <c r="K70" i="1"/>
  <c r="O71" i="1"/>
  <c r="N71" i="1"/>
  <c r="H71" i="1"/>
  <c r="I71" i="1"/>
  <c r="K64" i="1"/>
  <c r="L64" i="1"/>
  <c r="O70" i="3"/>
  <c r="N70" i="3"/>
  <c r="L65" i="3"/>
  <c r="L75" i="3" s="1"/>
  <c r="K65" i="3"/>
  <c r="O70" i="5"/>
  <c r="N70" i="5"/>
  <c r="O67" i="1"/>
  <c r="N67" i="1"/>
  <c r="L68" i="5"/>
  <c r="K68" i="5"/>
  <c r="H69" i="3"/>
  <c r="I69" i="3"/>
  <c r="N73" i="5"/>
  <c r="O73" i="5"/>
  <c r="L69" i="5"/>
  <c r="K69" i="5"/>
  <c r="B135" i="1"/>
  <c r="B91" i="1"/>
  <c r="M65" i="1"/>
  <c r="J65" i="1"/>
  <c r="G65" i="1"/>
  <c r="I72" i="5"/>
  <c r="H72" i="5"/>
  <c r="O65" i="5"/>
  <c r="N65" i="5"/>
  <c r="N67" i="5"/>
  <c r="O67" i="5"/>
  <c r="L67" i="5"/>
  <c r="K67" i="5"/>
  <c r="L69" i="1"/>
  <c r="K69" i="1"/>
  <c r="H66" i="1"/>
  <c r="I66" i="1"/>
  <c r="K74" i="5"/>
  <c r="L74" i="5"/>
  <c r="I74" i="5"/>
  <c r="H74" i="5"/>
  <c r="O66" i="3"/>
  <c r="N66" i="3"/>
  <c r="N75" i="3"/>
  <c r="O70" i="1"/>
  <c r="N70" i="1"/>
  <c r="I64" i="1"/>
  <c r="H64" i="1"/>
  <c r="I65" i="3"/>
  <c r="H65" i="3"/>
  <c r="N65" i="3"/>
  <c r="O65" i="3"/>
  <c r="O75" i="3" s="1"/>
  <c r="K70" i="5"/>
  <c r="L70" i="5"/>
  <c r="I70" i="5"/>
  <c r="H70" i="5"/>
  <c r="O68" i="5"/>
  <c r="N68" i="5"/>
  <c r="H71" i="5"/>
  <c r="I71" i="5"/>
  <c r="N69" i="3"/>
  <c r="O69" i="3"/>
  <c r="K66" i="5"/>
  <c r="L66" i="5"/>
  <c r="I66" i="5"/>
  <c r="H66" i="5"/>
  <c r="H73" i="5"/>
  <c r="I73" i="5"/>
  <c r="I70" i="3"/>
  <c r="I75" i="3" s="1"/>
  <c r="H70" i="3"/>
  <c r="N73" i="1"/>
  <c r="O73" i="1"/>
  <c r="I68" i="1"/>
  <c r="H68" i="1"/>
  <c r="L68" i="1"/>
  <c r="K68" i="1"/>
  <c r="O72" i="5"/>
  <c r="N72" i="5"/>
  <c r="K75" i="3"/>
  <c r="K72" i="3"/>
  <c r="L72" i="3"/>
  <c r="L66" i="1"/>
  <c r="K66" i="1"/>
  <c r="L64" i="5"/>
  <c r="K64" i="5"/>
  <c r="N64" i="1"/>
  <c r="O64" i="1"/>
  <c r="L74" i="1"/>
  <c r="K74" i="1"/>
  <c r="H74" i="1"/>
  <c r="I74" i="1"/>
  <c r="N65" i="1" l="1"/>
  <c r="O65" i="1"/>
  <c r="K75" i="5"/>
  <c r="O75" i="5"/>
  <c r="N72" i="1"/>
  <c r="O72" i="1"/>
  <c r="K63" i="1"/>
  <c r="L63" i="1"/>
  <c r="H75" i="5"/>
  <c r="I65" i="1"/>
  <c r="H65" i="1"/>
  <c r="N75" i="5"/>
  <c r="H63" i="1"/>
  <c r="I63" i="1"/>
  <c r="I75" i="5"/>
  <c r="L65" i="1"/>
  <c r="K65" i="1"/>
  <c r="I72" i="1"/>
  <c r="H72" i="1"/>
  <c r="K72" i="1"/>
  <c r="L72" i="1"/>
  <c r="O63" i="1"/>
  <c r="O75" i="1" s="1"/>
  <c r="N19" i="2" s="1"/>
  <c r="N20" i="6" s="1"/>
  <c r="N63" i="1"/>
  <c r="N75" i="1" s="1"/>
  <c r="M19" i="2" s="1"/>
  <c r="M20" i="6" s="1"/>
  <c r="L75" i="5"/>
  <c r="K75" i="1" l="1"/>
  <c r="M18" i="2" s="1"/>
  <c r="I75" i="1"/>
  <c r="N17" i="2" s="1"/>
  <c r="L75" i="1"/>
  <c r="N18" i="2" s="1"/>
  <c r="H75" i="1"/>
  <c r="M17" i="2" s="1"/>
</calcChain>
</file>

<file path=xl/sharedStrings.xml><?xml version="1.0" encoding="utf-8"?>
<sst xmlns="http://schemas.openxmlformats.org/spreadsheetml/2006/main" count="753" uniqueCount="72">
  <si>
    <t>Ponto</t>
  </si>
  <si>
    <t>Coordenada 1</t>
  </si>
  <si>
    <t>Coordenada 2</t>
  </si>
  <si>
    <t>Número</t>
  </si>
  <si>
    <t>Centroide Inicial</t>
  </si>
  <si>
    <t>Coordenada X</t>
  </si>
  <si>
    <t>Coordenada Y</t>
  </si>
  <si>
    <t>A</t>
  </si>
  <si>
    <t>B</t>
  </si>
  <si>
    <t>C</t>
  </si>
  <si>
    <t>Iteração 1</t>
  </si>
  <si>
    <t>Distâncias Euclidianas ao Quadrado até Centroides</t>
  </si>
  <si>
    <t>Centroide Mais Próximo</t>
  </si>
  <si>
    <t>Cluster A</t>
  </si>
  <si>
    <t>Cluster B</t>
  </si>
  <si>
    <t>Cluster C</t>
  </si>
  <si>
    <t>Distância até A</t>
  </si>
  <si>
    <t>Distância até B</t>
  </si>
  <si>
    <t>Distância até C</t>
  </si>
  <si>
    <t>Centroide</t>
  </si>
  <si>
    <t>Iteração 2</t>
  </si>
  <si>
    <t>Iteração 3</t>
  </si>
  <si>
    <t>Convergência de Pontos entre as Iterações 2 e 3. Fim do algoritmo.</t>
  </si>
  <si>
    <t>k-means - Resultado k = 3</t>
  </si>
  <si>
    <t>Cluster</t>
  </si>
  <si>
    <t xml:space="preserve">Centroide </t>
  </si>
  <si>
    <t>Pontos</t>
  </si>
  <si>
    <t>5, 6, 7, 8</t>
  </si>
  <si>
    <t>1, 2, 3, 4</t>
  </si>
  <si>
    <t>9, 10, 11, 12</t>
  </si>
  <si>
    <t>Cálculo da Medida de Silhueta (SWC)</t>
  </si>
  <si>
    <t>Cluster Vizinho Mais Próximo</t>
  </si>
  <si>
    <t>B ou C</t>
  </si>
  <si>
    <t>Distâncias entre Pontos</t>
  </si>
  <si>
    <t>a(Ponto)</t>
  </si>
  <si>
    <t>b(Ponto)</t>
  </si>
  <si>
    <t>s(i)</t>
  </si>
  <si>
    <t>Silhueta do Cluster</t>
  </si>
  <si>
    <t>Silhueta Final</t>
  </si>
  <si>
    <t>Cálculo da Medida de Silhueta Simplificada (SSWC)</t>
  </si>
  <si>
    <t>Distância Dentro do Cluster (a)</t>
  </si>
  <si>
    <t>Distância Vizinho mais Próximo (b)</t>
  </si>
  <si>
    <t>Teste</t>
  </si>
  <si>
    <t>Esperado</t>
  </si>
  <si>
    <t>Diferença</t>
  </si>
  <si>
    <t>Silhueta de cada cluster</t>
  </si>
  <si>
    <t>Clusterização</t>
  </si>
  <si>
    <t>Centroídes</t>
  </si>
  <si>
    <t>Iniciais</t>
  </si>
  <si>
    <t>Silhoueta de cada ponto</t>
  </si>
  <si>
    <t>Protótipos Escolhidos: (5, 5); (8, 1); (5, 12)</t>
  </si>
  <si>
    <t>Convergência de Pontos entre as Iterações 2 e 3. Fim do algoritmo. Cluster B ficou vazio --&gt; má escolha dos protótipos.</t>
  </si>
  <si>
    <t>k-means - Resultado k = 2</t>
  </si>
  <si>
    <t>1, 2, 3, 4, 6, 8</t>
  </si>
  <si>
    <t>5, 7, 9, 10, 11, 12</t>
  </si>
  <si>
    <t>Silhueta</t>
  </si>
  <si>
    <t>nan</t>
  </si>
  <si>
    <t>-</t>
  </si>
  <si>
    <t>k-means Intuitivo</t>
  </si>
  <si>
    <t>11, 12</t>
  </si>
  <si>
    <t>9, 10</t>
  </si>
  <si>
    <t>2, 3</t>
  </si>
  <si>
    <t>D</t>
  </si>
  <si>
    <t>1, 4</t>
  </si>
  <si>
    <t>E</t>
  </si>
  <si>
    <t>5, 8</t>
  </si>
  <si>
    <t>F</t>
  </si>
  <si>
    <t>6, 7</t>
  </si>
  <si>
    <t>Global</t>
  </si>
  <si>
    <t>2, 4, 6, 8, 10, 12</t>
  </si>
  <si>
    <t>1, 3, 5, 7, 9, 11</t>
  </si>
  <si>
    <t>Convergência de Pontos entre as Iterações 1 e 2. Fim do algoritmo.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</si>
</sst>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0000000000000"/>
    <numFmt numFmtId="165" formatCode="0.00000000000000000"/>
    <numFmt numFmtId="166" formatCode="#,##0.000000"/>
    <numFmt numFmtId="167" formatCode="#,##0.0000000000000000"/>
    <numFmt numFmtId="173" formatCode="#,##0.000000000"/>
    <numFmt numFmtId="180" formatCode="0.000000000000000"/>
    <numFmt numFmtId="182" formatCode="#,##0.00000000"/>
    <numFmt numFmtId="184" formatCode="0.000000000"/>
  </numFmts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name val="Arial"/>
    </font>
    <font>
      <b/>
      <sz val="11"/>
      <color rgb="FFFF0000"/>
      <name val="Calibri"/>
    </font>
    <font>
      <b/>
      <sz val="10"/>
      <color theme="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4"/>
  </cellStyleXfs>
  <cellXfs count="109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/>
    <xf numFmtId="0" fontId="8" fillId="0" borderId="0" xfId="0" applyFont="1"/>
    <xf numFmtId="0" fontId="8" fillId="0" borderId="0" xfId="0" applyFont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8" fillId="0" borderId="1" xfId="0" applyNumberFormat="1" applyFont="1" applyBorder="1" applyAlignment="1"/>
    <xf numFmtId="164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5" xfId="0" applyFont="1" applyBorder="1" applyAlignment="1"/>
    <xf numFmtId="0" fontId="8" fillId="0" borderId="6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5" xfId="0" applyFont="1" applyBorder="1"/>
    <xf numFmtId="0" fontId="8" fillId="0" borderId="7" xfId="0" applyFont="1" applyBorder="1"/>
    <xf numFmtId="0" fontId="8" fillId="0" borderId="13" xfId="0" applyFont="1" applyBorder="1" applyAlignment="1"/>
    <xf numFmtId="0" fontId="8" fillId="0" borderId="14" xfId="0" applyFont="1" applyBorder="1" applyAlignment="1"/>
    <xf numFmtId="4" fontId="8" fillId="0" borderId="11" xfId="0" applyNumberFormat="1" applyFont="1" applyBorder="1" applyAlignment="1"/>
    <xf numFmtId="4" fontId="8" fillId="0" borderId="12" xfId="0" applyNumberFormat="1" applyFont="1" applyBorder="1" applyAlignment="1"/>
    <xf numFmtId="0" fontId="8" fillId="0" borderId="13" xfId="0" applyFont="1" applyBorder="1"/>
    <xf numFmtId="0" fontId="8" fillId="0" borderId="15" xfId="0" applyFont="1" applyBorder="1"/>
    <xf numFmtId="4" fontId="8" fillId="0" borderId="5" xfId="0" applyNumberFormat="1" applyFont="1" applyBorder="1" applyAlignment="1"/>
    <xf numFmtId="4" fontId="8" fillId="0" borderId="7" xfId="0" applyNumberFormat="1" applyFont="1" applyBorder="1" applyAlignment="1"/>
    <xf numFmtId="165" fontId="8" fillId="0" borderId="1" xfId="0" applyNumberFormat="1" applyFont="1" applyBorder="1" applyAlignment="1"/>
    <xf numFmtId="165" fontId="8" fillId="0" borderId="0" xfId="0" applyNumberFormat="1" applyFont="1" applyAlignment="1"/>
    <xf numFmtId="0" fontId="3" fillId="0" borderId="0" xfId="0" applyFont="1" applyAlignment="1">
      <alignment horizontal="center"/>
    </xf>
    <xf numFmtId="166" fontId="8" fillId="0" borderId="1" xfId="0" applyNumberFormat="1" applyFont="1" applyBorder="1" applyAlignment="1"/>
    <xf numFmtId="166" fontId="8" fillId="0" borderId="1" xfId="0" applyNumberFormat="1" applyFont="1" applyBorder="1"/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0" xfId="0" applyNumberFormat="1" applyFont="1"/>
    <xf numFmtId="0" fontId="8" fillId="0" borderId="5" xfId="0" applyFont="1" applyBorder="1"/>
    <xf numFmtId="0" fontId="8" fillId="0" borderId="1" xfId="0" applyFont="1" applyBorder="1"/>
    <xf numFmtId="0" fontId="8" fillId="0" borderId="5" xfId="0" applyFont="1" applyBorder="1" applyAlignment="1">
      <alignment horizontal="center"/>
    </xf>
    <xf numFmtId="167" fontId="8" fillId="0" borderId="1" xfId="0" applyNumberFormat="1" applyFont="1" applyBorder="1" applyAlignment="1"/>
    <xf numFmtId="164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1" fontId="8" fillId="0" borderId="5" xfId="0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1" fillId="0" borderId="4" xfId="1"/>
    <xf numFmtId="0" fontId="1" fillId="0" borderId="16" xfId="1" applyBorder="1" applyAlignment="1">
      <alignment horizontal="center"/>
    </xf>
    <xf numFmtId="0" fontId="1" fillId="0" borderId="16" xfId="1" applyBorder="1" applyAlignment="1">
      <alignment horizontal="center" vertical="center"/>
    </xf>
    <xf numFmtId="0" fontId="1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8" borderId="16" xfId="1" applyFont="1" applyFill="1" applyBorder="1" applyAlignment="1">
      <alignment horizontal="center" vertical="center"/>
    </xf>
    <xf numFmtId="0" fontId="10" fillId="8" borderId="16" xfId="1" applyFont="1" applyFill="1" applyBorder="1" applyAlignment="1">
      <alignment horizontal="center"/>
    </xf>
    <xf numFmtId="0" fontId="10" fillId="9" borderId="16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16" fontId="1" fillId="0" borderId="16" xfId="1" applyNumberFormat="1" applyBorder="1" applyAlignment="1">
      <alignment horizontal="center" vertical="center"/>
    </xf>
    <xf numFmtId="0" fontId="10" fillId="11" borderId="16" xfId="1" applyFont="1" applyFill="1" applyBorder="1" applyAlignment="1">
      <alignment horizontal="center" vertical="center"/>
    </xf>
    <xf numFmtId="0" fontId="1" fillId="0" borderId="4" xfId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1" fontId="1" fillId="0" borderId="16" xfId="1" applyNumberFormat="1" applyBorder="1" applyAlignment="1">
      <alignment horizontal="center" vertical="center"/>
    </xf>
    <xf numFmtId="0" fontId="2" fillId="7" borderId="16" xfId="0" applyFont="1" applyFill="1" applyBorder="1" applyAlignment="1">
      <alignment horizontal="center"/>
    </xf>
    <xf numFmtId="0" fontId="2" fillId="7" borderId="16" xfId="0" applyFont="1" applyFill="1" applyBorder="1" applyAlignment="1"/>
    <xf numFmtId="0" fontId="8" fillId="0" borderId="16" xfId="0" applyFont="1" applyBorder="1" applyAlignment="1"/>
    <xf numFmtId="0" fontId="2" fillId="2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3" fillId="0" borderId="8" xfId="0" applyFont="1" applyBorder="1" applyAlignment="1">
      <alignment horizontal="center" vertical="center"/>
    </xf>
    <xf numFmtId="0" fontId="4" fillId="0" borderId="10" xfId="0" applyFont="1" applyBorder="1"/>
    <xf numFmtId="0" fontId="4" fillId="0" borderId="9" xfId="0" applyFont="1" applyBorder="1"/>
    <xf numFmtId="0" fontId="5" fillId="4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4" fillId="0" borderId="12" xfId="0" applyFont="1" applyBorder="1"/>
    <xf numFmtId="0" fontId="2" fillId="7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10" fillId="8" borderId="16" xfId="1" applyFont="1" applyFill="1" applyBorder="1" applyAlignment="1">
      <alignment horizontal="center" vertical="center" wrapText="1"/>
    </xf>
    <xf numFmtId="0" fontId="10" fillId="8" borderId="19" xfId="1" applyFont="1" applyFill="1" applyBorder="1" applyAlignment="1">
      <alignment horizontal="center" vertical="center"/>
    </xf>
    <xf numFmtId="0" fontId="10" fillId="8" borderId="21" xfId="1" applyFont="1" applyFill="1" applyBorder="1" applyAlignment="1">
      <alignment horizontal="center" vertical="center"/>
    </xf>
    <xf numFmtId="0" fontId="10" fillId="8" borderId="16" xfId="1" applyFont="1" applyFill="1" applyBorder="1" applyAlignment="1">
      <alignment horizontal="center" vertical="center"/>
    </xf>
    <xf numFmtId="0" fontId="10" fillId="8" borderId="18" xfId="1" applyFont="1" applyFill="1" applyBorder="1" applyAlignment="1">
      <alignment horizontal="center" vertical="center"/>
    </xf>
    <xf numFmtId="0" fontId="10" fillId="10" borderId="4" xfId="1" applyFont="1" applyFill="1" applyAlignment="1">
      <alignment horizontal="center"/>
    </xf>
    <xf numFmtId="0" fontId="10" fillId="10" borderId="16" xfId="1" applyFont="1" applyFill="1" applyBorder="1" applyAlignment="1">
      <alignment horizontal="center" vertical="center"/>
    </xf>
    <xf numFmtId="0" fontId="10" fillId="8" borderId="20" xfId="1" applyFont="1" applyFill="1" applyBorder="1" applyAlignment="1">
      <alignment horizontal="center" vertical="center"/>
    </xf>
    <xf numFmtId="0" fontId="10" fillId="8" borderId="17" xfId="1" applyFont="1" applyFill="1" applyBorder="1" applyAlignment="1">
      <alignment horizontal="center" vertical="center"/>
    </xf>
    <xf numFmtId="0" fontId="10" fillId="10" borderId="19" xfId="1" applyFont="1" applyFill="1" applyBorder="1" applyAlignment="1">
      <alignment horizontal="center" vertical="center"/>
    </xf>
    <xf numFmtId="0" fontId="10" fillId="10" borderId="18" xfId="1" applyFont="1" applyFill="1" applyBorder="1" applyAlignment="1">
      <alignment horizontal="center" vertical="center"/>
    </xf>
    <xf numFmtId="0" fontId="10" fillId="8" borderId="16" xfId="1" applyFont="1" applyFill="1" applyBorder="1" applyAlignment="1">
      <alignment horizontal="center"/>
    </xf>
    <xf numFmtId="0" fontId="11" fillId="11" borderId="16" xfId="1" applyFont="1" applyFill="1" applyBorder="1" applyAlignment="1">
      <alignment horizontal="center"/>
    </xf>
    <xf numFmtId="173" fontId="8" fillId="0" borderId="1" xfId="0" applyNumberFormat="1" applyFont="1" applyBorder="1"/>
    <xf numFmtId="0" fontId="6" fillId="6" borderId="2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80" fontId="8" fillId="0" borderId="1" xfId="0" applyNumberFormat="1" applyFont="1" applyBorder="1"/>
    <xf numFmtId="182" fontId="8" fillId="0" borderId="1" xfId="0" applyNumberFormat="1" applyFont="1" applyBorder="1" applyAlignment="1"/>
    <xf numFmtId="184" fontId="8" fillId="0" borderId="16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6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0</xdr:row>
      <xdr:rowOff>0</xdr:rowOff>
    </xdr:from>
    <xdr:ext cx="4991100" cy="4076700"/>
    <xdr:pic>
      <xdr:nvPicPr>
        <xdr:cNvPr id="2" name="image1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0</xdr:row>
      <xdr:rowOff>180975</xdr:rowOff>
    </xdr:from>
    <xdr:ext cx="3276600" cy="2190750"/>
    <xdr:pic>
      <xdr:nvPicPr>
        <xdr:cNvPr id="2" name="image6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914400</xdr:colOff>
      <xdr:row>19</xdr:row>
      <xdr:rowOff>142875</xdr:rowOff>
    </xdr:from>
    <xdr:ext cx="3552825" cy="600075"/>
    <xdr:pic>
      <xdr:nvPicPr>
        <xdr:cNvPr id="3" name="image8.pn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8</xdr:row>
      <xdr:rowOff>66675</xdr:rowOff>
    </xdr:from>
    <xdr:ext cx="2124075" cy="857250"/>
    <xdr:pic>
      <xdr:nvPicPr>
        <xdr:cNvPr id="4" name="image3.png" title="Imagem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15</xdr:row>
      <xdr:rowOff>85725</xdr:rowOff>
    </xdr:from>
    <xdr:ext cx="1400175" cy="2047875"/>
    <xdr:pic>
      <xdr:nvPicPr>
        <xdr:cNvPr id="5" name="image14.png" title="Imagem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257175</xdr:colOff>
      <xdr:row>31</xdr:row>
      <xdr:rowOff>57150</xdr:rowOff>
    </xdr:from>
    <xdr:ext cx="2647950" cy="2000250"/>
    <xdr:pic>
      <xdr:nvPicPr>
        <xdr:cNvPr id="6" name="image9.png" title="Imagem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4991100" cy="40767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16</xdr:row>
      <xdr:rowOff>209550</xdr:rowOff>
    </xdr:from>
    <xdr:ext cx="1257300" cy="2181225"/>
    <xdr:pic>
      <xdr:nvPicPr>
        <xdr:cNvPr id="2" name="image4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228600</xdr:colOff>
      <xdr:row>1</xdr:row>
      <xdr:rowOff>161925</xdr:rowOff>
    </xdr:from>
    <xdr:ext cx="3467100" cy="2228850"/>
    <xdr:pic>
      <xdr:nvPicPr>
        <xdr:cNvPr id="3" name="image11.pn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9</xdr:row>
      <xdr:rowOff>114300</xdr:rowOff>
    </xdr:from>
    <xdr:ext cx="1943100" cy="371475"/>
    <xdr:pic>
      <xdr:nvPicPr>
        <xdr:cNvPr id="4" name="image7.png" title="Imagem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30</xdr:row>
      <xdr:rowOff>38100</xdr:rowOff>
    </xdr:from>
    <xdr:ext cx="2505075" cy="1971675"/>
    <xdr:pic>
      <xdr:nvPicPr>
        <xdr:cNvPr id="5" name="image17.png" title="Imagem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20</xdr:row>
      <xdr:rowOff>123825</xdr:rowOff>
    </xdr:from>
    <xdr:ext cx="3981450" cy="609600"/>
    <xdr:pic>
      <xdr:nvPicPr>
        <xdr:cNvPr id="6" name="image13.png" title="Imagem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4991100" cy="40767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714375</xdr:colOff>
      <xdr:row>1</xdr:row>
      <xdr:rowOff>133350</xdr:rowOff>
    </xdr:from>
    <xdr:ext cx="3343275" cy="2143125"/>
    <xdr:pic>
      <xdr:nvPicPr>
        <xdr:cNvPr id="2" name="image16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342900</xdr:colOff>
      <xdr:row>15</xdr:row>
      <xdr:rowOff>171450</xdr:rowOff>
    </xdr:from>
    <xdr:ext cx="1323975" cy="2266950"/>
    <xdr:pic>
      <xdr:nvPicPr>
        <xdr:cNvPr id="3" name="image15.pn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</xdr:colOff>
      <xdr:row>8</xdr:row>
      <xdr:rowOff>66675</xdr:rowOff>
    </xdr:from>
    <xdr:ext cx="2771775" cy="895350"/>
    <xdr:pic>
      <xdr:nvPicPr>
        <xdr:cNvPr id="4" name="image10.png" title="Imagem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200025</xdr:colOff>
      <xdr:row>30</xdr:row>
      <xdr:rowOff>95250</xdr:rowOff>
    </xdr:from>
    <xdr:ext cx="2533650" cy="2200275"/>
    <xdr:pic>
      <xdr:nvPicPr>
        <xdr:cNvPr id="5" name="image12.png" title="Imagem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4991100" cy="4076700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34</xdr:row>
      <xdr:rowOff>57150</xdr:rowOff>
    </xdr:from>
    <xdr:ext cx="2647950" cy="2000250"/>
    <xdr:pic>
      <xdr:nvPicPr>
        <xdr:cNvPr id="2" name="image9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</xdr:row>
      <xdr:rowOff>66675</xdr:rowOff>
    </xdr:from>
    <xdr:ext cx="3581400" cy="2724150"/>
    <xdr:pic>
      <xdr:nvPicPr>
        <xdr:cNvPr id="3" name="image19.pn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7</xdr:row>
      <xdr:rowOff>190500</xdr:rowOff>
    </xdr:from>
    <xdr:ext cx="1876425" cy="1114425"/>
    <xdr:pic>
      <xdr:nvPicPr>
        <xdr:cNvPr id="4" name="image21.png" title="Imagem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314325</xdr:colOff>
      <xdr:row>16</xdr:row>
      <xdr:rowOff>133350</xdr:rowOff>
    </xdr:from>
    <xdr:ext cx="1314450" cy="1990725"/>
    <xdr:pic>
      <xdr:nvPicPr>
        <xdr:cNvPr id="5" name="image18.png" title="Imagem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1304925</xdr:colOff>
      <xdr:row>25</xdr:row>
      <xdr:rowOff>114300</xdr:rowOff>
    </xdr:from>
    <xdr:ext cx="4191000" cy="1057275"/>
    <xdr:pic>
      <xdr:nvPicPr>
        <xdr:cNvPr id="6" name="image20.png" title="Imagem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17</xdr:row>
      <xdr:rowOff>114300</xdr:rowOff>
    </xdr:from>
    <xdr:to>
      <xdr:col>10</xdr:col>
      <xdr:colOff>647348</xdr:colOff>
      <xdr:row>23</xdr:row>
      <xdr:rowOff>161798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4825" y="31051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27</xdr:row>
      <xdr:rowOff>66676</xdr:rowOff>
    </xdr:from>
    <xdr:to>
      <xdr:col>7</xdr:col>
      <xdr:colOff>269098</xdr:colOff>
      <xdr:row>42</xdr:row>
      <xdr:rowOff>85726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1650" y="4676776"/>
          <a:ext cx="2469373" cy="2514600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542925</xdr:colOff>
      <xdr:row>13</xdr:row>
      <xdr:rowOff>28575</xdr:rowOff>
    </xdr:from>
    <xdr:to>
      <xdr:col>6</xdr:col>
      <xdr:colOff>274920</xdr:colOff>
      <xdr:row>27</xdr:row>
      <xdr:rowOff>75869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5825" y="2333625"/>
          <a:ext cx="2208495" cy="235234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7</xdr:row>
      <xdr:rowOff>85725</xdr:rowOff>
    </xdr:from>
    <xdr:to>
      <xdr:col>7</xdr:col>
      <xdr:colOff>209249</xdr:colOff>
      <xdr:row>12</xdr:row>
      <xdr:rowOff>76095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1650" y="1343025"/>
          <a:ext cx="2409524" cy="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opLeftCell="E1" workbookViewId="0">
      <selection activeCell="B118" sqref="B118"/>
    </sheetView>
  </sheetViews>
  <sheetFormatPr defaultColWidth="12.5703125" defaultRowHeight="15.75" customHeight="1" x14ac:dyDescent="0.2"/>
  <cols>
    <col min="1" max="1" width="5.5703125" customWidth="1"/>
    <col min="2" max="2" width="11.7109375" customWidth="1"/>
    <col min="3" max="3" width="20.28515625" customWidth="1"/>
    <col min="4" max="4" width="21.5703125" customWidth="1"/>
    <col min="5" max="5" width="27.7109375" customWidth="1"/>
    <col min="6" max="6" width="13.7109375" customWidth="1"/>
    <col min="7" max="7" width="13.5703125" customWidth="1"/>
    <col min="8" max="8" width="11.7109375" customWidth="1"/>
    <col min="9" max="15" width="11" customWidth="1"/>
    <col min="16" max="26" width="7.5703125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" x14ac:dyDescent="0.2">
      <c r="A2" s="2">
        <v>1</v>
      </c>
      <c r="B2" s="3">
        <v>1</v>
      </c>
      <c r="C2" s="3">
        <v>2</v>
      </c>
      <c r="E2" s="2">
        <v>0</v>
      </c>
      <c r="F2" s="2" t="s">
        <v>7</v>
      </c>
      <c r="G2" s="3">
        <v>6</v>
      </c>
      <c r="H2" s="3">
        <v>6</v>
      </c>
    </row>
    <row r="3" spans="1:8" ht="15" x14ac:dyDescent="0.2">
      <c r="A3" s="2">
        <v>2</v>
      </c>
      <c r="B3" s="3">
        <v>2</v>
      </c>
      <c r="C3" s="3">
        <v>1</v>
      </c>
      <c r="E3" s="2">
        <v>1</v>
      </c>
      <c r="F3" s="2" t="s">
        <v>8</v>
      </c>
      <c r="G3" s="3">
        <v>4</v>
      </c>
      <c r="H3" s="3">
        <v>6</v>
      </c>
    </row>
    <row r="4" spans="1:8" ht="15" x14ac:dyDescent="0.2">
      <c r="A4" s="2">
        <v>3</v>
      </c>
      <c r="B4" s="3">
        <v>1</v>
      </c>
      <c r="C4" s="3">
        <v>1</v>
      </c>
      <c r="E4" s="2">
        <v>2</v>
      </c>
      <c r="F4" s="2" t="s">
        <v>9</v>
      </c>
      <c r="G4" s="3">
        <v>5</v>
      </c>
      <c r="H4" s="3">
        <v>10</v>
      </c>
    </row>
    <row r="5" spans="1:8" ht="15" x14ac:dyDescent="0.2">
      <c r="A5" s="2">
        <v>4</v>
      </c>
      <c r="B5" s="3">
        <v>2</v>
      </c>
      <c r="C5" s="3">
        <v>2</v>
      </c>
      <c r="E5" s="4"/>
      <c r="F5" s="5"/>
      <c r="G5" s="5"/>
    </row>
    <row r="6" spans="1:8" ht="15" x14ac:dyDescent="0.2">
      <c r="A6" s="2">
        <v>5</v>
      </c>
      <c r="B6" s="3">
        <v>8</v>
      </c>
      <c r="C6" s="3">
        <v>9</v>
      </c>
      <c r="E6" s="4"/>
      <c r="F6" s="5"/>
      <c r="G6" s="5"/>
    </row>
    <row r="7" spans="1:8" ht="15" x14ac:dyDescent="0.2">
      <c r="A7" s="2">
        <v>6</v>
      </c>
      <c r="B7" s="3">
        <v>9</v>
      </c>
      <c r="C7" s="3">
        <v>8</v>
      </c>
    </row>
    <row r="8" spans="1:8" ht="15" x14ac:dyDescent="0.2">
      <c r="A8" s="2">
        <v>7</v>
      </c>
      <c r="B8" s="3">
        <v>9</v>
      </c>
      <c r="C8" s="3">
        <v>9</v>
      </c>
    </row>
    <row r="9" spans="1:8" ht="15" x14ac:dyDescent="0.2">
      <c r="A9" s="2">
        <v>8</v>
      </c>
      <c r="B9" s="3">
        <v>8</v>
      </c>
      <c r="C9" s="3">
        <v>8</v>
      </c>
    </row>
    <row r="10" spans="1:8" ht="15" x14ac:dyDescent="0.2">
      <c r="A10" s="2">
        <v>9</v>
      </c>
      <c r="B10" s="3">
        <v>1</v>
      </c>
      <c r="C10" s="3">
        <v>15</v>
      </c>
    </row>
    <row r="11" spans="1:8" ht="15" x14ac:dyDescent="0.2">
      <c r="A11" s="2">
        <v>10</v>
      </c>
      <c r="B11" s="3">
        <v>2</v>
      </c>
      <c r="C11" s="3">
        <v>15</v>
      </c>
    </row>
    <row r="12" spans="1:8" ht="15" x14ac:dyDescent="0.2">
      <c r="A12" s="2">
        <v>11</v>
      </c>
      <c r="B12" s="3">
        <v>1</v>
      </c>
      <c r="C12" s="3">
        <v>14</v>
      </c>
    </row>
    <row r="13" spans="1:8" ht="15" x14ac:dyDescent="0.2">
      <c r="A13" s="2">
        <v>12</v>
      </c>
      <c r="B13" s="3">
        <v>2</v>
      </c>
      <c r="C13" s="3">
        <v>14</v>
      </c>
    </row>
    <row r="26" spans="1:15" ht="15.75" customHeight="1" x14ac:dyDescent="0.25">
      <c r="A26" s="78" t="s">
        <v>10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80"/>
    </row>
    <row r="27" spans="1:15" ht="15" x14ac:dyDescent="0.2">
      <c r="A27" s="81" t="s">
        <v>11</v>
      </c>
      <c r="B27" s="70"/>
      <c r="C27" s="70"/>
      <c r="D27" s="71"/>
      <c r="E27" s="82" t="s">
        <v>12</v>
      </c>
      <c r="F27" s="5"/>
      <c r="G27" s="81" t="s">
        <v>13</v>
      </c>
      <c r="H27" s="70"/>
      <c r="I27" s="71"/>
      <c r="J27" s="81" t="s">
        <v>14</v>
      </c>
      <c r="K27" s="70"/>
      <c r="L27" s="71"/>
      <c r="M27" s="81" t="s">
        <v>15</v>
      </c>
      <c r="N27" s="70"/>
      <c r="O27" s="71"/>
    </row>
    <row r="28" spans="1:15" ht="15" x14ac:dyDescent="0.2">
      <c r="A28" s="1" t="s">
        <v>0</v>
      </c>
      <c r="B28" s="1" t="s">
        <v>16</v>
      </c>
      <c r="C28" s="1" t="s">
        <v>17</v>
      </c>
      <c r="D28" s="1" t="s">
        <v>18</v>
      </c>
      <c r="E28" s="74"/>
      <c r="F28" s="5"/>
      <c r="G28" s="1" t="s">
        <v>0</v>
      </c>
      <c r="H28" s="1" t="s">
        <v>1</v>
      </c>
      <c r="I28" s="1" t="s">
        <v>2</v>
      </c>
      <c r="J28" s="1" t="s">
        <v>0</v>
      </c>
      <c r="K28" s="1" t="s">
        <v>1</v>
      </c>
      <c r="L28" s="1" t="s">
        <v>2</v>
      </c>
      <c r="M28" s="1" t="s">
        <v>0</v>
      </c>
      <c r="N28" s="1" t="s">
        <v>1</v>
      </c>
      <c r="O28" s="1" t="s">
        <v>2</v>
      </c>
    </row>
    <row r="29" spans="1:15" ht="15" x14ac:dyDescent="0.2">
      <c r="A29" s="3">
        <v>1</v>
      </c>
      <c r="B29" s="3">
        <f t="shared" ref="B29:B40" si="0">(($B2-$G$2)^2) + (($C2-$H$2)^2)</f>
        <v>41</v>
      </c>
      <c r="C29" s="3">
        <f t="shared" ref="C29:C40" si="1">(($B2-$G$3)^2) + (($C2-$H$3)^2)</f>
        <v>25</v>
      </c>
      <c r="D29" s="3">
        <f t="shared" ref="D29:D40" si="2">(($B2-$G$4)^2) + (($C2-$H$4)^2)</f>
        <v>80</v>
      </c>
      <c r="E29" s="3" t="str">
        <f t="shared" ref="E29:E40" si="3">IF(B29&lt;=C29, IF(B29&lt;=D29, "A", "C"), IF(C29&lt;=D29, "B", "C"))</f>
        <v>B</v>
      </c>
      <c r="F29" s="5"/>
      <c r="G29" s="3" t="str">
        <f t="shared" ref="G29:G40" si="4">IF($E29 = "A",$A29, "-")</f>
        <v>-</v>
      </c>
      <c r="H29" s="3" t="str">
        <f t="shared" ref="H29:H40" si="5">IF($G29 = "-", "", VLOOKUP($G29, $A$2:$C$13, 2, FALSE))</f>
        <v/>
      </c>
      <c r="I29" s="3" t="str">
        <f t="shared" ref="I29:I40" si="6">IF($G29 = "-", "", VLOOKUP($G29,$A$2:$C$13, 3, FALSE))</f>
        <v/>
      </c>
      <c r="J29" s="3">
        <f t="shared" ref="J29:J40" si="7">IF($E29 = "B",$A29, "-")</f>
        <v>1</v>
      </c>
      <c r="K29" s="3">
        <f t="shared" ref="K29:K40" si="8">IF($J29 = "-", "", VLOOKUP($J29,$A$2:$C$13, 2, FALSE))</f>
        <v>1</v>
      </c>
      <c r="L29" s="3">
        <f t="shared" ref="L29:L40" si="9">IF($J29 = "-", "", VLOOKUP($J29,$A$2:$C$13, 3, FALSE))</f>
        <v>2</v>
      </c>
      <c r="M29" s="3" t="str">
        <f t="shared" ref="M29:M40" si="10">IF($E29 = "C",$A29, "-")</f>
        <v>-</v>
      </c>
      <c r="N29" s="3" t="str">
        <f t="shared" ref="N29:N40" si="11">IF($M29 = "-", "", VLOOKUP($M29,$A$2:$C$13, 2, FALSE))</f>
        <v/>
      </c>
      <c r="O29" s="3" t="str">
        <f t="shared" ref="O29:O40" si="12">IF($M29 = "-", "", VLOOKUP($M29,$A$2:$C$13, 3, FALSE))</f>
        <v/>
      </c>
    </row>
    <row r="30" spans="1:15" ht="15" x14ac:dyDescent="0.2">
      <c r="A30" s="3">
        <v>2</v>
      </c>
      <c r="B30" s="3">
        <f t="shared" si="0"/>
        <v>41</v>
      </c>
      <c r="C30" s="3">
        <f t="shared" si="1"/>
        <v>29</v>
      </c>
      <c r="D30" s="3">
        <f t="shared" si="2"/>
        <v>90</v>
      </c>
      <c r="E30" s="3" t="str">
        <f t="shared" si="3"/>
        <v>B</v>
      </c>
      <c r="F30" s="5"/>
      <c r="G30" s="3" t="str">
        <f t="shared" si="4"/>
        <v>-</v>
      </c>
      <c r="H30" s="3" t="str">
        <f t="shared" si="5"/>
        <v/>
      </c>
      <c r="I30" s="3" t="str">
        <f t="shared" si="6"/>
        <v/>
      </c>
      <c r="J30" s="3">
        <f t="shared" si="7"/>
        <v>2</v>
      </c>
      <c r="K30" s="3">
        <f t="shared" si="8"/>
        <v>2</v>
      </c>
      <c r="L30" s="3">
        <f t="shared" si="9"/>
        <v>1</v>
      </c>
      <c r="M30" s="3" t="str">
        <f t="shared" si="10"/>
        <v>-</v>
      </c>
      <c r="N30" s="3" t="str">
        <f t="shared" si="11"/>
        <v/>
      </c>
      <c r="O30" s="3" t="str">
        <f t="shared" si="12"/>
        <v/>
      </c>
    </row>
    <row r="31" spans="1:15" ht="15" x14ac:dyDescent="0.2">
      <c r="A31" s="3">
        <v>3</v>
      </c>
      <c r="B31" s="3">
        <f t="shared" si="0"/>
        <v>50</v>
      </c>
      <c r="C31" s="3">
        <f t="shared" si="1"/>
        <v>34</v>
      </c>
      <c r="D31" s="3">
        <f t="shared" si="2"/>
        <v>97</v>
      </c>
      <c r="E31" s="3" t="str">
        <f t="shared" si="3"/>
        <v>B</v>
      </c>
      <c r="F31" s="5"/>
      <c r="G31" s="3" t="str">
        <f t="shared" si="4"/>
        <v>-</v>
      </c>
      <c r="H31" s="3" t="str">
        <f t="shared" si="5"/>
        <v/>
      </c>
      <c r="I31" s="3" t="str">
        <f t="shared" si="6"/>
        <v/>
      </c>
      <c r="J31" s="3">
        <f t="shared" si="7"/>
        <v>3</v>
      </c>
      <c r="K31" s="3">
        <f t="shared" si="8"/>
        <v>1</v>
      </c>
      <c r="L31" s="3">
        <f t="shared" si="9"/>
        <v>1</v>
      </c>
      <c r="M31" s="3" t="str">
        <f t="shared" si="10"/>
        <v>-</v>
      </c>
      <c r="N31" s="3" t="str">
        <f t="shared" si="11"/>
        <v/>
      </c>
      <c r="O31" s="3" t="str">
        <f t="shared" si="12"/>
        <v/>
      </c>
    </row>
    <row r="32" spans="1:15" ht="15" x14ac:dyDescent="0.2">
      <c r="A32" s="3">
        <v>4</v>
      </c>
      <c r="B32" s="3">
        <f t="shared" si="0"/>
        <v>32</v>
      </c>
      <c r="C32" s="3">
        <f t="shared" si="1"/>
        <v>20</v>
      </c>
      <c r="D32" s="3">
        <f t="shared" si="2"/>
        <v>73</v>
      </c>
      <c r="E32" s="3" t="str">
        <f t="shared" si="3"/>
        <v>B</v>
      </c>
      <c r="F32" s="5"/>
      <c r="G32" s="3" t="str">
        <f t="shared" si="4"/>
        <v>-</v>
      </c>
      <c r="H32" s="3" t="str">
        <f t="shared" si="5"/>
        <v/>
      </c>
      <c r="I32" s="3" t="str">
        <f t="shared" si="6"/>
        <v/>
      </c>
      <c r="J32" s="3">
        <f t="shared" si="7"/>
        <v>4</v>
      </c>
      <c r="K32" s="3">
        <f t="shared" si="8"/>
        <v>2</v>
      </c>
      <c r="L32" s="3">
        <f t="shared" si="9"/>
        <v>2</v>
      </c>
      <c r="M32" s="3" t="str">
        <f t="shared" si="10"/>
        <v>-</v>
      </c>
      <c r="N32" s="3" t="str">
        <f t="shared" si="11"/>
        <v/>
      </c>
      <c r="O32" s="3" t="str">
        <f t="shared" si="12"/>
        <v/>
      </c>
    </row>
    <row r="33" spans="1:15" ht="15" x14ac:dyDescent="0.2">
      <c r="A33" s="3">
        <v>5</v>
      </c>
      <c r="B33" s="3">
        <f t="shared" si="0"/>
        <v>13</v>
      </c>
      <c r="C33" s="3">
        <f t="shared" si="1"/>
        <v>25</v>
      </c>
      <c r="D33" s="3">
        <f t="shared" si="2"/>
        <v>10</v>
      </c>
      <c r="E33" s="3" t="str">
        <f t="shared" si="3"/>
        <v>C</v>
      </c>
      <c r="F33" s="5"/>
      <c r="G33" s="3" t="str">
        <f t="shared" si="4"/>
        <v>-</v>
      </c>
      <c r="H33" s="3" t="str">
        <f t="shared" si="5"/>
        <v/>
      </c>
      <c r="I33" s="3" t="str">
        <f t="shared" si="6"/>
        <v/>
      </c>
      <c r="J33" s="3" t="str">
        <f t="shared" si="7"/>
        <v>-</v>
      </c>
      <c r="K33" s="3" t="str">
        <f t="shared" si="8"/>
        <v/>
      </c>
      <c r="L33" s="3" t="str">
        <f t="shared" si="9"/>
        <v/>
      </c>
      <c r="M33" s="3">
        <f t="shared" si="10"/>
        <v>5</v>
      </c>
      <c r="N33" s="3">
        <f t="shared" si="11"/>
        <v>8</v>
      </c>
      <c r="O33" s="3">
        <f t="shared" si="12"/>
        <v>9</v>
      </c>
    </row>
    <row r="34" spans="1:15" ht="15" x14ac:dyDescent="0.2">
      <c r="A34" s="3">
        <v>6</v>
      </c>
      <c r="B34" s="3">
        <f t="shared" si="0"/>
        <v>13</v>
      </c>
      <c r="C34" s="3">
        <f t="shared" si="1"/>
        <v>29</v>
      </c>
      <c r="D34" s="3">
        <f t="shared" si="2"/>
        <v>20</v>
      </c>
      <c r="E34" s="3" t="str">
        <f t="shared" si="3"/>
        <v>A</v>
      </c>
      <c r="F34" s="5"/>
      <c r="G34" s="3">
        <f t="shared" si="4"/>
        <v>6</v>
      </c>
      <c r="H34" s="3">
        <f t="shared" si="5"/>
        <v>9</v>
      </c>
      <c r="I34" s="3">
        <f t="shared" si="6"/>
        <v>8</v>
      </c>
      <c r="J34" s="3" t="str">
        <f t="shared" si="7"/>
        <v>-</v>
      </c>
      <c r="K34" s="3" t="str">
        <f t="shared" si="8"/>
        <v/>
      </c>
      <c r="L34" s="3" t="str">
        <f t="shared" si="9"/>
        <v/>
      </c>
      <c r="M34" s="3" t="str">
        <f t="shared" si="10"/>
        <v>-</v>
      </c>
      <c r="N34" s="3" t="str">
        <f t="shared" si="11"/>
        <v/>
      </c>
      <c r="O34" s="3" t="str">
        <f t="shared" si="12"/>
        <v/>
      </c>
    </row>
    <row r="35" spans="1:15" ht="15" x14ac:dyDescent="0.2">
      <c r="A35" s="3">
        <v>7</v>
      </c>
      <c r="B35" s="3">
        <f t="shared" si="0"/>
        <v>18</v>
      </c>
      <c r="C35" s="3">
        <f t="shared" si="1"/>
        <v>34</v>
      </c>
      <c r="D35" s="3">
        <f t="shared" si="2"/>
        <v>17</v>
      </c>
      <c r="E35" s="3" t="str">
        <f t="shared" si="3"/>
        <v>C</v>
      </c>
      <c r="F35" s="5"/>
      <c r="G35" s="3" t="str">
        <f t="shared" si="4"/>
        <v>-</v>
      </c>
      <c r="H35" s="3" t="str">
        <f t="shared" si="5"/>
        <v/>
      </c>
      <c r="I35" s="3" t="str">
        <f t="shared" si="6"/>
        <v/>
      </c>
      <c r="J35" s="3" t="str">
        <f t="shared" si="7"/>
        <v>-</v>
      </c>
      <c r="K35" s="3" t="str">
        <f t="shared" si="8"/>
        <v/>
      </c>
      <c r="L35" s="3" t="str">
        <f t="shared" si="9"/>
        <v/>
      </c>
      <c r="M35" s="3">
        <f t="shared" si="10"/>
        <v>7</v>
      </c>
      <c r="N35" s="3">
        <f t="shared" si="11"/>
        <v>9</v>
      </c>
      <c r="O35" s="3">
        <f t="shared" si="12"/>
        <v>9</v>
      </c>
    </row>
    <row r="36" spans="1:15" ht="15" x14ac:dyDescent="0.2">
      <c r="A36" s="3">
        <v>8</v>
      </c>
      <c r="B36" s="3">
        <f t="shared" si="0"/>
        <v>8</v>
      </c>
      <c r="C36" s="3">
        <f t="shared" si="1"/>
        <v>20</v>
      </c>
      <c r="D36" s="3">
        <f t="shared" si="2"/>
        <v>13</v>
      </c>
      <c r="E36" s="3" t="str">
        <f t="shared" si="3"/>
        <v>A</v>
      </c>
      <c r="F36" s="5"/>
      <c r="G36" s="3">
        <f t="shared" si="4"/>
        <v>8</v>
      </c>
      <c r="H36" s="3">
        <f t="shared" si="5"/>
        <v>8</v>
      </c>
      <c r="I36" s="3">
        <f t="shared" si="6"/>
        <v>8</v>
      </c>
      <c r="J36" s="3" t="str">
        <f t="shared" si="7"/>
        <v>-</v>
      </c>
      <c r="K36" s="3" t="str">
        <f t="shared" si="8"/>
        <v/>
      </c>
      <c r="L36" s="3" t="str">
        <f t="shared" si="9"/>
        <v/>
      </c>
      <c r="M36" s="3" t="str">
        <f t="shared" si="10"/>
        <v>-</v>
      </c>
      <c r="N36" s="3" t="str">
        <f t="shared" si="11"/>
        <v/>
      </c>
      <c r="O36" s="3" t="str">
        <f t="shared" si="12"/>
        <v/>
      </c>
    </row>
    <row r="37" spans="1:15" ht="15" x14ac:dyDescent="0.2">
      <c r="A37" s="3">
        <v>9</v>
      </c>
      <c r="B37" s="3">
        <f t="shared" si="0"/>
        <v>106</v>
      </c>
      <c r="C37" s="3">
        <f t="shared" si="1"/>
        <v>90</v>
      </c>
      <c r="D37" s="3">
        <f t="shared" si="2"/>
        <v>41</v>
      </c>
      <c r="E37" s="3" t="str">
        <f t="shared" si="3"/>
        <v>C</v>
      </c>
      <c r="F37" s="5"/>
      <c r="G37" s="3" t="str">
        <f t="shared" si="4"/>
        <v>-</v>
      </c>
      <c r="H37" s="3" t="str">
        <f t="shared" si="5"/>
        <v/>
      </c>
      <c r="I37" s="3" t="str">
        <f t="shared" si="6"/>
        <v/>
      </c>
      <c r="J37" s="3" t="str">
        <f t="shared" si="7"/>
        <v>-</v>
      </c>
      <c r="K37" s="3" t="str">
        <f t="shared" si="8"/>
        <v/>
      </c>
      <c r="L37" s="3" t="str">
        <f t="shared" si="9"/>
        <v/>
      </c>
      <c r="M37" s="3">
        <f t="shared" si="10"/>
        <v>9</v>
      </c>
      <c r="N37" s="3">
        <f t="shared" si="11"/>
        <v>1</v>
      </c>
      <c r="O37" s="3">
        <f t="shared" si="12"/>
        <v>15</v>
      </c>
    </row>
    <row r="38" spans="1:15" ht="15" x14ac:dyDescent="0.2">
      <c r="A38" s="3">
        <v>10</v>
      </c>
      <c r="B38" s="3">
        <f t="shared" si="0"/>
        <v>97</v>
      </c>
      <c r="C38" s="3">
        <f t="shared" si="1"/>
        <v>85</v>
      </c>
      <c r="D38" s="3">
        <f t="shared" si="2"/>
        <v>34</v>
      </c>
      <c r="E38" s="3" t="str">
        <f t="shared" si="3"/>
        <v>C</v>
      </c>
      <c r="F38" s="5"/>
      <c r="G38" s="3" t="str">
        <f t="shared" si="4"/>
        <v>-</v>
      </c>
      <c r="H38" s="3" t="str">
        <f t="shared" si="5"/>
        <v/>
      </c>
      <c r="I38" s="3" t="str">
        <f t="shared" si="6"/>
        <v/>
      </c>
      <c r="J38" s="3" t="str">
        <f t="shared" si="7"/>
        <v>-</v>
      </c>
      <c r="K38" s="3" t="str">
        <f t="shared" si="8"/>
        <v/>
      </c>
      <c r="L38" s="3" t="str">
        <f t="shared" si="9"/>
        <v/>
      </c>
      <c r="M38" s="3">
        <f t="shared" si="10"/>
        <v>10</v>
      </c>
      <c r="N38" s="3">
        <f t="shared" si="11"/>
        <v>2</v>
      </c>
      <c r="O38" s="3">
        <f t="shared" si="12"/>
        <v>15</v>
      </c>
    </row>
    <row r="39" spans="1:15" ht="15" x14ac:dyDescent="0.2">
      <c r="A39" s="3">
        <v>11</v>
      </c>
      <c r="B39" s="3">
        <f t="shared" si="0"/>
        <v>89</v>
      </c>
      <c r="C39" s="3">
        <f t="shared" si="1"/>
        <v>73</v>
      </c>
      <c r="D39" s="3">
        <f t="shared" si="2"/>
        <v>32</v>
      </c>
      <c r="E39" s="3" t="str">
        <f t="shared" si="3"/>
        <v>C</v>
      </c>
      <c r="F39" s="5"/>
      <c r="G39" s="3" t="str">
        <f t="shared" si="4"/>
        <v>-</v>
      </c>
      <c r="H39" s="3" t="str">
        <f t="shared" si="5"/>
        <v/>
      </c>
      <c r="I39" s="3" t="str">
        <f t="shared" si="6"/>
        <v/>
      </c>
      <c r="J39" s="3" t="str">
        <f t="shared" si="7"/>
        <v>-</v>
      </c>
      <c r="K39" s="3" t="str">
        <f t="shared" si="8"/>
        <v/>
      </c>
      <c r="L39" s="3" t="str">
        <f t="shared" si="9"/>
        <v/>
      </c>
      <c r="M39" s="3">
        <f t="shared" si="10"/>
        <v>11</v>
      </c>
      <c r="N39" s="3">
        <f t="shared" si="11"/>
        <v>1</v>
      </c>
      <c r="O39" s="3">
        <f t="shared" si="12"/>
        <v>14</v>
      </c>
    </row>
    <row r="40" spans="1:15" ht="15" x14ac:dyDescent="0.2">
      <c r="A40" s="3">
        <v>12</v>
      </c>
      <c r="B40" s="3">
        <f t="shared" si="0"/>
        <v>80</v>
      </c>
      <c r="C40" s="3">
        <f t="shared" si="1"/>
        <v>68</v>
      </c>
      <c r="D40" s="3">
        <f t="shared" si="2"/>
        <v>25</v>
      </c>
      <c r="E40" s="3" t="str">
        <f t="shared" si="3"/>
        <v>C</v>
      </c>
      <c r="F40" s="5"/>
      <c r="G40" s="3" t="str">
        <f t="shared" si="4"/>
        <v>-</v>
      </c>
      <c r="H40" s="3" t="str">
        <f t="shared" si="5"/>
        <v/>
      </c>
      <c r="I40" s="3" t="str">
        <f t="shared" si="6"/>
        <v/>
      </c>
      <c r="J40" s="3" t="str">
        <f t="shared" si="7"/>
        <v>-</v>
      </c>
      <c r="K40" s="3" t="str">
        <f t="shared" si="8"/>
        <v/>
      </c>
      <c r="L40" s="3" t="str">
        <f t="shared" si="9"/>
        <v/>
      </c>
      <c r="M40" s="3">
        <f t="shared" si="10"/>
        <v>12</v>
      </c>
      <c r="N40" s="3">
        <f t="shared" si="11"/>
        <v>2</v>
      </c>
      <c r="O40" s="3">
        <f t="shared" si="12"/>
        <v>14</v>
      </c>
    </row>
    <row r="41" spans="1:15" ht="15" x14ac:dyDescent="0.2">
      <c r="A41" s="5"/>
      <c r="B41" s="5"/>
      <c r="C41" s="5"/>
      <c r="D41" s="5"/>
      <c r="E41" s="5"/>
      <c r="F41" s="5"/>
      <c r="G41" s="2" t="s">
        <v>19</v>
      </c>
      <c r="H41" s="2">
        <f t="shared" ref="H41:I41" si="13">IFERROR(AVERAGE(H29:H40), G2)</f>
        <v>8.5</v>
      </c>
      <c r="I41" s="2">
        <f t="shared" si="13"/>
        <v>8</v>
      </c>
      <c r="J41" s="2" t="s">
        <v>19</v>
      </c>
      <c r="K41" s="2">
        <f t="shared" ref="K41:L41" si="14">IFERROR(AVERAGE(K29:K40), G3)</f>
        <v>1.5</v>
      </c>
      <c r="L41" s="2">
        <f t="shared" si="14"/>
        <v>1.5</v>
      </c>
      <c r="M41" s="2" t="s">
        <v>19</v>
      </c>
      <c r="N41" s="2">
        <f t="shared" ref="N41:O41" si="15">IFERROR(AVERAGE(N29:N40), G4)</f>
        <v>3.8333333333333335</v>
      </c>
      <c r="O41" s="2">
        <f t="shared" si="15"/>
        <v>12.666666666666666</v>
      </c>
    </row>
    <row r="43" spans="1:15" ht="15.75" customHeight="1" x14ac:dyDescent="0.25">
      <c r="A43" s="78" t="s">
        <v>20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80"/>
    </row>
    <row r="44" spans="1:15" ht="15" x14ac:dyDescent="0.2">
      <c r="A44" s="81" t="s">
        <v>11</v>
      </c>
      <c r="B44" s="70"/>
      <c r="C44" s="70"/>
      <c r="D44" s="71"/>
      <c r="E44" s="82" t="s">
        <v>12</v>
      </c>
      <c r="F44" s="5"/>
      <c r="G44" s="81" t="s">
        <v>13</v>
      </c>
      <c r="H44" s="70"/>
      <c r="I44" s="71"/>
      <c r="J44" s="81" t="s">
        <v>14</v>
      </c>
      <c r="K44" s="70"/>
      <c r="L44" s="71"/>
      <c r="M44" s="81" t="s">
        <v>15</v>
      </c>
      <c r="N44" s="70"/>
      <c r="O44" s="71"/>
    </row>
    <row r="45" spans="1:15" ht="15" x14ac:dyDescent="0.2">
      <c r="A45" s="1" t="s">
        <v>0</v>
      </c>
      <c r="B45" s="1" t="s">
        <v>16</v>
      </c>
      <c r="C45" s="1" t="s">
        <v>17</v>
      </c>
      <c r="D45" s="1" t="s">
        <v>18</v>
      </c>
      <c r="E45" s="74"/>
      <c r="F45" s="5"/>
      <c r="G45" s="1" t="s">
        <v>0</v>
      </c>
      <c r="H45" s="1" t="s">
        <v>1</v>
      </c>
      <c r="I45" s="1" t="s">
        <v>2</v>
      </c>
      <c r="J45" s="1" t="s">
        <v>0</v>
      </c>
      <c r="K45" s="1" t="s">
        <v>1</v>
      </c>
      <c r="L45" s="1" t="s">
        <v>2</v>
      </c>
      <c r="M45" s="1" t="s">
        <v>0</v>
      </c>
      <c r="N45" s="1" t="s">
        <v>1</v>
      </c>
      <c r="O45" s="1" t="s">
        <v>2</v>
      </c>
    </row>
    <row r="46" spans="1:15" ht="15" x14ac:dyDescent="0.2">
      <c r="A46" s="3">
        <v>1</v>
      </c>
      <c r="B46" s="3">
        <f t="shared" ref="B46:B57" si="16">(($B2-$H$41)^2) + (($C2-$I$41)^2)</f>
        <v>92.25</v>
      </c>
      <c r="C46" s="3">
        <f t="shared" ref="C46:C57" si="17">(($B2-$K$41)^2) + (($C2-$L$41)^2)</f>
        <v>0.5</v>
      </c>
      <c r="D46" s="3">
        <f t="shared" ref="D46:D57" si="18">(($B2-$N$41)^2) + (($C2-$O$41)^2)</f>
        <v>121.80555555555554</v>
      </c>
      <c r="E46" s="3" t="str">
        <f t="shared" ref="E46:E57" si="19">IF(B46&lt;=C46, IF(B46&lt;=D46, "A", "C"), IF(C46&lt;=D46, "B", "C"))</f>
        <v>B</v>
      </c>
      <c r="F46" s="5"/>
      <c r="G46" s="3" t="str">
        <f t="shared" ref="G46:G57" si="20">IF($E46 = "A",$A46, "-")</f>
        <v>-</v>
      </c>
      <c r="H46" s="3" t="str">
        <f t="shared" ref="H46:H57" si="21">IF($G46 = "-", "", VLOOKUP($G46, $A$2:$C$13, 2, FALSE))</f>
        <v/>
      </c>
      <c r="I46" s="3" t="str">
        <f t="shared" ref="I46:I57" si="22">IF($G46 = "-", "", VLOOKUP($G46,$A$2:$C$13, 3, FALSE))</f>
        <v/>
      </c>
      <c r="J46" s="3">
        <f t="shared" ref="J46:J57" si="23">IF($E46 = "B",$A46, "-")</f>
        <v>1</v>
      </c>
      <c r="K46" s="3">
        <f t="shared" ref="K46:K57" si="24">IF($J46 = "-", "", VLOOKUP($J46,$A$2:$C$13, 2, FALSE))</f>
        <v>1</v>
      </c>
      <c r="L46" s="3">
        <f t="shared" ref="L46:L57" si="25">IF($J46 = "-", "", VLOOKUP($J46,$A$2:$C$13, 3, FALSE))</f>
        <v>2</v>
      </c>
      <c r="M46" s="3" t="str">
        <f t="shared" ref="M46:M57" si="26">IF($E46 = "C",$A46, "-")</f>
        <v>-</v>
      </c>
      <c r="N46" s="3" t="str">
        <f t="shared" ref="N46:N57" si="27">IF($M46 = "-", "", VLOOKUP($M46,$A$2:$C$13, 2, FALSE))</f>
        <v/>
      </c>
      <c r="O46" s="3" t="str">
        <f t="shared" ref="O46:O57" si="28">IF($M46 = "-", "", VLOOKUP($M46,$A$2:$C$13, 3, FALSE))</f>
        <v/>
      </c>
    </row>
    <row r="47" spans="1:15" ht="15" x14ac:dyDescent="0.2">
      <c r="A47" s="3">
        <v>2</v>
      </c>
      <c r="B47" s="3">
        <f t="shared" si="16"/>
        <v>91.25</v>
      </c>
      <c r="C47" s="3">
        <f t="shared" si="17"/>
        <v>0.5</v>
      </c>
      <c r="D47" s="3">
        <f t="shared" si="18"/>
        <v>139.4722222222222</v>
      </c>
      <c r="E47" s="3" t="str">
        <f t="shared" si="19"/>
        <v>B</v>
      </c>
      <c r="F47" s="5"/>
      <c r="G47" s="3" t="str">
        <f t="shared" si="20"/>
        <v>-</v>
      </c>
      <c r="H47" s="3" t="str">
        <f t="shared" si="21"/>
        <v/>
      </c>
      <c r="I47" s="3" t="str">
        <f t="shared" si="22"/>
        <v/>
      </c>
      <c r="J47" s="3">
        <f t="shared" si="23"/>
        <v>2</v>
      </c>
      <c r="K47" s="3">
        <f t="shared" si="24"/>
        <v>2</v>
      </c>
      <c r="L47" s="3">
        <f t="shared" si="25"/>
        <v>1</v>
      </c>
      <c r="M47" s="3" t="str">
        <f t="shared" si="26"/>
        <v>-</v>
      </c>
      <c r="N47" s="3" t="str">
        <f t="shared" si="27"/>
        <v/>
      </c>
      <c r="O47" s="3" t="str">
        <f t="shared" si="28"/>
        <v/>
      </c>
    </row>
    <row r="48" spans="1:15" ht="15" x14ac:dyDescent="0.2">
      <c r="A48" s="3">
        <v>3</v>
      </c>
      <c r="B48" s="3">
        <f t="shared" si="16"/>
        <v>105.25</v>
      </c>
      <c r="C48" s="3">
        <f t="shared" si="17"/>
        <v>0.5</v>
      </c>
      <c r="D48" s="3">
        <f t="shared" si="18"/>
        <v>144.13888888888886</v>
      </c>
      <c r="E48" s="3" t="str">
        <f t="shared" si="19"/>
        <v>B</v>
      </c>
      <c r="F48" s="5"/>
      <c r="G48" s="3" t="str">
        <f t="shared" si="20"/>
        <v>-</v>
      </c>
      <c r="H48" s="3" t="str">
        <f t="shared" si="21"/>
        <v/>
      </c>
      <c r="I48" s="3" t="str">
        <f t="shared" si="22"/>
        <v/>
      </c>
      <c r="J48" s="3">
        <f t="shared" si="23"/>
        <v>3</v>
      </c>
      <c r="K48" s="3">
        <f t="shared" si="24"/>
        <v>1</v>
      </c>
      <c r="L48" s="3">
        <f t="shared" si="25"/>
        <v>1</v>
      </c>
      <c r="M48" s="3" t="str">
        <f t="shared" si="26"/>
        <v>-</v>
      </c>
      <c r="N48" s="3" t="str">
        <f t="shared" si="27"/>
        <v/>
      </c>
      <c r="O48" s="3" t="str">
        <f t="shared" si="28"/>
        <v/>
      </c>
    </row>
    <row r="49" spans="1:15" ht="15" x14ac:dyDescent="0.2">
      <c r="A49" s="3">
        <v>4</v>
      </c>
      <c r="B49" s="3">
        <f t="shared" si="16"/>
        <v>78.25</v>
      </c>
      <c r="C49" s="3">
        <f t="shared" si="17"/>
        <v>0.5</v>
      </c>
      <c r="D49" s="3">
        <f t="shared" si="18"/>
        <v>117.13888888888889</v>
      </c>
      <c r="E49" s="3" t="str">
        <f t="shared" si="19"/>
        <v>B</v>
      </c>
      <c r="F49" s="5"/>
      <c r="G49" s="3" t="str">
        <f t="shared" si="20"/>
        <v>-</v>
      </c>
      <c r="H49" s="3" t="str">
        <f t="shared" si="21"/>
        <v/>
      </c>
      <c r="I49" s="3" t="str">
        <f t="shared" si="22"/>
        <v/>
      </c>
      <c r="J49" s="3">
        <f t="shared" si="23"/>
        <v>4</v>
      </c>
      <c r="K49" s="3">
        <f t="shared" si="24"/>
        <v>2</v>
      </c>
      <c r="L49" s="3">
        <f t="shared" si="25"/>
        <v>2</v>
      </c>
      <c r="M49" s="3" t="str">
        <f t="shared" si="26"/>
        <v>-</v>
      </c>
      <c r="N49" s="3" t="str">
        <f t="shared" si="27"/>
        <v/>
      </c>
      <c r="O49" s="3" t="str">
        <f t="shared" si="28"/>
        <v/>
      </c>
    </row>
    <row r="50" spans="1:15" ht="15" x14ac:dyDescent="0.2">
      <c r="A50" s="3">
        <v>5</v>
      </c>
      <c r="B50" s="3">
        <f t="shared" si="16"/>
        <v>1.25</v>
      </c>
      <c r="C50" s="3">
        <f t="shared" si="17"/>
        <v>98.5</v>
      </c>
      <c r="D50" s="3">
        <f t="shared" si="18"/>
        <v>30.805555555555546</v>
      </c>
      <c r="E50" s="3" t="str">
        <f t="shared" si="19"/>
        <v>A</v>
      </c>
      <c r="F50" s="5"/>
      <c r="G50" s="3">
        <f t="shared" si="20"/>
        <v>5</v>
      </c>
      <c r="H50" s="3">
        <f t="shared" si="21"/>
        <v>8</v>
      </c>
      <c r="I50" s="3">
        <f t="shared" si="22"/>
        <v>9</v>
      </c>
      <c r="J50" s="3" t="str">
        <f t="shared" si="23"/>
        <v>-</v>
      </c>
      <c r="K50" s="3" t="str">
        <f t="shared" si="24"/>
        <v/>
      </c>
      <c r="L50" s="3" t="str">
        <f t="shared" si="25"/>
        <v/>
      </c>
      <c r="M50" s="3" t="str">
        <f t="shared" si="26"/>
        <v>-</v>
      </c>
      <c r="N50" s="3" t="str">
        <f t="shared" si="27"/>
        <v/>
      </c>
      <c r="O50" s="3" t="str">
        <f t="shared" si="28"/>
        <v/>
      </c>
    </row>
    <row r="51" spans="1:15" ht="15" x14ac:dyDescent="0.2">
      <c r="A51" s="3">
        <v>6</v>
      </c>
      <c r="B51" s="3">
        <f t="shared" si="16"/>
        <v>0.25</v>
      </c>
      <c r="C51" s="3">
        <f t="shared" si="17"/>
        <v>98.5</v>
      </c>
      <c r="D51" s="3">
        <f t="shared" si="18"/>
        <v>48.472222222222214</v>
      </c>
      <c r="E51" s="3" t="str">
        <f t="shared" si="19"/>
        <v>A</v>
      </c>
      <c r="F51" s="5"/>
      <c r="G51" s="3">
        <f t="shared" si="20"/>
        <v>6</v>
      </c>
      <c r="H51" s="3">
        <f t="shared" si="21"/>
        <v>9</v>
      </c>
      <c r="I51" s="3">
        <f t="shared" si="22"/>
        <v>8</v>
      </c>
      <c r="J51" s="3" t="str">
        <f t="shared" si="23"/>
        <v>-</v>
      </c>
      <c r="K51" s="3" t="str">
        <f t="shared" si="24"/>
        <v/>
      </c>
      <c r="L51" s="3" t="str">
        <f t="shared" si="25"/>
        <v/>
      </c>
      <c r="M51" s="3" t="str">
        <f t="shared" si="26"/>
        <v>-</v>
      </c>
      <c r="N51" s="3" t="str">
        <f t="shared" si="27"/>
        <v/>
      </c>
      <c r="O51" s="3" t="str">
        <f t="shared" si="28"/>
        <v/>
      </c>
    </row>
    <row r="52" spans="1:15" ht="15" x14ac:dyDescent="0.2">
      <c r="A52" s="3">
        <v>7</v>
      </c>
      <c r="B52" s="3">
        <f t="shared" si="16"/>
        <v>1.25</v>
      </c>
      <c r="C52" s="3">
        <f t="shared" si="17"/>
        <v>112.5</v>
      </c>
      <c r="D52" s="3">
        <f t="shared" si="18"/>
        <v>40.138888888888879</v>
      </c>
      <c r="E52" s="3" t="str">
        <f t="shared" si="19"/>
        <v>A</v>
      </c>
      <c r="F52" s="5"/>
      <c r="G52" s="3">
        <f t="shared" si="20"/>
        <v>7</v>
      </c>
      <c r="H52" s="3">
        <f t="shared" si="21"/>
        <v>9</v>
      </c>
      <c r="I52" s="3">
        <f t="shared" si="22"/>
        <v>9</v>
      </c>
      <c r="J52" s="3" t="str">
        <f t="shared" si="23"/>
        <v>-</v>
      </c>
      <c r="K52" s="3" t="str">
        <f t="shared" si="24"/>
        <v/>
      </c>
      <c r="L52" s="3" t="str">
        <f t="shared" si="25"/>
        <v/>
      </c>
      <c r="M52" s="3" t="str">
        <f t="shared" si="26"/>
        <v>-</v>
      </c>
      <c r="N52" s="3" t="str">
        <f t="shared" si="27"/>
        <v/>
      </c>
      <c r="O52" s="3" t="str">
        <f t="shared" si="28"/>
        <v/>
      </c>
    </row>
    <row r="53" spans="1:15" ht="15" x14ac:dyDescent="0.2">
      <c r="A53" s="3">
        <v>8</v>
      </c>
      <c r="B53" s="3">
        <f t="shared" si="16"/>
        <v>0.25</v>
      </c>
      <c r="C53" s="3">
        <f t="shared" si="17"/>
        <v>84.5</v>
      </c>
      <c r="D53" s="3">
        <f t="shared" si="18"/>
        <v>39.138888888888879</v>
      </c>
      <c r="E53" s="3" t="str">
        <f t="shared" si="19"/>
        <v>A</v>
      </c>
      <c r="F53" s="5"/>
      <c r="G53" s="3">
        <f t="shared" si="20"/>
        <v>8</v>
      </c>
      <c r="H53" s="3">
        <f t="shared" si="21"/>
        <v>8</v>
      </c>
      <c r="I53" s="3">
        <f t="shared" si="22"/>
        <v>8</v>
      </c>
      <c r="J53" s="3" t="str">
        <f t="shared" si="23"/>
        <v>-</v>
      </c>
      <c r="K53" s="3" t="str">
        <f t="shared" si="24"/>
        <v/>
      </c>
      <c r="L53" s="3" t="str">
        <f t="shared" si="25"/>
        <v/>
      </c>
      <c r="M53" s="3" t="str">
        <f t="shared" si="26"/>
        <v>-</v>
      </c>
      <c r="N53" s="3" t="str">
        <f t="shared" si="27"/>
        <v/>
      </c>
      <c r="O53" s="3" t="str">
        <f t="shared" si="28"/>
        <v/>
      </c>
    </row>
    <row r="54" spans="1:15" ht="15" x14ac:dyDescent="0.2">
      <c r="A54" s="3">
        <v>9</v>
      </c>
      <c r="B54" s="3">
        <f t="shared" si="16"/>
        <v>105.25</v>
      </c>
      <c r="C54" s="3">
        <f t="shared" si="17"/>
        <v>182.5</v>
      </c>
      <c r="D54" s="3">
        <f t="shared" si="18"/>
        <v>13.472222222222225</v>
      </c>
      <c r="E54" s="3" t="str">
        <f t="shared" si="19"/>
        <v>C</v>
      </c>
      <c r="F54" s="5"/>
      <c r="G54" s="3" t="str">
        <f t="shared" si="20"/>
        <v>-</v>
      </c>
      <c r="H54" s="3" t="str">
        <f t="shared" si="21"/>
        <v/>
      </c>
      <c r="I54" s="3" t="str">
        <f t="shared" si="22"/>
        <v/>
      </c>
      <c r="J54" s="3" t="str">
        <f t="shared" si="23"/>
        <v>-</v>
      </c>
      <c r="K54" s="3" t="str">
        <f t="shared" si="24"/>
        <v/>
      </c>
      <c r="L54" s="3" t="str">
        <f t="shared" si="25"/>
        <v/>
      </c>
      <c r="M54" s="3">
        <f t="shared" si="26"/>
        <v>9</v>
      </c>
      <c r="N54" s="3">
        <f t="shared" si="27"/>
        <v>1</v>
      </c>
      <c r="O54" s="3">
        <f t="shared" si="28"/>
        <v>15</v>
      </c>
    </row>
    <row r="55" spans="1:15" ht="15" x14ac:dyDescent="0.2">
      <c r="A55" s="3">
        <v>10</v>
      </c>
      <c r="B55" s="3">
        <f t="shared" si="16"/>
        <v>91.25</v>
      </c>
      <c r="C55" s="3">
        <f t="shared" si="17"/>
        <v>182.5</v>
      </c>
      <c r="D55" s="3">
        <f t="shared" si="18"/>
        <v>8.8055555555555589</v>
      </c>
      <c r="E55" s="3" t="str">
        <f t="shared" si="19"/>
        <v>C</v>
      </c>
      <c r="F55" s="5"/>
      <c r="G55" s="3" t="str">
        <f t="shared" si="20"/>
        <v>-</v>
      </c>
      <c r="H55" s="3" t="str">
        <f t="shared" si="21"/>
        <v/>
      </c>
      <c r="I55" s="3" t="str">
        <f t="shared" si="22"/>
        <v/>
      </c>
      <c r="J55" s="3" t="str">
        <f t="shared" si="23"/>
        <v>-</v>
      </c>
      <c r="K55" s="3" t="str">
        <f t="shared" si="24"/>
        <v/>
      </c>
      <c r="L55" s="3" t="str">
        <f t="shared" si="25"/>
        <v/>
      </c>
      <c r="M55" s="3">
        <f t="shared" si="26"/>
        <v>10</v>
      </c>
      <c r="N55" s="3">
        <f t="shared" si="27"/>
        <v>2</v>
      </c>
      <c r="O55" s="3">
        <f t="shared" si="28"/>
        <v>15</v>
      </c>
    </row>
    <row r="56" spans="1:15" ht="15" x14ac:dyDescent="0.2">
      <c r="A56" s="3">
        <v>11</v>
      </c>
      <c r="B56" s="3">
        <f t="shared" si="16"/>
        <v>92.25</v>
      </c>
      <c r="C56" s="3">
        <f t="shared" si="17"/>
        <v>156.5</v>
      </c>
      <c r="D56" s="3">
        <f t="shared" si="18"/>
        <v>9.8055555555555571</v>
      </c>
      <c r="E56" s="3" t="str">
        <f t="shared" si="19"/>
        <v>C</v>
      </c>
      <c r="F56" s="5"/>
      <c r="G56" s="3" t="str">
        <f t="shared" si="20"/>
        <v>-</v>
      </c>
      <c r="H56" s="3" t="str">
        <f t="shared" si="21"/>
        <v/>
      </c>
      <c r="I56" s="3" t="str">
        <f t="shared" si="22"/>
        <v/>
      </c>
      <c r="J56" s="3" t="str">
        <f t="shared" si="23"/>
        <v>-</v>
      </c>
      <c r="K56" s="3" t="str">
        <f t="shared" si="24"/>
        <v/>
      </c>
      <c r="L56" s="3" t="str">
        <f t="shared" si="25"/>
        <v/>
      </c>
      <c r="M56" s="3">
        <f t="shared" si="26"/>
        <v>11</v>
      </c>
      <c r="N56" s="3">
        <f t="shared" si="27"/>
        <v>1</v>
      </c>
      <c r="O56" s="3">
        <f t="shared" si="28"/>
        <v>14</v>
      </c>
    </row>
    <row r="57" spans="1:15" ht="15" x14ac:dyDescent="0.2">
      <c r="A57" s="3">
        <v>12</v>
      </c>
      <c r="B57" s="3">
        <f t="shared" si="16"/>
        <v>78.25</v>
      </c>
      <c r="C57" s="3">
        <f t="shared" si="17"/>
        <v>156.5</v>
      </c>
      <c r="D57" s="3">
        <f t="shared" si="18"/>
        <v>5.1388888888888911</v>
      </c>
      <c r="E57" s="3" t="str">
        <f t="shared" si="19"/>
        <v>C</v>
      </c>
      <c r="F57" s="5"/>
      <c r="G57" s="3" t="str">
        <f t="shared" si="20"/>
        <v>-</v>
      </c>
      <c r="H57" s="3" t="str">
        <f t="shared" si="21"/>
        <v/>
      </c>
      <c r="I57" s="3" t="str">
        <f t="shared" si="22"/>
        <v/>
      </c>
      <c r="J57" s="3" t="str">
        <f t="shared" si="23"/>
        <v>-</v>
      </c>
      <c r="K57" s="3" t="str">
        <f t="shared" si="24"/>
        <v/>
      </c>
      <c r="L57" s="3" t="str">
        <f t="shared" si="25"/>
        <v/>
      </c>
      <c r="M57" s="3">
        <f t="shared" si="26"/>
        <v>12</v>
      </c>
      <c r="N57" s="3">
        <f t="shared" si="27"/>
        <v>2</v>
      </c>
      <c r="O57" s="3">
        <f t="shared" si="28"/>
        <v>14</v>
      </c>
    </row>
    <row r="58" spans="1:15" ht="15" x14ac:dyDescent="0.2">
      <c r="A58" s="5"/>
      <c r="B58" s="5"/>
      <c r="C58" s="5"/>
      <c r="D58" s="5"/>
      <c r="E58" s="5"/>
      <c r="F58" s="5"/>
      <c r="G58" s="6" t="s">
        <v>19</v>
      </c>
      <c r="H58" s="6">
        <f t="shared" ref="H58:I58" si="29">IFERROR(AVERAGE(H46:H57), H41)</f>
        <v>8.5</v>
      </c>
      <c r="I58" s="6">
        <f t="shared" si="29"/>
        <v>8.5</v>
      </c>
      <c r="J58" s="6" t="s">
        <v>19</v>
      </c>
      <c r="K58" s="6">
        <f t="shared" ref="K58:L58" si="30">IFERROR(AVERAGE(K46:K57), K41)</f>
        <v>1.5</v>
      </c>
      <c r="L58" s="6">
        <f t="shared" si="30"/>
        <v>1.5</v>
      </c>
      <c r="M58" s="6" t="s">
        <v>19</v>
      </c>
      <c r="N58" s="6">
        <f t="shared" ref="N58:O58" si="31">IFERROR(AVERAGE(N46:N57), N41)</f>
        <v>1.5</v>
      </c>
      <c r="O58" s="6">
        <f t="shared" si="31"/>
        <v>14.5</v>
      </c>
    </row>
    <row r="60" spans="1:15" ht="15.75" customHeight="1" x14ac:dyDescent="0.25">
      <c r="A60" s="78" t="s">
        <v>21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80"/>
    </row>
    <row r="61" spans="1:15" ht="15" x14ac:dyDescent="0.2">
      <c r="A61" s="81" t="s">
        <v>11</v>
      </c>
      <c r="B61" s="70"/>
      <c r="C61" s="70"/>
      <c r="D61" s="71"/>
      <c r="E61" s="82" t="s">
        <v>12</v>
      </c>
      <c r="F61" s="5"/>
      <c r="G61" s="81" t="s">
        <v>13</v>
      </c>
      <c r="H61" s="70"/>
      <c r="I61" s="71"/>
      <c r="J61" s="81" t="s">
        <v>14</v>
      </c>
      <c r="K61" s="70"/>
      <c r="L61" s="71"/>
      <c r="M61" s="81" t="s">
        <v>15</v>
      </c>
      <c r="N61" s="70"/>
      <c r="O61" s="71"/>
    </row>
    <row r="62" spans="1:15" ht="15" x14ac:dyDescent="0.2">
      <c r="A62" s="1" t="s">
        <v>0</v>
      </c>
      <c r="B62" s="1" t="s">
        <v>16</v>
      </c>
      <c r="C62" s="1" t="s">
        <v>17</v>
      </c>
      <c r="D62" s="1" t="s">
        <v>18</v>
      </c>
      <c r="E62" s="74"/>
      <c r="F62" s="5"/>
      <c r="G62" s="1" t="s">
        <v>0</v>
      </c>
      <c r="H62" s="1" t="s">
        <v>1</v>
      </c>
      <c r="I62" s="1" t="s">
        <v>2</v>
      </c>
      <c r="J62" s="1" t="s">
        <v>0</v>
      </c>
      <c r="K62" s="1" t="s">
        <v>1</v>
      </c>
      <c r="L62" s="1" t="s">
        <v>2</v>
      </c>
      <c r="M62" s="1" t="s">
        <v>0</v>
      </c>
      <c r="N62" s="1" t="s">
        <v>1</v>
      </c>
      <c r="O62" s="1" t="s">
        <v>2</v>
      </c>
    </row>
    <row r="63" spans="1:15" ht="15" x14ac:dyDescent="0.2">
      <c r="A63" s="3">
        <v>1</v>
      </c>
      <c r="B63" s="3">
        <f t="shared" ref="B63:B74" si="32">(($B2-$H$58)^2) + (($C2-$I$58)^2)</f>
        <v>98.5</v>
      </c>
      <c r="C63" s="3">
        <f t="shared" ref="C63:C74" si="33">(($B2-$K$58)^2) + (($C2-$L$58)^2)</f>
        <v>0.5</v>
      </c>
      <c r="D63" s="3">
        <f t="shared" ref="D63:D74" si="34">(($B2-$N$58)^2) + (($C2-$O$58)^2)</f>
        <v>156.5</v>
      </c>
      <c r="E63" s="3" t="str">
        <f t="shared" ref="E63:E74" si="35">IF(B63&lt;=C63, IF(B63&lt;=D63, "A", "C"), IF(C63&lt;=D63, "B", "C"))</f>
        <v>B</v>
      </c>
      <c r="F63" s="5"/>
      <c r="G63" s="3" t="str">
        <f t="shared" ref="G63:G74" si="36">IF($E63 = "A",$A63, "-")</f>
        <v>-</v>
      </c>
      <c r="H63" s="3" t="str">
        <f t="shared" ref="H63:H74" si="37">IF($G63 = "-", "", VLOOKUP($G63, $A$2:$C$13, 2, FALSE))</f>
        <v/>
      </c>
      <c r="I63" s="3" t="str">
        <f t="shared" ref="I63:I74" si="38">IF($G63 = "-", "", VLOOKUP($G63,$A$2:$C$13, 3, FALSE))</f>
        <v/>
      </c>
      <c r="J63" s="3">
        <f t="shared" ref="J63:J74" si="39">IF($E63 = "B",$A63, "-")</f>
        <v>1</v>
      </c>
      <c r="K63" s="3">
        <f t="shared" ref="K63:K74" si="40">IF($J63 = "-", "", VLOOKUP($J63,$A$2:$C$13, 2, FALSE))</f>
        <v>1</v>
      </c>
      <c r="L63" s="3">
        <f t="shared" ref="L63:L74" si="41">IF($J63 = "-", "", VLOOKUP($J63,$A$2:$C$13, 3, FALSE))</f>
        <v>2</v>
      </c>
      <c r="M63" s="3" t="str">
        <f t="shared" ref="M63:M74" si="42">IF($E63 = "C",$A63, "-")</f>
        <v>-</v>
      </c>
      <c r="N63" s="3" t="str">
        <f t="shared" ref="N63:N74" si="43">IF($M63 = "-", "", VLOOKUP($M63,$A$2:$C$13, 2, FALSE))</f>
        <v/>
      </c>
      <c r="O63" s="3" t="str">
        <f t="shared" ref="O63:O74" si="44">IF($M63 = "-", "", VLOOKUP($M63,$A$2:$C$13, 3, FALSE))</f>
        <v/>
      </c>
    </row>
    <row r="64" spans="1:15" ht="15" x14ac:dyDescent="0.2">
      <c r="A64" s="3">
        <v>2</v>
      </c>
      <c r="B64" s="3">
        <f t="shared" si="32"/>
        <v>98.5</v>
      </c>
      <c r="C64" s="3">
        <f t="shared" si="33"/>
        <v>0.5</v>
      </c>
      <c r="D64" s="3">
        <f t="shared" si="34"/>
        <v>182.5</v>
      </c>
      <c r="E64" s="3" t="str">
        <f t="shared" si="35"/>
        <v>B</v>
      </c>
      <c r="F64" s="5"/>
      <c r="G64" s="3" t="str">
        <f t="shared" si="36"/>
        <v>-</v>
      </c>
      <c r="H64" s="3" t="str">
        <f t="shared" si="37"/>
        <v/>
      </c>
      <c r="I64" s="3" t="str">
        <f t="shared" si="38"/>
        <v/>
      </c>
      <c r="J64" s="3">
        <f t="shared" si="39"/>
        <v>2</v>
      </c>
      <c r="K64" s="3">
        <f t="shared" si="40"/>
        <v>2</v>
      </c>
      <c r="L64" s="3">
        <f t="shared" si="41"/>
        <v>1</v>
      </c>
      <c r="M64" s="3" t="str">
        <f t="shared" si="42"/>
        <v>-</v>
      </c>
      <c r="N64" s="3" t="str">
        <f t="shared" si="43"/>
        <v/>
      </c>
      <c r="O64" s="3" t="str">
        <f t="shared" si="44"/>
        <v/>
      </c>
    </row>
    <row r="65" spans="1:15" ht="15" x14ac:dyDescent="0.2">
      <c r="A65" s="3">
        <v>3</v>
      </c>
      <c r="B65" s="3">
        <f t="shared" si="32"/>
        <v>112.5</v>
      </c>
      <c r="C65" s="3">
        <f t="shared" si="33"/>
        <v>0.5</v>
      </c>
      <c r="D65" s="3">
        <f t="shared" si="34"/>
        <v>182.5</v>
      </c>
      <c r="E65" s="3" t="str">
        <f t="shared" si="35"/>
        <v>B</v>
      </c>
      <c r="F65" s="5"/>
      <c r="G65" s="3" t="str">
        <f t="shared" si="36"/>
        <v>-</v>
      </c>
      <c r="H65" s="3" t="str">
        <f t="shared" si="37"/>
        <v/>
      </c>
      <c r="I65" s="3" t="str">
        <f t="shared" si="38"/>
        <v/>
      </c>
      <c r="J65" s="3">
        <f t="shared" si="39"/>
        <v>3</v>
      </c>
      <c r="K65" s="3">
        <f t="shared" si="40"/>
        <v>1</v>
      </c>
      <c r="L65" s="3">
        <f t="shared" si="41"/>
        <v>1</v>
      </c>
      <c r="M65" s="3" t="str">
        <f t="shared" si="42"/>
        <v>-</v>
      </c>
      <c r="N65" s="3" t="str">
        <f t="shared" si="43"/>
        <v/>
      </c>
      <c r="O65" s="3" t="str">
        <f t="shared" si="44"/>
        <v/>
      </c>
    </row>
    <row r="66" spans="1:15" ht="15" x14ac:dyDescent="0.2">
      <c r="A66" s="3">
        <v>4</v>
      </c>
      <c r="B66" s="3">
        <f t="shared" si="32"/>
        <v>84.5</v>
      </c>
      <c r="C66" s="3">
        <f t="shared" si="33"/>
        <v>0.5</v>
      </c>
      <c r="D66" s="3">
        <f t="shared" si="34"/>
        <v>156.5</v>
      </c>
      <c r="E66" s="3" t="str">
        <f t="shared" si="35"/>
        <v>B</v>
      </c>
      <c r="F66" s="5"/>
      <c r="G66" s="3" t="str">
        <f t="shared" si="36"/>
        <v>-</v>
      </c>
      <c r="H66" s="3" t="str">
        <f t="shared" si="37"/>
        <v/>
      </c>
      <c r="I66" s="3" t="str">
        <f t="shared" si="38"/>
        <v/>
      </c>
      <c r="J66" s="3">
        <f t="shared" si="39"/>
        <v>4</v>
      </c>
      <c r="K66" s="3">
        <f t="shared" si="40"/>
        <v>2</v>
      </c>
      <c r="L66" s="3">
        <f t="shared" si="41"/>
        <v>2</v>
      </c>
      <c r="M66" s="3" t="str">
        <f t="shared" si="42"/>
        <v>-</v>
      </c>
      <c r="N66" s="3" t="str">
        <f t="shared" si="43"/>
        <v/>
      </c>
      <c r="O66" s="3" t="str">
        <f t="shared" si="44"/>
        <v/>
      </c>
    </row>
    <row r="67" spans="1:15" ht="15" x14ac:dyDescent="0.2">
      <c r="A67" s="3">
        <v>5</v>
      </c>
      <c r="B67" s="3">
        <f t="shared" si="32"/>
        <v>0.5</v>
      </c>
      <c r="C67" s="3">
        <f t="shared" si="33"/>
        <v>98.5</v>
      </c>
      <c r="D67" s="3">
        <f t="shared" si="34"/>
        <v>72.5</v>
      </c>
      <c r="E67" s="3" t="str">
        <f t="shared" si="35"/>
        <v>A</v>
      </c>
      <c r="F67" s="5"/>
      <c r="G67" s="3">
        <f t="shared" si="36"/>
        <v>5</v>
      </c>
      <c r="H67" s="3">
        <f t="shared" si="37"/>
        <v>8</v>
      </c>
      <c r="I67" s="3">
        <f t="shared" si="38"/>
        <v>9</v>
      </c>
      <c r="J67" s="3" t="str">
        <f t="shared" si="39"/>
        <v>-</v>
      </c>
      <c r="K67" s="3" t="str">
        <f t="shared" si="40"/>
        <v/>
      </c>
      <c r="L67" s="3" t="str">
        <f t="shared" si="41"/>
        <v/>
      </c>
      <c r="M67" s="3" t="str">
        <f t="shared" si="42"/>
        <v>-</v>
      </c>
      <c r="N67" s="3" t="str">
        <f t="shared" si="43"/>
        <v/>
      </c>
      <c r="O67" s="3" t="str">
        <f t="shared" si="44"/>
        <v/>
      </c>
    </row>
    <row r="68" spans="1:15" ht="15" x14ac:dyDescent="0.2">
      <c r="A68" s="3">
        <v>6</v>
      </c>
      <c r="B68" s="3">
        <f t="shared" si="32"/>
        <v>0.5</v>
      </c>
      <c r="C68" s="3">
        <f t="shared" si="33"/>
        <v>98.5</v>
      </c>
      <c r="D68" s="3">
        <f t="shared" si="34"/>
        <v>98.5</v>
      </c>
      <c r="E68" s="3" t="str">
        <f t="shared" si="35"/>
        <v>A</v>
      </c>
      <c r="F68" s="5"/>
      <c r="G68" s="3">
        <f t="shared" si="36"/>
        <v>6</v>
      </c>
      <c r="H68" s="3">
        <f t="shared" si="37"/>
        <v>9</v>
      </c>
      <c r="I68" s="3">
        <f t="shared" si="38"/>
        <v>8</v>
      </c>
      <c r="J68" s="3" t="str">
        <f t="shared" si="39"/>
        <v>-</v>
      </c>
      <c r="K68" s="3" t="str">
        <f t="shared" si="40"/>
        <v/>
      </c>
      <c r="L68" s="3" t="str">
        <f t="shared" si="41"/>
        <v/>
      </c>
      <c r="M68" s="3" t="str">
        <f t="shared" si="42"/>
        <v>-</v>
      </c>
      <c r="N68" s="3" t="str">
        <f t="shared" si="43"/>
        <v/>
      </c>
      <c r="O68" s="3" t="str">
        <f t="shared" si="44"/>
        <v/>
      </c>
    </row>
    <row r="69" spans="1:15" ht="15" x14ac:dyDescent="0.2">
      <c r="A69" s="3">
        <v>7</v>
      </c>
      <c r="B69" s="3">
        <f t="shared" si="32"/>
        <v>0.5</v>
      </c>
      <c r="C69" s="3">
        <f t="shared" si="33"/>
        <v>112.5</v>
      </c>
      <c r="D69" s="3">
        <f t="shared" si="34"/>
        <v>86.5</v>
      </c>
      <c r="E69" s="3" t="str">
        <f t="shared" si="35"/>
        <v>A</v>
      </c>
      <c r="F69" s="5"/>
      <c r="G69" s="3">
        <f t="shared" si="36"/>
        <v>7</v>
      </c>
      <c r="H69" s="3">
        <f t="shared" si="37"/>
        <v>9</v>
      </c>
      <c r="I69" s="3">
        <f t="shared" si="38"/>
        <v>9</v>
      </c>
      <c r="J69" s="3" t="str">
        <f t="shared" si="39"/>
        <v>-</v>
      </c>
      <c r="K69" s="3" t="str">
        <f t="shared" si="40"/>
        <v/>
      </c>
      <c r="L69" s="3" t="str">
        <f t="shared" si="41"/>
        <v/>
      </c>
      <c r="M69" s="3" t="str">
        <f t="shared" si="42"/>
        <v>-</v>
      </c>
      <c r="N69" s="3" t="str">
        <f t="shared" si="43"/>
        <v/>
      </c>
      <c r="O69" s="3" t="str">
        <f t="shared" si="44"/>
        <v/>
      </c>
    </row>
    <row r="70" spans="1:15" ht="15" x14ac:dyDescent="0.2">
      <c r="A70" s="3">
        <v>8</v>
      </c>
      <c r="B70" s="3">
        <f t="shared" si="32"/>
        <v>0.5</v>
      </c>
      <c r="C70" s="3">
        <f t="shared" si="33"/>
        <v>84.5</v>
      </c>
      <c r="D70" s="3">
        <f t="shared" si="34"/>
        <v>84.5</v>
      </c>
      <c r="E70" s="3" t="str">
        <f t="shared" si="35"/>
        <v>A</v>
      </c>
      <c r="F70" s="5"/>
      <c r="G70" s="3">
        <f t="shared" si="36"/>
        <v>8</v>
      </c>
      <c r="H70" s="3">
        <f t="shared" si="37"/>
        <v>8</v>
      </c>
      <c r="I70" s="3">
        <f t="shared" si="38"/>
        <v>8</v>
      </c>
      <c r="J70" s="3" t="str">
        <f t="shared" si="39"/>
        <v>-</v>
      </c>
      <c r="K70" s="3" t="str">
        <f t="shared" si="40"/>
        <v/>
      </c>
      <c r="L70" s="3" t="str">
        <f t="shared" si="41"/>
        <v/>
      </c>
      <c r="M70" s="3" t="str">
        <f t="shared" si="42"/>
        <v>-</v>
      </c>
      <c r="N70" s="3" t="str">
        <f t="shared" si="43"/>
        <v/>
      </c>
      <c r="O70" s="3" t="str">
        <f t="shared" si="44"/>
        <v/>
      </c>
    </row>
    <row r="71" spans="1:15" ht="15" x14ac:dyDescent="0.2">
      <c r="A71" s="3">
        <v>9</v>
      </c>
      <c r="B71" s="3">
        <f t="shared" si="32"/>
        <v>98.5</v>
      </c>
      <c r="C71" s="3">
        <f t="shared" si="33"/>
        <v>182.5</v>
      </c>
      <c r="D71" s="3">
        <f t="shared" si="34"/>
        <v>0.5</v>
      </c>
      <c r="E71" s="3" t="str">
        <f t="shared" si="35"/>
        <v>C</v>
      </c>
      <c r="F71" s="5"/>
      <c r="G71" s="3" t="str">
        <f t="shared" si="36"/>
        <v>-</v>
      </c>
      <c r="H71" s="3" t="str">
        <f t="shared" si="37"/>
        <v/>
      </c>
      <c r="I71" s="3" t="str">
        <f t="shared" si="38"/>
        <v/>
      </c>
      <c r="J71" s="3" t="str">
        <f t="shared" si="39"/>
        <v>-</v>
      </c>
      <c r="K71" s="3" t="str">
        <f t="shared" si="40"/>
        <v/>
      </c>
      <c r="L71" s="3" t="str">
        <f t="shared" si="41"/>
        <v/>
      </c>
      <c r="M71" s="3">
        <f t="shared" si="42"/>
        <v>9</v>
      </c>
      <c r="N71" s="3">
        <f t="shared" si="43"/>
        <v>1</v>
      </c>
      <c r="O71" s="3">
        <f t="shared" si="44"/>
        <v>15</v>
      </c>
    </row>
    <row r="72" spans="1:15" ht="15" x14ac:dyDescent="0.2">
      <c r="A72" s="3">
        <v>10</v>
      </c>
      <c r="B72" s="3">
        <f t="shared" si="32"/>
        <v>84.5</v>
      </c>
      <c r="C72" s="3">
        <f t="shared" si="33"/>
        <v>182.5</v>
      </c>
      <c r="D72" s="3">
        <f t="shared" si="34"/>
        <v>0.5</v>
      </c>
      <c r="E72" s="3" t="str">
        <f t="shared" si="35"/>
        <v>C</v>
      </c>
      <c r="F72" s="5"/>
      <c r="G72" s="3" t="str">
        <f t="shared" si="36"/>
        <v>-</v>
      </c>
      <c r="H72" s="3" t="str">
        <f t="shared" si="37"/>
        <v/>
      </c>
      <c r="I72" s="3" t="str">
        <f t="shared" si="38"/>
        <v/>
      </c>
      <c r="J72" s="3" t="str">
        <f t="shared" si="39"/>
        <v>-</v>
      </c>
      <c r="K72" s="3" t="str">
        <f t="shared" si="40"/>
        <v/>
      </c>
      <c r="L72" s="3" t="str">
        <f t="shared" si="41"/>
        <v/>
      </c>
      <c r="M72" s="3">
        <f t="shared" si="42"/>
        <v>10</v>
      </c>
      <c r="N72" s="3">
        <f t="shared" si="43"/>
        <v>2</v>
      </c>
      <c r="O72" s="3">
        <f t="shared" si="44"/>
        <v>15</v>
      </c>
    </row>
    <row r="73" spans="1:15" ht="15" x14ac:dyDescent="0.2">
      <c r="A73" s="3">
        <v>11</v>
      </c>
      <c r="B73" s="3">
        <f t="shared" si="32"/>
        <v>86.5</v>
      </c>
      <c r="C73" s="3">
        <f t="shared" si="33"/>
        <v>156.5</v>
      </c>
      <c r="D73" s="3">
        <f t="shared" si="34"/>
        <v>0.5</v>
      </c>
      <c r="E73" s="3" t="str">
        <f t="shared" si="35"/>
        <v>C</v>
      </c>
      <c r="F73" s="5"/>
      <c r="G73" s="3" t="str">
        <f t="shared" si="36"/>
        <v>-</v>
      </c>
      <c r="H73" s="3" t="str">
        <f t="shared" si="37"/>
        <v/>
      </c>
      <c r="I73" s="3" t="str">
        <f t="shared" si="38"/>
        <v/>
      </c>
      <c r="J73" s="3" t="str">
        <f t="shared" si="39"/>
        <v>-</v>
      </c>
      <c r="K73" s="3" t="str">
        <f t="shared" si="40"/>
        <v/>
      </c>
      <c r="L73" s="3" t="str">
        <f t="shared" si="41"/>
        <v/>
      </c>
      <c r="M73" s="3">
        <f t="shared" si="42"/>
        <v>11</v>
      </c>
      <c r="N73" s="3">
        <f t="shared" si="43"/>
        <v>1</v>
      </c>
      <c r="O73" s="3">
        <f t="shared" si="44"/>
        <v>14</v>
      </c>
    </row>
    <row r="74" spans="1:15" ht="15" x14ac:dyDescent="0.2">
      <c r="A74" s="3">
        <v>12</v>
      </c>
      <c r="B74" s="3">
        <f t="shared" si="32"/>
        <v>72.5</v>
      </c>
      <c r="C74" s="3">
        <f t="shared" si="33"/>
        <v>156.5</v>
      </c>
      <c r="D74" s="3">
        <f t="shared" si="34"/>
        <v>0.5</v>
      </c>
      <c r="E74" s="3" t="str">
        <f t="shared" si="35"/>
        <v>C</v>
      </c>
      <c r="F74" s="5"/>
      <c r="G74" s="3" t="str">
        <f t="shared" si="36"/>
        <v>-</v>
      </c>
      <c r="H74" s="3" t="str">
        <f t="shared" si="37"/>
        <v/>
      </c>
      <c r="I74" s="3" t="str">
        <f t="shared" si="38"/>
        <v/>
      </c>
      <c r="J74" s="3" t="str">
        <f t="shared" si="39"/>
        <v>-</v>
      </c>
      <c r="K74" s="3" t="str">
        <f t="shared" si="40"/>
        <v/>
      </c>
      <c r="L74" s="3" t="str">
        <f t="shared" si="41"/>
        <v/>
      </c>
      <c r="M74" s="3">
        <f t="shared" si="42"/>
        <v>12</v>
      </c>
      <c r="N74" s="3">
        <f t="shared" si="43"/>
        <v>2</v>
      </c>
      <c r="O74" s="3">
        <f t="shared" si="44"/>
        <v>14</v>
      </c>
    </row>
    <row r="75" spans="1:15" ht="15" x14ac:dyDescent="0.2">
      <c r="A75" s="5"/>
      <c r="B75" s="5"/>
      <c r="C75" s="5"/>
      <c r="D75" s="5"/>
      <c r="E75" s="5"/>
      <c r="F75" s="5"/>
      <c r="G75" s="6" t="s">
        <v>19</v>
      </c>
      <c r="H75" s="6">
        <f t="shared" ref="H75:I75" si="45">IFERROR(AVERAGE(H63:H74), H58)</f>
        <v>8.5</v>
      </c>
      <c r="I75" s="6">
        <f t="shared" si="45"/>
        <v>8.5</v>
      </c>
      <c r="J75" s="6" t="s">
        <v>19</v>
      </c>
      <c r="K75" s="6">
        <f t="shared" ref="K75:L75" si="46">IFERROR(AVERAGE(K63:K74), K58)</f>
        <v>1.5</v>
      </c>
      <c r="L75" s="6">
        <f t="shared" si="46"/>
        <v>1.5</v>
      </c>
      <c r="M75" s="6" t="s">
        <v>19</v>
      </c>
      <c r="N75" s="6">
        <f t="shared" ref="N75:O75" si="47">IFERROR(AVERAGE(N63:N74), N58)</f>
        <v>1.5</v>
      </c>
      <c r="O75" s="6">
        <f t="shared" si="47"/>
        <v>14.5</v>
      </c>
    </row>
    <row r="78" spans="1:15" ht="15.75" customHeight="1" x14ac:dyDescent="0.25">
      <c r="A78" s="75" t="s">
        <v>22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</row>
    <row r="80" spans="1:15" ht="15" x14ac:dyDescent="0.2">
      <c r="A80" s="76" t="s">
        <v>23</v>
      </c>
      <c r="B80" s="70"/>
      <c r="C80" s="71"/>
    </row>
    <row r="81" spans="1:15" ht="15" x14ac:dyDescent="0.2">
      <c r="A81" s="77" t="s">
        <v>24</v>
      </c>
      <c r="B81" s="76" t="s">
        <v>25</v>
      </c>
      <c r="C81" s="71"/>
    </row>
    <row r="82" spans="1:15" ht="15" x14ac:dyDescent="0.2">
      <c r="A82" s="74"/>
      <c r="B82" s="1" t="s">
        <v>1</v>
      </c>
      <c r="C82" s="1" t="s">
        <v>2</v>
      </c>
      <c r="D82" s="1" t="s">
        <v>26</v>
      </c>
    </row>
    <row r="83" spans="1:15" ht="15" x14ac:dyDescent="0.2">
      <c r="A83" s="3" t="s">
        <v>7</v>
      </c>
      <c r="B83" s="3">
        <v>8.5</v>
      </c>
      <c r="C83" s="3">
        <v>8.5</v>
      </c>
      <c r="D83" s="7" t="s">
        <v>27</v>
      </c>
    </row>
    <row r="84" spans="1:15" ht="15" x14ac:dyDescent="0.2">
      <c r="A84" s="3" t="s">
        <v>8</v>
      </c>
      <c r="B84" s="3">
        <v>1.5</v>
      </c>
      <c r="C84" s="3">
        <v>1.5</v>
      </c>
      <c r="D84" s="7" t="s">
        <v>28</v>
      </c>
    </row>
    <row r="85" spans="1:15" ht="15" x14ac:dyDescent="0.2">
      <c r="A85" s="3" t="s">
        <v>9</v>
      </c>
      <c r="B85" s="3">
        <v>1.5</v>
      </c>
      <c r="C85" s="3">
        <v>14.5</v>
      </c>
      <c r="D85" s="3" t="s">
        <v>29</v>
      </c>
    </row>
    <row r="87" spans="1:15" ht="15.75" customHeight="1" x14ac:dyDescent="0.25">
      <c r="A87" s="78" t="s">
        <v>30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80"/>
    </row>
    <row r="88" spans="1:15" ht="15.75" customHeight="1" x14ac:dyDescent="0.25">
      <c r="A88" s="8" t="s">
        <v>0</v>
      </c>
      <c r="B88" s="8" t="s">
        <v>19</v>
      </c>
      <c r="C88" s="8" t="s">
        <v>31</v>
      </c>
      <c r="D88" s="4"/>
    </row>
    <row r="89" spans="1:15" ht="15.75" customHeight="1" x14ac:dyDescent="0.25">
      <c r="A89" s="9">
        <v>1</v>
      </c>
      <c r="B89" s="9" t="str">
        <f t="shared" ref="B89:B100" si="48">VLOOKUP(A89, A63:E74, 5, FALSE)</f>
        <v>B</v>
      </c>
      <c r="C89" s="9" t="s">
        <v>7</v>
      </c>
    </row>
    <row r="90" spans="1:15" ht="15.75" customHeight="1" x14ac:dyDescent="0.25">
      <c r="A90" s="9">
        <v>2</v>
      </c>
      <c r="B90" s="9" t="str">
        <f t="shared" si="48"/>
        <v>B</v>
      </c>
      <c r="C90" s="9" t="s">
        <v>7</v>
      </c>
    </row>
    <row r="91" spans="1:15" ht="15.75" customHeight="1" x14ac:dyDescent="0.25">
      <c r="A91" s="9">
        <v>3</v>
      </c>
      <c r="B91" s="9" t="str">
        <f t="shared" si="48"/>
        <v>B</v>
      </c>
      <c r="C91" s="9" t="s">
        <v>7</v>
      </c>
    </row>
    <row r="92" spans="1:15" ht="15.75" customHeight="1" x14ac:dyDescent="0.25">
      <c r="A92" s="9">
        <v>4</v>
      </c>
      <c r="B92" s="9" t="str">
        <f t="shared" si="48"/>
        <v>B</v>
      </c>
      <c r="C92" s="9" t="s">
        <v>7</v>
      </c>
    </row>
    <row r="93" spans="1:15" ht="15.75" customHeight="1" x14ac:dyDescent="0.25">
      <c r="A93" s="9">
        <v>5</v>
      </c>
      <c r="B93" s="9" t="str">
        <f t="shared" si="48"/>
        <v>A</v>
      </c>
      <c r="C93" s="9" t="s">
        <v>9</v>
      </c>
    </row>
    <row r="94" spans="1:15" ht="15.75" customHeight="1" x14ac:dyDescent="0.25">
      <c r="A94" s="9">
        <v>6</v>
      </c>
      <c r="B94" s="9" t="str">
        <f t="shared" si="48"/>
        <v>A</v>
      </c>
      <c r="C94" s="9" t="s">
        <v>32</v>
      </c>
    </row>
    <row r="95" spans="1:15" ht="15.75" customHeight="1" x14ac:dyDescent="0.25">
      <c r="A95" s="9">
        <v>7</v>
      </c>
      <c r="B95" s="9" t="str">
        <f t="shared" si="48"/>
        <v>A</v>
      </c>
      <c r="C95" s="9" t="s">
        <v>9</v>
      </c>
    </row>
    <row r="96" spans="1:15" ht="15.75" customHeight="1" x14ac:dyDescent="0.25">
      <c r="A96" s="9">
        <v>8</v>
      </c>
      <c r="B96" s="9" t="str">
        <f t="shared" si="48"/>
        <v>A</v>
      </c>
      <c r="C96" s="9" t="s">
        <v>32</v>
      </c>
    </row>
    <row r="97" spans="1:15" ht="15.75" customHeight="1" x14ac:dyDescent="0.25">
      <c r="A97" s="9">
        <v>9</v>
      </c>
      <c r="B97" s="9" t="str">
        <f t="shared" si="48"/>
        <v>C</v>
      </c>
      <c r="C97" s="9" t="s">
        <v>7</v>
      </c>
    </row>
    <row r="98" spans="1:15" ht="15.75" customHeight="1" x14ac:dyDescent="0.25">
      <c r="A98" s="9">
        <v>10</v>
      </c>
      <c r="B98" s="9" t="str">
        <f t="shared" si="48"/>
        <v>C</v>
      </c>
      <c r="C98" s="9" t="s">
        <v>7</v>
      </c>
    </row>
    <row r="99" spans="1:15" ht="15.75" customHeight="1" x14ac:dyDescent="0.25">
      <c r="A99" s="9">
        <v>11</v>
      </c>
      <c r="B99" s="9" t="str">
        <f t="shared" si="48"/>
        <v>C</v>
      </c>
      <c r="C99" s="9" t="s">
        <v>7</v>
      </c>
    </row>
    <row r="100" spans="1:15" ht="15.75" customHeight="1" x14ac:dyDescent="0.25">
      <c r="A100" s="9">
        <v>12</v>
      </c>
      <c r="B100" s="9" t="str">
        <f t="shared" si="48"/>
        <v>C</v>
      </c>
      <c r="C100" s="9" t="s">
        <v>7</v>
      </c>
    </row>
    <row r="102" spans="1:15" ht="15.75" customHeight="1" x14ac:dyDescent="0.25">
      <c r="A102" s="69" t="s">
        <v>33</v>
      </c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1"/>
    </row>
    <row r="103" spans="1:15" ht="15" x14ac:dyDescent="0.2">
      <c r="A103" s="1" t="s">
        <v>0</v>
      </c>
      <c r="B103" s="10">
        <v>1</v>
      </c>
      <c r="C103" s="10">
        <v>2</v>
      </c>
      <c r="D103" s="10">
        <v>3</v>
      </c>
      <c r="E103" s="10">
        <v>4</v>
      </c>
      <c r="F103" s="10">
        <v>5</v>
      </c>
      <c r="G103" s="10">
        <v>6</v>
      </c>
      <c r="H103" s="10">
        <v>7</v>
      </c>
      <c r="I103" s="10">
        <v>8</v>
      </c>
      <c r="J103" s="10">
        <v>9</v>
      </c>
      <c r="K103" s="10">
        <v>10</v>
      </c>
      <c r="L103" s="10">
        <v>11</v>
      </c>
      <c r="M103" s="10">
        <v>12</v>
      </c>
    </row>
    <row r="104" spans="1:15" ht="15" x14ac:dyDescent="0.2">
      <c r="A104" s="2">
        <v>1</v>
      </c>
      <c r="B104" s="3">
        <f t="shared" ref="B104:B115" si="49">SQRT(((B$2-B2)^2) + ((C$2-C2)^2))</f>
        <v>0</v>
      </c>
      <c r="C104" s="3">
        <f t="shared" ref="C104:C115" si="50">SQRT(((B$3-B2)^2) + ((C$3-C2)^2))</f>
        <v>1.4142135623730951</v>
      </c>
      <c r="D104" s="3">
        <f t="shared" ref="D104:D115" si="51">SQRT(((B$4-B2)^2) + ((C$4-C2)^2))</f>
        <v>1</v>
      </c>
      <c r="E104" s="3">
        <f t="shared" ref="E104:E115" si="52">SQRT(((B$5-B2)^2) + ((C$5-C2)^2))</f>
        <v>1</v>
      </c>
      <c r="F104" s="3">
        <f t="shared" ref="F104:F115" si="53">SQRT(((B$6-B2)^2) + ((C$6-C2)^2))</f>
        <v>9.8994949366116654</v>
      </c>
      <c r="G104" s="3">
        <f t="shared" ref="G104:G115" si="54">SQRT(((B$7-B2)^2) + ((C$7-C2)^2))</f>
        <v>10</v>
      </c>
      <c r="H104" s="3">
        <f t="shared" ref="H104:H115" si="55">SQRT(((B$8-B2)^2) + ((C$8-C2)^2))</f>
        <v>10.63014581273465</v>
      </c>
      <c r="I104" s="3">
        <f t="shared" ref="I104:I115" si="56">SQRT(((B$9-B2)^2) + ((C$9-C2)^2))</f>
        <v>9.2195444572928871</v>
      </c>
      <c r="J104" s="3">
        <f t="shared" ref="J104:J115" si="57">SQRT(((B$10-B2)^2) + ((C$10-C2)^2))</f>
        <v>13</v>
      </c>
      <c r="K104" s="3">
        <f t="shared" ref="K104:K115" si="58">SQRT(((B$11-B2)^2) + ((C$11-C2)^2))</f>
        <v>13.038404810405298</v>
      </c>
      <c r="L104" s="3">
        <f t="shared" ref="L104:L115" si="59">SQRT(((B$12-B2)^2) + ((C$12-C2)^2))</f>
        <v>12</v>
      </c>
      <c r="M104" s="3">
        <f t="shared" ref="M104:M115" si="60">SQRT(((B$13-B2)^2) + ((C$13-C2)^2))</f>
        <v>12.041594578792296</v>
      </c>
    </row>
    <row r="105" spans="1:15" ht="15" x14ac:dyDescent="0.2">
      <c r="A105" s="2">
        <v>2</v>
      </c>
      <c r="B105" s="3">
        <f t="shared" si="49"/>
        <v>1.4142135623730951</v>
      </c>
      <c r="C105" s="3">
        <f t="shared" si="50"/>
        <v>0</v>
      </c>
      <c r="D105" s="3">
        <f t="shared" si="51"/>
        <v>1</v>
      </c>
      <c r="E105" s="3">
        <f t="shared" si="52"/>
        <v>1</v>
      </c>
      <c r="F105" s="3">
        <f t="shared" si="53"/>
        <v>10</v>
      </c>
      <c r="G105" s="3">
        <f t="shared" si="54"/>
        <v>9.8994949366116654</v>
      </c>
      <c r="H105" s="3">
        <f t="shared" si="55"/>
        <v>10.63014581273465</v>
      </c>
      <c r="I105" s="3">
        <f t="shared" si="56"/>
        <v>9.2195444572928871</v>
      </c>
      <c r="J105" s="3">
        <f t="shared" si="57"/>
        <v>14.035668847618199</v>
      </c>
      <c r="K105" s="3">
        <f t="shared" si="58"/>
        <v>14</v>
      </c>
      <c r="L105" s="3">
        <f t="shared" si="59"/>
        <v>13.038404810405298</v>
      </c>
      <c r="M105" s="3">
        <f t="shared" si="60"/>
        <v>13</v>
      </c>
    </row>
    <row r="106" spans="1:15" ht="15" x14ac:dyDescent="0.2">
      <c r="A106" s="2">
        <v>3</v>
      </c>
      <c r="B106" s="3">
        <f t="shared" si="49"/>
        <v>1</v>
      </c>
      <c r="C106" s="3">
        <f t="shared" si="50"/>
        <v>1</v>
      </c>
      <c r="D106" s="3">
        <f t="shared" si="51"/>
        <v>0</v>
      </c>
      <c r="E106" s="3">
        <f t="shared" si="52"/>
        <v>1.4142135623730951</v>
      </c>
      <c r="F106" s="3">
        <f t="shared" si="53"/>
        <v>10.63014581273465</v>
      </c>
      <c r="G106" s="3">
        <f t="shared" si="54"/>
        <v>10.63014581273465</v>
      </c>
      <c r="H106" s="3">
        <f t="shared" si="55"/>
        <v>11.313708498984761</v>
      </c>
      <c r="I106" s="3">
        <f t="shared" si="56"/>
        <v>9.8994949366116654</v>
      </c>
      <c r="J106" s="3">
        <f t="shared" si="57"/>
        <v>14</v>
      </c>
      <c r="K106" s="3">
        <f t="shared" si="58"/>
        <v>14.035668847618199</v>
      </c>
      <c r="L106" s="3">
        <f t="shared" si="59"/>
        <v>13</v>
      </c>
      <c r="M106" s="3">
        <f t="shared" si="60"/>
        <v>13.038404810405298</v>
      </c>
    </row>
    <row r="107" spans="1:15" ht="15" x14ac:dyDescent="0.2">
      <c r="A107" s="2">
        <v>4</v>
      </c>
      <c r="B107" s="3">
        <f t="shared" si="49"/>
        <v>1</v>
      </c>
      <c r="C107" s="3">
        <f t="shared" si="50"/>
        <v>1</v>
      </c>
      <c r="D107" s="3">
        <f t="shared" si="51"/>
        <v>1.4142135623730951</v>
      </c>
      <c r="E107" s="3">
        <f t="shared" si="52"/>
        <v>0</v>
      </c>
      <c r="F107" s="3">
        <f t="shared" si="53"/>
        <v>9.2195444572928871</v>
      </c>
      <c r="G107" s="3">
        <f t="shared" si="54"/>
        <v>9.2195444572928871</v>
      </c>
      <c r="H107" s="3">
        <f t="shared" si="55"/>
        <v>9.8994949366116654</v>
      </c>
      <c r="I107" s="3">
        <f t="shared" si="56"/>
        <v>8.4852813742385695</v>
      </c>
      <c r="J107" s="3">
        <f t="shared" si="57"/>
        <v>13.038404810405298</v>
      </c>
      <c r="K107" s="3">
        <f t="shared" si="58"/>
        <v>13</v>
      </c>
      <c r="L107" s="3">
        <f t="shared" si="59"/>
        <v>12.041594578792296</v>
      </c>
      <c r="M107" s="3">
        <f t="shared" si="60"/>
        <v>12</v>
      </c>
    </row>
    <row r="108" spans="1:15" ht="15" x14ac:dyDescent="0.2">
      <c r="A108" s="2">
        <v>5</v>
      </c>
      <c r="B108" s="3">
        <f t="shared" si="49"/>
        <v>9.8994949366116654</v>
      </c>
      <c r="C108" s="3">
        <f t="shared" si="50"/>
        <v>10</v>
      </c>
      <c r="D108" s="3">
        <f t="shared" si="51"/>
        <v>10.63014581273465</v>
      </c>
      <c r="E108" s="3">
        <f t="shared" si="52"/>
        <v>9.2195444572928871</v>
      </c>
      <c r="F108" s="3">
        <f t="shared" si="53"/>
        <v>0</v>
      </c>
      <c r="G108" s="3">
        <f t="shared" si="54"/>
        <v>1.4142135623730951</v>
      </c>
      <c r="H108" s="3">
        <f t="shared" si="55"/>
        <v>1</v>
      </c>
      <c r="I108" s="3">
        <f t="shared" si="56"/>
        <v>1</v>
      </c>
      <c r="J108" s="3">
        <f t="shared" si="57"/>
        <v>9.2195444572928871</v>
      </c>
      <c r="K108" s="3">
        <f t="shared" si="58"/>
        <v>8.4852813742385695</v>
      </c>
      <c r="L108" s="3">
        <f t="shared" si="59"/>
        <v>8.6023252670426267</v>
      </c>
      <c r="M108" s="3">
        <f t="shared" si="60"/>
        <v>7.810249675906654</v>
      </c>
    </row>
    <row r="109" spans="1:15" ht="15" x14ac:dyDescent="0.2">
      <c r="A109" s="2">
        <v>6</v>
      </c>
      <c r="B109" s="3">
        <f t="shared" si="49"/>
        <v>10</v>
      </c>
      <c r="C109" s="3">
        <f t="shared" si="50"/>
        <v>9.8994949366116654</v>
      </c>
      <c r="D109" s="3">
        <f t="shared" si="51"/>
        <v>10.63014581273465</v>
      </c>
      <c r="E109" s="3">
        <f t="shared" si="52"/>
        <v>9.2195444572928871</v>
      </c>
      <c r="F109" s="3">
        <f t="shared" si="53"/>
        <v>1.4142135623730951</v>
      </c>
      <c r="G109" s="3">
        <f t="shared" si="54"/>
        <v>0</v>
      </c>
      <c r="H109" s="3">
        <f t="shared" si="55"/>
        <v>1</v>
      </c>
      <c r="I109" s="3">
        <f t="shared" si="56"/>
        <v>1</v>
      </c>
      <c r="J109" s="3">
        <f t="shared" si="57"/>
        <v>10.63014581273465</v>
      </c>
      <c r="K109" s="3">
        <f t="shared" si="58"/>
        <v>9.8994949366116654</v>
      </c>
      <c r="L109" s="3">
        <f t="shared" si="59"/>
        <v>10</v>
      </c>
      <c r="M109" s="3">
        <f t="shared" si="60"/>
        <v>9.2195444572928871</v>
      </c>
    </row>
    <row r="110" spans="1:15" ht="15" x14ac:dyDescent="0.2">
      <c r="A110" s="2">
        <v>7</v>
      </c>
      <c r="B110" s="3">
        <f t="shared" si="49"/>
        <v>10.63014581273465</v>
      </c>
      <c r="C110" s="3">
        <f t="shared" si="50"/>
        <v>10.63014581273465</v>
      </c>
      <c r="D110" s="3">
        <f t="shared" si="51"/>
        <v>11.313708498984761</v>
      </c>
      <c r="E110" s="3">
        <f t="shared" si="52"/>
        <v>9.8994949366116654</v>
      </c>
      <c r="F110" s="3">
        <f t="shared" si="53"/>
        <v>1</v>
      </c>
      <c r="G110" s="3">
        <f t="shared" si="54"/>
        <v>1</v>
      </c>
      <c r="H110" s="3">
        <f t="shared" si="55"/>
        <v>0</v>
      </c>
      <c r="I110" s="3">
        <f t="shared" si="56"/>
        <v>1.4142135623730951</v>
      </c>
      <c r="J110" s="3">
        <f t="shared" si="57"/>
        <v>10</v>
      </c>
      <c r="K110" s="3">
        <f t="shared" si="58"/>
        <v>9.2195444572928871</v>
      </c>
      <c r="L110" s="3">
        <f t="shared" si="59"/>
        <v>9.4339811320566032</v>
      </c>
      <c r="M110" s="3">
        <f t="shared" si="60"/>
        <v>8.6023252670426267</v>
      </c>
    </row>
    <row r="111" spans="1:15" ht="15" x14ac:dyDescent="0.2">
      <c r="A111" s="2">
        <v>8</v>
      </c>
      <c r="B111" s="3">
        <f t="shared" si="49"/>
        <v>9.2195444572928871</v>
      </c>
      <c r="C111" s="3">
        <f t="shared" si="50"/>
        <v>9.2195444572928871</v>
      </c>
      <c r="D111" s="3">
        <f t="shared" si="51"/>
        <v>9.8994949366116654</v>
      </c>
      <c r="E111" s="3">
        <f t="shared" si="52"/>
        <v>8.4852813742385695</v>
      </c>
      <c r="F111" s="3">
        <f t="shared" si="53"/>
        <v>1</v>
      </c>
      <c r="G111" s="3">
        <f t="shared" si="54"/>
        <v>1</v>
      </c>
      <c r="H111" s="3">
        <f t="shared" si="55"/>
        <v>1.4142135623730951</v>
      </c>
      <c r="I111" s="3">
        <f t="shared" si="56"/>
        <v>0</v>
      </c>
      <c r="J111" s="3">
        <f t="shared" si="57"/>
        <v>9.8994949366116654</v>
      </c>
      <c r="K111" s="3">
        <f t="shared" si="58"/>
        <v>9.2195444572928871</v>
      </c>
      <c r="L111" s="3">
        <f t="shared" si="59"/>
        <v>9.2195444572928871</v>
      </c>
      <c r="M111" s="3">
        <f t="shared" si="60"/>
        <v>8.4852813742385695</v>
      </c>
    </row>
    <row r="112" spans="1:15" ht="15" x14ac:dyDescent="0.2">
      <c r="A112" s="2">
        <v>9</v>
      </c>
      <c r="B112" s="3">
        <f t="shared" si="49"/>
        <v>13</v>
      </c>
      <c r="C112" s="3">
        <f t="shared" si="50"/>
        <v>14.035668847618199</v>
      </c>
      <c r="D112" s="3">
        <f t="shared" si="51"/>
        <v>14</v>
      </c>
      <c r="E112" s="3">
        <f t="shared" si="52"/>
        <v>13.038404810405298</v>
      </c>
      <c r="F112" s="3">
        <f t="shared" si="53"/>
        <v>9.2195444572928871</v>
      </c>
      <c r="G112" s="3">
        <f t="shared" si="54"/>
        <v>10.63014581273465</v>
      </c>
      <c r="H112" s="3">
        <f t="shared" si="55"/>
        <v>10</v>
      </c>
      <c r="I112" s="3">
        <f t="shared" si="56"/>
        <v>9.8994949366116654</v>
      </c>
      <c r="J112" s="3">
        <f t="shared" si="57"/>
        <v>0</v>
      </c>
      <c r="K112" s="3">
        <f t="shared" si="58"/>
        <v>1</v>
      </c>
      <c r="L112" s="3">
        <f t="shared" si="59"/>
        <v>1</v>
      </c>
      <c r="M112" s="3">
        <f t="shared" si="60"/>
        <v>1.4142135623730951</v>
      </c>
    </row>
    <row r="113" spans="1:13" ht="15" x14ac:dyDescent="0.2">
      <c r="A113" s="2">
        <v>10</v>
      </c>
      <c r="B113" s="3">
        <f t="shared" si="49"/>
        <v>13.038404810405298</v>
      </c>
      <c r="C113" s="3">
        <f t="shared" si="50"/>
        <v>14</v>
      </c>
      <c r="D113" s="3">
        <f t="shared" si="51"/>
        <v>14.035668847618199</v>
      </c>
      <c r="E113" s="3">
        <f t="shared" si="52"/>
        <v>13</v>
      </c>
      <c r="F113" s="3">
        <f t="shared" si="53"/>
        <v>8.4852813742385695</v>
      </c>
      <c r="G113" s="3">
        <f t="shared" si="54"/>
        <v>9.8994949366116654</v>
      </c>
      <c r="H113" s="3">
        <f t="shared" si="55"/>
        <v>9.2195444572928871</v>
      </c>
      <c r="I113" s="3">
        <f t="shared" si="56"/>
        <v>9.2195444572928871</v>
      </c>
      <c r="J113" s="3">
        <f t="shared" si="57"/>
        <v>1</v>
      </c>
      <c r="K113" s="3">
        <f t="shared" si="58"/>
        <v>0</v>
      </c>
      <c r="L113" s="3">
        <f t="shared" si="59"/>
        <v>1.4142135623730951</v>
      </c>
      <c r="M113" s="3">
        <f t="shared" si="60"/>
        <v>1</v>
      </c>
    </row>
    <row r="114" spans="1:13" ht="15" x14ac:dyDescent="0.2">
      <c r="A114" s="2">
        <v>11</v>
      </c>
      <c r="B114" s="3">
        <f t="shared" si="49"/>
        <v>12</v>
      </c>
      <c r="C114" s="3">
        <f t="shared" si="50"/>
        <v>13.038404810405298</v>
      </c>
      <c r="D114" s="3">
        <f t="shared" si="51"/>
        <v>13</v>
      </c>
      <c r="E114" s="3">
        <f t="shared" si="52"/>
        <v>12.041594578792296</v>
      </c>
      <c r="F114" s="3">
        <f t="shared" si="53"/>
        <v>8.6023252670426267</v>
      </c>
      <c r="G114" s="3">
        <f t="shared" si="54"/>
        <v>10</v>
      </c>
      <c r="H114" s="3">
        <f t="shared" si="55"/>
        <v>9.4339811320566032</v>
      </c>
      <c r="I114" s="3">
        <f t="shared" si="56"/>
        <v>9.2195444572928871</v>
      </c>
      <c r="J114" s="3">
        <f t="shared" si="57"/>
        <v>1</v>
      </c>
      <c r="K114" s="3">
        <f t="shared" si="58"/>
        <v>1.4142135623730951</v>
      </c>
      <c r="L114" s="3">
        <f t="shared" si="59"/>
        <v>0</v>
      </c>
      <c r="M114" s="3">
        <f t="shared" si="60"/>
        <v>1</v>
      </c>
    </row>
    <row r="115" spans="1:13" ht="15" x14ac:dyDescent="0.2">
      <c r="A115" s="2">
        <v>12</v>
      </c>
      <c r="B115" s="3">
        <f t="shared" si="49"/>
        <v>12.041594578792296</v>
      </c>
      <c r="C115" s="3">
        <f t="shared" si="50"/>
        <v>13</v>
      </c>
      <c r="D115" s="3">
        <f t="shared" si="51"/>
        <v>13.038404810405298</v>
      </c>
      <c r="E115" s="3">
        <f t="shared" si="52"/>
        <v>12</v>
      </c>
      <c r="F115" s="3">
        <f t="shared" si="53"/>
        <v>7.810249675906654</v>
      </c>
      <c r="G115" s="3">
        <f t="shared" si="54"/>
        <v>9.2195444572928871</v>
      </c>
      <c r="H115" s="3">
        <f t="shared" si="55"/>
        <v>8.6023252670426267</v>
      </c>
      <c r="I115" s="3">
        <f t="shared" si="56"/>
        <v>8.4852813742385695</v>
      </c>
      <c r="J115" s="3">
        <f t="shared" si="57"/>
        <v>1.4142135623730951</v>
      </c>
      <c r="K115" s="3">
        <f t="shared" si="58"/>
        <v>1</v>
      </c>
      <c r="L115" s="3">
        <f t="shared" si="59"/>
        <v>1</v>
      </c>
      <c r="M115" s="3">
        <f t="shared" si="60"/>
        <v>0</v>
      </c>
    </row>
    <row r="117" spans="1:13" ht="15.75" customHeight="1" x14ac:dyDescent="0.25">
      <c r="A117" s="1" t="s">
        <v>0</v>
      </c>
      <c r="B117" s="1" t="s">
        <v>34</v>
      </c>
      <c r="C117" s="1" t="s">
        <v>35</v>
      </c>
      <c r="D117" s="8" t="s">
        <v>36</v>
      </c>
      <c r="E117" s="1" t="s">
        <v>37</v>
      </c>
      <c r="F117" s="1" t="s">
        <v>38</v>
      </c>
    </row>
    <row r="118" spans="1:13" ht="15.75" customHeight="1" x14ac:dyDescent="0.25">
      <c r="A118" s="2">
        <v>1</v>
      </c>
      <c r="B118" s="3">
        <f>SUM(B104:B107)/3</f>
        <v>1.1380711874576983</v>
      </c>
      <c r="C118" s="3">
        <f>SUM(B108:B111)/4</f>
        <v>9.937296301659801</v>
      </c>
      <c r="D118" s="9">
        <f t="shared" ref="D118:D129" si="61">(C118-B118)/MAX(B118,C118)</f>
        <v>0.88547476567971406</v>
      </c>
      <c r="E118" s="72">
        <f>AVERAGE(D118:D121)</f>
        <v>0.88503672204431771</v>
      </c>
      <c r="F118" s="72">
        <f>AVERAGE(D118:D129)</f>
        <v>0.87938419962156189</v>
      </c>
    </row>
    <row r="119" spans="1:13" ht="15.75" customHeight="1" x14ac:dyDescent="0.25">
      <c r="A119" s="2">
        <v>2</v>
      </c>
      <c r="B119" s="3">
        <f>SUM(C104:C107)/3</f>
        <v>1.1380711874576983</v>
      </c>
      <c r="C119" s="3">
        <f>SUM(C108:C111)/4</f>
        <v>9.937296301659801</v>
      </c>
      <c r="D119" s="9">
        <f t="shared" si="61"/>
        <v>0.88547476567971406</v>
      </c>
      <c r="E119" s="73"/>
      <c r="F119" s="73"/>
    </row>
    <row r="120" spans="1:13" ht="15.75" customHeight="1" x14ac:dyDescent="0.25">
      <c r="A120" s="2">
        <v>3</v>
      </c>
      <c r="B120" s="3">
        <f>SUM(D104:D107)/3</f>
        <v>1.1380711874576983</v>
      </c>
      <c r="C120" s="3">
        <f>SUM(D108:D111)/4</f>
        <v>10.618373765266432</v>
      </c>
      <c r="D120" s="9">
        <f t="shared" si="61"/>
        <v>0.89282057567229145</v>
      </c>
      <c r="E120" s="73"/>
      <c r="F120" s="73"/>
    </row>
    <row r="121" spans="1:13" ht="15.75" customHeight="1" x14ac:dyDescent="0.25">
      <c r="A121" s="2">
        <v>4</v>
      </c>
      <c r="B121" s="3">
        <f>SUM(E104:E107)/3</f>
        <v>1.1380711874576983</v>
      </c>
      <c r="C121" s="3">
        <f>SUM(E108:E111)/4</f>
        <v>9.2059663063590023</v>
      </c>
      <c r="D121" s="9">
        <f t="shared" si="61"/>
        <v>0.87637678114555151</v>
      </c>
      <c r="E121" s="74"/>
      <c r="F121" s="73"/>
    </row>
    <row r="122" spans="1:13" ht="15.75" customHeight="1" x14ac:dyDescent="0.25">
      <c r="A122" s="2">
        <v>5</v>
      </c>
      <c r="B122" s="3">
        <f>SUM(F108:F111)/3</f>
        <v>1.1380711874576983</v>
      </c>
      <c r="C122" s="3">
        <f>SUM(F112:F115)/4</f>
        <v>8.5293501936201856</v>
      </c>
      <c r="D122" s="9">
        <f t="shared" si="61"/>
        <v>0.86657000104076432</v>
      </c>
      <c r="E122" s="72">
        <f>AVERAGE(D122:D125)</f>
        <v>0.87655793841018403</v>
      </c>
      <c r="F122" s="73"/>
    </row>
    <row r="123" spans="1:13" ht="15.75" customHeight="1" x14ac:dyDescent="0.25">
      <c r="A123" s="2">
        <v>6</v>
      </c>
      <c r="B123" s="3">
        <f>SUM(G108:G111)/3</f>
        <v>1.1380711874576983</v>
      </c>
      <c r="C123" s="3">
        <f>SUM(G104:G107)/4</f>
        <v>9.937296301659801</v>
      </c>
      <c r="D123" s="9">
        <f t="shared" si="61"/>
        <v>0.88547476567971406</v>
      </c>
      <c r="E123" s="73"/>
      <c r="F123" s="73"/>
    </row>
    <row r="124" spans="1:13" ht="15.75" customHeight="1" x14ac:dyDescent="0.25">
      <c r="A124" s="2">
        <v>7</v>
      </c>
      <c r="B124" s="3">
        <f>SUM(H108:H111)/3</f>
        <v>1.1380711874576983</v>
      </c>
      <c r="C124" s="3">
        <f>SUM(H112:H115)/4</f>
        <v>9.3139627140980288</v>
      </c>
      <c r="D124" s="9">
        <f t="shared" si="61"/>
        <v>0.87781020577470614</v>
      </c>
      <c r="E124" s="73"/>
      <c r="F124" s="73"/>
    </row>
    <row r="125" spans="1:13" ht="15.75" customHeight="1" x14ac:dyDescent="0.25">
      <c r="A125" s="2">
        <v>8</v>
      </c>
      <c r="B125" s="3">
        <f>SUM(I108:I111)/3</f>
        <v>1.1380711874576983</v>
      </c>
      <c r="C125" s="3">
        <f>SUM(I104:I107)/4</f>
        <v>9.2059663063590023</v>
      </c>
      <c r="D125" s="9">
        <f t="shared" si="61"/>
        <v>0.87637678114555151</v>
      </c>
      <c r="E125" s="74"/>
      <c r="F125" s="73"/>
    </row>
    <row r="126" spans="1:13" ht="15.75" customHeight="1" x14ac:dyDescent="0.25">
      <c r="A126" s="2">
        <v>9</v>
      </c>
      <c r="B126" s="3">
        <f>SUM(J112:J115)/3</f>
        <v>1.1380711874576983</v>
      </c>
      <c r="C126" s="3">
        <f>SUM(J108:J111)/4</f>
        <v>9.937296301659801</v>
      </c>
      <c r="D126" s="9">
        <f t="shared" si="61"/>
        <v>0.88547476567971406</v>
      </c>
      <c r="E126" s="72">
        <f>AVERAGE(D126:D129)</f>
        <v>0.87655793841018403</v>
      </c>
      <c r="F126" s="73"/>
    </row>
    <row r="127" spans="1:13" ht="15.75" customHeight="1" x14ac:dyDescent="0.25">
      <c r="A127" s="2">
        <v>10</v>
      </c>
      <c r="B127" s="3">
        <f>SUM(K112:K115)/3</f>
        <v>1.1380711874576983</v>
      </c>
      <c r="C127" s="3">
        <f>SUM(K108:K111)/4</f>
        <v>9.2059663063590023</v>
      </c>
      <c r="D127" s="9">
        <f t="shared" si="61"/>
        <v>0.87637678114555151</v>
      </c>
      <c r="E127" s="73"/>
      <c r="F127" s="73"/>
    </row>
    <row r="128" spans="1:13" ht="15.75" customHeight="1" x14ac:dyDescent="0.25">
      <c r="A128" s="2">
        <v>11</v>
      </c>
      <c r="B128" s="3">
        <f>SUM(L112:L115)/3</f>
        <v>1.1380711874576983</v>
      </c>
      <c r="C128" s="3">
        <f>SUM(L108:L111)/4</f>
        <v>9.3139627140980288</v>
      </c>
      <c r="D128" s="9">
        <f t="shared" si="61"/>
        <v>0.87781020577470614</v>
      </c>
      <c r="E128" s="73"/>
      <c r="F128" s="73"/>
    </row>
    <row r="129" spans="1:15" ht="15.75" customHeight="1" x14ac:dyDescent="0.25">
      <c r="A129" s="2">
        <v>12</v>
      </c>
      <c r="B129" s="3">
        <f>SUM(M112:M115)/3</f>
        <v>1.1380711874576983</v>
      </c>
      <c r="C129" s="3">
        <f>SUM(M108:M111)/4</f>
        <v>8.5293501936201839</v>
      </c>
      <c r="D129" s="9">
        <f t="shared" si="61"/>
        <v>0.8665700010407642</v>
      </c>
      <c r="E129" s="74"/>
      <c r="F129" s="74"/>
    </row>
    <row r="131" spans="1:15" ht="15.75" customHeight="1" x14ac:dyDescent="0.25">
      <c r="A131" s="78" t="s">
        <v>39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80"/>
    </row>
    <row r="132" spans="1:15" ht="15.75" customHeight="1" x14ac:dyDescent="0.25">
      <c r="A132" s="8" t="s">
        <v>0</v>
      </c>
      <c r="B132" s="8" t="s">
        <v>19</v>
      </c>
      <c r="C132" s="8" t="s">
        <v>31</v>
      </c>
      <c r="D132" s="8" t="s">
        <v>40</v>
      </c>
      <c r="E132" s="8" t="s">
        <v>41</v>
      </c>
      <c r="F132" s="8" t="s">
        <v>36</v>
      </c>
      <c r="G132" s="1" t="s">
        <v>37</v>
      </c>
      <c r="H132" s="1" t="s">
        <v>38</v>
      </c>
    </row>
    <row r="133" spans="1:15" ht="15.75" customHeight="1" x14ac:dyDescent="0.25">
      <c r="A133" s="9">
        <v>1</v>
      </c>
      <c r="B133" s="9" t="str">
        <f t="shared" ref="B133:B144" si="62">VLOOKUP(A133, A63:E74, 5, FALSE)</f>
        <v>B</v>
      </c>
      <c r="C133" s="9" t="s">
        <v>7</v>
      </c>
      <c r="D133" s="9">
        <f t="shared" ref="D133:D144" si="63">SQRT(0.5)</f>
        <v>0.70710678118654757</v>
      </c>
      <c r="E133" s="3">
        <f t="shared" ref="E133:E136" si="64">SQRT(((B2-$B$83)^2) + ((C2-$C$83)^2))</f>
        <v>9.9247166206396038</v>
      </c>
      <c r="F133" s="9">
        <f t="shared" ref="F133:F144" si="65">(E133-D133)/MAX(D133,E133)</f>
        <v>0.92875295001209035</v>
      </c>
      <c r="G133" s="72">
        <f>AVERAGE(F133:F136)</f>
        <v>0.92847903910860918</v>
      </c>
      <c r="H133" s="72">
        <f>AVERAGE(F133:F144)</f>
        <v>0.92495231322092042</v>
      </c>
    </row>
    <row r="134" spans="1:15" ht="15.75" customHeight="1" x14ac:dyDescent="0.25">
      <c r="A134" s="9">
        <v>2</v>
      </c>
      <c r="B134" s="9" t="str">
        <f t="shared" si="62"/>
        <v>B</v>
      </c>
      <c r="C134" s="9" t="s">
        <v>7</v>
      </c>
      <c r="D134" s="9">
        <f t="shared" si="63"/>
        <v>0.70710678118654757</v>
      </c>
      <c r="E134" s="3">
        <f t="shared" si="64"/>
        <v>9.9247166206396038</v>
      </c>
      <c r="F134" s="9">
        <f t="shared" si="65"/>
        <v>0.92875295001209035</v>
      </c>
      <c r="G134" s="73"/>
      <c r="H134" s="73"/>
    </row>
    <row r="135" spans="1:15" ht="15.75" customHeight="1" x14ac:dyDescent="0.25">
      <c r="A135" s="9">
        <v>3</v>
      </c>
      <c r="B135" s="9" t="str">
        <f t="shared" si="62"/>
        <v>B</v>
      </c>
      <c r="C135" s="9" t="s">
        <v>7</v>
      </c>
      <c r="D135" s="9">
        <f t="shared" si="63"/>
        <v>0.70710678118654757</v>
      </c>
      <c r="E135" s="3">
        <f t="shared" si="64"/>
        <v>10.606601717798213</v>
      </c>
      <c r="F135" s="9">
        <f t="shared" si="65"/>
        <v>0.93333333333333335</v>
      </c>
      <c r="G135" s="73"/>
      <c r="H135" s="73"/>
    </row>
    <row r="136" spans="1:15" ht="15.75" customHeight="1" x14ac:dyDescent="0.25">
      <c r="A136" s="9">
        <v>4</v>
      </c>
      <c r="B136" s="9" t="str">
        <f t="shared" si="62"/>
        <v>B</v>
      </c>
      <c r="C136" s="9" t="s">
        <v>7</v>
      </c>
      <c r="D136" s="9">
        <f t="shared" si="63"/>
        <v>0.70710678118654757</v>
      </c>
      <c r="E136" s="3">
        <f t="shared" si="64"/>
        <v>9.1923881554251174</v>
      </c>
      <c r="F136" s="9">
        <f t="shared" si="65"/>
        <v>0.92307692307692302</v>
      </c>
      <c r="G136" s="74"/>
      <c r="H136" s="73"/>
    </row>
    <row r="137" spans="1:15" ht="15.75" customHeight="1" x14ac:dyDescent="0.25">
      <c r="A137" s="9">
        <v>5</v>
      </c>
      <c r="B137" s="9" t="str">
        <f t="shared" si="62"/>
        <v>A</v>
      </c>
      <c r="C137" s="9" t="s">
        <v>9</v>
      </c>
      <c r="D137" s="9">
        <f t="shared" si="63"/>
        <v>0.70710678118654757</v>
      </c>
      <c r="E137" s="3">
        <f t="shared" ref="E137:E140" si="66">SQRT(((B6-$B$85)^2) + ((C6-$C$85)^2))</f>
        <v>8.5146931829632013</v>
      </c>
      <c r="F137" s="9">
        <f t="shared" si="65"/>
        <v>0.91695452014626</v>
      </c>
      <c r="G137" s="72">
        <f>AVERAGE(F137:F140)</f>
        <v>0.9231889502770757</v>
      </c>
      <c r="H137" s="73"/>
    </row>
    <row r="138" spans="1:15" ht="15.75" customHeight="1" x14ac:dyDescent="0.25">
      <c r="A138" s="9">
        <v>6</v>
      </c>
      <c r="B138" s="9" t="str">
        <f t="shared" si="62"/>
        <v>A</v>
      </c>
      <c r="C138" s="9" t="s">
        <v>32</v>
      </c>
      <c r="D138" s="9">
        <f t="shared" si="63"/>
        <v>0.70710678118654757</v>
      </c>
      <c r="E138" s="3">
        <f t="shared" si="66"/>
        <v>9.9247166206396038</v>
      </c>
      <c r="F138" s="9">
        <f t="shared" si="65"/>
        <v>0.92875295001209035</v>
      </c>
      <c r="G138" s="73"/>
      <c r="H138" s="73"/>
    </row>
    <row r="139" spans="1:15" ht="15.75" customHeight="1" x14ac:dyDescent="0.25">
      <c r="A139" s="9">
        <v>7</v>
      </c>
      <c r="B139" s="9" t="str">
        <f t="shared" si="62"/>
        <v>A</v>
      </c>
      <c r="C139" s="9" t="s">
        <v>9</v>
      </c>
      <c r="D139" s="9">
        <f t="shared" si="63"/>
        <v>0.70710678118654757</v>
      </c>
      <c r="E139" s="3">
        <f t="shared" si="66"/>
        <v>9.3005376188691375</v>
      </c>
      <c r="F139" s="9">
        <f t="shared" si="65"/>
        <v>0.92397140787302945</v>
      </c>
      <c r="G139" s="73"/>
      <c r="H139" s="73"/>
    </row>
    <row r="140" spans="1:15" ht="15.75" customHeight="1" x14ac:dyDescent="0.25">
      <c r="A140" s="9">
        <v>8</v>
      </c>
      <c r="B140" s="9" t="str">
        <f t="shared" si="62"/>
        <v>A</v>
      </c>
      <c r="C140" s="9" t="s">
        <v>32</v>
      </c>
      <c r="D140" s="9">
        <f t="shared" si="63"/>
        <v>0.70710678118654757</v>
      </c>
      <c r="E140" s="3">
        <f t="shared" si="66"/>
        <v>9.1923881554251174</v>
      </c>
      <c r="F140" s="9">
        <f t="shared" si="65"/>
        <v>0.92307692307692302</v>
      </c>
      <c r="G140" s="74"/>
      <c r="H140" s="73"/>
    </row>
    <row r="141" spans="1:15" ht="15.75" customHeight="1" x14ac:dyDescent="0.25">
      <c r="A141" s="9">
        <v>9</v>
      </c>
      <c r="B141" s="9" t="str">
        <f t="shared" si="62"/>
        <v>C</v>
      </c>
      <c r="C141" s="9" t="s">
        <v>7</v>
      </c>
      <c r="D141" s="9">
        <f t="shared" si="63"/>
        <v>0.70710678118654757</v>
      </c>
      <c r="E141" s="3">
        <f t="shared" ref="E141:E144" si="67">SQRT(((B10-$B$83)^2) + ((C10-$C$83)^2))</f>
        <v>9.9247166206396038</v>
      </c>
      <c r="F141" s="9">
        <f t="shared" si="65"/>
        <v>0.92875295001209035</v>
      </c>
      <c r="G141" s="72">
        <f>AVERAGE(F141:F144)</f>
        <v>0.9231889502770757</v>
      </c>
      <c r="H141" s="73"/>
    </row>
    <row r="142" spans="1:15" ht="15.75" customHeight="1" x14ac:dyDescent="0.25">
      <c r="A142" s="9">
        <v>10</v>
      </c>
      <c r="B142" s="9" t="str">
        <f t="shared" si="62"/>
        <v>C</v>
      </c>
      <c r="C142" s="9" t="s">
        <v>7</v>
      </c>
      <c r="D142" s="9">
        <f t="shared" si="63"/>
        <v>0.70710678118654757</v>
      </c>
      <c r="E142" s="3">
        <f t="shared" si="67"/>
        <v>9.1923881554251174</v>
      </c>
      <c r="F142" s="9">
        <f t="shared" si="65"/>
        <v>0.92307692307692302</v>
      </c>
      <c r="G142" s="73"/>
      <c r="H142" s="73"/>
    </row>
    <row r="143" spans="1:15" ht="15.75" customHeight="1" x14ac:dyDescent="0.25">
      <c r="A143" s="9">
        <v>11</v>
      </c>
      <c r="B143" s="9" t="str">
        <f t="shared" si="62"/>
        <v>C</v>
      </c>
      <c r="C143" s="9" t="s">
        <v>7</v>
      </c>
      <c r="D143" s="9">
        <f t="shared" si="63"/>
        <v>0.70710678118654757</v>
      </c>
      <c r="E143" s="3">
        <f t="shared" si="67"/>
        <v>9.3005376188691375</v>
      </c>
      <c r="F143" s="9">
        <f t="shared" si="65"/>
        <v>0.92397140787302945</v>
      </c>
      <c r="G143" s="73"/>
      <c r="H143" s="73"/>
    </row>
    <row r="144" spans="1:15" ht="15.75" customHeight="1" x14ac:dyDescent="0.25">
      <c r="A144" s="9">
        <v>12</v>
      </c>
      <c r="B144" s="9" t="str">
        <f t="shared" si="62"/>
        <v>C</v>
      </c>
      <c r="C144" s="9" t="s">
        <v>7</v>
      </c>
      <c r="D144" s="9">
        <f t="shared" si="63"/>
        <v>0.70710678118654757</v>
      </c>
      <c r="E144" s="3">
        <f t="shared" si="67"/>
        <v>8.5146931829632013</v>
      </c>
      <c r="F144" s="9">
        <f t="shared" si="65"/>
        <v>0.91695452014626</v>
      </c>
      <c r="G144" s="74"/>
      <c r="H144" s="74"/>
    </row>
  </sheetData>
  <mergeCells count="33">
    <mergeCell ref="A26:O26"/>
    <mergeCell ref="A27:D27"/>
    <mergeCell ref="E27:E28"/>
    <mergeCell ref="G27:I27"/>
    <mergeCell ref="J27:L27"/>
    <mergeCell ref="M27:O27"/>
    <mergeCell ref="A43:O43"/>
    <mergeCell ref="A61:D61"/>
    <mergeCell ref="G61:I61"/>
    <mergeCell ref="J61:L61"/>
    <mergeCell ref="M61:O61"/>
    <mergeCell ref="A44:D44"/>
    <mergeCell ref="E44:E45"/>
    <mergeCell ref="G44:I44"/>
    <mergeCell ref="J44:L44"/>
    <mergeCell ref="M44:O44"/>
    <mergeCell ref="A60:O60"/>
    <mergeCell ref="E61:E62"/>
    <mergeCell ref="G133:G136"/>
    <mergeCell ref="H133:H144"/>
    <mergeCell ref="G137:G140"/>
    <mergeCell ref="G141:G144"/>
    <mergeCell ref="E126:E129"/>
    <mergeCell ref="A131:O131"/>
    <mergeCell ref="A102:O102"/>
    <mergeCell ref="F118:F129"/>
    <mergeCell ref="A78:O78"/>
    <mergeCell ref="A80:C80"/>
    <mergeCell ref="A81:A82"/>
    <mergeCell ref="B81:C81"/>
    <mergeCell ref="A87:O87"/>
    <mergeCell ref="E118:E121"/>
    <mergeCell ref="E122:E125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N42"/>
  <sheetViews>
    <sheetView tabSelected="1" topLeftCell="A16" workbookViewId="0">
      <selection activeCell="K17" sqref="K17"/>
    </sheetView>
  </sheetViews>
  <sheetFormatPr defaultColWidth="12.5703125" defaultRowHeight="15.75" customHeight="1" x14ac:dyDescent="0.2"/>
  <cols>
    <col min="3" max="3" width="20.7109375" customWidth="1"/>
    <col min="4" max="4" width="19.140625" customWidth="1"/>
    <col min="5" max="5" width="19.85546875" bestFit="1" customWidth="1"/>
    <col min="6" max="7" width="17.28515625" customWidth="1"/>
    <col min="12" max="12" width="11.5703125" bestFit="1" customWidth="1"/>
    <col min="13" max="13" width="8.28515625" bestFit="1" customWidth="1"/>
    <col min="14" max="14" width="15.7109375" bestFit="1" customWidth="1"/>
  </cols>
  <sheetData>
    <row r="2" spans="1:14" ht="15" x14ac:dyDescent="0.2">
      <c r="M2" s="1" t="s">
        <v>3</v>
      </c>
      <c r="N2" s="1" t="s">
        <v>4</v>
      </c>
    </row>
    <row r="3" spans="1:14" ht="15" x14ac:dyDescent="0.2">
      <c r="B3" s="83" t="s">
        <v>38</v>
      </c>
      <c r="C3" s="70"/>
      <c r="D3" s="71"/>
      <c r="M3" s="50">
        <v>0</v>
      </c>
      <c r="N3" s="50" t="s">
        <v>7</v>
      </c>
    </row>
    <row r="4" spans="1:14" ht="15" x14ac:dyDescent="0.2">
      <c r="B4" s="11" t="s">
        <v>42</v>
      </c>
      <c r="C4" s="11" t="s">
        <v>43</v>
      </c>
      <c r="D4" s="11" t="s">
        <v>44</v>
      </c>
      <c r="M4" s="50">
        <v>1</v>
      </c>
      <c r="N4" s="50" t="s">
        <v>8</v>
      </c>
    </row>
    <row r="5" spans="1:14" ht="12.75" x14ac:dyDescent="0.2">
      <c r="B5" s="107">
        <f>AVERAGE(C11:C12)</f>
        <v>0.90009611999677186</v>
      </c>
      <c r="C5" s="13">
        <f>'Exemplo 5'!G93</f>
        <v>0.90009611999677186</v>
      </c>
      <c r="D5" s="39">
        <f>B5-C5</f>
        <v>0</v>
      </c>
    </row>
    <row r="6" spans="1:14" ht="12.75" x14ac:dyDescent="0.2"/>
    <row r="7" spans="1:14" ht="12.75" x14ac:dyDescent="0.2"/>
    <row r="8" spans="1:14" ht="12.75" x14ac:dyDescent="0.2"/>
    <row r="9" spans="1:14" ht="12.75" x14ac:dyDescent="0.2">
      <c r="A9" s="15"/>
      <c r="B9" s="83" t="s">
        <v>45</v>
      </c>
      <c r="C9" s="70"/>
      <c r="D9" s="70"/>
      <c r="E9" s="71"/>
      <c r="F9" s="15"/>
      <c r="G9" s="15"/>
    </row>
    <row r="10" spans="1:14" ht="15.75" customHeight="1" x14ac:dyDescent="0.25">
      <c r="A10" s="15"/>
      <c r="B10" s="17" t="s">
        <v>24</v>
      </c>
      <c r="C10" s="17" t="s">
        <v>42</v>
      </c>
      <c r="D10" s="17" t="s">
        <v>43</v>
      </c>
      <c r="E10" s="17" t="s">
        <v>44</v>
      </c>
      <c r="F10" s="15"/>
      <c r="G10" s="15"/>
    </row>
    <row r="11" spans="1:14" ht="12.75" x14ac:dyDescent="0.2">
      <c r="A11" s="15"/>
      <c r="B11" s="13">
        <v>0</v>
      </c>
      <c r="C11" s="18">
        <v>0.89635800529822529</v>
      </c>
      <c r="D11" s="106">
        <f>'Exemplo 5'!G91</f>
        <v>0.89635800529822529</v>
      </c>
      <c r="E11" s="19">
        <f t="shared" ref="E11:E12" si="0">D11-C11</f>
        <v>0</v>
      </c>
    </row>
    <row r="12" spans="1:14" ht="12.75" x14ac:dyDescent="0.2">
      <c r="A12" s="15"/>
      <c r="B12" s="13">
        <v>1</v>
      </c>
      <c r="C12" s="18">
        <v>0.90383423469531843</v>
      </c>
      <c r="D12" s="106">
        <f>'Exemplo 5'!G92</f>
        <v>0.90383423469531843</v>
      </c>
      <c r="E12" s="19">
        <f t="shared" si="0"/>
        <v>0</v>
      </c>
    </row>
    <row r="14" spans="1:14" ht="12.75" x14ac:dyDescent="0.2">
      <c r="B14" s="83" t="s">
        <v>46</v>
      </c>
      <c r="C14" s="70"/>
      <c r="D14" s="71"/>
      <c r="H14" s="104" t="s">
        <v>47</v>
      </c>
      <c r="I14" s="105"/>
      <c r="J14" s="105"/>
      <c r="K14" s="105"/>
      <c r="L14" s="105"/>
    </row>
    <row r="15" spans="1:14" ht="15.75" customHeight="1" x14ac:dyDescent="0.25">
      <c r="B15" s="17" t="s">
        <v>26</v>
      </c>
      <c r="C15" s="17" t="s">
        <v>42</v>
      </c>
      <c r="D15" s="17" t="s">
        <v>43</v>
      </c>
      <c r="H15" s="66" t="s">
        <v>24</v>
      </c>
      <c r="I15" s="67" t="s">
        <v>48</v>
      </c>
      <c r="J15" s="67" t="s">
        <v>42</v>
      </c>
      <c r="K15" s="67" t="s">
        <v>43</v>
      </c>
      <c r="L15" s="17" t="s">
        <v>44</v>
      </c>
    </row>
    <row r="16" spans="1:14" ht="12.75" x14ac:dyDescent="0.2">
      <c r="B16" s="13">
        <v>1</v>
      </c>
      <c r="C16" s="13">
        <v>0</v>
      </c>
      <c r="D16" s="41" t="str">
        <f>'Exemplo 5'!B61</f>
        <v>A</v>
      </c>
      <c r="E16" t="str">
        <f>IF(VLOOKUP(C16,$M$3:$N$4, 2, FALSE) = D16, "OK", "NOK")</f>
        <v>OK</v>
      </c>
      <c r="H16" s="68">
        <v>0</v>
      </c>
      <c r="I16" s="68">
        <v>0.1</v>
      </c>
      <c r="J16" s="68">
        <v>0.12572427348333334</v>
      </c>
      <c r="K16" s="68">
        <f>'Exemplo 5'!G48</f>
        <v>0.12572427348333334</v>
      </c>
      <c r="L16" s="103">
        <f t="shared" ref="L16:L17" si="1">K16-J16</f>
        <v>0</v>
      </c>
    </row>
    <row r="17" spans="2:12" ht="12.75" x14ac:dyDescent="0.2">
      <c r="B17" s="13">
        <v>2</v>
      </c>
      <c r="C17" s="13">
        <v>1</v>
      </c>
      <c r="D17" s="41" t="str">
        <f>'Exemplo 5'!B62</f>
        <v>B</v>
      </c>
      <c r="E17" t="str">
        <f t="shared" ref="E17:E27" si="2">IF(VLOOKUP(C17,$M$3:$N$4, 2, FALSE) = D17, "OK", "NOK")</f>
        <v>OK</v>
      </c>
      <c r="H17" s="68">
        <v>1</v>
      </c>
      <c r="I17" s="68">
        <v>0.9</v>
      </c>
      <c r="J17" s="68">
        <v>0.870935499</v>
      </c>
      <c r="K17" s="108">
        <f>'Exemplo 5'!J48</f>
        <v>0.87093549999999997</v>
      </c>
      <c r="L17" s="103">
        <f t="shared" si="1"/>
        <v>9.9999997171806854E-10</v>
      </c>
    </row>
    <row r="18" spans="2:12" ht="12.75" x14ac:dyDescent="0.2">
      <c r="B18" s="13">
        <v>3</v>
      </c>
      <c r="C18" s="13">
        <v>0</v>
      </c>
      <c r="D18" s="41" t="str">
        <f>'Exemplo 5'!B63</f>
        <v>A</v>
      </c>
      <c r="E18" t="str">
        <f t="shared" si="2"/>
        <v>OK</v>
      </c>
    </row>
    <row r="19" spans="2:12" ht="12.75" x14ac:dyDescent="0.2">
      <c r="B19" s="13">
        <v>4</v>
      </c>
      <c r="C19" s="13">
        <v>1</v>
      </c>
      <c r="D19" s="41" t="str">
        <f>'Exemplo 5'!B64</f>
        <v>B</v>
      </c>
      <c r="E19" t="str">
        <f t="shared" si="2"/>
        <v>OK</v>
      </c>
    </row>
    <row r="20" spans="2:12" ht="12.75" x14ac:dyDescent="0.2">
      <c r="B20" s="13">
        <v>5</v>
      </c>
      <c r="C20" s="13">
        <v>0</v>
      </c>
      <c r="D20" s="41" t="str">
        <f>'Exemplo 5'!B65</f>
        <v>A</v>
      </c>
      <c r="E20" t="str">
        <f t="shared" si="2"/>
        <v>OK</v>
      </c>
    </row>
    <row r="21" spans="2:12" ht="12.75" x14ac:dyDescent="0.2">
      <c r="B21" s="13">
        <v>6</v>
      </c>
      <c r="C21" s="13">
        <v>1</v>
      </c>
      <c r="D21" s="41" t="str">
        <f>'Exemplo 5'!B66</f>
        <v>B</v>
      </c>
      <c r="E21" t="str">
        <f t="shared" si="2"/>
        <v>OK</v>
      </c>
    </row>
    <row r="22" spans="2:12" ht="12.75" x14ac:dyDescent="0.2">
      <c r="B22" s="13">
        <v>7</v>
      </c>
      <c r="C22" s="13">
        <v>0</v>
      </c>
      <c r="D22" s="41" t="str">
        <f>'Exemplo 5'!B67</f>
        <v>A</v>
      </c>
      <c r="E22" t="str">
        <f t="shared" si="2"/>
        <v>OK</v>
      </c>
    </row>
    <row r="23" spans="2:12" ht="12.75" x14ac:dyDescent="0.2">
      <c r="B23" s="13">
        <v>8</v>
      </c>
      <c r="C23" s="13">
        <v>1</v>
      </c>
      <c r="D23" s="41" t="str">
        <f>'Exemplo 5'!B68</f>
        <v>B</v>
      </c>
      <c r="E23" t="str">
        <f t="shared" si="2"/>
        <v>OK</v>
      </c>
    </row>
    <row r="24" spans="2:12" ht="12.75" x14ac:dyDescent="0.2">
      <c r="B24" s="13">
        <v>9</v>
      </c>
      <c r="C24" s="13">
        <v>0</v>
      </c>
      <c r="D24" s="41" t="str">
        <f>'Exemplo 5'!B69</f>
        <v>A</v>
      </c>
      <c r="E24" t="str">
        <f t="shared" si="2"/>
        <v>OK</v>
      </c>
    </row>
    <row r="25" spans="2:12" ht="12.75" x14ac:dyDescent="0.2">
      <c r="B25" s="13">
        <v>10</v>
      </c>
      <c r="C25" s="13">
        <v>1</v>
      </c>
      <c r="D25" s="41" t="str">
        <f>'Exemplo 5'!B70</f>
        <v>B</v>
      </c>
      <c r="E25" t="str">
        <f t="shared" si="2"/>
        <v>OK</v>
      </c>
    </row>
    <row r="26" spans="2:12" ht="12.75" x14ac:dyDescent="0.2">
      <c r="B26" s="13">
        <v>11</v>
      </c>
      <c r="C26" s="13">
        <v>0</v>
      </c>
      <c r="D26" s="41" t="str">
        <f>'Exemplo 5'!B71</f>
        <v>A</v>
      </c>
      <c r="E26" t="str">
        <f t="shared" si="2"/>
        <v>OK</v>
      </c>
    </row>
    <row r="27" spans="2:12" ht="12.75" x14ac:dyDescent="0.2">
      <c r="B27" s="13">
        <v>12</v>
      </c>
      <c r="C27" s="13">
        <v>1</v>
      </c>
      <c r="D27" s="41" t="str">
        <f>'Exemplo 5'!B72</f>
        <v>B</v>
      </c>
      <c r="E27" t="str">
        <f t="shared" si="2"/>
        <v>OK</v>
      </c>
    </row>
    <row r="29" spans="2:12" ht="12.75" x14ac:dyDescent="0.2">
      <c r="B29" s="83" t="s">
        <v>49</v>
      </c>
      <c r="C29" s="70"/>
      <c r="D29" s="70"/>
      <c r="E29" s="71"/>
      <c r="F29" s="15"/>
      <c r="G29" s="15"/>
    </row>
    <row r="30" spans="2:12" ht="15" x14ac:dyDescent="0.25">
      <c r="B30" s="17" t="s">
        <v>26</v>
      </c>
      <c r="C30" s="17" t="s">
        <v>42</v>
      </c>
      <c r="D30" s="17" t="s">
        <v>43</v>
      </c>
      <c r="E30" s="17" t="s">
        <v>44</v>
      </c>
      <c r="F30" s="15"/>
      <c r="G30" s="15"/>
    </row>
    <row r="31" spans="2:12" ht="12.75" x14ac:dyDescent="0.2">
      <c r="B31" s="13">
        <v>1</v>
      </c>
      <c r="C31" s="13">
        <f>'Exemplo 5'!D90</f>
        <v>0.91418889942362758</v>
      </c>
      <c r="D31" s="13">
        <v>0.91418889942362758</v>
      </c>
      <c r="E31" s="35">
        <f t="shared" ref="E31:E42" si="3">ABS(C31-D31)</f>
        <v>0</v>
      </c>
      <c r="F31" s="36"/>
      <c r="G31" s="36"/>
    </row>
    <row r="32" spans="2:12" ht="12.75" x14ac:dyDescent="0.2">
      <c r="B32" s="13">
        <v>2</v>
      </c>
      <c r="C32" s="13">
        <f>'Exemplo 5'!D91</f>
        <v>0.92544352329676827</v>
      </c>
      <c r="D32" s="13">
        <v>0.92544352329676827</v>
      </c>
      <c r="E32" s="35">
        <f t="shared" si="3"/>
        <v>0</v>
      </c>
      <c r="F32" s="36"/>
      <c r="G32" s="36"/>
    </row>
    <row r="33" spans="2:7" ht="12.75" x14ac:dyDescent="0.2">
      <c r="B33" s="13">
        <v>3</v>
      </c>
      <c r="C33" s="13">
        <f>'Exemplo 5'!D92</f>
        <v>0.91483050667626409</v>
      </c>
      <c r="D33" s="13">
        <v>0.91483050667626409</v>
      </c>
      <c r="E33" s="35">
        <f t="shared" si="3"/>
        <v>0</v>
      </c>
      <c r="F33" s="36"/>
      <c r="G33" s="36"/>
    </row>
    <row r="34" spans="2:7" ht="12.75" x14ac:dyDescent="0.2">
      <c r="B34" s="13">
        <v>4</v>
      </c>
      <c r="C34" s="13">
        <f>'Exemplo 5'!D93</f>
        <v>0.85120620400940961</v>
      </c>
      <c r="D34" s="13">
        <v>0.85120620400940961</v>
      </c>
      <c r="E34" s="35">
        <f t="shared" si="3"/>
        <v>0</v>
      </c>
      <c r="F34" s="36"/>
      <c r="G34" s="36"/>
    </row>
    <row r="35" spans="2:7" ht="12.75" x14ac:dyDescent="0.2">
      <c r="B35" s="13">
        <v>5</v>
      </c>
      <c r="C35" s="13">
        <f>'Exemplo 5'!D94</f>
        <v>0.8268048860406868</v>
      </c>
      <c r="D35" s="13">
        <v>0.8268048860406868</v>
      </c>
      <c r="E35" s="35">
        <f t="shared" si="3"/>
        <v>0</v>
      </c>
      <c r="F35" s="36"/>
      <c r="G35" s="36"/>
    </row>
    <row r="36" spans="2:7" ht="12.75" x14ac:dyDescent="0.2">
      <c r="B36" s="13">
        <v>6</v>
      </c>
      <c r="C36" s="13">
        <f>'Exemplo 5'!D95</f>
        <v>0.9152080818862991</v>
      </c>
      <c r="D36" s="13">
        <v>0.9152080818862991</v>
      </c>
      <c r="E36" s="35">
        <f t="shared" si="3"/>
        <v>0</v>
      </c>
      <c r="F36" s="36"/>
      <c r="G36" s="36"/>
    </row>
    <row r="37" spans="2:7" ht="12.75" x14ac:dyDescent="0.2">
      <c r="B37" s="13">
        <v>7</v>
      </c>
      <c r="C37" s="13">
        <f>'Exemplo 5'!D96</f>
        <v>0.92564120119028814</v>
      </c>
      <c r="D37" s="13">
        <v>0.92564120119028814</v>
      </c>
      <c r="E37" s="35">
        <f t="shared" si="3"/>
        <v>0</v>
      </c>
      <c r="F37" s="36"/>
      <c r="G37" s="36"/>
    </row>
    <row r="38" spans="2:7" ht="12.75" x14ac:dyDescent="0.2">
      <c r="B38" s="13">
        <v>8</v>
      </c>
      <c r="C38" s="13">
        <f>'Exemplo 5'!D97</f>
        <v>0.92706714784731314</v>
      </c>
      <c r="D38" s="13">
        <v>0.92706714784731314</v>
      </c>
      <c r="E38" s="35">
        <f t="shared" si="3"/>
        <v>0</v>
      </c>
      <c r="F38" s="36"/>
      <c r="G38" s="36"/>
    </row>
    <row r="39" spans="2:7" ht="12.75" x14ac:dyDescent="0.2">
      <c r="B39" s="13">
        <v>9</v>
      </c>
      <c r="C39" s="13">
        <f>'Exemplo 5'!D98</f>
        <v>0.8729594605788501</v>
      </c>
      <c r="D39" s="13">
        <v>0.8729594605788501</v>
      </c>
      <c r="E39" s="35">
        <f t="shared" si="3"/>
        <v>0</v>
      </c>
      <c r="F39" s="36"/>
      <c r="G39" s="36"/>
    </row>
    <row r="40" spans="2:7" ht="12.75" x14ac:dyDescent="0.2">
      <c r="B40" s="13">
        <v>10</v>
      </c>
      <c r="C40" s="13">
        <f>'Exemplo 5'!D99</f>
        <v>0.90336942622580452</v>
      </c>
      <c r="D40" s="13">
        <v>0.90336942622580452</v>
      </c>
      <c r="E40" s="35">
        <f t="shared" si="3"/>
        <v>0</v>
      </c>
      <c r="F40" s="36"/>
      <c r="G40" s="36"/>
    </row>
    <row r="41" spans="2:7" ht="12.75" x14ac:dyDescent="0.2">
      <c r="B41" s="13">
        <v>11</v>
      </c>
      <c r="C41" s="13">
        <f>'Exemplo 5'!D100</f>
        <v>0.92372307787963537</v>
      </c>
      <c r="D41" s="13">
        <v>0.92372307787963537</v>
      </c>
      <c r="E41" s="35">
        <f t="shared" si="3"/>
        <v>0</v>
      </c>
      <c r="F41" s="36"/>
      <c r="G41" s="36"/>
    </row>
    <row r="42" spans="2:7" ht="12.75" x14ac:dyDescent="0.2">
      <c r="B42" s="13">
        <v>12</v>
      </c>
      <c r="C42" s="13">
        <f>'Exemplo 5'!D101</f>
        <v>0.90071102490631527</v>
      </c>
      <c r="D42" s="13">
        <v>0.90071102490631527</v>
      </c>
      <c r="E42" s="35">
        <f t="shared" si="3"/>
        <v>0</v>
      </c>
      <c r="F42" s="36"/>
      <c r="G42" s="36"/>
    </row>
  </sheetData>
  <mergeCells count="5">
    <mergeCell ref="B29:E29"/>
    <mergeCell ref="B3:D3"/>
    <mergeCell ref="B9:E9"/>
    <mergeCell ref="B14:D14"/>
    <mergeCell ref="H14:L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N43"/>
  <sheetViews>
    <sheetView workbookViewId="0"/>
  </sheetViews>
  <sheetFormatPr defaultColWidth="12.5703125" defaultRowHeight="15.75" customHeight="1" x14ac:dyDescent="0.2"/>
  <cols>
    <col min="3" max="3" width="20.7109375" customWidth="1"/>
    <col min="4" max="4" width="16.42578125" customWidth="1"/>
    <col min="5" max="7" width="17.28515625" customWidth="1"/>
    <col min="13" max="13" width="7.42578125" customWidth="1"/>
    <col min="14" max="14" width="13.7109375" customWidth="1"/>
  </cols>
  <sheetData>
    <row r="2" spans="1:14" ht="15" x14ac:dyDescent="0.2">
      <c r="M2" s="1" t="s">
        <v>3</v>
      </c>
      <c r="N2" s="1" t="s">
        <v>4</v>
      </c>
    </row>
    <row r="3" spans="1:14" ht="15" x14ac:dyDescent="0.2">
      <c r="B3" s="83" t="s">
        <v>38</v>
      </c>
      <c r="C3" s="70"/>
      <c r="D3" s="71"/>
      <c r="M3" s="2">
        <v>0</v>
      </c>
      <c r="N3" s="2" t="s">
        <v>7</v>
      </c>
    </row>
    <row r="4" spans="1:14" ht="15" x14ac:dyDescent="0.2">
      <c r="B4" s="11" t="s">
        <v>42</v>
      </c>
      <c r="C4" s="11" t="s">
        <v>43</v>
      </c>
      <c r="D4" s="11" t="s">
        <v>44</v>
      </c>
      <c r="M4" s="2">
        <v>1</v>
      </c>
      <c r="N4" s="2" t="s">
        <v>8</v>
      </c>
    </row>
    <row r="5" spans="1:14" ht="15" x14ac:dyDescent="0.2">
      <c r="B5" s="12">
        <f>'Exemplo 1'!F118</f>
        <v>0.87938419962156189</v>
      </c>
      <c r="C5" s="13">
        <v>0.87938400000000005</v>
      </c>
      <c r="D5" s="12">
        <f>B5-C5</f>
        <v>1.9962156183606083E-7</v>
      </c>
      <c r="M5" s="2">
        <v>2</v>
      </c>
      <c r="N5" s="2" t="s">
        <v>9</v>
      </c>
    </row>
    <row r="9" spans="1:14" ht="12.75" x14ac:dyDescent="0.2">
      <c r="A9" s="14"/>
      <c r="B9" s="83" t="s">
        <v>45</v>
      </c>
      <c r="C9" s="70"/>
      <c r="D9" s="70"/>
      <c r="E9" s="71"/>
      <c r="F9" s="14"/>
      <c r="G9" s="14"/>
    </row>
    <row r="10" spans="1:14" ht="15.75" customHeight="1" x14ac:dyDescent="0.25">
      <c r="A10" s="15"/>
      <c r="B10" s="16" t="s">
        <v>24</v>
      </c>
      <c r="C10" s="16" t="s">
        <v>42</v>
      </c>
      <c r="D10" s="17" t="s">
        <v>43</v>
      </c>
      <c r="E10" s="16" t="s">
        <v>44</v>
      </c>
      <c r="F10" s="15"/>
      <c r="G10" s="15"/>
    </row>
    <row r="11" spans="1:14" ht="12.75" x14ac:dyDescent="0.2">
      <c r="A11" s="14"/>
      <c r="B11" s="13">
        <v>0</v>
      </c>
      <c r="C11" s="18">
        <v>0.87655793841018403</v>
      </c>
      <c r="D11" s="12">
        <f>'Exemplo 1'!E122</f>
        <v>0.87655793841018403</v>
      </c>
      <c r="E11" s="19">
        <f t="shared" ref="E11:E13" si="0">D11-C11</f>
        <v>0</v>
      </c>
    </row>
    <row r="12" spans="1:14" ht="12.75" x14ac:dyDescent="0.2">
      <c r="A12" s="14"/>
      <c r="B12" s="13">
        <v>1</v>
      </c>
      <c r="C12" s="18">
        <v>0.88503672204431705</v>
      </c>
      <c r="D12" s="12">
        <f>'Exemplo 1'!E118</f>
        <v>0.88503672204431771</v>
      </c>
      <c r="E12" s="19">
        <f t="shared" si="0"/>
        <v>0</v>
      </c>
    </row>
    <row r="13" spans="1:14" ht="12.75" x14ac:dyDescent="0.2">
      <c r="A13" s="14"/>
      <c r="B13" s="13">
        <v>2</v>
      </c>
      <c r="C13" s="18">
        <v>0.87655793841018403</v>
      </c>
      <c r="D13" s="12">
        <f>'Exemplo 1'!E126</f>
        <v>0.87655793841018403</v>
      </c>
      <c r="E13" s="19">
        <f t="shared" si="0"/>
        <v>0</v>
      </c>
    </row>
    <row r="15" spans="1:14" ht="12.75" x14ac:dyDescent="0.2">
      <c r="B15" s="84" t="s">
        <v>46</v>
      </c>
      <c r="C15" s="70"/>
      <c r="D15" s="71"/>
      <c r="H15" s="83" t="s">
        <v>47</v>
      </c>
      <c r="I15" s="70"/>
      <c r="J15" s="70"/>
      <c r="K15" s="70"/>
      <c r="L15" s="70"/>
      <c r="M15" s="70"/>
      <c r="N15" s="70"/>
    </row>
    <row r="16" spans="1:14" ht="15.75" customHeight="1" x14ac:dyDescent="0.25">
      <c r="B16" s="16" t="s">
        <v>26</v>
      </c>
      <c r="C16" s="16" t="s">
        <v>42</v>
      </c>
      <c r="D16" s="16" t="s">
        <v>43</v>
      </c>
      <c r="H16" s="16" t="s">
        <v>24</v>
      </c>
      <c r="I16" s="85" t="s">
        <v>48</v>
      </c>
      <c r="J16" s="71"/>
      <c r="K16" s="86" t="s">
        <v>42</v>
      </c>
      <c r="L16" s="87"/>
      <c r="M16" s="88" t="s">
        <v>43</v>
      </c>
      <c r="N16" s="71"/>
    </row>
    <row r="17" spans="2:14" ht="12.75" x14ac:dyDescent="0.2">
      <c r="B17" s="13">
        <v>1</v>
      </c>
      <c r="C17" s="13">
        <v>1</v>
      </c>
      <c r="D17" s="20" t="s">
        <v>8</v>
      </c>
      <c r="H17" s="13">
        <v>0</v>
      </c>
      <c r="I17" s="21">
        <v>6</v>
      </c>
      <c r="J17" s="22">
        <v>6</v>
      </c>
      <c r="K17" s="23">
        <v>8.5</v>
      </c>
      <c r="L17" s="24">
        <v>8.5</v>
      </c>
      <c r="M17" s="25">
        <f>'Exemplo 1'!H75</f>
        <v>8.5</v>
      </c>
      <c r="N17" s="26">
        <f>'Exemplo 1'!I75</f>
        <v>8.5</v>
      </c>
    </row>
    <row r="18" spans="2:14" ht="12.75" x14ac:dyDescent="0.2">
      <c r="B18" s="13">
        <v>2</v>
      </c>
      <c r="C18" s="13">
        <v>1</v>
      </c>
      <c r="D18" s="20" t="s">
        <v>8</v>
      </c>
      <c r="H18" s="13">
        <v>1</v>
      </c>
      <c r="I18" s="27">
        <v>4</v>
      </c>
      <c r="J18" s="28">
        <v>6</v>
      </c>
      <c r="K18" s="29">
        <v>1.5</v>
      </c>
      <c r="L18" s="30">
        <v>1.5</v>
      </c>
      <c r="M18" s="31">
        <f>'Exemplo 1'!K75</f>
        <v>1.5</v>
      </c>
      <c r="N18" s="32">
        <f>'Exemplo 1'!L75</f>
        <v>1.5</v>
      </c>
    </row>
    <row r="19" spans="2:14" ht="12.75" x14ac:dyDescent="0.2">
      <c r="B19" s="13">
        <v>3</v>
      </c>
      <c r="C19" s="13">
        <v>1</v>
      </c>
      <c r="D19" s="20" t="s">
        <v>8</v>
      </c>
      <c r="H19" s="13">
        <v>2</v>
      </c>
      <c r="I19" s="27">
        <v>5</v>
      </c>
      <c r="J19" s="28">
        <v>1</v>
      </c>
      <c r="K19" s="33">
        <v>1.5</v>
      </c>
      <c r="L19" s="34">
        <v>14.5</v>
      </c>
      <c r="M19" s="31">
        <f>'Exemplo 1'!N75</f>
        <v>1.5</v>
      </c>
      <c r="N19" s="32">
        <f>'Exemplo 1'!O75</f>
        <v>14.5</v>
      </c>
    </row>
    <row r="20" spans="2:14" ht="12.75" x14ac:dyDescent="0.2">
      <c r="B20" s="13">
        <v>4</v>
      </c>
      <c r="C20" s="13">
        <v>1</v>
      </c>
      <c r="D20" s="20" t="s">
        <v>8</v>
      </c>
    </row>
    <row r="21" spans="2:14" ht="12.75" x14ac:dyDescent="0.2">
      <c r="B21" s="13">
        <v>5</v>
      </c>
      <c r="C21" s="13">
        <v>0</v>
      </c>
      <c r="D21" s="20" t="s">
        <v>7</v>
      </c>
    </row>
    <row r="22" spans="2:14" ht="12.75" x14ac:dyDescent="0.2">
      <c r="B22" s="13">
        <v>6</v>
      </c>
      <c r="C22" s="13">
        <v>0</v>
      </c>
      <c r="D22" s="20" t="s">
        <v>7</v>
      </c>
    </row>
    <row r="23" spans="2:14" ht="12.75" x14ac:dyDescent="0.2">
      <c r="B23" s="13">
        <v>7</v>
      </c>
      <c r="C23" s="13">
        <v>0</v>
      </c>
      <c r="D23" s="20" t="s">
        <v>7</v>
      </c>
    </row>
    <row r="24" spans="2:14" ht="12.75" x14ac:dyDescent="0.2">
      <c r="B24" s="13">
        <v>8</v>
      </c>
      <c r="C24" s="13">
        <v>0</v>
      </c>
      <c r="D24" s="20" t="s">
        <v>7</v>
      </c>
    </row>
    <row r="25" spans="2:14" ht="12.75" x14ac:dyDescent="0.2">
      <c r="B25" s="13">
        <v>9</v>
      </c>
      <c r="C25" s="13">
        <v>2</v>
      </c>
      <c r="D25" s="20" t="s">
        <v>9</v>
      </c>
    </row>
    <row r="26" spans="2:14" ht="12.75" x14ac:dyDescent="0.2">
      <c r="B26" s="13">
        <v>10</v>
      </c>
      <c r="C26" s="13">
        <v>2</v>
      </c>
      <c r="D26" s="20" t="s">
        <v>9</v>
      </c>
    </row>
    <row r="27" spans="2:14" ht="12.75" x14ac:dyDescent="0.2">
      <c r="B27" s="13">
        <v>11</v>
      </c>
      <c r="C27" s="13">
        <v>2</v>
      </c>
      <c r="D27" s="20" t="s">
        <v>9</v>
      </c>
    </row>
    <row r="28" spans="2:14" ht="12.75" x14ac:dyDescent="0.2">
      <c r="B28" s="13">
        <v>12</v>
      </c>
      <c r="C28" s="13">
        <v>2</v>
      </c>
      <c r="D28" s="20" t="s">
        <v>9</v>
      </c>
    </row>
    <row r="30" spans="2:14" ht="12.75" x14ac:dyDescent="0.2">
      <c r="B30" s="83" t="s">
        <v>49</v>
      </c>
      <c r="C30" s="70"/>
      <c r="D30" s="70"/>
      <c r="E30" s="71"/>
      <c r="F30" s="14"/>
      <c r="G30" s="14"/>
    </row>
    <row r="31" spans="2:14" ht="15" x14ac:dyDescent="0.25">
      <c r="B31" s="16" t="s">
        <v>26</v>
      </c>
      <c r="C31" s="16" t="s">
        <v>42</v>
      </c>
      <c r="D31" s="16" t="s">
        <v>43</v>
      </c>
      <c r="E31" s="16" t="s">
        <v>44</v>
      </c>
      <c r="F31" s="15"/>
      <c r="G31" s="15"/>
    </row>
    <row r="32" spans="2:14" ht="12.75" x14ac:dyDescent="0.2">
      <c r="B32" s="13">
        <v>1</v>
      </c>
      <c r="C32" s="13">
        <v>0.88547476567971395</v>
      </c>
      <c r="D32" s="13">
        <v>0.88547476567971406</v>
      </c>
      <c r="E32" s="35">
        <f t="shared" ref="E32:E43" si="1">ABS(C32-D32)</f>
        <v>1.1102230246251565E-16</v>
      </c>
      <c r="F32" s="36"/>
      <c r="G32" s="36"/>
    </row>
    <row r="33" spans="2:7" ht="12.75" x14ac:dyDescent="0.2">
      <c r="B33" s="13">
        <v>2</v>
      </c>
      <c r="C33" s="13">
        <v>0.88547476567971395</v>
      </c>
      <c r="D33" s="13">
        <v>0.88547476567971406</v>
      </c>
      <c r="E33" s="35">
        <f t="shared" si="1"/>
        <v>1.1102230246251565E-16</v>
      </c>
      <c r="F33" s="36"/>
      <c r="G33" s="36"/>
    </row>
    <row r="34" spans="2:7" ht="12.75" x14ac:dyDescent="0.2">
      <c r="B34" s="13">
        <v>3</v>
      </c>
      <c r="C34" s="13">
        <v>0.89282057567229101</v>
      </c>
      <c r="D34" s="13">
        <v>0.89282057567229145</v>
      </c>
      <c r="E34" s="35">
        <f t="shared" si="1"/>
        <v>4.4408920985006262E-16</v>
      </c>
      <c r="F34" s="36"/>
      <c r="G34" s="36"/>
    </row>
    <row r="35" spans="2:7" ht="12.75" x14ac:dyDescent="0.2">
      <c r="B35" s="13">
        <v>4</v>
      </c>
      <c r="C35" s="13">
        <v>0.87637678114555095</v>
      </c>
      <c r="D35" s="13">
        <v>0.87637678114555151</v>
      </c>
      <c r="E35" s="35">
        <f t="shared" si="1"/>
        <v>5.5511151231257827E-16</v>
      </c>
      <c r="F35" s="36"/>
      <c r="G35" s="36"/>
    </row>
    <row r="36" spans="2:7" ht="12.75" x14ac:dyDescent="0.2">
      <c r="B36" s="13">
        <v>5</v>
      </c>
      <c r="C36" s="13">
        <v>0.86657000104076398</v>
      </c>
      <c r="D36" s="13">
        <v>0.86657000104076432</v>
      </c>
      <c r="E36" s="35">
        <f t="shared" si="1"/>
        <v>3.3306690738754696E-16</v>
      </c>
      <c r="F36" s="36"/>
      <c r="G36" s="36"/>
    </row>
    <row r="37" spans="2:7" ht="12.75" x14ac:dyDescent="0.2">
      <c r="B37" s="13">
        <v>6</v>
      </c>
      <c r="C37" s="13">
        <v>0.88547476567971395</v>
      </c>
      <c r="D37" s="13">
        <v>0.88547476567971406</v>
      </c>
      <c r="E37" s="35">
        <f t="shared" si="1"/>
        <v>1.1102230246251565E-16</v>
      </c>
      <c r="F37" s="36"/>
      <c r="G37" s="36"/>
    </row>
    <row r="38" spans="2:7" ht="12.75" x14ac:dyDescent="0.2">
      <c r="B38" s="13">
        <v>7</v>
      </c>
      <c r="C38" s="13">
        <v>0.87781020577470603</v>
      </c>
      <c r="D38" s="13">
        <v>0.87781020577470614</v>
      </c>
      <c r="E38" s="35">
        <f t="shared" si="1"/>
        <v>1.1102230246251565E-16</v>
      </c>
      <c r="F38" s="36"/>
      <c r="G38" s="36"/>
    </row>
    <row r="39" spans="2:7" ht="12.75" x14ac:dyDescent="0.2">
      <c r="B39" s="13">
        <v>8</v>
      </c>
      <c r="C39" s="13">
        <v>0.87637678114555095</v>
      </c>
      <c r="D39" s="13">
        <v>0.87637678114555151</v>
      </c>
      <c r="E39" s="35">
        <f t="shared" si="1"/>
        <v>5.5511151231257827E-16</v>
      </c>
      <c r="F39" s="36"/>
      <c r="G39" s="36"/>
    </row>
    <row r="40" spans="2:7" ht="12.75" x14ac:dyDescent="0.2">
      <c r="B40" s="13">
        <v>9</v>
      </c>
      <c r="C40" s="13">
        <v>0.88547476567971395</v>
      </c>
      <c r="D40" s="13">
        <v>0.88547476567971406</v>
      </c>
      <c r="E40" s="35">
        <f t="shared" si="1"/>
        <v>1.1102230246251565E-16</v>
      </c>
      <c r="F40" s="36"/>
      <c r="G40" s="36"/>
    </row>
    <row r="41" spans="2:7" ht="12.75" x14ac:dyDescent="0.2">
      <c r="B41" s="13">
        <v>10</v>
      </c>
      <c r="C41" s="13">
        <v>0.87637678114555095</v>
      </c>
      <c r="D41" s="13">
        <v>0.87637678114555151</v>
      </c>
      <c r="E41" s="35">
        <f t="shared" si="1"/>
        <v>5.5511151231257827E-16</v>
      </c>
      <c r="F41" s="36"/>
      <c r="G41" s="36"/>
    </row>
    <row r="42" spans="2:7" ht="12.75" x14ac:dyDescent="0.2">
      <c r="B42" s="13">
        <v>11</v>
      </c>
      <c r="C42" s="13">
        <v>0.87781020577470603</v>
      </c>
      <c r="D42" s="13">
        <v>0.87781020577470614</v>
      </c>
      <c r="E42" s="35">
        <f t="shared" si="1"/>
        <v>1.1102230246251565E-16</v>
      </c>
      <c r="F42" s="36"/>
      <c r="G42" s="36"/>
    </row>
    <row r="43" spans="2:7" ht="12.75" x14ac:dyDescent="0.2">
      <c r="B43" s="13">
        <v>12</v>
      </c>
      <c r="C43" s="13">
        <v>0.86657000104076398</v>
      </c>
      <c r="D43" s="13">
        <v>0.8665700010407642</v>
      </c>
      <c r="E43" s="35">
        <f t="shared" si="1"/>
        <v>2.2204460492503131E-16</v>
      </c>
      <c r="F43" s="36"/>
      <c r="G43" s="36"/>
    </row>
  </sheetData>
  <mergeCells count="8">
    <mergeCell ref="B30:E30"/>
    <mergeCell ref="B3:D3"/>
    <mergeCell ref="B9:E9"/>
    <mergeCell ref="B15:D15"/>
    <mergeCell ref="H15:N15"/>
    <mergeCell ref="I16:J16"/>
    <mergeCell ref="K16:L16"/>
    <mergeCell ref="M16:N1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C1" workbookViewId="0">
      <selection activeCell="B127" sqref="B127"/>
    </sheetView>
  </sheetViews>
  <sheetFormatPr defaultColWidth="12.5703125" defaultRowHeight="15.75" customHeight="1" x14ac:dyDescent="0.2"/>
  <cols>
    <col min="1" max="1" width="4.7109375" customWidth="1"/>
    <col min="2" max="2" width="11" customWidth="1"/>
    <col min="3" max="3" width="21" customWidth="1"/>
    <col min="4" max="4" width="21.5703125" customWidth="1"/>
    <col min="5" max="5" width="24.5703125" customWidth="1"/>
    <col min="6" max="15" width="11" customWidth="1"/>
    <col min="16" max="26" width="7.5703125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E1" s="1" t="s">
        <v>4</v>
      </c>
      <c r="F1" s="1" t="s">
        <v>5</v>
      </c>
      <c r="G1" s="1" t="s">
        <v>6</v>
      </c>
    </row>
    <row r="2" spans="1:7" ht="15" x14ac:dyDescent="0.2">
      <c r="A2" s="2">
        <v>1</v>
      </c>
      <c r="B2" s="3">
        <v>1</v>
      </c>
      <c r="C2" s="3">
        <v>2</v>
      </c>
      <c r="E2" s="2" t="s">
        <v>7</v>
      </c>
      <c r="F2" s="3">
        <v>5</v>
      </c>
      <c r="G2" s="3">
        <v>5</v>
      </c>
    </row>
    <row r="3" spans="1:7" ht="15" x14ac:dyDescent="0.2">
      <c r="A3" s="2">
        <v>2</v>
      </c>
      <c r="B3" s="3">
        <v>2</v>
      </c>
      <c r="C3" s="3">
        <v>1</v>
      </c>
      <c r="E3" s="2" t="s">
        <v>8</v>
      </c>
      <c r="F3" s="3">
        <v>8</v>
      </c>
      <c r="G3" s="3">
        <v>1</v>
      </c>
    </row>
    <row r="4" spans="1:7" ht="15" x14ac:dyDescent="0.2">
      <c r="A4" s="2">
        <v>3</v>
      </c>
      <c r="B4" s="3">
        <v>1</v>
      </c>
      <c r="C4" s="3">
        <v>1</v>
      </c>
      <c r="E4" s="2" t="s">
        <v>9</v>
      </c>
      <c r="F4" s="3">
        <v>5</v>
      </c>
      <c r="G4" s="3">
        <v>12</v>
      </c>
    </row>
    <row r="5" spans="1:7" ht="15" x14ac:dyDescent="0.2">
      <c r="A5" s="2">
        <v>4</v>
      </c>
      <c r="B5" s="3">
        <v>2</v>
      </c>
      <c r="C5" s="3">
        <v>2</v>
      </c>
      <c r="E5" s="4"/>
      <c r="F5" s="5"/>
      <c r="G5" s="5"/>
    </row>
    <row r="6" spans="1:7" ht="15" x14ac:dyDescent="0.2">
      <c r="A6" s="2">
        <v>5</v>
      </c>
      <c r="B6" s="3">
        <v>8</v>
      </c>
      <c r="C6" s="3">
        <v>9</v>
      </c>
      <c r="E6" s="4"/>
      <c r="F6" s="5"/>
      <c r="G6" s="5"/>
    </row>
    <row r="7" spans="1:7" ht="15" x14ac:dyDescent="0.2">
      <c r="A7" s="2">
        <v>6</v>
      </c>
      <c r="B7" s="3">
        <v>9</v>
      </c>
      <c r="C7" s="3">
        <v>8</v>
      </c>
    </row>
    <row r="8" spans="1:7" ht="15" x14ac:dyDescent="0.2">
      <c r="A8" s="2">
        <v>7</v>
      </c>
      <c r="B8" s="3">
        <v>9</v>
      </c>
      <c r="C8" s="3">
        <v>9</v>
      </c>
    </row>
    <row r="9" spans="1:7" ht="15" x14ac:dyDescent="0.2">
      <c r="A9" s="2">
        <v>8</v>
      </c>
      <c r="B9" s="3">
        <v>8</v>
      </c>
      <c r="C9" s="3">
        <v>8</v>
      </c>
    </row>
    <row r="10" spans="1:7" ht="15" x14ac:dyDescent="0.2">
      <c r="A10" s="2">
        <v>9</v>
      </c>
      <c r="B10" s="3">
        <v>1</v>
      </c>
      <c r="C10" s="3">
        <v>15</v>
      </c>
    </row>
    <row r="11" spans="1:7" ht="15" x14ac:dyDescent="0.2">
      <c r="A11" s="2">
        <v>10</v>
      </c>
      <c r="B11" s="3">
        <v>2</v>
      </c>
      <c r="C11" s="3">
        <v>15</v>
      </c>
    </row>
    <row r="12" spans="1:7" ht="15" x14ac:dyDescent="0.2">
      <c r="A12" s="2">
        <v>11</v>
      </c>
      <c r="B12" s="3">
        <v>1</v>
      </c>
      <c r="C12" s="3">
        <v>14</v>
      </c>
    </row>
    <row r="13" spans="1:7" ht="15" x14ac:dyDescent="0.2">
      <c r="A13" s="2">
        <v>12</v>
      </c>
      <c r="B13" s="3">
        <v>2</v>
      </c>
      <c r="C13" s="3">
        <v>14</v>
      </c>
    </row>
    <row r="23" spans="1:15" ht="15" x14ac:dyDescent="0.2">
      <c r="I23" s="89" t="s">
        <v>50</v>
      </c>
      <c r="J23" s="70"/>
      <c r="K23" s="70"/>
      <c r="L23" s="70"/>
      <c r="M23" s="70"/>
      <c r="N23" s="71"/>
    </row>
    <row r="26" spans="1:15" ht="15.75" customHeight="1" x14ac:dyDescent="0.25">
      <c r="A26" s="78" t="s">
        <v>10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80"/>
    </row>
    <row r="27" spans="1:15" ht="15" x14ac:dyDescent="0.2">
      <c r="A27" s="81" t="s">
        <v>11</v>
      </c>
      <c r="B27" s="70"/>
      <c r="C27" s="70"/>
      <c r="D27" s="71"/>
      <c r="E27" s="82" t="s">
        <v>12</v>
      </c>
      <c r="F27" s="5"/>
      <c r="G27" s="81" t="s">
        <v>13</v>
      </c>
      <c r="H27" s="70"/>
      <c r="I27" s="71"/>
      <c r="J27" s="81" t="s">
        <v>14</v>
      </c>
      <c r="K27" s="70"/>
      <c r="L27" s="71"/>
      <c r="M27" s="81" t="s">
        <v>15</v>
      </c>
      <c r="N27" s="70"/>
      <c r="O27" s="71"/>
    </row>
    <row r="28" spans="1:15" ht="15" x14ac:dyDescent="0.2">
      <c r="A28" s="1" t="s">
        <v>0</v>
      </c>
      <c r="B28" s="1" t="s">
        <v>16</v>
      </c>
      <c r="C28" s="1" t="s">
        <v>17</v>
      </c>
      <c r="D28" s="1" t="s">
        <v>18</v>
      </c>
      <c r="E28" s="74"/>
      <c r="F28" s="5"/>
      <c r="G28" s="1" t="s">
        <v>0</v>
      </c>
      <c r="H28" s="1" t="s">
        <v>1</v>
      </c>
      <c r="I28" s="1" t="s">
        <v>2</v>
      </c>
      <c r="J28" s="1" t="s">
        <v>0</v>
      </c>
      <c r="K28" s="1" t="s">
        <v>1</v>
      </c>
      <c r="L28" s="1" t="s">
        <v>2</v>
      </c>
      <c r="M28" s="1" t="s">
        <v>0</v>
      </c>
      <c r="N28" s="1" t="s">
        <v>1</v>
      </c>
      <c r="O28" s="1" t="s">
        <v>2</v>
      </c>
    </row>
    <row r="29" spans="1:15" ht="15" x14ac:dyDescent="0.2">
      <c r="A29" s="3">
        <v>1</v>
      </c>
      <c r="B29" s="3">
        <f t="shared" ref="B29:B40" si="0">(($B2-$F$2)^2) + (($C2-$G$2)^2)</f>
        <v>25</v>
      </c>
      <c r="C29" s="3">
        <f t="shared" ref="C29:C40" si="1">(($B2-$F$3)^2) + (($C2-$G$3)^2)</f>
        <v>50</v>
      </c>
      <c r="D29" s="3">
        <f t="shared" ref="D29:D40" si="2">(($B2-$F$4)^2) + (($C2-$G$4)^2)</f>
        <v>116</v>
      </c>
      <c r="E29" s="3" t="str">
        <f t="shared" ref="E29:E40" si="3">IF(B29&lt;=C29, IF(B29&lt;=D29, "A", "C"), IF(C29&lt;=D29, "B", "C"))</f>
        <v>A</v>
      </c>
      <c r="F29" s="5"/>
      <c r="G29" s="3">
        <f t="shared" ref="G29:G40" si="4">IF($E29 = "A",$A29, "-")</f>
        <v>1</v>
      </c>
      <c r="H29" s="3">
        <f t="shared" ref="H29:H40" si="5">IF($G29 = "-", "", VLOOKUP($G29, $A$2:$C$13, 2, FALSE))</f>
        <v>1</v>
      </c>
      <c r="I29" s="3">
        <f t="shared" ref="I29:I40" si="6">IF($G29 = "-", "", VLOOKUP($G29,$A$2:$C$13, 3, FALSE))</f>
        <v>2</v>
      </c>
      <c r="J29" s="3" t="str">
        <f t="shared" ref="J29:J40" si="7">IF($E29 = "B",$A29, "-")</f>
        <v>-</v>
      </c>
      <c r="K29" s="3" t="str">
        <f t="shared" ref="K29:K40" si="8">IF($J29 = "-", "", VLOOKUP($J29,$A$2:$C$13, 2, FALSE))</f>
        <v/>
      </c>
      <c r="L29" s="3" t="str">
        <f t="shared" ref="L29:L40" si="9">IF($J29 = "-", "", VLOOKUP($J29,$A$2:$C$13, 3, FALSE))</f>
        <v/>
      </c>
      <c r="M29" s="3" t="str">
        <f t="shared" ref="M29:M40" si="10">IF($E29 = "C",$A29, "-")</f>
        <v>-</v>
      </c>
      <c r="N29" s="3" t="str">
        <f t="shared" ref="N29:N40" si="11">IF($M29 = "-", "", VLOOKUP($M29,$A$2:$C$13, 2, FALSE))</f>
        <v/>
      </c>
      <c r="O29" s="3" t="str">
        <f t="shared" ref="O29:O40" si="12">IF($M29 = "-", "", VLOOKUP($M29,$A$2:$C$13, 3, FALSE))</f>
        <v/>
      </c>
    </row>
    <row r="30" spans="1:15" ht="15" x14ac:dyDescent="0.2">
      <c r="A30" s="3">
        <v>2</v>
      </c>
      <c r="B30" s="3">
        <f t="shared" si="0"/>
        <v>25</v>
      </c>
      <c r="C30" s="3">
        <f t="shared" si="1"/>
        <v>36</v>
      </c>
      <c r="D30" s="3">
        <f t="shared" si="2"/>
        <v>130</v>
      </c>
      <c r="E30" s="3" t="str">
        <f t="shared" si="3"/>
        <v>A</v>
      </c>
      <c r="F30" s="5"/>
      <c r="G30" s="3">
        <f t="shared" si="4"/>
        <v>2</v>
      </c>
      <c r="H30" s="3">
        <f t="shared" si="5"/>
        <v>2</v>
      </c>
      <c r="I30" s="3">
        <f t="shared" si="6"/>
        <v>1</v>
      </c>
      <c r="J30" s="3" t="str">
        <f t="shared" si="7"/>
        <v>-</v>
      </c>
      <c r="K30" s="3" t="str">
        <f t="shared" si="8"/>
        <v/>
      </c>
      <c r="L30" s="3" t="str">
        <f t="shared" si="9"/>
        <v/>
      </c>
      <c r="M30" s="3" t="str">
        <f t="shared" si="10"/>
        <v>-</v>
      </c>
      <c r="N30" s="3" t="str">
        <f t="shared" si="11"/>
        <v/>
      </c>
      <c r="O30" s="3" t="str">
        <f t="shared" si="12"/>
        <v/>
      </c>
    </row>
    <row r="31" spans="1:15" ht="15" x14ac:dyDescent="0.2">
      <c r="A31" s="3">
        <v>3</v>
      </c>
      <c r="B31" s="3">
        <f t="shared" si="0"/>
        <v>32</v>
      </c>
      <c r="C31" s="3">
        <f t="shared" si="1"/>
        <v>49</v>
      </c>
      <c r="D31" s="3">
        <f t="shared" si="2"/>
        <v>137</v>
      </c>
      <c r="E31" s="3" t="str">
        <f t="shared" si="3"/>
        <v>A</v>
      </c>
      <c r="F31" s="5"/>
      <c r="G31" s="3">
        <f t="shared" si="4"/>
        <v>3</v>
      </c>
      <c r="H31" s="3">
        <f t="shared" si="5"/>
        <v>1</v>
      </c>
      <c r="I31" s="3">
        <f t="shared" si="6"/>
        <v>1</v>
      </c>
      <c r="J31" s="3" t="str">
        <f t="shared" si="7"/>
        <v>-</v>
      </c>
      <c r="K31" s="3" t="str">
        <f t="shared" si="8"/>
        <v/>
      </c>
      <c r="L31" s="3" t="str">
        <f t="shared" si="9"/>
        <v/>
      </c>
      <c r="M31" s="3" t="str">
        <f t="shared" si="10"/>
        <v>-</v>
      </c>
      <c r="N31" s="3" t="str">
        <f t="shared" si="11"/>
        <v/>
      </c>
      <c r="O31" s="3" t="str">
        <f t="shared" si="12"/>
        <v/>
      </c>
    </row>
    <row r="32" spans="1:15" ht="15" x14ac:dyDescent="0.2">
      <c r="A32" s="3">
        <v>4</v>
      </c>
      <c r="B32" s="3">
        <f t="shared" si="0"/>
        <v>18</v>
      </c>
      <c r="C32" s="3">
        <f t="shared" si="1"/>
        <v>37</v>
      </c>
      <c r="D32" s="3">
        <f t="shared" si="2"/>
        <v>109</v>
      </c>
      <c r="E32" s="3" t="str">
        <f t="shared" si="3"/>
        <v>A</v>
      </c>
      <c r="F32" s="5"/>
      <c r="G32" s="3">
        <f t="shared" si="4"/>
        <v>4</v>
      </c>
      <c r="H32" s="3">
        <f t="shared" si="5"/>
        <v>2</v>
      </c>
      <c r="I32" s="3">
        <f t="shared" si="6"/>
        <v>2</v>
      </c>
      <c r="J32" s="3" t="str">
        <f t="shared" si="7"/>
        <v>-</v>
      </c>
      <c r="K32" s="3" t="str">
        <f t="shared" si="8"/>
        <v/>
      </c>
      <c r="L32" s="3" t="str">
        <f t="shared" si="9"/>
        <v/>
      </c>
      <c r="M32" s="3" t="str">
        <f t="shared" si="10"/>
        <v>-</v>
      </c>
      <c r="N32" s="3" t="str">
        <f t="shared" si="11"/>
        <v/>
      </c>
      <c r="O32" s="3" t="str">
        <f t="shared" si="12"/>
        <v/>
      </c>
    </row>
    <row r="33" spans="1:15" ht="15" x14ac:dyDescent="0.2">
      <c r="A33" s="3">
        <v>5</v>
      </c>
      <c r="B33" s="3">
        <f t="shared" si="0"/>
        <v>25</v>
      </c>
      <c r="C33" s="3">
        <f t="shared" si="1"/>
        <v>64</v>
      </c>
      <c r="D33" s="3">
        <f t="shared" si="2"/>
        <v>18</v>
      </c>
      <c r="E33" s="3" t="str">
        <f t="shared" si="3"/>
        <v>C</v>
      </c>
      <c r="F33" s="5"/>
      <c r="G33" s="3" t="str">
        <f t="shared" si="4"/>
        <v>-</v>
      </c>
      <c r="H33" s="3" t="str">
        <f t="shared" si="5"/>
        <v/>
      </c>
      <c r="I33" s="3" t="str">
        <f t="shared" si="6"/>
        <v/>
      </c>
      <c r="J33" s="3" t="str">
        <f t="shared" si="7"/>
        <v>-</v>
      </c>
      <c r="K33" s="3" t="str">
        <f t="shared" si="8"/>
        <v/>
      </c>
      <c r="L33" s="3" t="str">
        <f t="shared" si="9"/>
        <v/>
      </c>
      <c r="M33" s="3">
        <f t="shared" si="10"/>
        <v>5</v>
      </c>
      <c r="N33" s="3">
        <f t="shared" si="11"/>
        <v>8</v>
      </c>
      <c r="O33" s="3">
        <f t="shared" si="12"/>
        <v>9</v>
      </c>
    </row>
    <row r="34" spans="1:15" ht="15" x14ac:dyDescent="0.2">
      <c r="A34" s="3">
        <v>6</v>
      </c>
      <c r="B34" s="3">
        <f t="shared" si="0"/>
        <v>25</v>
      </c>
      <c r="C34" s="3">
        <f t="shared" si="1"/>
        <v>50</v>
      </c>
      <c r="D34" s="3">
        <f t="shared" si="2"/>
        <v>32</v>
      </c>
      <c r="E34" s="3" t="str">
        <f t="shared" si="3"/>
        <v>A</v>
      </c>
      <c r="F34" s="5"/>
      <c r="G34" s="3">
        <f t="shared" si="4"/>
        <v>6</v>
      </c>
      <c r="H34" s="3">
        <f t="shared" si="5"/>
        <v>9</v>
      </c>
      <c r="I34" s="3">
        <f t="shared" si="6"/>
        <v>8</v>
      </c>
      <c r="J34" s="3" t="str">
        <f t="shared" si="7"/>
        <v>-</v>
      </c>
      <c r="K34" s="3" t="str">
        <f t="shared" si="8"/>
        <v/>
      </c>
      <c r="L34" s="3" t="str">
        <f t="shared" si="9"/>
        <v/>
      </c>
      <c r="M34" s="3" t="str">
        <f t="shared" si="10"/>
        <v>-</v>
      </c>
      <c r="N34" s="3" t="str">
        <f t="shared" si="11"/>
        <v/>
      </c>
      <c r="O34" s="3" t="str">
        <f t="shared" si="12"/>
        <v/>
      </c>
    </row>
    <row r="35" spans="1:15" ht="15" x14ac:dyDescent="0.2">
      <c r="A35" s="3">
        <v>7</v>
      </c>
      <c r="B35" s="3">
        <f t="shared" si="0"/>
        <v>32</v>
      </c>
      <c r="C35" s="3">
        <f t="shared" si="1"/>
        <v>65</v>
      </c>
      <c r="D35" s="3">
        <f t="shared" si="2"/>
        <v>25</v>
      </c>
      <c r="E35" s="3" t="str">
        <f t="shared" si="3"/>
        <v>C</v>
      </c>
      <c r="F35" s="5"/>
      <c r="G35" s="3" t="str">
        <f t="shared" si="4"/>
        <v>-</v>
      </c>
      <c r="H35" s="3" t="str">
        <f t="shared" si="5"/>
        <v/>
      </c>
      <c r="I35" s="3" t="str">
        <f t="shared" si="6"/>
        <v/>
      </c>
      <c r="J35" s="3" t="str">
        <f t="shared" si="7"/>
        <v>-</v>
      </c>
      <c r="K35" s="3" t="str">
        <f t="shared" si="8"/>
        <v/>
      </c>
      <c r="L35" s="3" t="str">
        <f t="shared" si="9"/>
        <v/>
      </c>
      <c r="M35" s="3">
        <f t="shared" si="10"/>
        <v>7</v>
      </c>
      <c r="N35" s="3">
        <f t="shared" si="11"/>
        <v>9</v>
      </c>
      <c r="O35" s="3">
        <f t="shared" si="12"/>
        <v>9</v>
      </c>
    </row>
    <row r="36" spans="1:15" ht="15" x14ac:dyDescent="0.2">
      <c r="A36" s="3">
        <v>8</v>
      </c>
      <c r="B36" s="3">
        <f t="shared" si="0"/>
        <v>18</v>
      </c>
      <c r="C36" s="3">
        <f t="shared" si="1"/>
        <v>49</v>
      </c>
      <c r="D36" s="3">
        <f t="shared" si="2"/>
        <v>25</v>
      </c>
      <c r="E36" s="3" t="str">
        <f t="shared" si="3"/>
        <v>A</v>
      </c>
      <c r="F36" s="5"/>
      <c r="G36" s="3">
        <f t="shared" si="4"/>
        <v>8</v>
      </c>
      <c r="H36" s="3">
        <f t="shared" si="5"/>
        <v>8</v>
      </c>
      <c r="I36" s="3">
        <f t="shared" si="6"/>
        <v>8</v>
      </c>
      <c r="J36" s="3" t="str">
        <f t="shared" si="7"/>
        <v>-</v>
      </c>
      <c r="K36" s="3" t="str">
        <f t="shared" si="8"/>
        <v/>
      </c>
      <c r="L36" s="3" t="str">
        <f t="shared" si="9"/>
        <v/>
      </c>
      <c r="M36" s="3" t="str">
        <f t="shared" si="10"/>
        <v>-</v>
      </c>
      <c r="N36" s="3" t="str">
        <f t="shared" si="11"/>
        <v/>
      </c>
      <c r="O36" s="3" t="str">
        <f t="shared" si="12"/>
        <v/>
      </c>
    </row>
    <row r="37" spans="1:15" ht="15" x14ac:dyDescent="0.2">
      <c r="A37" s="3">
        <v>9</v>
      </c>
      <c r="B37" s="3">
        <f t="shared" si="0"/>
        <v>116</v>
      </c>
      <c r="C37" s="3">
        <f t="shared" si="1"/>
        <v>245</v>
      </c>
      <c r="D37" s="3">
        <f t="shared" si="2"/>
        <v>25</v>
      </c>
      <c r="E37" s="3" t="str">
        <f t="shared" si="3"/>
        <v>C</v>
      </c>
      <c r="F37" s="5"/>
      <c r="G37" s="3" t="str">
        <f t="shared" si="4"/>
        <v>-</v>
      </c>
      <c r="H37" s="3" t="str">
        <f t="shared" si="5"/>
        <v/>
      </c>
      <c r="I37" s="3" t="str">
        <f t="shared" si="6"/>
        <v/>
      </c>
      <c r="J37" s="3" t="str">
        <f t="shared" si="7"/>
        <v>-</v>
      </c>
      <c r="K37" s="3" t="str">
        <f t="shared" si="8"/>
        <v/>
      </c>
      <c r="L37" s="3" t="str">
        <f t="shared" si="9"/>
        <v/>
      </c>
      <c r="M37" s="3">
        <f t="shared" si="10"/>
        <v>9</v>
      </c>
      <c r="N37" s="3">
        <f t="shared" si="11"/>
        <v>1</v>
      </c>
      <c r="O37" s="3">
        <f t="shared" si="12"/>
        <v>15</v>
      </c>
    </row>
    <row r="38" spans="1:15" ht="15" x14ac:dyDescent="0.2">
      <c r="A38" s="3">
        <v>10</v>
      </c>
      <c r="B38" s="3">
        <f t="shared" si="0"/>
        <v>109</v>
      </c>
      <c r="C38" s="3">
        <f t="shared" si="1"/>
        <v>232</v>
      </c>
      <c r="D38" s="3">
        <f t="shared" si="2"/>
        <v>18</v>
      </c>
      <c r="E38" s="3" t="str">
        <f t="shared" si="3"/>
        <v>C</v>
      </c>
      <c r="F38" s="5"/>
      <c r="G38" s="3" t="str">
        <f t="shared" si="4"/>
        <v>-</v>
      </c>
      <c r="H38" s="3" t="str">
        <f t="shared" si="5"/>
        <v/>
      </c>
      <c r="I38" s="3" t="str">
        <f t="shared" si="6"/>
        <v/>
      </c>
      <c r="J38" s="3" t="str">
        <f t="shared" si="7"/>
        <v>-</v>
      </c>
      <c r="K38" s="3" t="str">
        <f t="shared" si="8"/>
        <v/>
      </c>
      <c r="L38" s="3" t="str">
        <f t="shared" si="9"/>
        <v/>
      </c>
      <c r="M38" s="3">
        <f t="shared" si="10"/>
        <v>10</v>
      </c>
      <c r="N38" s="3">
        <f t="shared" si="11"/>
        <v>2</v>
      </c>
      <c r="O38" s="3">
        <f t="shared" si="12"/>
        <v>15</v>
      </c>
    </row>
    <row r="39" spans="1:15" ht="15" x14ac:dyDescent="0.2">
      <c r="A39" s="3">
        <v>11</v>
      </c>
      <c r="B39" s="3">
        <f t="shared" si="0"/>
        <v>97</v>
      </c>
      <c r="C39" s="3">
        <f t="shared" si="1"/>
        <v>218</v>
      </c>
      <c r="D39" s="3">
        <f t="shared" si="2"/>
        <v>20</v>
      </c>
      <c r="E39" s="3" t="str">
        <f t="shared" si="3"/>
        <v>C</v>
      </c>
      <c r="F39" s="5"/>
      <c r="G39" s="3" t="str">
        <f t="shared" si="4"/>
        <v>-</v>
      </c>
      <c r="H39" s="3" t="str">
        <f t="shared" si="5"/>
        <v/>
      </c>
      <c r="I39" s="3" t="str">
        <f t="shared" si="6"/>
        <v/>
      </c>
      <c r="J39" s="3" t="str">
        <f t="shared" si="7"/>
        <v>-</v>
      </c>
      <c r="K39" s="3" t="str">
        <f t="shared" si="8"/>
        <v/>
      </c>
      <c r="L39" s="3" t="str">
        <f t="shared" si="9"/>
        <v/>
      </c>
      <c r="M39" s="3">
        <f t="shared" si="10"/>
        <v>11</v>
      </c>
      <c r="N39" s="3">
        <f t="shared" si="11"/>
        <v>1</v>
      </c>
      <c r="O39" s="3">
        <f t="shared" si="12"/>
        <v>14</v>
      </c>
    </row>
    <row r="40" spans="1:15" ht="15" x14ac:dyDescent="0.2">
      <c r="A40" s="3">
        <v>12</v>
      </c>
      <c r="B40" s="3">
        <f t="shared" si="0"/>
        <v>90</v>
      </c>
      <c r="C40" s="3">
        <f t="shared" si="1"/>
        <v>205</v>
      </c>
      <c r="D40" s="3">
        <f t="shared" si="2"/>
        <v>13</v>
      </c>
      <c r="E40" s="3" t="str">
        <f t="shared" si="3"/>
        <v>C</v>
      </c>
      <c r="F40" s="5"/>
      <c r="G40" s="3" t="str">
        <f t="shared" si="4"/>
        <v>-</v>
      </c>
      <c r="H40" s="3" t="str">
        <f t="shared" si="5"/>
        <v/>
      </c>
      <c r="I40" s="3" t="str">
        <f t="shared" si="6"/>
        <v/>
      </c>
      <c r="J40" s="3" t="str">
        <f t="shared" si="7"/>
        <v>-</v>
      </c>
      <c r="K40" s="3" t="str">
        <f t="shared" si="8"/>
        <v/>
      </c>
      <c r="L40" s="3" t="str">
        <f t="shared" si="9"/>
        <v/>
      </c>
      <c r="M40" s="3">
        <f t="shared" si="10"/>
        <v>12</v>
      </c>
      <c r="N40" s="3">
        <f t="shared" si="11"/>
        <v>2</v>
      </c>
      <c r="O40" s="3">
        <f t="shared" si="12"/>
        <v>14</v>
      </c>
    </row>
    <row r="41" spans="1:15" ht="15" x14ac:dyDescent="0.2">
      <c r="A41" s="5"/>
      <c r="B41" s="5"/>
      <c r="C41" s="5"/>
      <c r="D41" s="5"/>
      <c r="E41" s="5"/>
      <c r="F41" s="5"/>
      <c r="G41" s="2" t="s">
        <v>19</v>
      </c>
      <c r="H41" s="2">
        <f t="shared" ref="H41:I41" si="13">IFERROR(AVERAGE(H29:H40), F2)</f>
        <v>3.8333333333333335</v>
      </c>
      <c r="I41" s="2">
        <f t="shared" si="13"/>
        <v>3.6666666666666665</v>
      </c>
      <c r="J41" s="2" t="s">
        <v>19</v>
      </c>
      <c r="K41" s="2">
        <f t="shared" ref="K41:L41" si="14">IFERROR(AVERAGE(K29:K40), F3)</f>
        <v>8</v>
      </c>
      <c r="L41" s="2">
        <f t="shared" si="14"/>
        <v>1</v>
      </c>
      <c r="M41" s="2" t="s">
        <v>19</v>
      </c>
      <c r="N41" s="2">
        <f t="shared" ref="N41:O41" si="15">IFERROR(AVERAGE(N29:N40), F4)</f>
        <v>3.8333333333333335</v>
      </c>
      <c r="O41" s="2">
        <f t="shared" si="15"/>
        <v>12.666666666666666</v>
      </c>
    </row>
    <row r="43" spans="1:15" ht="15.75" customHeight="1" x14ac:dyDescent="0.25">
      <c r="A43" s="78" t="s">
        <v>20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80"/>
    </row>
    <row r="44" spans="1:15" ht="15" x14ac:dyDescent="0.2">
      <c r="A44" s="81" t="s">
        <v>11</v>
      </c>
      <c r="B44" s="70"/>
      <c r="C44" s="70"/>
      <c r="D44" s="71"/>
      <c r="E44" s="82" t="s">
        <v>12</v>
      </c>
      <c r="F44" s="5"/>
      <c r="G44" s="81" t="s">
        <v>13</v>
      </c>
      <c r="H44" s="70"/>
      <c r="I44" s="71"/>
      <c r="J44" s="81" t="s">
        <v>14</v>
      </c>
      <c r="K44" s="70"/>
      <c r="L44" s="71"/>
      <c r="M44" s="81" t="s">
        <v>15</v>
      </c>
      <c r="N44" s="70"/>
      <c r="O44" s="71"/>
    </row>
    <row r="45" spans="1:15" ht="15" x14ac:dyDescent="0.2">
      <c r="A45" s="1" t="s">
        <v>0</v>
      </c>
      <c r="B45" s="1" t="s">
        <v>16</v>
      </c>
      <c r="C45" s="1" t="s">
        <v>17</v>
      </c>
      <c r="D45" s="1" t="s">
        <v>18</v>
      </c>
      <c r="E45" s="74"/>
      <c r="F45" s="5"/>
      <c r="G45" s="1" t="s">
        <v>0</v>
      </c>
      <c r="H45" s="1" t="s">
        <v>1</v>
      </c>
      <c r="I45" s="1" t="s">
        <v>2</v>
      </c>
      <c r="J45" s="1" t="s">
        <v>0</v>
      </c>
      <c r="K45" s="1" t="s">
        <v>1</v>
      </c>
      <c r="L45" s="1" t="s">
        <v>2</v>
      </c>
      <c r="M45" s="1" t="s">
        <v>0</v>
      </c>
      <c r="N45" s="1" t="s">
        <v>1</v>
      </c>
      <c r="O45" s="1" t="s">
        <v>2</v>
      </c>
    </row>
    <row r="46" spans="1:15" ht="15" x14ac:dyDescent="0.2">
      <c r="A46" s="3">
        <v>1</v>
      </c>
      <c r="B46" s="3">
        <f t="shared" ref="B46:B57" si="16">(($B2-$H$41)^2) + (($C2-$I$41)^2)</f>
        <v>10.805555555555555</v>
      </c>
      <c r="C46" s="3">
        <f t="shared" ref="C46:C57" si="17">(($B2-$K$41)^2) + (($C2-$L$41)^2)</f>
        <v>50</v>
      </c>
      <c r="D46" s="3">
        <f t="shared" ref="D46:D57" si="18">(($B2-$N$41)^2) + (($C2-$O$41)^2)</f>
        <v>121.80555555555554</v>
      </c>
      <c r="E46" s="3" t="str">
        <f t="shared" ref="E46:E57" si="19">IF(B46&lt;=C46, IF(B46&lt;=D46, "A", "C"), IF(C46&lt;=D46, "B", "C"))</f>
        <v>A</v>
      </c>
      <c r="F46" s="5"/>
      <c r="G46" s="3">
        <f t="shared" ref="G46:G57" si="20">IF($E46 = "A",$A46, "-")</f>
        <v>1</v>
      </c>
      <c r="H46" s="3">
        <f t="shared" ref="H46:H57" si="21">IF($G46 = "-", "", VLOOKUP($G46, $A$2:$C$13, 2, FALSE))</f>
        <v>1</v>
      </c>
      <c r="I46" s="3">
        <f t="shared" ref="I46:I57" si="22">IF($G46 = "-", "", VLOOKUP($G46,$A$2:$C$13, 3, FALSE))</f>
        <v>2</v>
      </c>
      <c r="J46" s="3" t="str">
        <f t="shared" ref="J46:J57" si="23">IF($E46 = "B",$A46, "-")</f>
        <v>-</v>
      </c>
      <c r="K46" s="3" t="str">
        <f t="shared" ref="K46:K57" si="24">IF($J46 = "-", "", VLOOKUP($J46,$A$2:$C$13, 2, FALSE))</f>
        <v/>
      </c>
      <c r="L46" s="3" t="str">
        <f t="shared" ref="L46:L57" si="25">IF($J46 = "-", "", VLOOKUP($J46,$A$2:$C$13, 3, FALSE))</f>
        <v/>
      </c>
      <c r="M46" s="3" t="str">
        <f t="shared" ref="M46:M57" si="26">IF($E46 = "C",$A46, "-")</f>
        <v>-</v>
      </c>
      <c r="N46" s="3" t="str">
        <f t="shared" ref="N46:N57" si="27">IF($M46 = "-", "", VLOOKUP($M46,$A$2:$C$13, 2, FALSE))</f>
        <v/>
      </c>
      <c r="O46" s="3" t="str">
        <f t="shared" ref="O46:O57" si="28">IF($M46 = "-", "", VLOOKUP($M46,$A$2:$C$13, 3, FALSE))</f>
        <v/>
      </c>
    </row>
    <row r="47" spans="1:15" ht="15" x14ac:dyDescent="0.2">
      <c r="A47" s="3">
        <v>2</v>
      </c>
      <c r="B47" s="3">
        <f t="shared" si="16"/>
        <v>10.472222222222221</v>
      </c>
      <c r="C47" s="3">
        <f t="shared" si="17"/>
        <v>36</v>
      </c>
      <c r="D47" s="3">
        <f t="shared" si="18"/>
        <v>139.4722222222222</v>
      </c>
      <c r="E47" s="3" t="str">
        <f t="shared" si="19"/>
        <v>A</v>
      </c>
      <c r="F47" s="5"/>
      <c r="G47" s="3">
        <f t="shared" si="20"/>
        <v>2</v>
      </c>
      <c r="H47" s="3">
        <f t="shared" si="21"/>
        <v>2</v>
      </c>
      <c r="I47" s="3">
        <f t="shared" si="22"/>
        <v>1</v>
      </c>
      <c r="J47" s="3" t="str">
        <f t="shared" si="23"/>
        <v>-</v>
      </c>
      <c r="K47" s="3" t="str">
        <f t="shared" si="24"/>
        <v/>
      </c>
      <c r="L47" s="3" t="str">
        <f t="shared" si="25"/>
        <v/>
      </c>
      <c r="M47" s="3" t="str">
        <f t="shared" si="26"/>
        <v>-</v>
      </c>
      <c r="N47" s="3" t="str">
        <f t="shared" si="27"/>
        <v/>
      </c>
      <c r="O47" s="3" t="str">
        <f t="shared" si="28"/>
        <v/>
      </c>
    </row>
    <row r="48" spans="1:15" ht="15" x14ac:dyDescent="0.2">
      <c r="A48" s="3">
        <v>3</v>
      </c>
      <c r="B48" s="3">
        <f t="shared" si="16"/>
        <v>15.138888888888889</v>
      </c>
      <c r="C48" s="3">
        <f t="shared" si="17"/>
        <v>49</v>
      </c>
      <c r="D48" s="3">
        <f t="shared" si="18"/>
        <v>144.13888888888886</v>
      </c>
      <c r="E48" s="3" t="str">
        <f t="shared" si="19"/>
        <v>A</v>
      </c>
      <c r="F48" s="5"/>
      <c r="G48" s="3">
        <f t="shared" si="20"/>
        <v>3</v>
      </c>
      <c r="H48" s="3">
        <f t="shared" si="21"/>
        <v>1</v>
      </c>
      <c r="I48" s="3">
        <f t="shared" si="22"/>
        <v>1</v>
      </c>
      <c r="J48" s="3" t="str">
        <f t="shared" si="23"/>
        <v>-</v>
      </c>
      <c r="K48" s="3" t="str">
        <f t="shared" si="24"/>
        <v/>
      </c>
      <c r="L48" s="3" t="str">
        <f t="shared" si="25"/>
        <v/>
      </c>
      <c r="M48" s="3" t="str">
        <f t="shared" si="26"/>
        <v>-</v>
      </c>
      <c r="N48" s="3" t="str">
        <f t="shared" si="27"/>
        <v/>
      </c>
      <c r="O48" s="3" t="str">
        <f t="shared" si="28"/>
        <v/>
      </c>
    </row>
    <row r="49" spans="1:15" ht="15" x14ac:dyDescent="0.2">
      <c r="A49" s="3">
        <v>4</v>
      </c>
      <c r="B49" s="3">
        <f t="shared" si="16"/>
        <v>6.1388888888888893</v>
      </c>
      <c r="C49" s="3">
        <f t="shared" si="17"/>
        <v>37</v>
      </c>
      <c r="D49" s="3">
        <f t="shared" si="18"/>
        <v>117.13888888888889</v>
      </c>
      <c r="E49" s="3" t="str">
        <f t="shared" si="19"/>
        <v>A</v>
      </c>
      <c r="F49" s="5"/>
      <c r="G49" s="3">
        <f t="shared" si="20"/>
        <v>4</v>
      </c>
      <c r="H49" s="3">
        <f t="shared" si="21"/>
        <v>2</v>
      </c>
      <c r="I49" s="3">
        <f t="shared" si="22"/>
        <v>2</v>
      </c>
      <c r="J49" s="3" t="str">
        <f t="shared" si="23"/>
        <v>-</v>
      </c>
      <c r="K49" s="3" t="str">
        <f t="shared" si="24"/>
        <v/>
      </c>
      <c r="L49" s="3" t="str">
        <f t="shared" si="25"/>
        <v/>
      </c>
      <c r="M49" s="3" t="str">
        <f t="shared" si="26"/>
        <v>-</v>
      </c>
      <c r="N49" s="3" t="str">
        <f t="shared" si="27"/>
        <v/>
      </c>
      <c r="O49" s="3" t="str">
        <f t="shared" si="28"/>
        <v/>
      </c>
    </row>
    <row r="50" spans="1:15" ht="15" x14ac:dyDescent="0.2">
      <c r="A50" s="3">
        <v>5</v>
      </c>
      <c r="B50" s="3">
        <f t="shared" si="16"/>
        <v>45.805555555555557</v>
      </c>
      <c r="C50" s="3">
        <f t="shared" si="17"/>
        <v>64</v>
      </c>
      <c r="D50" s="3">
        <f t="shared" si="18"/>
        <v>30.805555555555546</v>
      </c>
      <c r="E50" s="3" t="str">
        <f t="shared" si="19"/>
        <v>C</v>
      </c>
      <c r="F50" s="5"/>
      <c r="G50" s="3" t="str">
        <f t="shared" si="20"/>
        <v>-</v>
      </c>
      <c r="H50" s="3" t="str">
        <f t="shared" si="21"/>
        <v/>
      </c>
      <c r="I50" s="3" t="str">
        <f t="shared" si="22"/>
        <v/>
      </c>
      <c r="J50" s="3" t="str">
        <f t="shared" si="23"/>
        <v>-</v>
      </c>
      <c r="K50" s="3" t="str">
        <f t="shared" si="24"/>
        <v/>
      </c>
      <c r="L50" s="3" t="str">
        <f t="shared" si="25"/>
        <v/>
      </c>
      <c r="M50" s="3">
        <f t="shared" si="26"/>
        <v>5</v>
      </c>
      <c r="N50" s="3">
        <f t="shared" si="27"/>
        <v>8</v>
      </c>
      <c r="O50" s="3">
        <f t="shared" si="28"/>
        <v>9</v>
      </c>
    </row>
    <row r="51" spans="1:15" ht="15" x14ac:dyDescent="0.2">
      <c r="A51" s="3">
        <v>6</v>
      </c>
      <c r="B51" s="3">
        <f t="shared" si="16"/>
        <v>45.472222222222221</v>
      </c>
      <c r="C51" s="3">
        <f t="shared" si="17"/>
        <v>50</v>
      </c>
      <c r="D51" s="3">
        <f t="shared" si="18"/>
        <v>48.472222222222214</v>
      </c>
      <c r="E51" s="3" t="str">
        <f t="shared" si="19"/>
        <v>A</v>
      </c>
      <c r="F51" s="5"/>
      <c r="G51" s="3">
        <f t="shared" si="20"/>
        <v>6</v>
      </c>
      <c r="H51" s="3">
        <f t="shared" si="21"/>
        <v>9</v>
      </c>
      <c r="I51" s="3">
        <f t="shared" si="22"/>
        <v>8</v>
      </c>
      <c r="J51" s="3" t="str">
        <f t="shared" si="23"/>
        <v>-</v>
      </c>
      <c r="K51" s="3" t="str">
        <f t="shared" si="24"/>
        <v/>
      </c>
      <c r="L51" s="3" t="str">
        <f t="shared" si="25"/>
        <v/>
      </c>
      <c r="M51" s="3" t="str">
        <f t="shared" si="26"/>
        <v>-</v>
      </c>
      <c r="N51" s="3" t="str">
        <f t="shared" si="27"/>
        <v/>
      </c>
      <c r="O51" s="3" t="str">
        <f t="shared" si="28"/>
        <v/>
      </c>
    </row>
    <row r="52" spans="1:15" ht="15" x14ac:dyDescent="0.2">
      <c r="A52" s="3">
        <v>7</v>
      </c>
      <c r="B52" s="3">
        <f t="shared" si="16"/>
        <v>55.138888888888886</v>
      </c>
      <c r="C52" s="3">
        <f t="shared" si="17"/>
        <v>65</v>
      </c>
      <c r="D52" s="3">
        <f t="shared" si="18"/>
        <v>40.138888888888879</v>
      </c>
      <c r="E52" s="3" t="str">
        <f t="shared" si="19"/>
        <v>C</v>
      </c>
      <c r="F52" s="5"/>
      <c r="G52" s="3" t="str">
        <f t="shared" si="20"/>
        <v>-</v>
      </c>
      <c r="H52" s="3" t="str">
        <f t="shared" si="21"/>
        <v/>
      </c>
      <c r="I52" s="3" t="str">
        <f t="shared" si="22"/>
        <v/>
      </c>
      <c r="J52" s="3" t="str">
        <f t="shared" si="23"/>
        <v>-</v>
      </c>
      <c r="K52" s="3" t="str">
        <f t="shared" si="24"/>
        <v/>
      </c>
      <c r="L52" s="3" t="str">
        <f t="shared" si="25"/>
        <v/>
      </c>
      <c r="M52" s="3">
        <f t="shared" si="26"/>
        <v>7</v>
      </c>
      <c r="N52" s="3">
        <f t="shared" si="27"/>
        <v>9</v>
      </c>
      <c r="O52" s="3">
        <f t="shared" si="28"/>
        <v>9</v>
      </c>
    </row>
    <row r="53" spans="1:15" ht="15" x14ac:dyDescent="0.2">
      <c r="A53" s="3">
        <v>8</v>
      </c>
      <c r="B53" s="3">
        <f t="shared" si="16"/>
        <v>36.138888888888886</v>
      </c>
      <c r="C53" s="3">
        <f t="shared" si="17"/>
        <v>49</v>
      </c>
      <c r="D53" s="3">
        <f t="shared" si="18"/>
        <v>39.138888888888879</v>
      </c>
      <c r="E53" s="3" t="str">
        <f t="shared" si="19"/>
        <v>A</v>
      </c>
      <c r="F53" s="5"/>
      <c r="G53" s="3">
        <f t="shared" si="20"/>
        <v>8</v>
      </c>
      <c r="H53" s="3">
        <f t="shared" si="21"/>
        <v>8</v>
      </c>
      <c r="I53" s="3">
        <f t="shared" si="22"/>
        <v>8</v>
      </c>
      <c r="J53" s="3" t="str">
        <f t="shared" si="23"/>
        <v>-</v>
      </c>
      <c r="K53" s="3" t="str">
        <f t="shared" si="24"/>
        <v/>
      </c>
      <c r="L53" s="3" t="str">
        <f t="shared" si="25"/>
        <v/>
      </c>
      <c r="M53" s="3" t="str">
        <f t="shared" si="26"/>
        <v>-</v>
      </c>
      <c r="N53" s="3" t="str">
        <f t="shared" si="27"/>
        <v/>
      </c>
      <c r="O53" s="3" t="str">
        <f t="shared" si="28"/>
        <v/>
      </c>
    </row>
    <row r="54" spans="1:15" ht="15" x14ac:dyDescent="0.2">
      <c r="A54" s="3">
        <v>9</v>
      </c>
      <c r="B54" s="3">
        <f t="shared" si="16"/>
        <v>136.47222222222223</v>
      </c>
      <c r="C54" s="3">
        <f t="shared" si="17"/>
        <v>245</v>
      </c>
      <c r="D54" s="3">
        <f t="shared" si="18"/>
        <v>13.472222222222225</v>
      </c>
      <c r="E54" s="3" t="str">
        <f t="shared" si="19"/>
        <v>C</v>
      </c>
      <c r="F54" s="5"/>
      <c r="G54" s="3" t="str">
        <f t="shared" si="20"/>
        <v>-</v>
      </c>
      <c r="H54" s="3" t="str">
        <f t="shared" si="21"/>
        <v/>
      </c>
      <c r="I54" s="3" t="str">
        <f t="shared" si="22"/>
        <v/>
      </c>
      <c r="J54" s="3" t="str">
        <f t="shared" si="23"/>
        <v>-</v>
      </c>
      <c r="K54" s="3" t="str">
        <f t="shared" si="24"/>
        <v/>
      </c>
      <c r="L54" s="3" t="str">
        <f t="shared" si="25"/>
        <v/>
      </c>
      <c r="M54" s="3">
        <f t="shared" si="26"/>
        <v>9</v>
      </c>
      <c r="N54" s="3">
        <f t="shared" si="27"/>
        <v>1</v>
      </c>
      <c r="O54" s="3">
        <f t="shared" si="28"/>
        <v>15</v>
      </c>
    </row>
    <row r="55" spans="1:15" ht="15" x14ac:dyDescent="0.2">
      <c r="A55" s="3">
        <v>10</v>
      </c>
      <c r="B55" s="3">
        <f t="shared" si="16"/>
        <v>131.80555555555557</v>
      </c>
      <c r="C55" s="3">
        <f t="shared" si="17"/>
        <v>232</v>
      </c>
      <c r="D55" s="3">
        <f t="shared" si="18"/>
        <v>8.8055555555555589</v>
      </c>
      <c r="E55" s="3" t="str">
        <f t="shared" si="19"/>
        <v>C</v>
      </c>
      <c r="F55" s="5"/>
      <c r="G55" s="3" t="str">
        <f t="shared" si="20"/>
        <v>-</v>
      </c>
      <c r="H55" s="3" t="str">
        <f t="shared" si="21"/>
        <v/>
      </c>
      <c r="I55" s="3" t="str">
        <f t="shared" si="22"/>
        <v/>
      </c>
      <c r="J55" s="3" t="str">
        <f t="shared" si="23"/>
        <v>-</v>
      </c>
      <c r="K55" s="3" t="str">
        <f t="shared" si="24"/>
        <v/>
      </c>
      <c r="L55" s="3" t="str">
        <f t="shared" si="25"/>
        <v/>
      </c>
      <c r="M55" s="3">
        <f t="shared" si="26"/>
        <v>10</v>
      </c>
      <c r="N55" s="3">
        <f t="shared" si="27"/>
        <v>2</v>
      </c>
      <c r="O55" s="3">
        <f t="shared" si="28"/>
        <v>15</v>
      </c>
    </row>
    <row r="56" spans="1:15" ht="15" x14ac:dyDescent="0.2">
      <c r="A56" s="3">
        <v>11</v>
      </c>
      <c r="B56" s="3">
        <f t="shared" si="16"/>
        <v>114.80555555555557</v>
      </c>
      <c r="C56" s="3">
        <f t="shared" si="17"/>
        <v>218</v>
      </c>
      <c r="D56" s="3">
        <f t="shared" si="18"/>
        <v>9.8055555555555571</v>
      </c>
      <c r="E56" s="3" t="str">
        <f t="shared" si="19"/>
        <v>C</v>
      </c>
      <c r="F56" s="5"/>
      <c r="G56" s="3" t="str">
        <f t="shared" si="20"/>
        <v>-</v>
      </c>
      <c r="H56" s="3" t="str">
        <f t="shared" si="21"/>
        <v/>
      </c>
      <c r="I56" s="3" t="str">
        <f t="shared" si="22"/>
        <v/>
      </c>
      <c r="J56" s="3" t="str">
        <f t="shared" si="23"/>
        <v>-</v>
      </c>
      <c r="K56" s="3" t="str">
        <f t="shared" si="24"/>
        <v/>
      </c>
      <c r="L56" s="3" t="str">
        <f t="shared" si="25"/>
        <v/>
      </c>
      <c r="M56" s="3">
        <f t="shared" si="26"/>
        <v>11</v>
      </c>
      <c r="N56" s="3">
        <f t="shared" si="27"/>
        <v>1</v>
      </c>
      <c r="O56" s="3">
        <f t="shared" si="28"/>
        <v>14</v>
      </c>
    </row>
    <row r="57" spans="1:15" ht="15" x14ac:dyDescent="0.2">
      <c r="A57" s="3">
        <v>12</v>
      </c>
      <c r="B57" s="3">
        <f t="shared" si="16"/>
        <v>110.1388888888889</v>
      </c>
      <c r="C57" s="3">
        <f t="shared" si="17"/>
        <v>205</v>
      </c>
      <c r="D57" s="3">
        <f t="shared" si="18"/>
        <v>5.1388888888888911</v>
      </c>
      <c r="E57" s="3" t="str">
        <f t="shared" si="19"/>
        <v>C</v>
      </c>
      <c r="F57" s="5"/>
      <c r="G57" s="3" t="str">
        <f t="shared" si="20"/>
        <v>-</v>
      </c>
      <c r="H57" s="3" t="str">
        <f t="shared" si="21"/>
        <v/>
      </c>
      <c r="I57" s="3" t="str">
        <f t="shared" si="22"/>
        <v/>
      </c>
      <c r="J57" s="3" t="str">
        <f t="shared" si="23"/>
        <v>-</v>
      </c>
      <c r="K57" s="3" t="str">
        <f t="shared" si="24"/>
        <v/>
      </c>
      <c r="L57" s="3" t="str">
        <f t="shared" si="25"/>
        <v/>
      </c>
      <c r="M57" s="3">
        <f t="shared" si="26"/>
        <v>12</v>
      </c>
      <c r="N57" s="3">
        <f t="shared" si="27"/>
        <v>2</v>
      </c>
      <c r="O57" s="3">
        <f t="shared" si="28"/>
        <v>14</v>
      </c>
    </row>
    <row r="58" spans="1:15" ht="15" x14ac:dyDescent="0.2">
      <c r="A58" s="5"/>
      <c r="B58" s="5"/>
      <c r="C58" s="5"/>
      <c r="D58" s="5"/>
      <c r="E58" s="5"/>
      <c r="F58" s="5"/>
      <c r="G58" s="6" t="s">
        <v>19</v>
      </c>
      <c r="H58" s="6">
        <f t="shared" ref="H58:I58" si="29">IFERROR(AVERAGE(H46:H57), H41)</f>
        <v>3.8333333333333335</v>
      </c>
      <c r="I58" s="6">
        <f t="shared" si="29"/>
        <v>3.6666666666666665</v>
      </c>
      <c r="J58" s="6" t="s">
        <v>19</v>
      </c>
      <c r="K58" s="6">
        <f t="shared" ref="K58:L58" si="30">IFERROR(AVERAGE(K46:K57), K41)</f>
        <v>8</v>
      </c>
      <c r="L58" s="6">
        <f t="shared" si="30"/>
        <v>1</v>
      </c>
      <c r="M58" s="6" t="s">
        <v>19</v>
      </c>
      <c r="N58" s="6">
        <f t="shared" ref="N58:O58" si="31">IFERROR(AVERAGE(N46:N57), N41)</f>
        <v>3.8333333333333335</v>
      </c>
      <c r="O58" s="6">
        <f t="shared" si="31"/>
        <v>12.666666666666666</v>
      </c>
    </row>
    <row r="60" spans="1:15" ht="15.75" customHeight="1" x14ac:dyDescent="0.25">
      <c r="A60" s="78" t="s">
        <v>21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80"/>
    </row>
    <row r="61" spans="1:15" ht="15" x14ac:dyDescent="0.2">
      <c r="A61" s="81" t="s">
        <v>11</v>
      </c>
      <c r="B61" s="70"/>
      <c r="C61" s="70"/>
      <c r="D61" s="71"/>
      <c r="E61" s="82" t="s">
        <v>12</v>
      </c>
      <c r="F61" s="5"/>
      <c r="G61" s="81" t="s">
        <v>13</v>
      </c>
      <c r="H61" s="70"/>
      <c r="I61" s="71"/>
      <c r="J61" s="81" t="s">
        <v>14</v>
      </c>
      <c r="K61" s="70"/>
      <c r="L61" s="71"/>
      <c r="M61" s="81" t="s">
        <v>15</v>
      </c>
      <c r="N61" s="70"/>
      <c r="O61" s="71"/>
    </row>
    <row r="62" spans="1:15" ht="15" x14ac:dyDescent="0.2">
      <c r="A62" s="1" t="s">
        <v>0</v>
      </c>
      <c r="B62" s="1" t="s">
        <v>16</v>
      </c>
      <c r="C62" s="1" t="s">
        <v>17</v>
      </c>
      <c r="D62" s="1" t="s">
        <v>18</v>
      </c>
      <c r="E62" s="74"/>
      <c r="F62" s="5"/>
      <c r="G62" s="1" t="s">
        <v>0</v>
      </c>
      <c r="H62" s="1" t="s">
        <v>1</v>
      </c>
      <c r="I62" s="1" t="s">
        <v>2</v>
      </c>
      <c r="J62" s="1" t="s">
        <v>0</v>
      </c>
      <c r="K62" s="1" t="s">
        <v>1</v>
      </c>
      <c r="L62" s="1" t="s">
        <v>2</v>
      </c>
      <c r="M62" s="1" t="s">
        <v>0</v>
      </c>
      <c r="N62" s="1" t="s">
        <v>1</v>
      </c>
      <c r="O62" s="1" t="s">
        <v>2</v>
      </c>
    </row>
    <row r="63" spans="1:15" ht="15" x14ac:dyDescent="0.2">
      <c r="A63" s="3">
        <v>1</v>
      </c>
      <c r="B63" s="3">
        <f t="shared" ref="B63:B74" si="32">(($B2-$H$58)^2) + (($C2-$I$58)^2)</f>
        <v>10.805555555555555</v>
      </c>
      <c r="C63" s="3">
        <f t="shared" ref="C63:C74" si="33">(($B2-$K$58)^2) + (($C2-$L$58)^2)</f>
        <v>50</v>
      </c>
      <c r="D63" s="3">
        <f t="shared" ref="D63:D74" si="34">(($B2-$N$58)^2) + (($C2-$O$58)^2)</f>
        <v>121.80555555555554</v>
      </c>
      <c r="E63" s="3" t="str">
        <f t="shared" ref="E63:E74" si="35">IF(B63&lt;=C63, IF(B63&lt;=D63, "A", "C"), IF(C63&lt;=D63, "B", "C"))</f>
        <v>A</v>
      </c>
      <c r="F63" s="5"/>
      <c r="G63" s="3">
        <f t="shared" ref="G63:G74" si="36">IF($E63 = "A",$A63, "-")</f>
        <v>1</v>
      </c>
      <c r="H63" s="3">
        <f t="shared" ref="H63:H74" si="37">IF($G63 = "-", "", VLOOKUP($G63, $A$2:$C$13, 2, FALSE))</f>
        <v>1</v>
      </c>
      <c r="I63" s="3">
        <f t="shared" ref="I63:I74" si="38">IF($G63 = "-", "", VLOOKUP($G63,$A$2:$C$13, 3, FALSE))</f>
        <v>2</v>
      </c>
      <c r="J63" s="3" t="str">
        <f t="shared" ref="J63:J74" si="39">IF($E63 = "B",$A63, "-")</f>
        <v>-</v>
      </c>
      <c r="K63" s="3" t="str">
        <f t="shared" ref="K63:K74" si="40">IF($J63 = "-", "", VLOOKUP($J63,$A$2:$C$13, 2, FALSE))</f>
        <v/>
      </c>
      <c r="L63" s="3" t="str">
        <f t="shared" ref="L63:L74" si="41">IF($J63 = "-", "", VLOOKUP($J63,$A$2:$C$13, 3, FALSE))</f>
        <v/>
      </c>
      <c r="M63" s="3" t="str">
        <f t="shared" ref="M63:M74" si="42">IF($E63 = "C",$A63, "-")</f>
        <v>-</v>
      </c>
      <c r="N63" s="3" t="str">
        <f t="shared" ref="N63:N74" si="43">IF($M63 = "-", "", VLOOKUP($M63,$A$2:$C$13, 2, FALSE))</f>
        <v/>
      </c>
      <c r="O63" s="3" t="str">
        <f t="shared" ref="O63:O74" si="44">IF($M63 = "-", "", VLOOKUP($M63,$A$2:$C$13, 3, FALSE))</f>
        <v/>
      </c>
    </row>
    <row r="64" spans="1:15" ht="15" x14ac:dyDescent="0.2">
      <c r="A64" s="3">
        <v>2</v>
      </c>
      <c r="B64" s="3">
        <f t="shared" si="32"/>
        <v>10.472222222222221</v>
      </c>
      <c r="C64" s="3">
        <f t="shared" si="33"/>
        <v>36</v>
      </c>
      <c r="D64" s="3">
        <f t="shared" si="34"/>
        <v>139.4722222222222</v>
      </c>
      <c r="E64" s="3" t="str">
        <f t="shared" si="35"/>
        <v>A</v>
      </c>
      <c r="F64" s="5"/>
      <c r="G64" s="3">
        <f t="shared" si="36"/>
        <v>2</v>
      </c>
      <c r="H64" s="3">
        <f t="shared" si="37"/>
        <v>2</v>
      </c>
      <c r="I64" s="3">
        <f t="shared" si="38"/>
        <v>1</v>
      </c>
      <c r="J64" s="3" t="str">
        <f t="shared" si="39"/>
        <v>-</v>
      </c>
      <c r="K64" s="3" t="str">
        <f t="shared" si="40"/>
        <v/>
      </c>
      <c r="L64" s="3" t="str">
        <f t="shared" si="41"/>
        <v/>
      </c>
      <c r="M64" s="3" t="str">
        <f t="shared" si="42"/>
        <v>-</v>
      </c>
      <c r="N64" s="3" t="str">
        <f t="shared" si="43"/>
        <v/>
      </c>
      <c r="O64" s="3" t="str">
        <f t="shared" si="44"/>
        <v/>
      </c>
    </row>
    <row r="65" spans="1:15" ht="15" x14ac:dyDescent="0.2">
      <c r="A65" s="3">
        <v>3</v>
      </c>
      <c r="B65" s="3">
        <f t="shared" si="32"/>
        <v>15.138888888888889</v>
      </c>
      <c r="C65" s="3">
        <f t="shared" si="33"/>
        <v>49</v>
      </c>
      <c r="D65" s="3">
        <f t="shared" si="34"/>
        <v>144.13888888888886</v>
      </c>
      <c r="E65" s="3" t="str">
        <f t="shared" si="35"/>
        <v>A</v>
      </c>
      <c r="F65" s="5"/>
      <c r="G65" s="3">
        <f t="shared" si="36"/>
        <v>3</v>
      </c>
      <c r="H65" s="3">
        <f t="shared" si="37"/>
        <v>1</v>
      </c>
      <c r="I65" s="3">
        <f t="shared" si="38"/>
        <v>1</v>
      </c>
      <c r="J65" s="3" t="str">
        <f t="shared" si="39"/>
        <v>-</v>
      </c>
      <c r="K65" s="3" t="str">
        <f t="shared" si="40"/>
        <v/>
      </c>
      <c r="L65" s="3" t="str">
        <f t="shared" si="41"/>
        <v/>
      </c>
      <c r="M65" s="3" t="str">
        <f t="shared" si="42"/>
        <v>-</v>
      </c>
      <c r="N65" s="3" t="str">
        <f t="shared" si="43"/>
        <v/>
      </c>
      <c r="O65" s="3" t="str">
        <f t="shared" si="44"/>
        <v/>
      </c>
    </row>
    <row r="66" spans="1:15" ht="15" x14ac:dyDescent="0.2">
      <c r="A66" s="3">
        <v>4</v>
      </c>
      <c r="B66" s="3">
        <f t="shared" si="32"/>
        <v>6.1388888888888893</v>
      </c>
      <c r="C66" s="3">
        <f t="shared" si="33"/>
        <v>37</v>
      </c>
      <c r="D66" s="3">
        <f t="shared" si="34"/>
        <v>117.13888888888889</v>
      </c>
      <c r="E66" s="3" t="str">
        <f t="shared" si="35"/>
        <v>A</v>
      </c>
      <c r="F66" s="5"/>
      <c r="G66" s="3">
        <f t="shared" si="36"/>
        <v>4</v>
      </c>
      <c r="H66" s="3">
        <f t="shared" si="37"/>
        <v>2</v>
      </c>
      <c r="I66" s="3">
        <f t="shared" si="38"/>
        <v>2</v>
      </c>
      <c r="J66" s="3" t="str">
        <f t="shared" si="39"/>
        <v>-</v>
      </c>
      <c r="K66" s="3" t="str">
        <f t="shared" si="40"/>
        <v/>
      </c>
      <c r="L66" s="3" t="str">
        <f t="shared" si="41"/>
        <v/>
      </c>
      <c r="M66" s="3" t="str">
        <f t="shared" si="42"/>
        <v>-</v>
      </c>
      <c r="N66" s="3" t="str">
        <f t="shared" si="43"/>
        <v/>
      </c>
      <c r="O66" s="3" t="str">
        <f t="shared" si="44"/>
        <v/>
      </c>
    </row>
    <row r="67" spans="1:15" ht="15" x14ac:dyDescent="0.2">
      <c r="A67" s="3">
        <v>5</v>
      </c>
      <c r="B67" s="3">
        <f t="shared" si="32"/>
        <v>45.805555555555557</v>
      </c>
      <c r="C67" s="3">
        <f t="shared" si="33"/>
        <v>64</v>
      </c>
      <c r="D67" s="3">
        <f t="shared" si="34"/>
        <v>30.805555555555546</v>
      </c>
      <c r="E67" s="3" t="str">
        <f t="shared" si="35"/>
        <v>C</v>
      </c>
      <c r="F67" s="5"/>
      <c r="G67" s="3" t="str">
        <f t="shared" si="36"/>
        <v>-</v>
      </c>
      <c r="H67" s="3" t="str">
        <f t="shared" si="37"/>
        <v/>
      </c>
      <c r="I67" s="3" t="str">
        <f t="shared" si="38"/>
        <v/>
      </c>
      <c r="J67" s="3" t="str">
        <f t="shared" si="39"/>
        <v>-</v>
      </c>
      <c r="K67" s="3" t="str">
        <f t="shared" si="40"/>
        <v/>
      </c>
      <c r="L67" s="3" t="str">
        <f t="shared" si="41"/>
        <v/>
      </c>
      <c r="M67" s="3">
        <f t="shared" si="42"/>
        <v>5</v>
      </c>
      <c r="N67" s="3">
        <f t="shared" si="43"/>
        <v>8</v>
      </c>
      <c r="O67" s="3">
        <f t="shared" si="44"/>
        <v>9</v>
      </c>
    </row>
    <row r="68" spans="1:15" ht="15" x14ac:dyDescent="0.2">
      <c r="A68" s="3">
        <v>6</v>
      </c>
      <c r="B68" s="3">
        <f t="shared" si="32"/>
        <v>45.472222222222221</v>
      </c>
      <c r="C68" s="3">
        <f t="shared" si="33"/>
        <v>50</v>
      </c>
      <c r="D68" s="3">
        <f t="shared" si="34"/>
        <v>48.472222222222214</v>
      </c>
      <c r="E68" s="3" t="str">
        <f t="shared" si="35"/>
        <v>A</v>
      </c>
      <c r="F68" s="5"/>
      <c r="G68" s="3">
        <f t="shared" si="36"/>
        <v>6</v>
      </c>
      <c r="H68" s="3">
        <f t="shared" si="37"/>
        <v>9</v>
      </c>
      <c r="I68" s="3">
        <f t="shared" si="38"/>
        <v>8</v>
      </c>
      <c r="J68" s="3" t="str">
        <f t="shared" si="39"/>
        <v>-</v>
      </c>
      <c r="K68" s="3" t="str">
        <f t="shared" si="40"/>
        <v/>
      </c>
      <c r="L68" s="3" t="str">
        <f t="shared" si="41"/>
        <v/>
      </c>
      <c r="M68" s="3" t="str">
        <f t="shared" si="42"/>
        <v>-</v>
      </c>
      <c r="N68" s="3" t="str">
        <f t="shared" si="43"/>
        <v/>
      </c>
      <c r="O68" s="3" t="str">
        <f t="shared" si="44"/>
        <v/>
      </c>
    </row>
    <row r="69" spans="1:15" ht="15" x14ac:dyDescent="0.2">
      <c r="A69" s="3">
        <v>7</v>
      </c>
      <c r="B69" s="3">
        <f t="shared" si="32"/>
        <v>55.138888888888886</v>
      </c>
      <c r="C69" s="3">
        <f t="shared" si="33"/>
        <v>65</v>
      </c>
      <c r="D69" s="3">
        <f t="shared" si="34"/>
        <v>40.138888888888879</v>
      </c>
      <c r="E69" s="3" t="str">
        <f t="shared" si="35"/>
        <v>C</v>
      </c>
      <c r="F69" s="5"/>
      <c r="G69" s="3" t="str">
        <f t="shared" si="36"/>
        <v>-</v>
      </c>
      <c r="H69" s="3" t="str">
        <f t="shared" si="37"/>
        <v/>
      </c>
      <c r="I69" s="3" t="str">
        <f t="shared" si="38"/>
        <v/>
      </c>
      <c r="J69" s="3" t="str">
        <f t="shared" si="39"/>
        <v>-</v>
      </c>
      <c r="K69" s="3" t="str">
        <f t="shared" si="40"/>
        <v/>
      </c>
      <c r="L69" s="3" t="str">
        <f t="shared" si="41"/>
        <v/>
      </c>
      <c r="M69" s="3">
        <f t="shared" si="42"/>
        <v>7</v>
      </c>
      <c r="N69" s="3">
        <f t="shared" si="43"/>
        <v>9</v>
      </c>
      <c r="O69" s="3">
        <f t="shared" si="44"/>
        <v>9</v>
      </c>
    </row>
    <row r="70" spans="1:15" ht="15" x14ac:dyDescent="0.2">
      <c r="A70" s="3">
        <v>8</v>
      </c>
      <c r="B70" s="3">
        <f t="shared" si="32"/>
        <v>36.138888888888886</v>
      </c>
      <c r="C70" s="3">
        <f t="shared" si="33"/>
        <v>49</v>
      </c>
      <c r="D70" s="3">
        <f t="shared" si="34"/>
        <v>39.138888888888879</v>
      </c>
      <c r="E70" s="3" t="str">
        <f t="shared" si="35"/>
        <v>A</v>
      </c>
      <c r="F70" s="5"/>
      <c r="G70" s="3">
        <f t="shared" si="36"/>
        <v>8</v>
      </c>
      <c r="H70" s="3">
        <f t="shared" si="37"/>
        <v>8</v>
      </c>
      <c r="I70" s="3">
        <f t="shared" si="38"/>
        <v>8</v>
      </c>
      <c r="J70" s="3" t="str">
        <f t="shared" si="39"/>
        <v>-</v>
      </c>
      <c r="K70" s="3" t="str">
        <f t="shared" si="40"/>
        <v/>
      </c>
      <c r="L70" s="3" t="str">
        <f t="shared" si="41"/>
        <v/>
      </c>
      <c r="M70" s="3" t="str">
        <f t="shared" si="42"/>
        <v>-</v>
      </c>
      <c r="N70" s="3" t="str">
        <f t="shared" si="43"/>
        <v/>
      </c>
      <c r="O70" s="3" t="str">
        <f t="shared" si="44"/>
        <v/>
      </c>
    </row>
    <row r="71" spans="1:15" ht="15" x14ac:dyDescent="0.2">
      <c r="A71" s="3">
        <v>9</v>
      </c>
      <c r="B71" s="3">
        <f t="shared" si="32"/>
        <v>136.47222222222223</v>
      </c>
      <c r="C71" s="3">
        <f t="shared" si="33"/>
        <v>245</v>
      </c>
      <c r="D71" s="3">
        <f t="shared" si="34"/>
        <v>13.472222222222225</v>
      </c>
      <c r="E71" s="3" t="str">
        <f t="shared" si="35"/>
        <v>C</v>
      </c>
      <c r="F71" s="5"/>
      <c r="G71" s="3" t="str">
        <f t="shared" si="36"/>
        <v>-</v>
      </c>
      <c r="H71" s="3" t="str">
        <f t="shared" si="37"/>
        <v/>
      </c>
      <c r="I71" s="3" t="str">
        <f t="shared" si="38"/>
        <v/>
      </c>
      <c r="J71" s="3" t="str">
        <f t="shared" si="39"/>
        <v>-</v>
      </c>
      <c r="K71" s="3" t="str">
        <f t="shared" si="40"/>
        <v/>
      </c>
      <c r="L71" s="3" t="str">
        <f t="shared" si="41"/>
        <v/>
      </c>
      <c r="M71" s="3">
        <f t="shared" si="42"/>
        <v>9</v>
      </c>
      <c r="N71" s="3">
        <f t="shared" si="43"/>
        <v>1</v>
      </c>
      <c r="O71" s="3">
        <f t="shared" si="44"/>
        <v>15</v>
      </c>
    </row>
    <row r="72" spans="1:15" ht="15" x14ac:dyDescent="0.2">
      <c r="A72" s="3">
        <v>10</v>
      </c>
      <c r="B72" s="3">
        <f t="shared" si="32"/>
        <v>131.80555555555557</v>
      </c>
      <c r="C72" s="3">
        <f t="shared" si="33"/>
        <v>232</v>
      </c>
      <c r="D72" s="3">
        <f t="shared" si="34"/>
        <v>8.8055555555555589</v>
      </c>
      <c r="E72" s="3" t="str">
        <f t="shared" si="35"/>
        <v>C</v>
      </c>
      <c r="F72" s="5"/>
      <c r="G72" s="3" t="str">
        <f t="shared" si="36"/>
        <v>-</v>
      </c>
      <c r="H72" s="3" t="str">
        <f t="shared" si="37"/>
        <v/>
      </c>
      <c r="I72" s="3" t="str">
        <f t="shared" si="38"/>
        <v/>
      </c>
      <c r="J72" s="3" t="str">
        <f t="shared" si="39"/>
        <v>-</v>
      </c>
      <c r="K72" s="3" t="str">
        <f t="shared" si="40"/>
        <v/>
      </c>
      <c r="L72" s="3" t="str">
        <f t="shared" si="41"/>
        <v/>
      </c>
      <c r="M72" s="3">
        <f t="shared" si="42"/>
        <v>10</v>
      </c>
      <c r="N72" s="3">
        <f t="shared" si="43"/>
        <v>2</v>
      </c>
      <c r="O72" s="3">
        <f t="shared" si="44"/>
        <v>15</v>
      </c>
    </row>
    <row r="73" spans="1:15" ht="15" x14ac:dyDescent="0.2">
      <c r="A73" s="3">
        <v>11</v>
      </c>
      <c r="B73" s="3">
        <f t="shared" si="32"/>
        <v>114.80555555555557</v>
      </c>
      <c r="C73" s="3">
        <f t="shared" si="33"/>
        <v>218</v>
      </c>
      <c r="D73" s="3">
        <f t="shared" si="34"/>
        <v>9.8055555555555571</v>
      </c>
      <c r="E73" s="3" t="str">
        <f t="shared" si="35"/>
        <v>C</v>
      </c>
      <c r="F73" s="5"/>
      <c r="G73" s="3" t="str">
        <f t="shared" si="36"/>
        <v>-</v>
      </c>
      <c r="H73" s="3" t="str">
        <f t="shared" si="37"/>
        <v/>
      </c>
      <c r="I73" s="3" t="str">
        <f t="shared" si="38"/>
        <v/>
      </c>
      <c r="J73" s="3" t="str">
        <f t="shared" si="39"/>
        <v>-</v>
      </c>
      <c r="K73" s="3" t="str">
        <f t="shared" si="40"/>
        <v/>
      </c>
      <c r="L73" s="3" t="str">
        <f t="shared" si="41"/>
        <v/>
      </c>
      <c r="M73" s="3">
        <f t="shared" si="42"/>
        <v>11</v>
      </c>
      <c r="N73" s="3">
        <f t="shared" si="43"/>
        <v>1</v>
      </c>
      <c r="O73" s="3">
        <f t="shared" si="44"/>
        <v>14</v>
      </c>
    </row>
    <row r="74" spans="1:15" ht="15" x14ac:dyDescent="0.2">
      <c r="A74" s="3">
        <v>12</v>
      </c>
      <c r="B74" s="3">
        <f t="shared" si="32"/>
        <v>110.1388888888889</v>
      </c>
      <c r="C74" s="3">
        <f t="shared" si="33"/>
        <v>205</v>
      </c>
      <c r="D74" s="3">
        <f t="shared" si="34"/>
        <v>5.1388888888888911</v>
      </c>
      <c r="E74" s="3" t="str">
        <f t="shared" si="35"/>
        <v>C</v>
      </c>
      <c r="F74" s="5"/>
      <c r="G74" s="3" t="str">
        <f t="shared" si="36"/>
        <v>-</v>
      </c>
      <c r="H74" s="3" t="str">
        <f t="shared" si="37"/>
        <v/>
      </c>
      <c r="I74" s="3" t="str">
        <f t="shared" si="38"/>
        <v/>
      </c>
      <c r="J74" s="3" t="str">
        <f t="shared" si="39"/>
        <v>-</v>
      </c>
      <c r="K74" s="3" t="str">
        <f t="shared" si="40"/>
        <v/>
      </c>
      <c r="L74" s="3" t="str">
        <f t="shared" si="41"/>
        <v/>
      </c>
      <c r="M74" s="3">
        <f t="shared" si="42"/>
        <v>12</v>
      </c>
      <c r="N74" s="3">
        <f t="shared" si="43"/>
        <v>2</v>
      </c>
      <c r="O74" s="3">
        <f t="shared" si="44"/>
        <v>14</v>
      </c>
    </row>
    <row r="75" spans="1:15" ht="15" x14ac:dyDescent="0.2">
      <c r="A75" s="5"/>
      <c r="B75" s="5"/>
      <c r="C75" s="5"/>
      <c r="D75" s="5"/>
      <c r="E75" s="5"/>
      <c r="F75" s="5"/>
      <c r="G75" s="6" t="s">
        <v>19</v>
      </c>
      <c r="H75" s="6">
        <f t="shared" ref="H75:I75" si="45">IFERROR(AVERAGE(H63:H74), H58)</f>
        <v>3.8333333333333335</v>
      </c>
      <c r="I75" s="6">
        <f t="shared" si="45"/>
        <v>3.6666666666666665</v>
      </c>
      <c r="J75" s="6" t="s">
        <v>19</v>
      </c>
      <c r="K75" s="6">
        <f t="shared" ref="K75:L75" si="46">IFERROR(AVERAGE(K63:K74), K58)</f>
        <v>8</v>
      </c>
      <c r="L75" s="6">
        <f t="shared" si="46"/>
        <v>1</v>
      </c>
      <c r="M75" s="6" t="s">
        <v>19</v>
      </c>
      <c r="N75" s="6">
        <f t="shared" ref="N75:O75" si="47">IFERROR(AVERAGE(N63:N74), N58)</f>
        <v>3.8333333333333335</v>
      </c>
      <c r="O75" s="6">
        <f t="shared" si="47"/>
        <v>12.666666666666666</v>
      </c>
    </row>
    <row r="78" spans="1:15" ht="15.75" customHeight="1" x14ac:dyDescent="0.25">
      <c r="A78" s="75" t="s">
        <v>51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</row>
    <row r="80" spans="1:15" ht="15" x14ac:dyDescent="0.2">
      <c r="A80" s="76" t="s">
        <v>52</v>
      </c>
      <c r="B80" s="70"/>
      <c r="C80" s="71"/>
    </row>
    <row r="81" spans="1:15" ht="15" x14ac:dyDescent="0.2">
      <c r="A81" s="77" t="s">
        <v>24</v>
      </c>
      <c r="B81" s="76" t="s">
        <v>25</v>
      </c>
      <c r="C81" s="71"/>
    </row>
    <row r="82" spans="1:15" ht="15" x14ac:dyDescent="0.2">
      <c r="A82" s="74"/>
      <c r="B82" s="1" t="s">
        <v>1</v>
      </c>
      <c r="C82" s="1" t="s">
        <v>2</v>
      </c>
      <c r="D82" s="1" t="s">
        <v>26</v>
      </c>
    </row>
    <row r="83" spans="1:15" ht="15" x14ac:dyDescent="0.2">
      <c r="A83" s="3" t="s">
        <v>7</v>
      </c>
      <c r="B83" s="3">
        <v>3.8333333333333335</v>
      </c>
      <c r="C83" s="3">
        <v>3.6666666666666665</v>
      </c>
      <c r="D83" s="7" t="s">
        <v>53</v>
      </c>
    </row>
    <row r="84" spans="1:15" ht="15" x14ac:dyDescent="0.2">
      <c r="A84" s="3" t="s">
        <v>9</v>
      </c>
      <c r="B84" s="3">
        <v>3.8333333333333335</v>
      </c>
      <c r="C84" s="3">
        <v>12.666666666666666</v>
      </c>
      <c r="D84" s="7" t="s">
        <v>54</v>
      </c>
    </row>
    <row r="86" spans="1:15" ht="15.75" customHeight="1" x14ac:dyDescent="0.25">
      <c r="A86" s="78" t="s">
        <v>30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80"/>
    </row>
    <row r="87" spans="1:15" ht="15.75" customHeight="1" x14ac:dyDescent="0.25">
      <c r="A87" s="8" t="s">
        <v>0</v>
      </c>
      <c r="B87" s="8" t="s">
        <v>19</v>
      </c>
      <c r="C87" s="8" t="s">
        <v>31</v>
      </c>
      <c r="D87" s="4"/>
    </row>
    <row r="88" spans="1:15" ht="15.75" customHeight="1" x14ac:dyDescent="0.25">
      <c r="A88" s="9">
        <v>1</v>
      </c>
      <c r="B88" s="9" t="str">
        <f t="shared" ref="B88:B99" si="48">VLOOKUP(A88, A63:E74, 5, FALSE)</f>
        <v>A</v>
      </c>
      <c r="C88" s="9" t="s">
        <v>9</v>
      </c>
    </row>
    <row r="89" spans="1:15" ht="15.75" customHeight="1" x14ac:dyDescent="0.25">
      <c r="A89" s="9">
        <v>2</v>
      </c>
      <c r="B89" s="9" t="str">
        <f t="shared" si="48"/>
        <v>A</v>
      </c>
      <c r="C89" s="9" t="s">
        <v>9</v>
      </c>
    </row>
    <row r="90" spans="1:15" ht="15.75" customHeight="1" x14ac:dyDescent="0.25">
      <c r="A90" s="9">
        <v>3</v>
      </c>
      <c r="B90" s="9" t="str">
        <f t="shared" si="48"/>
        <v>A</v>
      </c>
      <c r="C90" s="9" t="s">
        <v>9</v>
      </c>
    </row>
    <row r="91" spans="1:15" ht="15.75" customHeight="1" x14ac:dyDescent="0.25">
      <c r="A91" s="9">
        <v>4</v>
      </c>
      <c r="B91" s="9" t="str">
        <f t="shared" si="48"/>
        <v>A</v>
      </c>
      <c r="C91" s="9" t="s">
        <v>9</v>
      </c>
    </row>
    <row r="92" spans="1:15" ht="15.75" customHeight="1" x14ac:dyDescent="0.25">
      <c r="A92" s="9">
        <v>5</v>
      </c>
      <c r="B92" s="9" t="str">
        <f t="shared" si="48"/>
        <v>C</v>
      </c>
      <c r="C92" s="9" t="s">
        <v>7</v>
      </c>
    </row>
    <row r="93" spans="1:15" ht="15.75" customHeight="1" x14ac:dyDescent="0.25">
      <c r="A93" s="9">
        <v>6</v>
      </c>
      <c r="B93" s="9" t="str">
        <f t="shared" si="48"/>
        <v>A</v>
      </c>
      <c r="C93" s="9" t="s">
        <v>9</v>
      </c>
    </row>
    <row r="94" spans="1:15" ht="15.75" customHeight="1" x14ac:dyDescent="0.25">
      <c r="A94" s="9">
        <v>7</v>
      </c>
      <c r="B94" s="9" t="str">
        <f t="shared" si="48"/>
        <v>C</v>
      </c>
      <c r="C94" s="9" t="s">
        <v>7</v>
      </c>
    </row>
    <row r="95" spans="1:15" ht="15.75" customHeight="1" x14ac:dyDescent="0.25">
      <c r="A95" s="9">
        <v>8</v>
      </c>
      <c r="B95" s="9" t="str">
        <f t="shared" si="48"/>
        <v>A</v>
      </c>
      <c r="C95" s="9" t="s">
        <v>9</v>
      </c>
    </row>
    <row r="96" spans="1:15" ht="15.75" customHeight="1" x14ac:dyDescent="0.25">
      <c r="A96" s="9">
        <v>9</v>
      </c>
      <c r="B96" s="9" t="str">
        <f t="shared" si="48"/>
        <v>C</v>
      </c>
      <c r="C96" s="9" t="s">
        <v>7</v>
      </c>
    </row>
    <row r="97" spans="1:15" ht="15.75" customHeight="1" x14ac:dyDescent="0.25">
      <c r="A97" s="9">
        <v>10</v>
      </c>
      <c r="B97" s="9" t="str">
        <f t="shared" si="48"/>
        <v>C</v>
      </c>
      <c r="C97" s="9" t="s">
        <v>7</v>
      </c>
    </row>
    <row r="98" spans="1:15" ht="15.75" customHeight="1" x14ac:dyDescent="0.25">
      <c r="A98" s="9">
        <v>11</v>
      </c>
      <c r="B98" s="9" t="str">
        <f t="shared" si="48"/>
        <v>C</v>
      </c>
      <c r="C98" s="9" t="s">
        <v>7</v>
      </c>
    </row>
    <row r="99" spans="1:15" ht="15.75" customHeight="1" x14ac:dyDescent="0.25">
      <c r="A99" s="9">
        <v>12</v>
      </c>
      <c r="B99" s="9" t="str">
        <f t="shared" si="48"/>
        <v>C</v>
      </c>
      <c r="C99" s="9" t="s">
        <v>7</v>
      </c>
    </row>
    <row r="100" spans="1:15" ht="15.75" customHeight="1" x14ac:dyDescent="0.25">
      <c r="A100" s="37"/>
      <c r="B100" s="37"/>
      <c r="C100" s="37"/>
    </row>
    <row r="101" spans="1:15" ht="15.75" customHeight="1" x14ac:dyDescent="0.25">
      <c r="A101" s="69" t="s">
        <v>33</v>
      </c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1"/>
    </row>
    <row r="102" spans="1:15" ht="15" x14ac:dyDescent="0.2">
      <c r="A102" s="1" t="s">
        <v>0</v>
      </c>
      <c r="B102" s="10">
        <v>1</v>
      </c>
      <c r="C102" s="10">
        <v>2</v>
      </c>
      <c r="D102" s="10">
        <v>3</v>
      </c>
      <c r="E102" s="10">
        <v>4</v>
      </c>
      <c r="F102" s="10">
        <v>5</v>
      </c>
      <c r="G102" s="10">
        <v>6</v>
      </c>
      <c r="H102" s="10">
        <v>7</v>
      </c>
      <c r="I102" s="10">
        <v>8</v>
      </c>
      <c r="J102" s="10">
        <v>9</v>
      </c>
      <c r="K102" s="10">
        <v>10</v>
      </c>
      <c r="L102" s="10">
        <v>11</v>
      </c>
      <c r="M102" s="10">
        <v>12</v>
      </c>
    </row>
    <row r="103" spans="1:15" ht="15" x14ac:dyDescent="0.2">
      <c r="A103" s="2">
        <v>1</v>
      </c>
      <c r="B103" s="3">
        <f t="shared" ref="B103:B114" si="49">SQRT(((B$2-B2)^2) + ((C$2-C2)^2))</f>
        <v>0</v>
      </c>
      <c r="C103" s="3">
        <f t="shared" ref="C103:C114" si="50">SQRT(((B$3-B2)^2) + ((C$3-C2)^2))</f>
        <v>1.4142135623730951</v>
      </c>
      <c r="D103" s="3">
        <f t="shared" ref="D103:D114" si="51">SQRT(((B$4-B2)^2) + ((C$4-C2)^2))</f>
        <v>1</v>
      </c>
      <c r="E103" s="3">
        <f t="shared" ref="E103:E114" si="52">SQRT(((B$5-B2)^2) + ((C$5-C2)^2))</f>
        <v>1</v>
      </c>
      <c r="F103" s="3">
        <f t="shared" ref="F103:F114" si="53">SQRT(((B$6-B2)^2) + ((C$6-C2)^2))</f>
        <v>9.8994949366116654</v>
      </c>
      <c r="G103" s="3">
        <f t="shared" ref="G103:G114" si="54">SQRT(((B$7-B2)^2) + ((C$7-C2)^2))</f>
        <v>10</v>
      </c>
      <c r="H103" s="3">
        <f t="shared" ref="H103:H114" si="55">SQRT(((B$8-B2)^2) + ((C$8-C2)^2))</f>
        <v>10.63014581273465</v>
      </c>
      <c r="I103" s="3">
        <f t="shared" ref="I103:I114" si="56">SQRT(((B$9-B2)^2) + ((C$9-C2)^2))</f>
        <v>9.2195444572928871</v>
      </c>
      <c r="J103" s="3">
        <f t="shared" ref="J103:J114" si="57">SQRT(((B$10-B2)^2) + ((C$10-C2)^2))</f>
        <v>13</v>
      </c>
      <c r="K103" s="3">
        <f t="shared" ref="K103:K114" si="58">SQRT(((B$11-B2)^2) + ((C$11-C2)^2))</f>
        <v>13.038404810405298</v>
      </c>
      <c r="L103" s="3">
        <f t="shared" ref="L103:L114" si="59">SQRT(((B$12-B2)^2) + ((C$12-C2)^2))</f>
        <v>12</v>
      </c>
      <c r="M103" s="3">
        <f t="shared" ref="M103:M114" si="60">SQRT(((B$13-B2)^2) + ((C$13-C2)^2))</f>
        <v>12.041594578792296</v>
      </c>
    </row>
    <row r="104" spans="1:15" ht="15" x14ac:dyDescent="0.2">
      <c r="A104" s="2">
        <v>2</v>
      </c>
      <c r="B104" s="3">
        <f t="shared" si="49"/>
        <v>1.4142135623730951</v>
      </c>
      <c r="C104" s="3">
        <f t="shared" si="50"/>
        <v>0</v>
      </c>
      <c r="D104" s="3">
        <f t="shared" si="51"/>
        <v>1</v>
      </c>
      <c r="E104" s="3">
        <f t="shared" si="52"/>
        <v>1</v>
      </c>
      <c r="F104" s="3">
        <f t="shared" si="53"/>
        <v>10</v>
      </c>
      <c r="G104" s="3">
        <f t="shared" si="54"/>
        <v>9.8994949366116654</v>
      </c>
      <c r="H104" s="3">
        <f t="shared" si="55"/>
        <v>10.63014581273465</v>
      </c>
      <c r="I104" s="3">
        <f t="shared" si="56"/>
        <v>9.2195444572928871</v>
      </c>
      <c r="J104" s="3">
        <f t="shared" si="57"/>
        <v>14.035668847618199</v>
      </c>
      <c r="K104" s="3">
        <f t="shared" si="58"/>
        <v>14</v>
      </c>
      <c r="L104" s="3">
        <f t="shared" si="59"/>
        <v>13.038404810405298</v>
      </c>
      <c r="M104" s="3">
        <f t="shared" si="60"/>
        <v>13</v>
      </c>
    </row>
    <row r="105" spans="1:15" ht="15" x14ac:dyDescent="0.2">
      <c r="A105" s="2">
        <v>3</v>
      </c>
      <c r="B105" s="3">
        <f t="shared" si="49"/>
        <v>1</v>
      </c>
      <c r="C105" s="3">
        <f t="shared" si="50"/>
        <v>1</v>
      </c>
      <c r="D105" s="3">
        <f t="shared" si="51"/>
        <v>0</v>
      </c>
      <c r="E105" s="3">
        <f t="shared" si="52"/>
        <v>1.4142135623730951</v>
      </c>
      <c r="F105" s="3">
        <f t="shared" si="53"/>
        <v>10.63014581273465</v>
      </c>
      <c r="G105" s="3">
        <f t="shared" si="54"/>
        <v>10.63014581273465</v>
      </c>
      <c r="H105" s="3">
        <f t="shared" si="55"/>
        <v>11.313708498984761</v>
      </c>
      <c r="I105" s="3">
        <f t="shared" si="56"/>
        <v>9.8994949366116654</v>
      </c>
      <c r="J105" s="3">
        <f t="shared" si="57"/>
        <v>14</v>
      </c>
      <c r="K105" s="3">
        <f t="shared" si="58"/>
        <v>14.035668847618199</v>
      </c>
      <c r="L105" s="3">
        <f t="shared" si="59"/>
        <v>13</v>
      </c>
      <c r="M105" s="3">
        <f t="shared" si="60"/>
        <v>13.038404810405298</v>
      </c>
    </row>
    <row r="106" spans="1:15" ht="15" x14ac:dyDescent="0.2">
      <c r="A106" s="2">
        <v>4</v>
      </c>
      <c r="B106" s="3">
        <f t="shared" si="49"/>
        <v>1</v>
      </c>
      <c r="C106" s="3">
        <f t="shared" si="50"/>
        <v>1</v>
      </c>
      <c r="D106" s="3">
        <f t="shared" si="51"/>
        <v>1.4142135623730951</v>
      </c>
      <c r="E106" s="3">
        <f t="shared" si="52"/>
        <v>0</v>
      </c>
      <c r="F106" s="3">
        <f t="shared" si="53"/>
        <v>9.2195444572928871</v>
      </c>
      <c r="G106" s="3">
        <f t="shared" si="54"/>
        <v>9.2195444572928871</v>
      </c>
      <c r="H106" s="3">
        <f t="shared" si="55"/>
        <v>9.8994949366116654</v>
      </c>
      <c r="I106" s="3">
        <f t="shared" si="56"/>
        <v>8.4852813742385695</v>
      </c>
      <c r="J106" s="3">
        <f t="shared" si="57"/>
        <v>13.038404810405298</v>
      </c>
      <c r="K106" s="3">
        <f t="shared" si="58"/>
        <v>13</v>
      </c>
      <c r="L106" s="3">
        <f t="shared" si="59"/>
        <v>12.041594578792296</v>
      </c>
      <c r="M106" s="3">
        <f t="shared" si="60"/>
        <v>12</v>
      </c>
    </row>
    <row r="107" spans="1:15" ht="15" x14ac:dyDescent="0.2">
      <c r="A107" s="2">
        <v>5</v>
      </c>
      <c r="B107" s="3">
        <f t="shared" si="49"/>
        <v>9.8994949366116654</v>
      </c>
      <c r="C107" s="3">
        <f t="shared" si="50"/>
        <v>10</v>
      </c>
      <c r="D107" s="3">
        <f t="shared" si="51"/>
        <v>10.63014581273465</v>
      </c>
      <c r="E107" s="3">
        <f t="shared" si="52"/>
        <v>9.2195444572928871</v>
      </c>
      <c r="F107" s="3">
        <f t="shared" si="53"/>
        <v>0</v>
      </c>
      <c r="G107" s="3">
        <f t="shared" si="54"/>
        <v>1.4142135623730951</v>
      </c>
      <c r="H107" s="3">
        <f t="shared" si="55"/>
        <v>1</v>
      </c>
      <c r="I107" s="3">
        <f t="shared" si="56"/>
        <v>1</v>
      </c>
      <c r="J107" s="3">
        <f t="shared" si="57"/>
        <v>9.2195444572928871</v>
      </c>
      <c r="K107" s="3">
        <f t="shared" si="58"/>
        <v>8.4852813742385695</v>
      </c>
      <c r="L107" s="3">
        <f t="shared" si="59"/>
        <v>8.6023252670426267</v>
      </c>
      <c r="M107" s="3">
        <f t="shared" si="60"/>
        <v>7.810249675906654</v>
      </c>
    </row>
    <row r="108" spans="1:15" ht="15" x14ac:dyDescent="0.2">
      <c r="A108" s="2">
        <v>6</v>
      </c>
      <c r="B108" s="3">
        <f t="shared" si="49"/>
        <v>10</v>
      </c>
      <c r="C108" s="3">
        <f t="shared" si="50"/>
        <v>9.8994949366116654</v>
      </c>
      <c r="D108" s="3">
        <f t="shared" si="51"/>
        <v>10.63014581273465</v>
      </c>
      <c r="E108" s="3">
        <f t="shared" si="52"/>
        <v>9.2195444572928871</v>
      </c>
      <c r="F108" s="3">
        <f t="shared" si="53"/>
        <v>1.4142135623730951</v>
      </c>
      <c r="G108" s="3">
        <f t="shared" si="54"/>
        <v>0</v>
      </c>
      <c r="H108" s="3">
        <f t="shared" si="55"/>
        <v>1</v>
      </c>
      <c r="I108" s="3">
        <f t="shared" si="56"/>
        <v>1</v>
      </c>
      <c r="J108" s="3">
        <f t="shared" si="57"/>
        <v>10.63014581273465</v>
      </c>
      <c r="K108" s="3">
        <f t="shared" si="58"/>
        <v>9.8994949366116654</v>
      </c>
      <c r="L108" s="3">
        <f t="shared" si="59"/>
        <v>10</v>
      </c>
      <c r="M108" s="3">
        <f t="shared" si="60"/>
        <v>9.2195444572928871</v>
      </c>
    </row>
    <row r="109" spans="1:15" ht="15" x14ac:dyDescent="0.2">
      <c r="A109" s="2">
        <v>7</v>
      </c>
      <c r="B109" s="3">
        <f t="shared" si="49"/>
        <v>10.63014581273465</v>
      </c>
      <c r="C109" s="3">
        <f t="shared" si="50"/>
        <v>10.63014581273465</v>
      </c>
      <c r="D109" s="3">
        <f t="shared" si="51"/>
        <v>11.313708498984761</v>
      </c>
      <c r="E109" s="3">
        <f t="shared" si="52"/>
        <v>9.8994949366116654</v>
      </c>
      <c r="F109" s="3">
        <f t="shared" si="53"/>
        <v>1</v>
      </c>
      <c r="G109" s="3">
        <f t="shared" si="54"/>
        <v>1</v>
      </c>
      <c r="H109" s="3">
        <f t="shared" si="55"/>
        <v>0</v>
      </c>
      <c r="I109" s="3">
        <f t="shared" si="56"/>
        <v>1.4142135623730951</v>
      </c>
      <c r="J109" s="3">
        <f t="shared" si="57"/>
        <v>10</v>
      </c>
      <c r="K109" s="3">
        <f t="shared" si="58"/>
        <v>9.2195444572928871</v>
      </c>
      <c r="L109" s="3">
        <f t="shared" si="59"/>
        <v>9.4339811320566032</v>
      </c>
      <c r="M109" s="3">
        <f t="shared" si="60"/>
        <v>8.6023252670426267</v>
      </c>
    </row>
    <row r="110" spans="1:15" ht="15" x14ac:dyDescent="0.2">
      <c r="A110" s="2">
        <v>8</v>
      </c>
      <c r="B110" s="3">
        <f t="shared" si="49"/>
        <v>9.2195444572928871</v>
      </c>
      <c r="C110" s="3">
        <f t="shared" si="50"/>
        <v>9.2195444572928871</v>
      </c>
      <c r="D110" s="3">
        <f t="shared" si="51"/>
        <v>9.8994949366116654</v>
      </c>
      <c r="E110" s="3">
        <f t="shared" si="52"/>
        <v>8.4852813742385695</v>
      </c>
      <c r="F110" s="3">
        <f t="shared" si="53"/>
        <v>1</v>
      </c>
      <c r="G110" s="3">
        <f t="shared" si="54"/>
        <v>1</v>
      </c>
      <c r="H110" s="3">
        <f t="shared" si="55"/>
        <v>1.4142135623730951</v>
      </c>
      <c r="I110" s="3">
        <f t="shared" si="56"/>
        <v>0</v>
      </c>
      <c r="J110" s="3">
        <f t="shared" si="57"/>
        <v>9.8994949366116654</v>
      </c>
      <c r="K110" s="3">
        <f t="shared" si="58"/>
        <v>9.2195444572928871</v>
      </c>
      <c r="L110" s="3">
        <f t="shared" si="59"/>
        <v>9.2195444572928871</v>
      </c>
      <c r="M110" s="3">
        <f t="shared" si="60"/>
        <v>8.4852813742385695</v>
      </c>
    </row>
    <row r="111" spans="1:15" ht="15" x14ac:dyDescent="0.2">
      <c r="A111" s="2">
        <v>9</v>
      </c>
      <c r="B111" s="3">
        <f t="shared" si="49"/>
        <v>13</v>
      </c>
      <c r="C111" s="3">
        <f t="shared" si="50"/>
        <v>14.035668847618199</v>
      </c>
      <c r="D111" s="3">
        <f t="shared" si="51"/>
        <v>14</v>
      </c>
      <c r="E111" s="3">
        <f t="shared" si="52"/>
        <v>13.038404810405298</v>
      </c>
      <c r="F111" s="3">
        <f t="shared" si="53"/>
        <v>9.2195444572928871</v>
      </c>
      <c r="G111" s="3">
        <f t="shared" si="54"/>
        <v>10.63014581273465</v>
      </c>
      <c r="H111" s="3">
        <f t="shared" si="55"/>
        <v>10</v>
      </c>
      <c r="I111" s="3">
        <f t="shared" si="56"/>
        <v>9.8994949366116654</v>
      </c>
      <c r="J111" s="3">
        <f t="shared" si="57"/>
        <v>0</v>
      </c>
      <c r="K111" s="3">
        <f t="shared" si="58"/>
        <v>1</v>
      </c>
      <c r="L111" s="3">
        <f t="shared" si="59"/>
        <v>1</v>
      </c>
      <c r="M111" s="3">
        <f t="shared" si="60"/>
        <v>1.4142135623730951</v>
      </c>
    </row>
    <row r="112" spans="1:15" ht="15" x14ac:dyDescent="0.2">
      <c r="A112" s="2">
        <v>10</v>
      </c>
      <c r="B112" s="3">
        <f t="shared" si="49"/>
        <v>13.038404810405298</v>
      </c>
      <c r="C112" s="3">
        <f t="shared" si="50"/>
        <v>14</v>
      </c>
      <c r="D112" s="3">
        <f t="shared" si="51"/>
        <v>14.035668847618199</v>
      </c>
      <c r="E112" s="3">
        <f t="shared" si="52"/>
        <v>13</v>
      </c>
      <c r="F112" s="3">
        <f t="shared" si="53"/>
        <v>8.4852813742385695</v>
      </c>
      <c r="G112" s="3">
        <f t="shared" si="54"/>
        <v>9.8994949366116654</v>
      </c>
      <c r="H112" s="3">
        <f t="shared" si="55"/>
        <v>9.2195444572928871</v>
      </c>
      <c r="I112" s="3">
        <f t="shared" si="56"/>
        <v>9.2195444572928871</v>
      </c>
      <c r="J112" s="3">
        <f t="shared" si="57"/>
        <v>1</v>
      </c>
      <c r="K112" s="3">
        <f t="shared" si="58"/>
        <v>0</v>
      </c>
      <c r="L112" s="3">
        <f t="shared" si="59"/>
        <v>1.4142135623730951</v>
      </c>
      <c r="M112" s="3">
        <f t="shared" si="60"/>
        <v>1</v>
      </c>
    </row>
    <row r="113" spans="1:13" ht="15" x14ac:dyDescent="0.2">
      <c r="A113" s="2">
        <v>11</v>
      </c>
      <c r="B113" s="3">
        <f t="shared" si="49"/>
        <v>12</v>
      </c>
      <c r="C113" s="3">
        <f t="shared" si="50"/>
        <v>13.038404810405298</v>
      </c>
      <c r="D113" s="3">
        <f t="shared" si="51"/>
        <v>13</v>
      </c>
      <c r="E113" s="3">
        <f t="shared" si="52"/>
        <v>12.041594578792296</v>
      </c>
      <c r="F113" s="3">
        <f t="shared" si="53"/>
        <v>8.6023252670426267</v>
      </c>
      <c r="G113" s="3">
        <f t="shared" si="54"/>
        <v>10</v>
      </c>
      <c r="H113" s="3">
        <f t="shared" si="55"/>
        <v>9.4339811320566032</v>
      </c>
      <c r="I113" s="3">
        <f t="shared" si="56"/>
        <v>9.2195444572928871</v>
      </c>
      <c r="J113" s="3">
        <f t="shared" si="57"/>
        <v>1</v>
      </c>
      <c r="K113" s="3">
        <f t="shared" si="58"/>
        <v>1.4142135623730951</v>
      </c>
      <c r="L113" s="3">
        <f t="shared" si="59"/>
        <v>0</v>
      </c>
      <c r="M113" s="3">
        <f t="shared" si="60"/>
        <v>1</v>
      </c>
    </row>
    <row r="114" spans="1:13" ht="15" x14ac:dyDescent="0.2">
      <c r="A114" s="2">
        <v>12</v>
      </c>
      <c r="B114" s="3">
        <f t="shared" si="49"/>
        <v>12.041594578792296</v>
      </c>
      <c r="C114" s="3">
        <f t="shared" si="50"/>
        <v>13</v>
      </c>
      <c r="D114" s="3">
        <f t="shared" si="51"/>
        <v>13.038404810405298</v>
      </c>
      <c r="E114" s="3">
        <f t="shared" si="52"/>
        <v>12</v>
      </c>
      <c r="F114" s="3">
        <f t="shared" si="53"/>
        <v>7.810249675906654</v>
      </c>
      <c r="G114" s="3">
        <f t="shared" si="54"/>
        <v>9.2195444572928871</v>
      </c>
      <c r="H114" s="3">
        <f t="shared" si="55"/>
        <v>8.6023252670426267</v>
      </c>
      <c r="I114" s="3">
        <f t="shared" si="56"/>
        <v>8.4852813742385695</v>
      </c>
      <c r="J114" s="3">
        <f t="shared" si="57"/>
        <v>1.4142135623730951</v>
      </c>
      <c r="K114" s="3">
        <f t="shared" si="58"/>
        <v>1</v>
      </c>
      <c r="L114" s="3">
        <f t="shared" si="59"/>
        <v>1</v>
      </c>
      <c r="M114" s="3">
        <f t="shared" si="60"/>
        <v>0</v>
      </c>
    </row>
    <row r="116" spans="1:13" ht="15.75" customHeight="1" x14ac:dyDescent="0.25">
      <c r="A116" s="1" t="s">
        <v>0</v>
      </c>
      <c r="B116" s="1" t="s">
        <v>34</v>
      </c>
      <c r="C116" s="1" t="s">
        <v>35</v>
      </c>
      <c r="D116" s="8" t="s">
        <v>36</v>
      </c>
      <c r="E116" s="1" t="s">
        <v>38</v>
      </c>
      <c r="G116" s="1" t="s">
        <v>24</v>
      </c>
      <c r="H116" s="1" t="s">
        <v>55</v>
      </c>
    </row>
    <row r="117" spans="1:13" ht="15.75" customHeight="1" x14ac:dyDescent="0.25">
      <c r="A117" s="2">
        <v>1</v>
      </c>
      <c r="B117" s="3">
        <f>SUM(B103:B106,B108,B110)/5</f>
        <v>4.5267516039331968</v>
      </c>
      <c r="C117" s="3">
        <f>SUM(B111:B114,B107,B109)/6</f>
        <v>11.768273356423984</v>
      </c>
      <c r="D117" s="9">
        <f t="shared" ref="D117:D128" si="61">(C117-B117)/MAX(B117,C117)</f>
        <v>0.61534275531914251</v>
      </c>
      <c r="E117" s="72">
        <f>AVERAGE(D117:D128)</f>
        <v>0.3984592413037939</v>
      </c>
      <c r="G117" s="3" t="s">
        <v>7</v>
      </c>
      <c r="H117" s="3">
        <f>AVERAGE(D117:D120,D122,D124)</f>
        <v>0.37265432956282213</v>
      </c>
    </row>
    <row r="118" spans="1:13" ht="15.75" customHeight="1" x14ac:dyDescent="0.25">
      <c r="A118" s="2">
        <v>2</v>
      </c>
      <c r="B118" s="3">
        <f>SUM(C103:C106,C108,C110)/5</f>
        <v>4.5066505912555295</v>
      </c>
      <c r="C118" s="3">
        <f>SUM(C111:C114,C107,C109)/6</f>
        <v>12.450703245126357</v>
      </c>
      <c r="D118" s="9">
        <f t="shared" si="61"/>
        <v>0.63804047831438027</v>
      </c>
      <c r="E118" s="73"/>
      <c r="G118" s="3" t="s">
        <v>9</v>
      </c>
      <c r="H118" s="3">
        <f>AVERAGE(D121,D123,D125:D128)</f>
        <v>0.42426415304476589</v>
      </c>
    </row>
    <row r="119" spans="1:13" ht="15.75" customHeight="1" x14ac:dyDescent="0.25">
      <c r="A119" s="2">
        <v>3</v>
      </c>
      <c r="B119" s="3">
        <f>SUM(D103:D106,D108,D110)/5</f>
        <v>4.7887708623438829</v>
      </c>
      <c r="C119" s="3">
        <f>SUM(D111:D114,D107,D109)/6</f>
        <v>12.669654661623818</v>
      </c>
      <c r="D119" s="9">
        <f t="shared" si="61"/>
        <v>0.62202830382985941</v>
      </c>
      <c r="E119" s="73"/>
    </row>
    <row r="120" spans="1:13" ht="15.75" customHeight="1" x14ac:dyDescent="0.25">
      <c r="A120" s="2">
        <v>4</v>
      </c>
      <c r="B120" s="3">
        <f>SUM(E103:E106,E108,E110)/5</f>
        <v>4.2238078787809101</v>
      </c>
      <c r="C120" s="3">
        <f>SUM(E111:E114,E107,E109)/6</f>
        <v>11.533173130517023</v>
      </c>
      <c r="D120" s="9">
        <f t="shared" si="61"/>
        <v>0.6337687962383376</v>
      </c>
      <c r="E120" s="73"/>
    </row>
    <row r="121" spans="1:13" ht="15.75" customHeight="1" x14ac:dyDescent="0.25">
      <c r="A121" s="2">
        <v>5</v>
      </c>
      <c r="B121" s="3">
        <f>SUM(F111:F114,F107,F109)/5</f>
        <v>7.0234801548961485</v>
      </c>
      <c r="C121" s="3">
        <f>SUM(F103:F106,F108,F110)/6</f>
        <v>7.0272331281687164</v>
      </c>
      <c r="D121" s="9">
        <f t="shared" si="61"/>
        <v>5.340613018122351E-4</v>
      </c>
      <c r="E121" s="73"/>
    </row>
    <row r="122" spans="1:13" ht="15.75" customHeight="1" x14ac:dyDescent="0.25">
      <c r="A122" s="2">
        <v>6</v>
      </c>
      <c r="B122" s="3">
        <f>SUM(G103:G106,G108,G110)/5</f>
        <v>8.1498370413278405</v>
      </c>
      <c r="C122" s="3">
        <f>SUM(G111:G114,G107,G109)/6</f>
        <v>7.0272331281687146</v>
      </c>
      <c r="D122" s="9">
        <f t="shared" si="61"/>
        <v>-0.13774556564338639</v>
      </c>
      <c r="E122" s="73"/>
    </row>
    <row r="123" spans="1:13" ht="15.75" customHeight="1" x14ac:dyDescent="0.25">
      <c r="A123" s="2">
        <v>7</v>
      </c>
      <c r="B123" s="3">
        <f>SUM(H111:H114,H107,H109)/5</f>
        <v>7.651170171278423</v>
      </c>
      <c r="C123" s="3">
        <f>SUM(H103:H106,H108,H110)/6</f>
        <v>7.4812847705731365</v>
      </c>
      <c r="D123" s="9">
        <f t="shared" si="61"/>
        <v>-2.2203845542870818E-2</v>
      </c>
      <c r="E123" s="73"/>
    </row>
    <row r="124" spans="1:13" ht="15.75" customHeight="1" x14ac:dyDescent="0.25">
      <c r="A124" s="2">
        <v>8</v>
      </c>
      <c r="B124" s="3">
        <f>SUM(I103:I106,I108,I110)/5</f>
        <v>7.5647730450872022</v>
      </c>
      <c r="C124" s="3">
        <f>SUM(I111:I114,I107,I109)/6</f>
        <v>6.5396797979681835</v>
      </c>
      <c r="D124" s="9">
        <f t="shared" si="61"/>
        <v>-0.13550879068140001</v>
      </c>
      <c r="E124" s="73"/>
    </row>
    <row r="125" spans="1:13" ht="15.75" customHeight="1" x14ac:dyDescent="0.25">
      <c r="A125" s="2">
        <v>9</v>
      </c>
      <c r="B125" s="3">
        <f>SUM(J111:J114,J107,J109)/5</f>
        <v>4.5267516039331968</v>
      </c>
      <c r="C125" s="3">
        <f>SUM(J103:J106,J108,J110)/6</f>
        <v>12.433952401228302</v>
      </c>
      <c r="D125" s="9">
        <f t="shared" si="61"/>
        <v>0.63593622865356825</v>
      </c>
      <c r="E125" s="73"/>
    </row>
    <row r="126" spans="1:13" ht="15.75" customHeight="1" x14ac:dyDescent="0.25">
      <c r="A126" s="2">
        <v>10</v>
      </c>
      <c r="B126" s="3">
        <f>SUM(K111:K114,K107,K109)/5</f>
        <v>4.2238078787809101</v>
      </c>
      <c r="C126" s="3">
        <f>SUM(K103:K106,K108,K110)/6</f>
        <v>12.198852175321342</v>
      </c>
      <c r="D126" s="9">
        <f t="shared" si="61"/>
        <v>0.65375366320728068</v>
      </c>
      <c r="E126" s="73"/>
    </row>
    <row r="127" spans="1:13" ht="15.75" customHeight="1" x14ac:dyDescent="0.25">
      <c r="A127" s="2">
        <v>11</v>
      </c>
      <c r="B127" s="3">
        <f>SUM(L111:L114,L107,L109)/5</f>
        <v>4.2901039922944646</v>
      </c>
      <c r="C127" s="3">
        <f>SUM(L103:L106,L108,L110)/6</f>
        <v>11.54992397441508</v>
      </c>
      <c r="D127" s="9">
        <f t="shared" si="61"/>
        <v>0.62855997997928581</v>
      </c>
      <c r="E127" s="73"/>
    </row>
    <row r="128" spans="1:13" ht="15.75" customHeight="1" x14ac:dyDescent="0.25">
      <c r="A128" s="2">
        <v>12</v>
      </c>
      <c r="B128" s="3">
        <f>SUM(M111:M114,M107,M109)/5</f>
        <v>3.9653577010644754</v>
      </c>
      <c r="C128" s="3">
        <f>SUM(M103:M106,M108,M110)/6</f>
        <v>11.297470870121508</v>
      </c>
      <c r="D128" s="9">
        <f t="shared" si="61"/>
        <v>0.64900483066951897</v>
      </c>
      <c r="E128" s="74"/>
    </row>
    <row r="130" spans="1:15" ht="15.75" customHeight="1" x14ac:dyDescent="0.25">
      <c r="A130" s="78" t="s">
        <v>39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80"/>
    </row>
    <row r="131" spans="1:15" ht="15.75" customHeight="1" x14ac:dyDescent="0.25">
      <c r="A131" s="8" t="s">
        <v>0</v>
      </c>
      <c r="B131" s="8" t="s">
        <v>19</v>
      </c>
      <c r="C131" s="8" t="s">
        <v>31</v>
      </c>
      <c r="D131" s="8" t="s">
        <v>40</v>
      </c>
      <c r="E131" s="8" t="s">
        <v>41</v>
      </c>
      <c r="F131" s="8" t="s">
        <v>36</v>
      </c>
      <c r="G131" s="1" t="s">
        <v>38</v>
      </c>
      <c r="H131" s="1" t="s">
        <v>24</v>
      </c>
      <c r="I131" s="1" t="s">
        <v>55</v>
      </c>
    </row>
    <row r="132" spans="1:15" ht="15.75" customHeight="1" x14ac:dyDescent="0.25">
      <c r="A132" s="9">
        <v>1</v>
      </c>
      <c r="B132" s="9" t="str">
        <f t="shared" ref="B132:B143" si="62">VLOOKUP(A132, A62:E73, 5, FALSE)</f>
        <v>A</v>
      </c>
      <c r="C132" s="9" t="s">
        <v>9</v>
      </c>
      <c r="D132" s="9">
        <f t="shared" ref="D132:D135" si="63">SQRT((B2-$B$83)^2 + (C2-$C$83)^2)</f>
        <v>3.2871804872193366</v>
      </c>
      <c r="E132" s="3">
        <f t="shared" ref="E132:E135" si="64">SQRT((B2-$B$84)^2 + (C2-$C$84)^2)</f>
        <v>11.036555420762202</v>
      </c>
      <c r="F132" s="9">
        <f t="shared" ref="F132:F143" si="65">(E132-D132)/MAX(D132,E132)</f>
        <v>0.70215521402307979</v>
      </c>
      <c r="G132" s="72">
        <f>AVERAGE(F132:F143)</f>
        <v>0.51595463490246118</v>
      </c>
      <c r="H132" s="3" t="s">
        <v>7</v>
      </c>
      <c r="I132" s="3">
        <f>AVERAGE(F132:F135,F137,F139)</f>
        <v>0.4909432579575887</v>
      </c>
    </row>
    <row r="133" spans="1:15" ht="15.75" customHeight="1" x14ac:dyDescent="0.25">
      <c r="A133" s="9">
        <v>2</v>
      </c>
      <c r="B133" s="9" t="str">
        <f t="shared" si="62"/>
        <v>A</v>
      </c>
      <c r="C133" s="9" t="s">
        <v>9</v>
      </c>
      <c r="D133" s="9">
        <f t="shared" si="63"/>
        <v>3.2360813064912666</v>
      </c>
      <c r="E133" s="3">
        <f t="shared" si="64"/>
        <v>11.809835825371248</v>
      </c>
      <c r="F133" s="9">
        <f t="shared" si="65"/>
        <v>0.72598422583156119</v>
      </c>
      <c r="G133" s="73"/>
      <c r="H133" s="3" t="s">
        <v>9</v>
      </c>
      <c r="I133" s="3">
        <f>AVERAGE(F136,F138,F140:F143)</f>
        <v>0.54096601184733362</v>
      </c>
    </row>
    <row r="134" spans="1:15" ht="15.75" customHeight="1" x14ac:dyDescent="0.25">
      <c r="A134" s="9">
        <v>3</v>
      </c>
      <c r="B134" s="9" t="str">
        <f t="shared" si="62"/>
        <v>A</v>
      </c>
      <c r="C134" s="9" t="s">
        <v>9</v>
      </c>
      <c r="D134" s="9">
        <f t="shared" si="63"/>
        <v>3.8908725099762509</v>
      </c>
      <c r="E134" s="3">
        <f t="shared" si="64"/>
        <v>12.005785642301333</v>
      </c>
      <c r="F134" s="9">
        <f t="shared" si="65"/>
        <v>0.67591687658764266</v>
      </c>
      <c r="G134" s="73"/>
    </row>
    <row r="135" spans="1:15" ht="15.75" customHeight="1" x14ac:dyDescent="0.25">
      <c r="A135" s="9">
        <v>4</v>
      </c>
      <c r="B135" s="9" t="str">
        <f t="shared" si="62"/>
        <v>A</v>
      </c>
      <c r="C135" s="9" t="s">
        <v>9</v>
      </c>
      <c r="D135" s="9">
        <f t="shared" si="63"/>
        <v>2.4776781245530843</v>
      </c>
      <c r="E135" s="3">
        <f t="shared" si="64"/>
        <v>10.82307206336948</v>
      </c>
      <c r="F135" s="9">
        <f t="shared" si="65"/>
        <v>0.77107441306440649</v>
      </c>
      <c r="G135" s="73"/>
    </row>
    <row r="136" spans="1:15" ht="15.75" customHeight="1" x14ac:dyDescent="0.25">
      <c r="A136" s="9">
        <v>5</v>
      </c>
      <c r="B136" s="9" t="str">
        <f t="shared" si="62"/>
        <v>C</v>
      </c>
      <c r="C136" s="9" t="s">
        <v>7</v>
      </c>
      <c r="D136" s="9">
        <f>SQRT((B6-$B$84)^2 + (C6-$C$84)^2)</f>
        <v>5.5502752684489032</v>
      </c>
      <c r="E136" s="3">
        <f>SQRT((B6-$B$83)^2 + (C6-$C$83)^2)</f>
        <v>6.7679801680823175</v>
      </c>
      <c r="F136" s="9">
        <f t="shared" si="65"/>
        <v>0.17992146392155381</v>
      </c>
      <c r="G136" s="73"/>
    </row>
    <row r="137" spans="1:15" ht="15.75" customHeight="1" x14ac:dyDescent="0.25">
      <c r="A137" s="9">
        <v>6</v>
      </c>
      <c r="B137" s="9" t="str">
        <f t="shared" si="62"/>
        <v>A</v>
      </c>
      <c r="C137" s="9" t="s">
        <v>9</v>
      </c>
      <c r="D137" s="9">
        <f>SQRT((B7-$B$83)^2 + (C7-$C$83)^2)</f>
        <v>6.7433094413813031</v>
      </c>
      <c r="E137" s="3">
        <f>SQRT((B7-$B$84)^2 + (C7-$C$84)^2)</f>
        <v>6.9621995247351407</v>
      </c>
      <c r="F137" s="9">
        <f t="shared" si="65"/>
        <v>3.1439788902367712E-2</v>
      </c>
      <c r="G137" s="73"/>
    </row>
    <row r="138" spans="1:15" ht="15.75" customHeight="1" x14ac:dyDescent="0.25">
      <c r="A138" s="9">
        <v>7</v>
      </c>
      <c r="B138" s="9" t="str">
        <f t="shared" si="62"/>
        <v>C</v>
      </c>
      <c r="C138" s="9" t="s">
        <v>7</v>
      </c>
      <c r="D138" s="9">
        <f>SQRT((B8-$B$84)^2 + (C8-$C$84)^2)</f>
        <v>6.335525936249403</v>
      </c>
      <c r="E138" s="3">
        <f>SQRT((B8-$B$83)^2 + (C8-$C$83)^2)</f>
        <v>7.4255564699818208</v>
      </c>
      <c r="F138" s="9">
        <f t="shared" si="65"/>
        <v>0.14679445751155759</v>
      </c>
      <c r="G138" s="73"/>
    </row>
    <row r="139" spans="1:15" ht="15.75" customHeight="1" x14ac:dyDescent="0.25">
      <c r="A139" s="9">
        <v>8</v>
      </c>
      <c r="B139" s="9" t="str">
        <f t="shared" si="62"/>
        <v>A</v>
      </c>
      <c r="C139" s="9" t="s">
        <v>9</v>
      </c>
      <c r="D139" s="9">
        <f>SQRT((B9-$B$83)^2 + (C9-$C$83)^2)</f>
        <v>6.0115629322904773</v>
      </c>
      <c r="E139" s="3">
        <f>SQRT((B9-$B$84)^2 + (C9-$C$84)^2)</f>
        <v>6.2561081263744853</v>
      </c>
      <c r="F139" s="9">
        <f t="shared" si="65"/>
        <v>3.9089029336474373E-2</v>
      </c>
      <c r="G139" s="73"/>
    </row>
    <row r="140" spans="1:15" ht="15.75" customHeight="1" x14ac:dyDescent="0.25">
      <c r="A140" s="9">
        <v>9</v>
      </c>
      <c r="B140" s="9" t="str">
        <f t="shared" si="62"/>
        <v>C</v>
      </c>
      <c r="C140" s="9" t="s">
        <v>7</v>
      </c>
      <c r="D140" s="9">
        <f t="shared" ref="D140:D143" si="66">SQRT((B10-$B$84)^2 + (C10-$C$84)^2)</f>
        <v>3.6704525909242069</v>
      </c>
      <c r="E140" s="3">
        <f t="shared" ref="E140:E143" si="67">SQRT((B10-$B$83)^2 + (C10-$C$83)^2)</f>
        <v>11.682132605916705</v>
      </c>
      <c r="F140" s="9">
        <f t="shared" si="65"/>
        <v>0.68580628942140109</v>
      </c>
      <c r="G140" s="73"/>
    </row>
    <row r="141" spans="1:15" ht="15.75" customHeight="1" x14ac:dyDescent="0.25">
      <c r="A141" s="9">
        <v>10</v>
      </c>
      <c r="B141" s="9" t="str">
        <f t="shared" si="62"/>
        <v>C</v>
      </c>
      <c r="C141" s="9" t="s">
        <v>7</v>
      </c>
      <c r="D141" s="9">
        <f t="shared" si="66"/>
        <v>2.967415635794143</v>
      </c>
      <c r="E141" s="3">
        <f t="shared" si="67"/>
        <v>11.48066006619635</v>
      </c>
      <c r="F141" s="9">
        <f t="shared" si="65"/>
        <v>0.74152917875067126</v>
      </c>
      <c r="G141" s="73"/>
    </row>
    <row r="142" spans="1:15" ht="15.75" customHeight="1" x14ac:dyDescent="0.25">
      <c r="A142" s="9">
        <v>11</v>
      </c>
      <c r="B142" s="9" t="str">
        <f t="shared" si="62"/>
        <v>C</v>
      </c>
      <c r="C142" s="9" t="s">
        <v>7</v>
      </c>
      <c r="D142" s="9">
        <f t="shared" si="66"/>
        <v>3.1313823713426561</v>
      </c>
      <c r="E142" s="3">
        <f t="shared" si="67"/>
        <v>10.714735440296954</v>
      </c>
      <c r="F142" s="9">
        <f t="shared" si="65"/>
        <v>0.70774991237153007</v>
      </c>
      <c r="G142" s="73"/>
    </row>
    <row r="143" spans="1:15" ht="15.75" customHeight="1" x14ac:dyDescent="0.25">
      <c r="A143" s="9">
        <v>12</v>
      </c>
      <c r="B143" s="9" t="str">
        <f t="shared" si="62"/>
        <v>C</v>
      </c>
      <c r="C143" s="9" t="s">
        <v>7</v>
      </c>
      <c r="D143" s="9">
        <f t="shared" si="66"/>
        <v>2.2669117514559076</v>
      </c>
      <c r="E143" s="3">
        <f t="shared" si="67"/>
        <v>10.494707660954111</v>
      </c>
      <c r="F143" s="9">
        <f t="shared" si="65"/>
        <v>0.78399476910728783</v>
      </c>
      <c r="G143" s="74"/>
    </row>
  </sheetData>
  <mergeCells count="28">
    <mergeCell ref="I23:N23"/>
    <mergeCell ref="A26:O26"/>
    <mergeCell ref="A27:D27"/>
    <mergeCell ref="E27:E28"/>
    <mergeCell ref="G27:I27"/>
    <mergeCell ref="J27:L27"/>
    <mergeCell ref="M27:O27"/>
    <mergeCell ref="A43:O43"/>
    <mergeCell ref="A44:D44"/>
    <mergeCell ref="E44:E45"/>
    <mergeCell ref="G44:I44"/>
    <mergeCell ref="J44:L44"/>
    <mergeCell ref="M44:O44"/>
    <mergeCell ref="A60:O60"/>
    <mergeCell ref="A80:C80"/>
    <mergeCell ref="B81:C81"/>
    <mergeCell ref="E117:E128"/>
    <mergeCell ref="A86:O86"/>
    <mergeCell ref="A101:O101"/>
    <mergeCell ref="A130:O130"/>
    <mergeCell ref="G132:G143"/>
    <mergeCell ref="A61:D61"/>
    <mergeCell ref="E61:E62"/>
    <mergeCell ref="G61:I61"/>
    <mergeCell ref="J61:L61"/>
    <mergeCell ref="M61:O61"/>
    <mergeCell ref="A78:O78"/>
    <mergeCell ref="A81:A8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N44"/>
  <sheetViews>
    <sheetView workbookViewId="0"/>
  </sheetViews>
  <sheetFormatPr defaultColWidth="12.5703125" defaultRowHeight="15.75" customHeight="1" x14ac:dyDescent="0.2"/>
  <cols>
    <col min="3" max="3" width="20.7109375" customWidth="1"/>
    <col min="4" max="4" width="13.7109375" customWidth="1"/>
    <col min="5" max="7" width="17.28515625" customWidth="1"/>
    <col min="13" max="14" width="10.28515625" customWidth="1"/>
  </cols>
  <sheetData>
    <row r="2" spans="1:14" ht="15" x14ac:dyDescent="0.2">
      <c r="F2" s="1" t="s">
        <v>3</v>
      </c>
      <c r="G2" s="1" t="s">
        <v>4</v>
      </c>
      <c r="M2" s="15"/>
      <c r="N2" s="15"/>
    </row>
    <row r="3" spans="1:14" ht="15" x14ac:dyDescent="0.2">
      <c r="B3" s="83" t="s">
        <v>38</v>
      </c>
      <c r="C3" s="70"/>
      <c r="D3" s="71"/>
      <c r="F3" s="2">
        <v>0</v>
      </c>
      <c r="G3" s="2" t="s">
        <v>7</v>
      </c>
      <c r="M3" s="15"/>
      <c r="N3" s="15"/>
    </row>
    <row r="4" spans="1:14" ht="15" x14ac:dyDescent="0.2">
      <c r="B4" s="11" t="s">
        <v>42</v>
      </c>
      <c r="C4" s="11" t="s">
        <v>43</v>
      </c>
      <c r="D4" s="11" t="s">
        <v>44</v>
      </c>
      <c r="F4" s="2">
        <v>1</v>
      </c>
      <c r="G4" s="2" t="s">
        <v>8</v>
      </c>
      <c r="M4" s="15"/>
      <c r="N4" s="15"/>
    </row>
    <row r="5" spans="1:14" ht="15" x14ac:dyDescent="0.2">
      <c r="B5" s="38">
        <v>0.171573</v>
      </c>
      <c r="C5" s="13">
        <f>'Exemplo 4'!E68</f>
        <v>0.1715728752538099</v>
      </c>
      <c r="D5" s="39">
        <f>B5-C5</f>
        <v>1.247461900999447E-7</v>
      </c>
      <c r="F5" s="2">
        <v>2</v>
      </c>
      <c r="G5" s="2" t="s">
        <v>9</v>
      </c>
      <c r="M5" s="15"/>
      <c r="N5" s="15"/>
    </row>
    <row r="6" spans="1:14" ht="12.75" x14ac:dyDescent="0.2">
      <c r="M6" s="15"/>
      <c r="N6" s="14"/>
    </row>
    <row r="7" spans="1:14" ht="12.75" x14ac:dyDescent="0.2">
      <c r="M7" s="15"/>
      <c r="N7" s="14"/>
    </row>
    <row r="8" spans="1:14" ht="12.75" x14ac:dyDescent="0.2">
      <c r="M8" s="15"/>
      <c r="N8" s="14"/>
    </row>
    <row r="9" spans="1:14" ht="12.75" x14ac:dyDescent="0.2">
      <c r="A9" s="14"/>
      <c r="B9" s="83" t="s">
        <v>45</v>
      </c>
      <c r="C9" s="70"/>
      <c r="D9" s="70"/>
      <c r="E9" s="71"/>
      <c r="F9" s="14"/>
      <c r="G9" s="14"/>
    </row>
    <row r="10" spans="1:14" ht="15.75" customHeight="1" x14ac:dyDescent="0.25">
      <c r="A10" s="15"/>
      <c r="B10" s="16" t="s">
        <v>24</v>
      </c>
      <c r="C10" s="16" t="s">
        <v>42</v>
      </c>
      <c r="D10" s="17" t="s">
        <v>43</v>
      </c>
      <c r="E10" s="16" t="s">
        <v>44</v>
      </c>
      <c r="F10" s="15"/>
      <c r="G10" s="15"/>
    </row>
    <row r="11" spans="1:14" ht="12.75" x14ac:dyDescent="0.2">
      <c r="A11" s="14"/>
      <c r="B11" s="13">
        <v>0</v>
      </c>
      <c r="C11" s="18">
        <v>0.37265432956282202</v>
      </c>
      <c r="D11" s="12">
        <v>0.37265432956282213</v>
      </c>
      <c r="E11" s="19">
        <f>D11-C11</f>
        <v>0</v>
      </c>
    </row>
    <row r="12" spans="1:14" ht="12.75" x14ac:dyDescent="0.2">
      <c r="A12" s="14"/>
      <c r="B12" s="13">
        <v>1</v>
      </c>
      <c r="C12" s="40" t="s">
        <v>56</v>
      </c>
      <c r="D12" s="41" t="s">
        <v>57</v>
      </c>
      <c r="E12" s="41" t="s">
        <v>57</v>
      </c>
    </row>
    <row r="13" spans="1:14" ht="12.75" x14ac:dyDescent="0.2">
      <c r="A13" s="14"/>
      <c r="B13" s="13">
        <v>2</v>
      </c>
      <c r="C13" s="18">
        <v>0.424264153044765</v>
      </c>
      <c r="D13" s="12">
        <v>0.42426415304476589</v>
      </c>
      <c r="E13" s="19">
        <f>D13-C13</f>
        <v>8.8817841970012523E-16</v>
      </c>
    </row>
    <row r="14" spans="1:14" ht="12.75" x14ac:dyDescent="0.2">
      <c r="B14" s="14"/>
      <c r="C14" s="42"/>
    </row>
    <row r="16" spans="1:14" ht="12.75" x14ac:dyDescent="0.2">
      <c r="B16" s="83" t="s">
        <v>46</v>
      </c>
      <c r="C16" s="70"/>
      <c r="D16" s="71"/>
      <c r="H16" s="83" t="s">
        <v>47</v>
      </c>
      <c r="I16" s="70"/>
      <c r="J16" s="70"/>
      <c r="K16" s="70"/>
      <c r="L16" s="70"/>
      <c r="M16" s="70"/>
      <c r="N16" s="71"/>
    </row>
    <row r="17" spans="2:14" ht="15.75" customHeight="1" x14ac:dyDescent="0.25">
      <c r="B17" s="16" t="s">
        <v>26</v>
      </c>
      <c r="C17" s="16" t="s">
        <v>42</v>
      </c>
      <c r="D17" s="16" t="s">
        <v>43</v>
      </c>
      <c r="H17" s="16" t="s">
        <v>24</v>
      </c>
      <c r="I17" s="85" t="s">
        <v>48</v>
      </c>
      <c r="J17" s="71"/>
      <c r="K17" s="86" t="s">
        <v>42</v>
      </c>
      <c r="L17" s="87"/>
      <c r="M17" s="88" t="s">
        <v>43</v>
      </c>
      <c r="N17" s="71"/>
    </row>
    <row r="18" spans="2:14" ht="12.75" x14ac:dyDescent="0.2">
      <c r="B18" s="13">
        <v>1</v>
      </c>
      <c r="C18" s="13">
        <v>0</v>
      </c>
      <c r="D18" s="20" t="s">
        <v>7</v>
      </c>
      <c r="H18" s="21">
        <v>0</v>
      </c>
      <c r="I18" s="21">
        <v>5</v>
      </c>
      <c r="J18" s="21">
        <v>5</v>
      </c>
      <c r="K18" s="21">
        <v>3.8333333333333299</v>
      </c>
      <c r="L18" s="21">
        <v>3.6666666666666599</v>
      </c>
      <c r="M18" s="43">
        <v>3.8333333333333335</v>
      </c>
      <c r="N18" s="44">
        <v>3.6666666666666665</v>
      </c>
    </row>
    <row r="19" spans="2:14" ht="12.75" x14ac:dyDescent="0.2">
      <c r="B19" s="13">
        <v>2</v>
      </c>
      <c r="C19" s="13">
        <v>0</v>
      </c>
      <c r="D19" s="20" t="s">
        <v>7</v>
      </c>
      <c r="H19" s="21">
        <v>1</v>
      </c>
      <c r="I19" s="21">
        <v>8</v>
      </c>
      <c r="J19" s="21">
        <v>1</v>
      </c>
      <c r="K19" s="21">
        <v>8</v>
      </c>
      <c r="L19" s="21">
        <v>0</v>
      </c>
      <c r="M19" s="45" t="s">
        <v>57</v>
      </c>
      <c r="N19" s="41" t="s">
        <v>57</v>
      </c>
    </row>
    <row r="20" spans="2:14" ht="15" x14ac:dyDescent="0.2">
      <c r="B20" s="13">
        <v>3</v>
      </c>
      <c r="C20" s="13">
        <v>0</v>
      </c>
      <c r="D20" s="20" t="s">
        <v>7</v>
      </c>
      <c r="H20" s="21">
        <v>2</v>
      </c>
      <c r="I20" s="21">
        <v>5</v>
      </c>
      <c r="J20" s="21">
        <v>12</v>
      </c>
      <c r="K20" s="21">
        <v>3.8333333333333299</v>
      </c>
      <c r="L20" s="21">
        <v>2.6666666666666599</v>
      </c>
      <c r="M20" s="3">
        <v>3.8333333333333335</v>
      </c>
      <c r="N20" s="3">
        <v>12.666666666666666</v>
      </c>
    </row>
    <row r="21" spans="2:14" ht="12.75" x14ac:dyDescent="0.2">
      <c r="B21" s="13">
        <v>4</v>
      </c>
      <c r="C21" s="13">
        <v>0</v>
      </c>
      <c r="D21" s="20" t="s">
        <v>7</v>
      </c>
      <c r="H21" s="14"/>
      <c r="I21" s="14"/>
      <c r="J21" s="14"/>
      <c r="K21" s="14"/>
      <c r="L21" s="14"/>
      <c r="M21" s="14"/>
      <c r="N21" s="14"/>
    </row>
    <row r="22" spans="2:14" ht="12.75" x14ac:dyDescent="0.2">
      <c r="B22" s="13">
        <v>5</v>
      </c>
      <c r="C22" s="13">
        <v>2</v>
      </c>
      <c r="D22" s="20" t="s">
        <v>9</v>
      </c>
      <c r="H22" s="14"/>
      <c r="I22" s="14"/>
      <c r="J22" s="14"/>
      <c r="K22" s="14"/>
      <c r="L22" s="14"/>
      <c r="M22" s="14"/>
      <c r="N22" s="14"/>
    </row>
    <row r="23" spans="2:14" ht="12.75" x14ac:dyDescent="0.2">
      <c r="B23" s="13">
        <v>6</v>
      </c>
      <c r="C23" s="13">
        <v>0</v>
      </c>
      <c r="D23" s="20" t="s">
        <v>7</v>
      </c>
      <c r="H23" s="14"/>
      <c r="I23" s="14"/>
      <c r="J23" s="14"/>
      <c r="K23" s="14"/>
      <c r="L23" s="14"/>
      <c r="M23" s="14"/>
      <c r="N23" s="14"/>
    </row>
    <row r="24" spans="2:14" ht="12.75" x14ac:dyDescent="0.2">
      <c r="B24" s="13">
        <v>7</v>
      </c>
      <c r="C24" s="13">
        <v>2</v>
      </c>
      <c r="D24" s="20" t="s">
        <v>9</v>
      </c>
    </row>
    <row r="25" spans="2:14" ht="12.75" x14ac:dyDescent="0.2">
      <c r="B25" s="13">
        <v>8</v>
      </c>
      <c r="C25" s="13">
        <v>0</v>
      </c>
      <c r="D25" s="20" t="s">
        <v>7</v>
      </c>
    </row>
    <row r="26" spans="2:14" ht="12.75" x14ac:dyDescent="0.2">
      <c r="B26" s="13">
        <v>9</v>
      </c>
      <c r="C26" s="13">
        <v>2</v>
      </c>
      <c r="D26" s="20" t="s">
        <v>9</v>
      </c>
    </row>
    <row r="27" spans="2:14" ht="12.75" x14ac:dyDescent="0.2">
      <c r="B27" s="13">
        <v>10</v>
      </c>
      <c r="C27" s="13">
        <v>2</v>
      </c>
      <c r="D27" s="20" t="s">
        <v>9</v>
      </c>
    </row>
    <row r="28" spans="2:14" ht="12.75" x14ac:dyDescent="0.2">
      <c r="B28" s="13">
        <v>11</v>
      </c>
      <c r="C28" s="13">
        <v>2</v>
      </c>
      <c r="D28" s="20" t="s">
        <v>9</v>
      </c>
    </row>
    <row r="29" spans="2:14" ht="12.75" x14ac:dyDescent="0.2">
      <c r="B29" s="13">
        <v>12</v>
      </c>
      <c r="C29" s="13">
        <v>2</v>
      </c>
      <c r="D29" s="20" t="s">
        <v>9</v>
      </c>
    </row>
    <row r="31" spans="2:14" ht="12.75" x14ac:dyDescent="0.2">
      <c r="B31" s="83" t="s">
        <v>49</v>
      </c>
      <c r="C31" s="70"/>
      <c r="D31" s="70"/>
      <c r="E31" s="71"/>
      <c r="F31" s="14"/>
      <c r="G31" s="14"/>
    </row>
    <row r="32" spans="2:14" ht="15" x14ac:dyDescent="0.25">
      <c r="B32" s="16" t="s">
        <v>26</v>
      </c>
      <c r="C32" s="16" t="s">
        <v>42</v>
      </c>
      <c r="D32" s="16" t="s">
        <v>43</v>
      </c>
      <c r="E32" s="16" t="s">
        <v>44</v>
      </c>
      <c r="F32" s="15"/>
      <c r="G32" s="15"/>
    </row>
    <row r="33" spans="2:7" ht="12.75" x14ac:dyDescent="0.2">
      <c r="B33" s="13">
        <v>1</v>
      </c>
      <c r="C33" s="46">
        <v>0.61534275531914195</v>
      </c>
      <c r="D33" s="44">
        <v>0.61534275531914251</v>
      </c>
      <c r="E33" s="35">
        <f t="shared" ref="E33:E44" si="0">ABS(C33-D33)</f>
        <v>5.5511151231257827E-16</v>
      </c>
      <c r="F33" s="36"/>
      <c r="G33" s="36"/>
    </row>
    <row r="34" spans="2:7" ht="12.75" x14ac:dyDescent="0.2">
      <c r="B34" s="13">
        <v>2</v>
      </c>
      <c r="C34" s="46">
        <v>0.63804047831438004</v>
      </c>
      <c r="D34" s="44">
        <v>0.63804047831438027</v>
      </c>
      <c r="E34" s="35">
        <f t="shared" si="0"/>
        <v>2.2204460492503131E-16</v>
      </c>
      <c r="F34" s="36"/>
      <c r="G34" s="36"/>
    </row>
    <row r="35" spans="2:7" ht="12.75" x14ac:dyDescent="0.2">
      <c r="B35" s="13">
        <v>3</v>
      </c>
      <c r="C35" s="46">
        <v>0.62202830382985896</v>
      </c>
      <c r="D35" s="44">
        <v>0.62202830382985941</v>
      </c>
      <c r="E35" s="35">
        <f t="shared" si="0"/>
        <v>4.4408920985006262E-16</v>
      </c>
      <c r="F35" s="36"/>
      <c r="G35" s="36"/>
    </row>
    <row r="36" spans="2:7" ht="12.75" x14ac:dyDescent="0.2">
      <c r="B36" s="13">
        <v>4</v>
      </c>
      <c r="C36" s="46">
        <v>0.63376879623833704</v>
      </c>
      <c r="D36" s="44">
        <v>0.6337687962383376</v>
      </c>
      <c r="E36" s="35">
        <f t="shared" si="0"/>
        <v>5.5511151231257827E-16</v>
      </c>
      <c r="F36" s="36"/>
      <c r="G36" s="36"/>
    </row>
    <row r="37" spans="2:7" ht="12.75" x14ac:dyDescent="0.2">
      <c r="B37" s="13">
        <v>5</v>
      </c>
      <c r="C37" s="46">
        <v>5.3406130181248696E-4</v>
      </c>
      <c r="D37" s="44">
        <v>5.340613018122351E-4</v>
      </c>
      <c r="E37" s="35">
        <f t="shared" si="0"/>
        <v>2.5186016466838268E-16</v>
      </c>
      <c r="F37" s="36"/>
      <c r="G37" s="36"/>
    </row>
    <row r="38" spans="2:7" ht="12.75" x14ac:dyDescent="0.2">
      <c r="B38" s="13">
        <v>6</v>
      </c>
      <c r="C38" s="46">
        <v>-0.137745565643385</v>
      </c>
      <c r="D38" s="44">
        <v>-0.13774556564338639</v>
      </c>
      <c r="E38" s="35">
        <f t="shared" si="0"/>
        <v>1.3877787807814457E-15</v>
      </c>
      <c r="F38" s="36"/>
      <c r="G38" s="36"/>
    </row>
    <row r="39" spans="2:7" ht="12.75" x14ac:dyDescent="0.2">
      <c r="B39" s="13">
        <v>7</v>
      </c>
      <c r="C39" s="46">
        <v>-2.22038455428707E-2</v>
      </c>
      <c r="D39" s="44">
        <v>-2.2203845542870818E-2</v>
      </c>
      <c r="E39" s="35">
        <f t="shared" si="0"/>
        <v>1.1796119636642288E-16</v>
      </c>
      <c r="F39" s="36"/>
      <c r="G39" s="36"/>
    </row>
    <row r="40" spans="2:7" ht="12.75" x14ac:dyDescent="0.2">
      <c r="B40" s="13">
        <v>8</v>
      </c>
      <c r="C40" s="46">
        <v>-0.13550879068140001</v>
      </c>
      <c r="D40" s="44">
        <v>-0.13550879068140001</v>
      </c>
      <c r="E40" s="35">
        <f t="shared" si="0"/>
        <v>0</v>
      </c>
      <c r="F40" s="36"/>
      <c r="G40" s="36"/>
    </row>
    <row r="41" spans="2:7" ht="12.75" x14ac:dyDescent="0.2">
      <c r="B41" s="13">
        <v>9</v>
      </c>
      <c r="C41" s="46">
        <v>0.63593622865356803</v>
      </c>
      <c r="D41" s="44">
        <v>0.63593622865356825</v>
      </c>
      <c r="E41" s="35">
        <f t="shared" si="0"/>
        <v>2.2204460492503131E-16</v>
      </c>
      <c r="F41" s="36"/>
      <c r="G41" s="36"/>
    </row>
    <row r="42" spans="2:7" ht="12.75" x14ac:dyDescent="0.2">
      <c r="B42" s="13">
        <v>10</v>
      </c>
      <c r="C42" s="46">
        <v>0.65375366320728001</v>
      </c>
      <c r="D42" s="44">
        <v>0.65375366320728068</v>
      </c>
      <c r="E42" s="35">
        <f t="shared" si="0"/>
        <v>6.6613381477509392E-16</v>
      </c>
      <c r="F42" s="36"/>
      <c r="G42" s="36"/>
    </row>
    <row r="43" spans="2:7" ht="12.75" x14ac:dyDescent="0.2">
      <c r="B43" s="13">
        <v>11</v>
      </c>
      <c r="C43" s="46">
        <v>0.62855997997928503</v>
      </c>
      <c r="D43" s="44">
        <v>0.62855997997928581</v>
      </c>
      <c r="E43" s="35">
        <f t="shared" si="0"/>
        <v>7.7715611723760958E-16</v>
      </c>
      <c r="F43" s="36"/>
      <c r="G43" s="36"/>
    </row>
    <row r="44" spans="2:7" ht="12.75" x14ac:dyDescent="0.2">
      <c r="B44" s="13">
        <v>12</v>
      </c>
      <c r="C44" s="46">
        <v>0.64900483066951797</v>
      </c>
      <c r="D44" s="44">
        <v>0.64900483066951897</v>
      </c>
      <c r="E44" s="35">
        <f t="shared" si="0"/>
        <v>9.9920072216264089E-16</v>
      </c>
      <c r="F44" s="36"/>
      <c r="G44" s="36"/>
    </row>
  </sheetData>
  <mergeCells count="8">
    <mergeCell ref="B31:E31"/>
    <mergeCell ref="B3:D3"/>
    <mergeCell ref="B9:E9"/>
    <mergeCell ref="B16:D16"/>
    <mergeCell ref="H16:N16"/>
    <mergeCell ref="I17:J17"/>
    <mergeCell ref="K17:L17"/>
    <mergeCell ref="M17:N1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A13" workbookViewId="0">
      <selection activeCell="I80" sqref="I80"/>
    </sheetView>
  </sheetViews>
  <sheetFormatPr defaultColWidth="12.5703125" defaultRowHeight="15.75" customHeight="1" x14ac:dyDescent="0.2"/>
  <cols>
    <col min="1" max="1" width="4.7109375" customWidth="1"/>
    <col min="2" max="2" width="11" customWidth="1"/>
    <col min="3" max="3" width="21" customWidth="1"/>
    <col min="4" max="4" width="21.5703125" customWidth="1"/>
    <col min="5" max="5" width="24.5703125" customWidth="1"/>
    <col min="6" max="15" width="11" customWidth="1"/>
    <col min="16" max="26" width="7.5703125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E1" s="1" t="s">
        <v>4</v>
      </c>
      <c r="F1" s="1" t="s">
        <v>5</v>
      </c>
      <c r="G1" s="1" t="s">
        <v>6</v>
      </c>
    </row>
    <row r="2" spans="1:7" ht="15" x14ac:dyDescent="0.2">
      <c r="A2" s="2">
        <v>1</v>
      </c>
      <c r="B2" s="3">
        <v>1</v>
      </c>
      <c r="C2" s="3">
        <v>2</v>
      </c>
      <c r="E2" s="2" t="s">
        <v>7</v>
      </c>
      <c r="F2" s="3">
        <v>5</v>
      </c>
      <c r="G2" s="3">
        <v>5</v>
      </c>
    </row>
    <row r="3" spans="1:7" ht="15" x14ac:dyDescent="0.2">
      <c r="A3" s="2">
        <v>2</v>
      </c>
      <c r="B3" s="3">
        <v>2</v>
      </c>
      <c r="C3" s="3">
        <v>1</v>
      </c>
      <c r="E3" s="2" t="s">
        <v>8</v>
      </c>
      <c r="F3" s="3">
        <v>8</v>
      </c>
      <c r="G3" s="3">
        <v>1</v>
      </c>
    </row>
    <row r="4" spans="1:7" ht="15" x14ac:dyDescent="0.2">
      <c r="A4" s="2">
        <v>3</v>
      </c>
      <c r="B4" s="3">
        <v>1</v>
      </c>
      <c r="C4" s="3">
        <v>1</v>
      </c>
      <c r="E4" s="2" t="s">
        <v>9</v>
      </c>
      <c r="F4" s="3">
        <v>5</v>
      </c>
      <c r="G4" s="3">
        <v>12</v>
      </c>
    </row>
    <row r="5" spans="1:7" ht="15" x14ac:dyDescent="0.2">
      <c r="A5" s="2">
        <v>4</v>
      </c>
      <c r="B5" s="3">
        <v>2</v>
      </c>
      <c r="C5" s="3">
        <v>2</v>
      </c>
      <c r="E5" s="4"/>
      <c r="F5" s="5"/>
      <c r="G5" s="5"/>
    </row>
    <row r="6" spans="1:7" ht="15" x14ac:dyDescent="0.2">
      <c r="A6" s="2">
        <v>5</v>
      </c>
      <c r="B6" s="3">
        <v>8</v>
      </c>
      <c r="C6" s="3">
        <v>9</v>
      </c>
      <c r="E6" s="4"/>
      <c r="F6" s="5"/>
      <c r="G6" s="5"/>
    </row>
    <row r="7" spans="1:7" ht="15" x14ac:dyDescent="0.2">
      <c r="A7" s="2">
        <v>6</v>
      </c>
      <c r="B7" s="3">
        <v>9</v>
      </c>
      <c r="C7" s="3">
        <v>8</v>
      </c>
    </row>
    <row r="8" spans="1:7" ht="15" x14ac:dyDescent="0.2">
      <c r="A8" s="2">
        <v>7</v>
      </c>
      <c r="B8" s="3">
        <v>9</v>
      </c>
      <c r="C8" s="3">
        <v>9</v>
      </c>
    </row>
    <row r="9" spans="1:7" ht="15" x14ac:dyDescent="0.2">
      <c r="A9" s="2">
        <v>8</v>
      </c>
      <c r="B9" s="3">
        <v>8</v>
      </c>
      <c r="C9" s="3">
        <v>8</v>
      </c>
    </row>
    <row r="10" spans="1:7" ht="15" x14ac:dyDescent="0.2">
      <c r="A10" s="2">
        <v>9</v>
      </c>
      <c r="B10" s="3">
        <v>1</v>
      </c>
      <c r="C10" s="3">
        <v>15</v>
      </c>
    </row>
    <row r="11" spans="1:7" ht="15" x14ac:dyDescent="0.2">
      <c r="A11" s="2">
        <v>10</v>
      </c>
      <c r="B11" s="3">
        <v>2</v>
      </c>
      <c r="C11" s="3">
        <v>15</v>
      </c>
    </row>
    <row r="12" spans="1:7" ht="15" x14ac:dyDescent="0.2">
      <c r="A12" s="2">
        <v>11</v>
      </c>
      <c r="B12" s="3">
        <v>1</v>
      </c>
      <c r="C12" s="3">
        <v>14</v>
      </c>
    </row>
    <row r="13" spans="1:7" ht="15" x14ac:dyDescent="0.2">
      <c r="A13" s="2">
        <v>12</v>
      </c>
      <c r="B13" s="3">
        <v>2</v>
      </c>
      <c r="C13" s="3">
        <v>14</v>
      </c>
    </row>
    <row r="23" spans="1:15" ht="15" x14ac:dyDescent="0.2">
      <c r="I23" s="89" t="s">
        <v>50</v>
      </c>
      <c r="J23" s="70"/>
      <c r="K23" s="70"/>
      <c r="L23" s="70"/>
      <c r="M23" s="70"/>
      <c r="N23" s="71"/>
    </row>
    <row r="26" spans="1:15" ht="15.75" customHeight="1" x14ac:dyDescent="0.25">
      <c r="A26" s="78" t="s">
        <v>10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80"/>
    </row>
    <row r="27" spans="1:15" ht="15" x14ac:dyDescent="0.2">
      <c r="A27" s="81" t="s">
        <v>11</v>
      </c>
      <c r="B27" s="70"/>
      <c r="C27" s="70"/>
      <c r="D27" s="71"/>
      <c r="E27" s="82" t="s">
        <v>12</v>
      </c>
      <c r="F27" s="5"/>
      <c r="G27" s="81" t="s">
        <v>13</v>
      </c>
      <c r="H27" s="70"/>
      <c r="I27" s="71"/>
      <c r="J27" s="81" t="s">
        <v>14</v>
      </c>
      <c r="K27" s="70"/>
      <c r="L27" s="71"/>
      <c r="M27" s="81" t="s">
        <v>15</v>
      </c>
      <c r="N27" s="70"/>
      <c r="O27" s="71"/>
    </row>
    <row r="28" spans="1:15" ht="15" x14ac:dyDescent="0.2">
      <c r="A28" s="1" t="s">
        <v>0</v>
      </c>
      <c r="B28" s="1" t="s">
        <v>16</v>
      </c>
      <c r="C28" s="1" t="s">
        <v>17</v>
      </c>
      <c r="D28" s="1" t="s">
        <v>18</v>
      </c>
      <c r="E28" s="74"/>
      <c r="F28" s="5"/>
      <c r="G28" s="1" t="s">
        <v>0</v>
      </c>
      <c r="H28" s="1" t="s">
        <v>1</v>
      </c>
      <c r="I28" s="1" t="s">
        <v>2</v>
      </c>
      <c r="J28" s="1" t="s">
        <v>0</v>
      </c>
      <c r="K28" s="1" t="s">
        <v>1</v>
      </c>
      <c r="L28" s="1" t="s">
        <v>2</v>
      </c>
      <c r="M28" s="1" t="s">
        <v>0</v>
      </c>
      <c r="N28" s="1" t="s">
        <v>1</v>
      </c>
      <c r="O28" s="1" t="s">
        <v>2</v>
      </c>
    </row>
    <row r="29" spans="1:15" ht="15" x14ac:dyDescent="0.2">
      <c r="A29" s="3">
        <v>1</v>
      </c>
      <c r="B29" s="3">
        <f t="shared" ref="B29:B40" si="0">(($B2-$F$2)^2) + (($C2-$G$2)^2)</f>
        <v>25</v>
      </c>
      <c r="C29" s="3">
        <f t="shared" ref="C29:C40" si="1">(($B2-$F$3)^2) + (($C2-$G$3)^2)</f>
        <v>50</v>
      </c>
      <c r="D29" s="3">
        <f t="shared" ref="D29:D40" si="2">(($B2-$F$4)^2) + (($C2-$G$4)^2)</f>
        <v>116</v>
      </c>
      <c r="E29" s="3" t="str">
        <f t="shared" ref="E29:E40" si="3">IF(B29&lt;=C29, IF(B29&lt;=D29, "A", "C"), IF(C29&lt;=D29, "B", "C"))</f>
        <v>A</v>
      </c>
      <c r="F29" s="5"/>
      <c r="G29" s="3">
        <f t="shared" ref="G29:G40" si="4">IF($E29 = "A",$A29, "-")</f>
        <v>1</v>
      </c>
      <c r="H29" s="3">
        <f t="shared" ref="H29:H40" si="5">IF($G29 = "-", "", VLOOKUP($G29, $A$2:$C$13, 2, FALSE))</f>
        <v>1</v>
      </c>
      <c r="I29" s="3">
        <f t="shared" ref="I29:I40" si="6">IF($G29 = "-", "", VLOOKUP($G29,$A$2:$C$13, 3, FALSE))</f>
        <v>2</v>
      </c>
      <c r="J29" s="3" t="str">
        <f t="shared" ref="J29:J40" si="7">IF($E29 = "B",$A29, "-")</f>
        <v>-</v>
      </c>
      <c r="K29" s="3" t="str">
        <f t="shared" ref="K29:K40" si="8">IF($J29 = "-", "", VLOOKUP($J29,$A$2:$C$13, 2, FALSE))</f>
        <v/>
      </c>
      <c r="L29" s="3" t="str">
        <f t="shared" ref="L29:L40" si="9">IF($J29 = "-", "", VLOOKUP($J29,$A$2:$C$13, 3, FALSE))</f>
        <v/>
      </c>
      <c r="M29" s="3" t="str">
        <f t="shared" ref="M29:M40" si="10">IF($E29 = "C",$A29, "-")</f>
        <v>-</v>
      </c>
      <c r="N29" s="3" t="str">
        <f t="shared" ref="N29:N40" si="11">IF($M29 = "-", "", VLOOKUP($M29,$A$2:$C$13, 2, FALSE))</f>
        <v/>
      </c>
      <c r="O29" s="3" t="str">
        <f t="shared" ref="O29:O40" si="12">IF($M29 = "-", "", VLOOKUP($M29,$A$2:$C$13, 3, FALSE))</f>
        <v/>
      </c>
    </row>
    <row r="30" spans="1:15" ht="15" x14ac:dyDescent="0.2">
      <c r="A30" s="3">
        <v>2</v>
      </c>
      <c r="B30" s="3">
        <f t="shared" si="0"/>
        <v>25</v>
      </c>
      <c r="C30" s="3">
        <f t="shared" si="1"/>
        <v>36</v>
      </c>
      <c r="D30" s="3">
        <f t="shared" si="2"/>
        <v>130</v>
      </c>
      <c r="E30" s="3" t="str">
        <f t="shared" si="3"/>
        <v>A</v>
      </c>
      <c r="F30" s="5"/>
      <c r="G30" s="3">
        <f t="shared" si="4"/>
        <v>2</v>
      </c>
      <c r="H30" s="3">
        <f t="shared" si="5"/>
        <v>2</v>
      </c>
      <c r="I30" s="3">
        <f t="shared" si="6"/>
        <v>1</v>
      </c>
      <c r="J30" s="3" t="str">
        <f t="shared" si="7"/>
        <v>-</v>
      </c>
      <c r="K30" s="3" t="str">
        <f t="shared" si="8"/>
        <v/>
      </c>
      <c r="L30" s="3" t="str">
        <f t="shared" si="9"/>
        <v/>
      </c>
      <c r="M30" s="3" t="str">
        <f t="shared" si="10"/>
        <v>-</v>
      </c>
      <c r="N30" s="3" t="str">
        <f t="shared" si="11"/>
        <v/>
      </c>
      <c r="O30" s="3" t="str">
        <f t="shared" si="12"/>
        <v/>
      </c>
    </row>
    <row r="31" spans="1:15" ht="15" x14ac:dyDescent="0.2">
      <c r="A31" s="3">
        <v>3</v>
      </c>
      <c r="B31" s="3">
        <f t="shared" si="0"/>
        <v>32</v>
      </c>
      <c r="C31" s="3">
        <f t="shared" si="1"/>
        <v>49</v>
      </c>
      <c r="D31" s="3">
        <f t="shared" si="2"/>
        <v>137</v>
      </c>
      <c r="E31" s="3" t="str">
        <f t="shared" si="3"/>
        <v>A</v>
      </c>
      <c r="F31" s="5"/>
      <c r="G31" s="3">
        <f t="shared" si="4"/>
        <v>3</v>
      </c>
      <c r="H31" s="3">
        <f t="shared" si="5"/>
        <v>1</v>
      </c>
      <c r="I31" s="3">
        <f t="shared" si="6"/>
        <v>1</v>
      </c>
      <c r="J31" s="3" t="str">
        <f t="shared" si="7"/>
        <v>-</v>
      </c>
      <c r="K31" s="3" t="str">
        <f t="shared" si="8"/>
        <v/>
      </c>
      <c r="L31" s="3" t="str">
        <f t="shared" si="9"/>
        <v/>
      </c>
      <c r="M31" s="3" t="str">
        <f t="shared" si="10"/>
        <v>-</v>
      </c>
      <c r="N31" s="3" t="str">
        <f t="shared" si="11"/>
        <v/>
      </c>
      <c r="O31" s="3" t="str">
        <f t="shared" si="12"/>
        <v/>
      </c>
    </row>
    <row r="32" spans="1:15" ht="15" x14ac:dyDescent="0.2">
      <c r="A32" s="3">
        <v>4</v>
      </c>
      <c r="B32" s="3">
        <f t="shared" si="0"/>
        <v>18</v>
      </c>
      <c r="C32" s="3">
        <f t="shared" si="1"/>
        <v>37</v>
      </c>
      <c r="D32" s="3">
        <f t="shared" si="2"/>
        <v>109</v>
      </c>
      <c r="E32" s="3" t="str">
        <f t="shared" si="3"/>
        <v>A</v>
      </c>
      <c r="F32" s="5"/>
      <c r="G32" s="3">
        <f t="shared" si="4"/>
        <v>4</v>
      </c>
      <c r="H32" s="3">
        <f t="shared" si="5"/>
        <v>2</v>
      </c>
      <c r="I32" s="3">
        <f t="shared" si="6"/>
        <v>2</v>
      </c>
      <c r="J32" s="3" t="str">
        <f t="shared" si="7"/>
        <v>-</v>
      </c>
      <c r="K32" s="3" t="str">
        <f t="shared" si="8"/>
        <v/>
      </c>
      <c r="L32" s="3" t="str">
        <f t="shared" si="9"/>
        <v/>
      </c>
      <c r="M32" s="3" t="str">
        <f t="shared" si="10"/>
        <v>-</v>
      </c>
      <c r="N32" s="3" t="str">
        <f t="shared" si="11"/>
        <v/>
      </c>
      <c r="O32" s="3" t="str">
        <f t="shared" si="12"/>
        <v/>
      </c>
    </row>
    <row r="33" spans="1:15" ht="15" x14ac:dyDescent="0.2">
      <c r="A33" s="3">
        <v>5</v>
      </c>
      <c r="B33" s="3">
        <f t="shared" si="0"/>
        <v>25</v>
      </c>
      <c r="C33" s="3">
        <f t="shared" si="1"/>
        <v>64</v>
      </c>
      <c r="D33" s="3">
        <f t="shared" si="2"/>
        <v>18</v>
      </c>
      <c r="E33" s="3" t="str">
        <f t="shared" si="3"/>
        <v>C</v>
      </c>
      <c r="F33" s="5"/>
      <c r="G33" s="3" t="str">
        <f t="shared" si="4"/>
        <v>-</v>
      </c>
      <c r="H33" s="3" t="str">
        <f t="shared" si="5"/>
        <v/>
      </c>
      <c r="I33" s="3" t="str">
        <f t="shared" si="6"/>
        <v/>
      </c>
      <c r="J33" s="3" t="str">
        <f t="shared" si="7"/>
        <v>-</v>
      </c>
      <c r="K33" s="3" t="str">
        <f t="shared" si="8"/>
        <v/>
      </c>
      <c r="L33" s="3" t="str">
        <f t="shared" si="9"/>
        <v/>
      </c>
      <c r="M33" s="3">
        <f t="shared" si="10"/>
        <v>5</v>
      </c>
      <c r="N33" s="3">
        <f t="shared" si="11"/>
        <v>8</v>
      </c>
      <c r="O33" s="3">
        <f t="shared" si="12"/>
        <v>9</v>
      </c>
    </row>
    <row r="34" spans="1:15" ht="15" x14ac:dyDescent="0.2">
      <c r="A34" s="3">
        <v>6</v>
      </c>
      <c r="B34" s="3">
        <f t="shared" si="0"/>
        <v>25</v>
      </c>
      <c r="C34" s="3">
        <f t="shared" si="1"/>
        <v>50</v>
      </c>
      <c r="D34" s="3">
        <f t="shared" si="2"/>
        <v>32</v>
      </c>
      <c r="E34" s="3" t="str">
        <f t="shared" si="3"/>
        <v>A</v>
      </c>
      <c r="F34" s="5"/>
      <c r="G34" s="3">
        <f t="shared" si="4"/>
        <v>6</v>
      </c>
      <c r="H34" s="3">
        <f t="shared" si="5"/>
        <v>9</v>
      </c>
      <c r="I34" s="3">
        <f t="shared" si="6"/>
        <v>8</v>
      </c>
      <c r="J34" s="3" t="str">
        <f t="shared" si="7"/>
        <v>-</v>
      </c>
      <c r="K34" s="3" t="str">
        <f t="shared" si="8"/>
        <v/>
      </c>
      <c r="L34" s="3" t="str">
        <f t="shared" si="9"/>
        <v/>
      </c>
      <c r="M34" s="3" t="str">
        <f t="shared" si="10"/>
        <v>-</v>
      </c>
      <c r="N34" s="3" t="str">
        <f t="shared" si="11"/>
        <v/>
      </c>
      <c r="O34" s="3" t="str">
        <f t="shared" si="12"/>
        <v/>
      </c>
    </row>
    <row r="35" spans="1:15" ht="15" x14ac:dyDescent="0.2">
      <c r="A35" s="3">
        <v>7</v>
      </c>
      <c r="B35" s="3">
        <f t="shared" si="0"/>
        <v>32</v>
      </c>
      <c r="C35" s="3">
        <f t="shared" si="1"/>
        <v>65</v>
      </c>
      <c r="D35" s="3">
        <f t="shared" si="2"/>
        <v>25</v>
      </c>
      <c r="E35" s="3" t="str">
        <f t="shared" si="3"/>
        <v>C</v>
      </c>
      <c r="F35" s="5"/>
      <c r="G35" s="3" t="str">
        <f t="shared" si="4"/>
        <v>-</v>
      </c>
      <c r="H35" s="3" t="str">
        <f t="shared" si="5"/>
        <v/>
      </c>
      <c r="I35" s="3" t="str">
        <f t="shared" si="6"/>
        <v/>
      </c>
      <c r="J35" s="3" t="str">
        <f t="shared" si="7"/>
        <v>-</v>
      </c>
      <c r="K35" s="3" t="str">
        <f t="shared" si="8"/>
        <v/>
      </c>
      <c r="L35" s="3" t="str">
        <f t="shared" si="9"/>
        <v/>
      </c>
      <c r="M35" s="3">
        <f t="shared" si="10"/>
        <v>7</v>
      </c>
      <c r="N35" s="3">
        <f t="shared" si="11"/>
        <v>9</v>
      </c>
      <c r="O35" s="3">
        <f t="shared" si="12"/>
        <v>9</v>
      </c>
    </row>
    <row r="36" spans="1:15" ht="15" x14ac:dyDescent="0.2">
      <c r="A36" s="3">
        <v>8</v>
      </c>
      <c r="B36" s="3">
        <f t="shared" si="0"/>
        <v>18</v>
      </c>
      <c r="C36" s="3">
        <f t="shared" si="1"/>
        <v>49</v>
      </c>
      <c r="D36" s="3">
        <f t="shared" si="2"/>
        <v>25</v>
      </c>
      <c r="E36" s="3" t="str">
        <f t="shared" si="3"/>
        <v>A</v>
      </c>
      <c r="F36" s="5"/>
      <c r="G36" s="3">
        <f t="shared" si="4"/>
        <v>8</v>
      </c>
      <c r="H36" s="3">
        <f t="shared" si="5"/>
        <v>8</v>
      </c>
      <c r="I36" s="3">
        <f t="shared" si="6"/>
        <v>8</v>
      </c>
      <c r="J36" s="3" t="str">
        <f t="shared" si="7"/>
        <v>-</v>
      </c>
      <c r="K36" s="3" t="str">
        <f t="shared" si="8"/>
        <v/>
      </c>
      <c r="L36" s="3" t="str">
        <f t="shared" si="9"/>
        <v/>
      </c>
      <c r="M36" s="3" t="str">
        <f t="shared" si="10"/>
        <v>-</v>
      </c>
      <c r="N36" s="3" t="str">
        <f t="shared" si="11"/>
        <v/>
      </c>
      <c r="O36" s="3" t="str">
        <f t="shared" si="12"/>
        <v/>
      </c>
    </row>
    <row r="37" spans="1:15" ht="15" x14ac:dyDescent="0.2">
      <c r="A37" s="3">
        <v>9</v>
      </c>
      <c r="B37" s="3">
        <f t="shared" si="0"/>
        <v>116</v>
      </c>
      <c r="C37" s="3">
        <f t="shared" si="1"/>
        <v>245</v>
      </c>
      <c r="D37" s="3">
        <f t="shared" si="2"/>
        <v>25</v>
      </c>
      <c r="E37" s="3" t="str">
        <f t="shared" si="3"/>
        <v>C</v>
      </c>
      <c r="F37" s="5"/>
      <c r="G37" s="3" t="str">
        <f t="shared" si="4"/>
        <v>-</v>
      </c>
      <c r="H37" s="3" t="str">
        <f t="shared" si="5"/>
        <v/>
      </c>
      <c r="I37" s="3" t="str">
        <f t="shared" si="6"/>
        <v/>
      </c>
      <c r="J37" s="3" t="str">
        <f t="shared" si="7"/>
        <v>-</v>
      </c>
      <c r="K37" s="3" t="str">
        <f t="shared" si="8"/>
        <v/>
      </c>
      <c r="L37" s="3" t="str">
        <f t="shared" si="9"/>
        <v/>
      </c>
      <c r="M37" s="3">
        <f t="shared" si="10"/>
        <v>9</v>
      </c>
      <c r="N37" s="3">
        <f t="shared" si="11"/>
        <v>1</v>
      </c>
      <c r="O37" s="3">
        <f t="shared" si="12"/>
        <v>15</v>
      </c>
    </row>
    <row r="38" spans="1:15" ht="15" x14ac:dyDescent="0.2">
      <c r="A38" s="3">
        <v>10</v>
      </c>
      <c r="B38" s="3">
        <f t="shared" si="0"/>
        <v>109</v>
      </c>
      <c r="C38" s="3">
        <f t="shared" si="1"/>
        <v>232</v>
      </c>
      <c r="D38" s="3">
        <f t="shared" si="2"/>
        <v>18</v>
      </c>
      <c r="E38" s="3" t="str">
        <f t="shared" si="3"/>
        <v>C</v>
      </c>
      <c r="F38" s="5"/>
      <c r="G38" s="3" t="str">
        <f t="shared" si="4"/>
        <v>-</v>
      </c>
      <c r="H38" s="3" t="str">
        <f t="shared" si="5"/>
        <v/>
      </c>
      <c r="I38" s="3" t="str">
        <f t="shared" si="6"/>
        <v/>
      </c>
      <c r="J38" s="3" t="str">
        <f t="shared" si="7"/>
        <v>-</v>
      </c>
      <c r="K38" s="3" t="str">
        <f t="shared" si="8"/>
        <v/>
      </c>
      <c r="L38" s="3" t="str">
        <f t="shared" si="9"/>
        <v/>
      </c>
      <c r="M38" s="3">
        <f t="shared" si="10"/>
        <v>10</v>
      </c>
      <c r="N38" s="3">
        <f t="shared" si="11"/>
        <v>2</v>
      </c>
      <c r="O38" s="3">
        <f t="shared" si="12"/>
        <v>15</v>
      </c>
    </row>
    <row r="39" spans="1:15" ht="15" x14ac:dyDescent="0.2">
      <c r="A39" s="3">
        <v>11</v>
      </c>
      <c r="B39" s="3">
        <f t="shared" si="0"/>
        <v>97</v>
      </c>
      <c r="C39" s="3">
        <f t="shared" si="1"/>
        <v>218</v>
      </c>
      <c r="D39" s="3">
        <f t="shared" si="2"/>
        <v>20</v>
      </c>
      <c r="E39" s="3" t="str">
        <f t="shared" si="3"/>
        <v>C</v>
      </c>
      <c r="F39" s="5"/>
      <c r="G39" s="3" t="str">
        <f t="shared" si="4"/>
        <v>-</v>
      </c>
      <c r="H39" s="3" t="str">
        <f t="shared" si="5"/>
        <v/>
      </c>
      <c r="I39" s="3" t="str">
        <f t="shared" si="6"/>
        <v/>
      </c>
      <c r="J39" s="3" t="str">
        <f t="shared" si="7"/>
        <v>-</v>
      </c>
      <c r="K39" s="3" t="str">
        <f t="shared" si="8"/>
        <v/>
      </c>
      <c r="L39" s="3" t="str">
        <f t="shared" si="9"/>
        <v/>
      </c>
      <c r="M39" s="3">
        <f t="shared" si="10"/>
        <v>11</v>
      </c>
      <c r="N39" s="3">
        <f t="shared" si="11"/>
        <v>1</v>
      </c>
      <c r="O39" s="3">
        <f t="shared" si="12"/>
        <v>14</v>
      </c>
    </row>
    <row r="40" spans="1:15" ht="15" x14ac:dyDescent="0.2">
      <c r="A40" s="3">
        <v>12</v>
      </c>
      <c r="B40" s="3">
        <f t="shared" si="0"/>
        <v>90</v>
      </c>
      <c r="C40" s="3">
        <f t="shared" si="1"/>
        <v>205</v>
      </c>
      <c r="D40" s="3">
        <f t="shared" si="2"/>
        <v>13</v>
      </c>
      <c r="E40" s="3" t="str">
        <f t="shared" si="3"/>
        <v>C</v>
      </c>
      <c r="F40" s="5"/>
      <c r="G40" s="3" t="str">
        <f t="shared" si="4"/>
        <v>-</v>
      </c>
      <c r="H40" s="3" t="str">
        <f t="shared" si="5"/>
        <v/>
      </c>
      <c r="I40" s="3" t="str">
        <f t="shared" si="6"/>
        <v/>
      </c>
      <c r="J40" s="3" t="str">
        <f t="shared" si="7"/>
        <v>-</v>
      </c>
      <c r="K40" s="3" t="str">
        <f t="shared" si="8"/>
        <v/>
      </c>
      <c r="L40" s="3" t="str">
        <f t="shared" si="9"/>
        <v/>
      </c>
      <c r="M40" s="3">
        <f t="shared" si="10"/>
        <v>12</v>
      </c>
      <c r="N40" s="3">
        <f t="shared" si="11"/>
        <v>2</v>
      </c>
      <c r="O40" s="3">
        <f t="shared" si="12"/>
        <v>14</v>
      </c>
    </row>
    <row r="41" spans="1:15" ht="15" x14ac:dyDescent="0.2">
      <c r="A41" s="5"/>
      <c r="B41" s="5"/>
      <c r="C41" s="5"/>
      <c r="D41" s="5"/>
      <c r="E41" s="5"/>
      <c r="F41" s="5"/>
      <c r="G41" s="2" t="s">
        <v>19</v>
      </c>
      <c r="H41" s="2">
        <f t="shared" ref="H41:I41" si="13">IFERROR(AVERAGE(H29:H40), F2)</f>
        <v>3.8333333333333335</v>
      </c>
      <c r="I41" s="2">
        <f t="shared" si="13"/>
        <v>3.6666666666666665</v>
      </c>
      <c r="J41" s="2" t="s">
        <v>19</v>
      </c>
      <c r="K41" s="2">
        <f t="shared" ref="K41:L41" si="14">IFERROR(AVERAGE(K29:K40), F3)</f>
        <v>8</v>
      </c>
      <c r="L41" s="2">
        <f t="shared" si="14"/>
        <v>1</v>
      </c>
      <c r="M41" s="2" t="s">
        <v>19</v>
      </c>
      <c r="N41" s="2">
        <f t="shared" ref="N41:O41" si="15">IFERROR(AVERAGE(N29:N40), F4)</f>
        <v>3.8333333333333335</v>
      </c>
      <c r="O41" s="2">
        <f t="shared" si="15"/>
        <v>12.666666666666666</v>
      </c>
    </row>
    <row r="43" spans="1:15" ht="15.75" customHeight="1" x14ac:dyDescent="0.25">
      <c r="A43" s="78" t="s">
        <v>20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80"/>
    </row>
    <row r="44" spans="1:15" ht="15" x14ac:dyDescent="0.2">
      <c r="A44" s="81" t="s">
        <v>11</v>
      </c>
      <c r="B44" s="70"/>
      <c r="C44" s="70"/>
      <c r="D44" s="71"/>
      <c r="E44" s="82" t="s">
        <v>12</v>
      </c>
      <c r="F44" s="5"/>
      <c r="G44" s="81" t="s">
        <v>13</v>
      </c>
      <c r="H44" s="70"/>
      <c r="I44" s="71"/>
      <c r="J44" s="81" t="s">
        <v>14</v>
      </c>
      <c r="K44" s="70"/>
      <c r="L44" s="71"/>
      <c r="M44" s="81" t="s">
        <v>15</v>
      </c>
      <c r="N44" s="70"/>
      <c r="O44" s="71"/>
    </row>
    <row r="45" spans="1:15" ht="15" x14ac:dyDescent="0.2">
      <c r="A45" s="1" t="s">
        <v>0</v>
      </c>
      <c r="B45" s="1" t="s">
        <v>16</v>
      </c>
      <c r="C45" s="1" t="s">
        <v>17</v>
      </c>
      <c r="D45" s="1" t="s">
        <v>18</v>
      </c>
      <c r="E45" s="74"/>
      <c r="F45" s="5"/>
      <c r="G45" s="1" t="s">
        <v>0</v>
      </c>
      <c r="H45" s="1" t="s">
        <v>1</v>
      </c>
      <c r="I45" s="1" t="s">
        <v>2</v>
      </c>
      <c r="J45" s="1" t="s">
        <v>0</v>
      </c>
      <c r="K45" s="1" t="s">
        <v>1</v>
      </c>
      <c r="L45" s="1" t="s">
        <v>2</v>
      </c>
      <c r="M45" s="1" t="s">
        <v>0</v>
      </c>
      <c r="N45" s="1" t="s">
        <v>1</v>
      </c>
      <c r="O45" s="1" t="s">
        <v>2</v>
      </c>
    </row>
    <row r="46" spans="1:15" ht="15" x14ac:dyDescent="0.2">
      <c r="A46" s="3">
        <v>1</v>
      </c>
      <c r="B46" s="3">
        <f t="shared" ref="B46:B57" si="16">(($B2-$H$41)^2) + (($C2-$I$41)^2)</f>
        <v>10.805555555555555</v>
      </c>
      <c r="C46" s="3">
        <f t="shared" ref="C46:C57" si="17">(($B2-$K$41)^2) + (($C2-$L$41)^2)</f>
        <v>50</v>
      </c>
      <c r="D46" s="3">
        <f t="shared" ref="D46:D57" si="18">(($B2-$N$41)^2) + (($C2-$O$41)^2)</f>
        <v>121.80555555555554</v>
      </c>
      <c r="E46" s="3" t="str">
        <f t="shared" ref="E46:E57" si="19">IF(B46&lt;=C46, IF(B46&lt;=D46, "A", "C"), IF(C46&lt;=D46, "B", "C"))</f>
        <v>A</v>
      </c>
      <c r="F46" s="5"/>
      <c r="G46" s="3">
        <f t="shared" ref="G46:G57" si="20">IF($E46 = "A",$A46, "-")</f>
        <v>1</v>
      </c>
      <c r="H46" s="3">
        <f t="shared" ref="H46:H57" si="21">IF($G46 = "-", "", VLOOKUP($G46, $A$2:$C$13, 2, FALSE))</f>
        <v>1</v>
      </c>
      <c r="I46" s="3">
        <f t="shared" ref="I46:I57" si="22">IF($G46 = "-", "", VLOOKUP($G46,$A$2:$C$13, 3, FALSE))</f>
        <v>2</v>
      </c>
      <c r="J46" s="3" t="str">
        <f t="shared" ref="J46:J57" si="23">IF($E46 = "B",$A46, "-")</f>
        <v>-</v>
      </c>
      <c r="K46" s="3" t="str">
        <f t="shared" ref="K46:K57" si="24">IF($J46 = "-", "", VLOOKUP($J46,$A$2:$C$13, 2, FALSE))</f>
        <v/>
      </c>
      <c r="L46" s="3" t="str">
        <f t="shared" ref="L46:L57" si="25">IF($J46 = "-", "", VLOOKUP($J46,$A$2:$C$13, 3, FALSE))</f>
        <v/>
      </c>
      <c r="M46" s="3" t="str">
        <f t="shared" ref="M46:M57" si="26">IF($E46 = "C",$A46, "-")</f>
        <v>-</v>
      </c>
      <c r="N46" s="3" t="str">
        <f t="shared" ref="N46:N57" si="27">IF($M46 = "-", "", VLOOKUP($M46,$A$2:$C$13, 2, FALSE))</f>
        <v/>
      </c>
      <c r="O46" s="3" t="str">
        <f t="shared" ref="O46:O57" si="28">IF($M46 = "-", "", VLOOKUP($M46,$A$2:$C$13, 3, FALSE))</f>
        <v/>
      </c>
    </row>
    <row r="47" spans="1:15" ht="15" x14ac:dyDescent="0.2">
      <c r="A47" s="3">
        <v>2</v>
      </c>
      <c r="B47" s="3">
        <f t="shared" si="16"/>
        <v>10.472222222222221</v>
      </c>
      <c r="C47" s="3">
        <f t="shared" si="17"/>
        <v>36</v>
      </c>
      <c r="D47" s="3">
        <f t="shared" si="18"/>
        <v>139.4722222222222</v>
      </c>
      <c r="E47" s="3" t="str">
        <f t="shared" si="19"/>
        <v>A</v>
      </c>
      <c r="F47" s="5"/>
      <c r="G47" s="3">
        <f t="shared" si="20"/>
        <v>2</v>
      </c>
      <c r="H47" s="3">
        <f t="shared" si="21"/>
        <v>2</v>
      </c>
      <c r="I47" s="3">
        <f t="shared" si="22"/>
        <v>1</v>
      </c>
      <c r="J47" s="3" t="str">
        <f t="shared" si="23"/>
        <v>-</v>
      </c>
      <c r="K47" s="3" t="str">
        <f t="shared" si="24"/>
        <v/>
      </c>
      <c r="L47" s="3" t="str">
        <f t="shared" si="25"/>
        <v/>
      </c>
      <c r="M47" s="3" t="str">
        <f t="shared" si="26"/>
        <v>-</v>
      </c>
      <c r="N47" s="3" t="str">
        <f t="shared" si="27"/>
        <v/>
      </c>
      <c r="O47" s="3" t="str">
        <f t="shared" si="28"/>
        <v/>
      </c>
    </row>
    <row r="48" spans="1:15" ht="15" x14ac:dyDescent="0.2">
      <c r="A48" s="3">
        <v>3</v>
      </c>
      <c r="B48" s="3">
        <f t="shared" si="16"/>
        <v>15.138888888888889</v>
      </c>
      <c r="C48" s="3">
        <f t="shared" si="17"/>
        <v>49</v>
      </c>
      <c r="D48" s="3">
        <f t="shared" si="18"/>
        <v>144.13888888888886</v>
      </c>
      <c r="E48" s="3" t="str">
        <f t="shared" si="19"/>
        <v>A</v>
      </c>
      <c r="F48" s="5"/>
      <c r="G48" s="3">
        <f t="shared" si="20"/>
        <v>3</v>
      </c>
      <c r="H48" s="3">
        <f t="shared" si="21"/>
        <v>1</v>
      </c>
      <c r="I48" s="3">
        <f t="shared" si="22"/>
        <v>1</v>
      </c>
      <c r="J48" s="3" t="str">
        <f t="shared" si="23"/>
        <v>-</v>
      </c>
      <c r="K48" s="3" t="str">
        <f t="shared" si="24"/>
        <v/>
      </c>
      <c r="L48" s="3" t="str">
        <f t="shared" si="25"/>
        <v/>
      </c>
      <c r="M48" s="3" t="str">
        <f t="shared" si="26"/>
        <v>-</v>
      </c>
      <c r="N48" s="3" t="str">
        <f t="shared" si="27"/>
        <v/>
      </c>
      <c r="O48" s="3" t="str">
        <f t="shared" si="28"/>
        <v/>
      </c>
    </row>
    <row r="49" spans="1:15" ht="15" x14ac:dyDescent="0.2">
      <c r="A49" s="3">
        <v>4</v>
      </c>
      <c r="B49" s="3">
        <f t="shared" si="16"/>
        <v>6.1388888888888893</v>
      </c>
      <c r="C49" s="3">
        <f t="shared" si="17"/>
        <v>37</v>
      </c>
      <c r="D49" s="3">
        <f t="shared" si="18"/>
        <v>117.13888888888889</v>
      </c>
      <c r="E49" s="3" t="str">
        <f t="shared" si="19"/>
        <v>A</v>
      </c>
      <c r="F49" s="5"/>
      <c r="G49" s="3">
        <f t="shared" si="20"/>
        <v>4</v>
      </c>
      <c r="H49" s="3">
        <f t="shared" si="21"/>
        <v>2</v>
      </c>
      <c r="I49" s="3">
        <f t="shared" si="22"/>
        <v>2</v>
      </c>
      <c r="J49" s="3" t="str">
        <f t="shared" si="23"/>
        <v>-</v>
      </c>
      <c r="K49" s="3" t="str">
        <f t="shared" si="24"/>
        <v/>
      </c>
      <c r="L49" s="3" t="str">
        <f t="shared" si="25"/>
        <v/>
      </c>
      <c r="M49" s="3" t="str">
        <f t="shared" si="26"/>
        <v>-</v>
      </c>
      <c r="N49" s="3" t="str">
        <f t="shared" si="27"/>
        <v/>
      </c>
      <c r="O49" s="3" t="str">
        <f t="shared" si="28"/>
        <v/>
      </c>
    </row>
    <row r="50" spans="1:15" ht="15" x14ac:dyDescent="0.2">
      <c r="A50" s="3">
        <v>5</v>
      </c>
      <c r="B50" s="3">
        <f t="shared" si="16"/>
        <v>45.805555555555557</v>
      </c>
      <c r="C50" s="3">
        <f t="shared" si="17"/>
        <v>64</v>
      </c>
      <c r="D50" s="3">
        <f t="shared" si="18"/>
        <v>30.805555555555546</v>
      </c>
      <c r="E50" s="3" t="str">
        <f t="shared" si="19"/>
        <v>C</v>
      </c>
      <c r="F50" s="5"/>
      <c r="G50" s="3" t="str">
        <f t="shared" si="20"/>
        <v>-</v>
      </c>
      <c r="H50" s="3" t="str">
        <f t="shared" si="21"/>
        <v/>
      </c>
      <c r="I50" s="3" t="str">
        <f t="shared" si="22"/>
        <v/>
      </c>
      <c r="J50" s="3" t="str">
        <f t="shared" si="23"/>
        <v>-</v>
      </c>
      <c r="K50" s="3" t="str">
        <f t="shared" si="24"/>
        <v/>
      </c>
      <c r="L50" s="3" t="str">
        <f t="shared" si="25"/>
        <v/>
      </c>
      <c r="M50" s="3">
        <f t="shared" si="26"/>
        <v>5</v>
      </c>
      <c r="N50" s="3">
        <f t="shared" si="27"/>
        <v>8</v>
      </c>
      <c r="O50" s="3">
        <f t="shared" si="28"/>
        <v>9</v>
      </c>
    </row>
    <row r="51" spans="1:15" ht="15" x14ac:dyDescent="0.2">
      <c r="A51" s="3">
        <v>6</v>
      </c>
      <c r="B51" s="3">
        <f t="shared" si="16"/>
        <v>45.472222222222221</v>
      </c>
      <c r="C51" s="3">
        <f t="shared" si="17"/>
        <v>50</v>
      </c>
      <c r="D51" s="3">
        <f t="shared" si="18"/>
        <v>48.472222222222214</v>
      </c>
      <c r="E51" s="3" t="str">
        <f t="shared" si="19"/>
        <v>A</v>
      </c>
      <c r="F51" s="5"/>
      <c r="G51" s="3">
        <f t="shared" si="20"/>
        <v>6</v>
      </c>
      <c r="H51" s="3">
        <f t="shared" si="21"/>
        <v>9</v>
      </c>
      <c r="I51" s="3">
        <f t="shared" si="22"/>
        <v>8</v>
      </c>
      <c r="J51" s="3" t="str">
        <f t="shared" si="23"/>
        <v>-</v>
      </c>
      <c r="K51" s="3" t="str">
        <f t="shared" si="24"/>
        <v/>
      </c>
      <c r="L51" s="3" t="str">
        <f t="shared" si="25"/>
        <v/>
      </c>
      <c r="M51" s="3" t="str">
        <f t="shared" si="26"/>
        <v>-</v>
      </c>
      <c r="N51" s="3" t="str">
        <f t="shared" si="27"/>
        <v/>
      </c>
      <c r="O51" s="3" t="str">
        <f t="shared" si="28"/>
        <v/>
      </c>
    </row>
    <row r="52" spans="1:15" ht="15" x14ac:dyDescent="0.2">
      <c r="A52" s="3">
        <v>7</v>
      </c>
      <c r="B52" s="3">
        <f t="shared" si="16"/>
        <v>55.138888888888886</v>
      </c>
      <c r="C52" s="3">
        <f t="shared" si="17"/>
        <v>65</v>
      </c>
      <c r="D52" s="3">
        <f t="shared" si="18"/>
        <v>40.138888888888879</v>
      </c>
      <c r="E52" s="3" t="str">
        <f t="shared" si="19"/>
        <v>C</v>
      </c>
      <c r="F52" s="5"/>
      <c r="G52" s="3" t="str">
        <f t="shared" si="20"/>
        <v>-</v>
      </c>
      <c r="H52" s="3" t="str">
        <f t="shared" si="21"/>
        <v/>
      </c>
      <c r="I52" s="3" t="str">
        <f t="shared" si="22"/>
        <v/>
      </c>
      <c r="J52" s="3" t="str">
        <f t="shared" si="23"/>
        <v>-</v>
      </c>
      <c r="K52" s="3" t="str">
        <f t="shared" si="24"/>
        <v/>
      </c>
      <c r="L52" s="3" t="str">
        <f t="shared" si="25"/>
        <v/>
      </c>
      <c r="M52" s="3">
        <f t="shared" si="26"/>
        <v>7</v>
      </c>
      <c r="N52" s="3">
        <f t="shared" si="27"/>
        <v>9</v>
      </c>
      <c r="O52" s="3">
        <f t="shared" si="28"/>
        <v>9</v>
      </c>
    </row>
    <row r="53" spans="1:15" ht="15" x14ac:dyDescent="0.2">
      <c r="A53" s="3">
        <v>8</v>
      </c>
      <c r="B53" s="3">
        <f t="shared" si="16"/>
        <v>36.138888888888886</v>
      </c>
      <c r="C53" s="3">
        <f t="shared" si="17"/>
        <v>49</v>
      </c>
      <c r="D53" s="3">
        <f t="shared" si="18"/>
        <v>39.138888888888879</v>
      </c>
      <c r="E53" s="3" t="str">
        <f t="shared" si="19"/>
        <v>A</v>
      </c>
      <c r="F53" s="5"/>
      <c r="G53" s="3">
        <f t="shared" si="20"/>
        <v>8</v>
      </c>
      <c r="H53" s="3">
        <f t="shared" si="21"/>
        <v>8</v>
      </c>
      <c r="I53" s="3">
        <f t="shared" si="22"/>
        <v>8</v>
      </c>
      <c r="J53" s="3" t="str">
        <f t="shared" si="23"/>
        <v>-</v>
      </c>
      <c r="K53" s="3" t="str">
        <f t="shared" si="24"/>
        <v/>
      </c>
      <c r="L53" s="3" t="str">
        <f t="shared" si="25"/>
        <v/>
      </c>
      <c r="M53" s="3" t="str">
        <f t="shared" si="26"/>
        <v>-</v>
      </c>
      <c r="N53" s="3" t="str">
        <f t="shared" si="27"/>
        <v/>
      </c>
      <c r="O53" s="3" t="str">
        <f t="shared" si="28"/>
        <v/>
      </c>
    </row>
    <row r="54" spans="1:15" ht="15" x14ac:dyDescent="0.2">
      <c r="A54" s="3">
        <v>9</v>
      </c>
      <c r="B54" s="3">
        <f t="shared" si="16"/>
        <v>136.47222222222223</v>
      </c>
      <c r="C54" s="3">
        <f t="shared" si="17"/>
        <v>245</v>
      </c>
      <c r="D54" s="3">
        <f t="shared" si="18"/>
        <v>13.472222222222225</v>
      </c>
      <c r="E54" s="3" t="str">
        <f t="shared" si="19"/>
        <v>C</v>
      </c>
      <c r="F54" s="5"/>
      <c r="G54" s="3" t="str">
        <f t="shared" si="20"/>
        <v>-</v>
      </c>
      <c r="H54" s="3" t="str">
        <f t="shared" si="21"/>
        <v/>
      </c>
      <c r="I54" s="3" t="str">
        <f t="shared" si="22"/>
        <v/>
      </c>
      <c r="J54" s="3" t="str">
        <f t="shared" si="23"/>
        <v>-</v>
      </c>
      <c r="K54" s="3" t="str">
        <f t="shared" si="24"/>
        <v/>
      </c>
      <c r="L54" s="3" t="str">
        <f t="shared" si="25"/>
        <v/>
      </c>
      <c r="M54" s="3">
        <f t="shared" si="26"/>
        <v>9</v>
      </c>
      <c r="N54" s="3">
        <f t="shared" si="27"/>
        <v>1</v>
      </c>
      <c r="O54" s="3">
        <f t="shared" si="28"/>
        <v>15</v>
      </c>
    </row>
    <row r="55" spans="1:15" ht="15" x14ac:dyDescent="0.2">
      <c r="A55" s="3">
        <v>10</v>
      </c>
      <c r="B55" s="3">
        <f t="shared" si="16"/>
        <v>131.80555555555557</v>
      </c>
      <c r="C55" s="3">
        <f t="shared" si="17"/>
        <v>232</v>
      </c>
      <c r="D55" s="3">
        <f t="shared" si="18"/>
        <v>8.8055555555555589</v>
      </c>
      <c r="E55" s="3" t="str">
        <f t="shared" si="19"/>
        <v>C</v>
      </c>
      <c r="F55" s="5"/>
      <c r="G55" s="3" t="str">
        <f t="shared" si="20"/>
        <v>-</v>
      </c>
      <c r="H55" s="3" t="str">
        <f t="shared" si="21"/>
        <v/>
      </c>
      <c r="I55" s="3" t="str">
        <f t="shared" si="22"/>
        <v/>
      </c>
      <c r="J55" s="3" t="str">
        <f t="shared" si="23"/>
        <v>-</v>
      </c>
      <c r="K55" s="3" t="str">
        <f t="shared" si="24"/>
        <v/>
      </c>
      <c r="L55" s="3" t="str">
        <f t="shared" si="25"/>
        <v/>
      </c>
      <c r="M55" s="3">
        <f t="shared" si="26"/>
        <v>10</v>
      </c>
      <c r="N55" s="3">
        <f t="shared" si="27"/>
        <v>2</v>
      </c>
      <c r="O55" s="3">
        <f t="shared" si="28"/>
        <v>15</v>
      </c>
    </row>
    <row r="56" spans="1:15" ht="15" x14ac:dyDescent="0.2">
      <c r="A56" s="3">
        <v>11</v>
      </c>
      <c r="B56" s="3">
        <f t="shared" si="16"/>
        <v>114.80555555555557</v>
      </c>
      <c r="C56" s="3">
        <f t="shared" si="17"/>
        <v>218</v>
      </c>
      <c r="D56" s="3">
        <f t="shared" si="18"/>
        <v>9.8055555555555571</v>
      </c>
      <c r="E56" s="3" t="str">
        <f t="shared" si="19"/>
        <v>C</v>
      </c>
      <c r="F56" s="5"/>
      <c r="G56" s="3" t="str">
        <f t="shared" si="20"/>
        <v>-</v>
      </c>
      <c r="H56" s="3" t="str">
        <f t="shared" si="21"/>
        <v/>
      </c>
      <c r="I56" s="3" t="str">
        <f t="shared" si="22"/>
        <v/>
      </c>
      <c r="J56" s="3" t="str">
        <f t="shared" si="23"/>
        <v>-</v>
      </c>
      <c r="K56" s="3" t="str">
        <f t="shared" si="24"/>
        <v/>
      </c>
      <c r="L56" s="3" t="str">
        <f t="shared" si="25"/>
        <v/>
      </c>
      <c r="M56" s="3">
        <f t="shared" si="26"/>
        <v>11</v>
      </c>
      <c r="N56" s="3">
        <f t="shared" si="27"/>
        <v>1</v>
      </c>
      <c r="O56" s="3">
        <f t="shared" si="28"/>
        <v>14</v>
      </c>
    </row>
    <row r="57" spans="1:15" ht="15" x14ac:dyDescent="0.2">
      <c r="A57" s="3">
        <v>12</v>
      </c>
      <c r="B57" s="3">
        <f t="shared" si="16"/>
        <v>110.1388888888889</v>
      </c>
      <c r="C57" s="3">
        <f t="shared" si="17"/>
        <v>205</v>
      </c>
      <c r="D57" s="3">
        <f t="shared" si="18"/>
        <v>5.1388888888888911</v>
      </c>
      <c r="E57" s="3" t="str">
        <f t="shared" si="19"/>
        <v>C</v>
      </c>
      <c r="F57" s="5"/>
      <c r="G57" s="3" t="str">
        <f t="shared" si="20"/>
        <v>-</v>
      </c>
      <c r="H57" s="3" t="str">
        <f t="shared" si="21"/>
        <v/>
      </c>
      <c r="I57" s="3" t="str">
        <f t="shared" si="22"/>
        <v/>
      </c>
      <c r="J57" s="3" t="str">
        <f t="shared" si="23"/>
        <v>-</v>
      </c>
      <c r="K57" s="3" t="str">
        <f t="shared" si="24"/>
        <v/>
      </c>
      <c r="L57" s="3" t="str">
        <f t="shared" si="25"/>
        <v/>
      </c>
      <c r="M57" s="3">
        <f t="shared" si="26"/>
        <v>12</v>
      </c>
      <c r="N57" s="3">
        <f t="shared" si="27"/>
        <v>2</v>
      </c>
      <c r="O57" s="3">
        <f t="shared" si="28"/>
        <v>14</v>
      </c>
    </row>
    <row r="58" spans="1:15" ht="15" x14ac:dyDescent="0.2">
      <c r="A58" s="5"/>
      <c r="B58" s="5"/>
      <c r="C58" s="5"/>
      <c r="D58" s="5"/>
      <c r="E58" s="5"/>
      <c r="F58" s="5"/>
      <c r="G58" s="6" t="s">
        <v>19</v>
      </c>
      <c r="H58" s="6">
        <f t="shared" ref="H58:I58" si="29">IFERROR(AVERAGE(H46:H57), H41)</f>
        <v>3.8333333333333335</v>
      </c>
      <c r="I58" s="6">
        <f t="shared" si="29"/>
        <v>3.6666666666666665</v>
      </c>
      <c r="J58" s="6" t="s">
        <v>19</v>
      </c>
      <c r="K58" s="6">
        <f t="shared" ref="K58:L58" si="30">IFERROR(AVERAGE(K46:K57), K41)</f>
        <v>8</v>
      </c>
      <c r="L58" s="6">
        <f t="shared" si="30"/>
        <v>1</v>
      </c>
      <c r="M58" s="6" t="s">
        <v>19</v>
      </c>
      <c r="N58" s="6">
        <f t="shared" ref="N58:O58" si="31">IFERROR(AVERAGE(N46:N57), N41)</f>
        <v>3.8333333333333335</v>
      </c>
      <c r="O58" s="6">
        <f t="shared" si="31"/>
        <v>12.666666666666666</v>
      </c>
    </row>
    <row r="60" spans="1:15" ht="15.75" customHeight="1" x14ac:dyDescent="0.25">
      <c r="A60" s="78" t="s">
        <v>21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80"/>
    </row>
    <row r="61" spans="1:15" ht="15" x14ac:dyDescent="0.2">
      <c r="A61" s="81" t="s">
        <v>11</v>
      </c>
      <c r="B61" s="70"/>
      <c r="C61" s="70"/>
      <c r="D61" s="71"/>
      <c r="E61" s="82" t="s">
        <v>12</v>
      </c>
      <c r="F61" s="5"/>
      <c r="G61" s="81" t="s">
        <v>13</v>
      </c>
      <c r="H61" s="70"/>
      <c r="I61" s="71"/>
      <c r="J61" s="81" t="s">
        <v>14</v>
      </c>
      <c r="K61" s="70"/>
      <c r="L61" s="71"/>
      <c r="M61" s="81" t="s">
        <v>15</v>
      </c>
      <c r="N61" s="70"/>
      <c r="O61" s="71"/>
    </row>
    <row r="62" spans="1:15" ht="15" x14ac:dyDescent="0.2">
      <c r="A62" s="1" t="s">
        <v>0</v>
      </c>
      <c r="B62" s="1" t="s">
        <v>16</v>
      </c>
      <c r="C62" s="1" t="s">
        <v>17</v>
      </c>
      <c r="D62" s="1" t="s">
        <v>18</v>
      </c>
      <c r="E62" s="74"/>
      <c r="F62" s="5"/>
      <c r="G62" s="1" t="s">
        <v>0</v>
      </c>
      <c r="H62" s="1" t="s">
        <v>1</v>
      </c>
      <c r="I62" s="1" t="s">
        <v>2</v>
      </c>
      <c r="J62" s="1" t="s">
        <v>0</v>
      </c>
      <c r="K62" s="1" t="s">
        <v>1</v>
      </c>
      <c r="L62" s="1" t="s">
        <v>2</v>
      </c>
      <c r="M62" s="1" t="s">
        <v>0</v>
      </c>
      <c r="N62" s="1" t="s">
        <v>1</v>
      </c>
      <c r="O62" s="1" t="s">
        <v>2</v>
      </c>
    </row>
    <row r="63" spans="1:15" ht="15" x14ac:dyDescent="0.2">
      <c r="A63" s="3">
        <v>1</v>
      </c>
      <c r="B63" s="3">
        <f t="shared" ref="B63:B74" si="32">(($B2-$H$58)^2) + (($C2-$I$58)^2)</f>
        <v>10.805555555555555</v>
      </c>
      <c r="C63" s="3">
        <f t="shared" ref="C63:C74" si="33">(($B2-$K$58)^2) + (($C2-$L$58)^2)</f>
        <v>50</v>
      </c>
      <c r="D63" s="3">
        <f t="shared" ref="D63:D74" si="34">(($B2-$N$58)^2) + (($C2-$O$58)^2)</f>
        <v>121.80555555555554</v>
      </c>
      <c r="E63" s="3" t="str">
        <f t="shared" ref="E63:E74" si="35">IF(B63&lt;=C63, IF(B63&lt;=D63, "A", "C"), IF(C63&lt;=D63, "B", "C"))</f>
        <v>A</v>
      </c>
      <c r="F63" s="5"/>
      <c r="G63" s="3">
        <f t="shared" ref="G63:G74" si="36">IF($E63 = "A",$A63, "-")</f>
        <v>1</v>
      </c>
      <c r="H63" s="3">
        <f t="shared" ref="H63:H74" si="37">IF($G63 = "-", "", VLOOKUP($G63, $A$2:$C$13, 2, FALSE))</f>
        <v>1</v>
      </c>
      <c r="I63" s="3">
        <f t="shared" ref="I63:I74" si="38">IF($G63 = "-", "", VLOOKUP($G63,$A$2:$C$13, 3, FALSE))</f>
        <v>2</v>
      </c>
      <c r="J63" s="3" t="str">
        <f t="shared" ref="J63:J74" si="39">IF($E63 = "B",$A63, "-")</f>
        <v>-</v>
      </c>
      <c r="K63" s="3" t="str">
        <f t="shared" ref="K63:K74" si="40">IF($J63 = "-", "", VLOOKUP($J63,$A$2:$C$13, 2, FALSE))</f>
        <v/>
      </c>
      <c r="L63" s="3" t="str">
        <f t="shared" ref="L63:L74" si="41">IF($J63 = "-", "", VLOOKUP($J63,$A$2:$C$13, 3, FALSE))</f>
        <v/>
      </c>
      <c r="M63" s="3" t="str">
        <f t="shared" ref="M63:M74" si="42">IF($E63 = "C",$A63, "-")</f>
        <v>-</v>
      </c>
      <c r="N63" s="3" t="str">
        <f t="shared" ref="N63:N74" si="43">IF($M63 = "-", "", VLOOKUP($M63,$A$2:$C$13, 2, FALSE))</f>
        <v/>
      </c>
      <c r="O63" s="3" t="str">
        <f t="shared" ref="O63:O74" si="44">IF($M63 = "-", "", VLOOKUP($M63,$A$2:$C$13, 3, FALSE))</f>
        <v/>
      </c>
    </row>
    <row r="64" spans="1:15" ht="15" x14ac:dyDescent="0.2">
      <c r="A64" s="3">
        <v>2</v>
      </c>
      <c r="B64" s="3">
        <f t="shared" si="32"/>
        <v>10.472222222222221</v>
      </c>
      <c r="C64" s="3">
        <f t="shared" si="33"/>
        <v>36</v>
      </c>
      <c r="D64" s="3">
        <f t="shared" si="34"/>
        <v>139.4722222222222</v>
      </c>
      <c r="E64" s="3" t="str">
        <f t="shared" si="35"/>
        <v>A</v>
      </c>
      <c r="F64" s="5"/>
      <c r="G64" s="3">
        <f t="shared" si="36"/>
        <v>2</v>
      </c>
      <c r="H64" s="3">
        <f t="shared" si="37"/>
        <v>2</v>
      </c>
      <c r="I64" s="3">
        <f t="shared" si="38"/>
        <v>1</v>
      </c>
      <c r="J64" s="3" t="str">
        <f t="shared" si="39"/>
        <v>-</v>
      </c>
      <c r="K64" s="3" t="str">
        <f t="shared" si="40"/>
        <v/>
      </c>
      <c r="L64" s="3" t="str">
        <f t="shared" si="41"/>
        <v/>
      </c>
      <c r="M64" s="3" t="str">
        <f t="shared" si="42"/>
        <v>-</v>
      </c>
      <c r="N64" s="3" t="str">
        <f t="shared" si="43"/>
        <v/>
      </c>
      <c r="O64" s="3" t="str">
        <f t="shared" si="44"/>
        <v/>
      </c>
    </row>
    <row r="65" spans="1:15" ht="15" x14ac:dyDescent="0.2">
      <c r="A65" s="3">
        <v>3</v>
      </c>
      <c r="B65" s="3">
        <f t="shared" si="32"/>
        <v>15.138888888888889</v>
      </c>
      <c r="C65" s="3">
        <f t="shared" si="33"/>
        <v>49</v>
      </c>
      <c r="D65" s="3">
        <f t="shared" si="34"/>
        <v>144.13888888888886</v>
      </c>
      <c r="E65" s="3" t="str">
        <f t="shared" si="35"/>
        <v>A</v>
      </c>
      <c r="F65" s="5"/>
      <c r="G65" s="3">
        <f t="shared" si="36"/>
        <v>3</v>
      </c>
      <c r="H65" s="3">
        <f t="shared" si="37"/>
        <v>1</v>
      </c>
      <c r="I65" s="3">
        <f t="shared" si="38"/>
        <v>1</v>
      </c>
      <c r="J65" s="3" t="str">
        <f t="shared" si="39"/>
        <v>-</v>
      </c>
      <c r="K65" s="3" t="str">
        <f t="shared" si="40"/>
        <v/>
      </c>
      <c r="L65" s="3" t="str">
        <f t="shared" si="41"/>
        <v/>
      </c>
      <c r="M65" s="3" t="str">
        <f t="shared" si="42"/>
        <v>-</v>
      </c>
      <c r="N65" s="3" t="str">
        <f t="shared" si="43"/>
        <v/>
      </c>
      <c r="O65" s="3" t="str">
        <f t="shared" si="44"/>
        <v/>
      </c>
    </row>
    <row r="66" spans="1:15" ht="15" x14ac:dyDescent="0.2">
      <c r="A66" s="3">
        <v>4</v>
      </c>
      <c r="B66" s="3">
        <f t="shared" si="32"/>
        <v>6.1388888888888893</v>
      </c>
      <c r="C66" s="3">
        <f t="shared" si="33"/>
        <v>37</v>
      </c>
      <c r="D66" s="3">
        <f t="shared" si="34"/>
        <v>117.13888888888889</v>
      </c>
      <c r="E66" s="3" t="str">
        <f t="shared" si="35"/>
        <v>A</v>
      </c>
      <c r="F66" s="5"/>
      <c r="G66" s="3">
        <f t="shared" si="36"/>
        <v>4</v>
      </c>
      <c r="H66" s="3">
        <f t="shared" si="37"/>
        <v>2</v>
      </c>
      <c r="I66" s="3">
        <f t="shared" si="38"/>
        <v>2</v>
      </c>
      <c r="J66" s="3" t="str">
        <f t="shared" si="39"/>
        <v>-</v>
      </c>
      <c r="K66" s="3" t="str">
        <f t="shared" si="40"/>
        <v/>
      </c>
      <c r="L66" s="3" t="str">
        <f t="shared" si="41"/>
        <v/>
      </c>
      <c r="M66" s="3" t="str">
        <f t="shared" si="42"/>
        <v>-</v>
      </c>
      <c r="N66" s="3" t="str">
        <f t="shared" si="43"/>
        <v/>
      </c>
      <c r="O66" s="3" t="str">
        <f t="shared" si="44"/>
        <v/>
      </c>
    </row>
    <row r="67" spans="1:15" ht="15" x14ac:dyDescent="0.2">
      <c r="A67" s="3">
        <v>5</v>
      </c>
      <c r="B67" s="3">
        <f t="shared" si="32"/>
        <v>45.805555555555557</v>
      </c>
      <c r="C67" s="3">
        <f t="shared" si="33"/>
        <v>64</v>
      </c>
      <c r="D67" s="3">
        <f t="shared" si="34"/>
        <v>30.805555555555546</v>
      </c>
      <c r="E67" s="3" t="str">
        <f t="shared" si="35"/>
        <v>C</v>
      </c>
      <c r="F67" s="5"/>
      <c r="G67" s="3" t="str">
        <f t="shared" si="36"/>
        <v>-</v>
      </c>
      <c r="H67" s="3" t="str">
        <f t="shared" si="37"/>
        <v/>
      </c>
      <c r="I67" s="3" t="str">
        <f t="shared" si="38"/>
        <v/>
      </c>
      <c r="J67" s="3" t="str">
        <f t="shared" si="39"/>
        <v>-</v>
      </c>
      <c r="K67" s="3" t="str">
        <f t="shared" si="40"/>
        <v/>
      </c>
      <c r="L67" s="3" t="str">
        <f t="shared" si="41"/>
        <v/>
      </c>
      <c r="M67" s="3">
        <f t="shared" si="42"/>
        <v>5</v>
      </c>
      <c r="N67" s="3">
        <f t="shared" si="43"/>
        <v>8</v>
      </c>
      <c r="O67" s="3">
        <f t="shared" si="44"/>
        <v>9</v>
      </c>
    </row>
    <row r="68" spans="1:15" ht="15" x14ac:dyDescent="0.2">
      <c r="A68" s="3">
        <v>6</v>
      </c>
      <c r="B68" s="3">
        <f t="shared" si="32"/>
        <v>45.472222222222221</v>
      </c>
      <c r="C68" s="3">
        <f t="shared" si="33"/>
        <v>50</v>
      </c>
      <c r="D68" s="3">
        <f t="shared" si="34"/>
        <v>48.472222222222214</v>
      </c>
      <c r="E68" s="3" t="str">
        <f t="shared" si="35"/>
        <v>A</v>
      </c>
      <c r="F68" s="5"/>
      <c r="G68" s="3">
        <f t="shared" si="36"/>
        <v>6</v>
      </c>
      <c r="H68" s="3">
        <f t="shared" si="37"/>
        <v>9</v>
      </c>
      <c r="I68" s="3">
        <f t="shared" si="38"/>
        <v>8</v>
      </c>
      <c r="J68" s="3" t="str">
        <f t="shared" si="39"/>
        <v>-</v>
      </c>
      <c r="K68" s="3" t="str">
        <f t="shared" si="40"/>
        <v/>
      </c>
      <c r="L68" s="3" t="str">
        <f t="shared" si="41"/>
        <v/>
      </c>
      <c r="M68" s="3" t="str">
        <f t="shared" si="42"/>
        <v>-</v>
      </c>
      <c r="N68" s="3" t="str">
        <f t="shared" si="43"/>
        <v/>
      </c>
      <c r="O68" s="3" t="str">
        <f t="shared" si="44"/>
        <v/>
      </c>
    </row>
    <row r="69" spans="1:15" ht="15" x14ac:dyDescent="0.2">
      <c r="A69" s="3">
        <v>7</v>
      </c>
      <c r="B69" s="3">
        <f t="shared" si="32"/>
        <v>55.138888888888886</v>
      </c>
      <c r="C69" s="3">
        <f t="shared" si="33"/>
        <v>65</v>
      </c>
      <c r="D69" s="3">
        <f t="shared" si="34"/>
        <v>40.138888888888879</v>
      </c>
      <c r="E69" s="3" t="str">
        <f t="shared" si="35"/>
        <v>C</v>
      </c>
      <c r="F69" s="5"/>
      <c r="G69" s="3" t="str">
        <f t="shared" si="36"/>
        <v>-</v>
      </c>
      <c r="H69" s="3" t="str">
        <f t="shared" si="37"/>
        <v/>
      </c>
      <c r="I69" s="3" t="str">
        <f t="shared" si="38"/>
        <v/>
      </c>
      <c r="J69" s="3" t="str">
        <f t="shared" si="39"/>
        <v>-</v>
      </c>
      <c r="K69" s="3" t="str">
        <f t="shared" si="40"/>
        <v/>
      </c>
      <c r="L69" s="3" t="str">
        <f t="shared" si="41"/>
        <v/>
      </c>
      <c r="M69" s="3">
        <f t="shared" si="42"/>
        <v>7</v>
      </c>
      <c r="N69" s="3">
        <f t="shared" si="43"/>
        <v>9</v>
      </c>
      <c r="O69" s="3">
        <f t="shared" si="44"/>
        <v>9</v>
      </c>
    </row>
    <row r="70" spans="1:15" ht="15" x14ac:dyDescent="0.2">
      <c r="A70" s="3">
        <v>8</v>
      </c>
      <c r="B70" s="3">
        <f t="shared" si="32"/>
        <v>36.138888888888886</v>
      </c>
      <c r="C70" s="3">
        <f t="shared" si="33"/>
        <v>49</v>
      </c>
      <c r="D70" s="3">
        <f t="shared" si="34"/>
        <v>39.138888888888879</v>
      </c>
      <c r="E70" s="3" t="str">
        <f t="shared" si="35"/>
        <v>A</v>
      </c>
      <c r="F70" s="5"/>
      <c r="G70" s="3">
        <f t="shared" si="36"/>
        <v>8</v>
      </c>
      <c r="H70" s="3">
        <f t="shared" si="37"/>
        <v>8</v>
      </c>
      <c r="I70" s="3">
        <f t="shared" si="38"/>
        <v>8</v>
      </c>
      <c r="J70" s="3" t="str">
        <f t="shared" si="39"/>
        <v>-</v>
      </c>
      <c r="K70" s="3" t="str">
        <f t="shared" si="40"/>
        <v/>
      </c>
      <c r="L70" s="3" t="str">
        <f t="shared" si="41"/>
        <v/>
      </c>
      <c r="M70" s="3" t="str">
        <f t="shared" si="42"/>
        <v>-</v>
      </c>
      <c r="N70" s="3" t="str">
        <f t="shared" si="43"/>
        <v/>
      </c>
      <c r="O70" s="3" t="str">
        <f t="shared" si="44"/>
        <v/>
      </c>
    </row>
    <row r="71" spans="1:15" ht="15" x14ac:dyDescent="0.2">
      <c r="A71" s="3">
        <v>9</v>
      </c>
      <c r="B71" s="3">
        <f t="shared" si="32"/>
        <v>136.47222222222223</v>
      </c>
      <c r="C71" s="3">
        <f t="shared" si="33"/>
        <v>245</v>
      </c>
      <c r="D71" s="3">
        <f t="shared" si="34"/>
        <v>13.472222222222225</v>
      </c>
      <c r="E71" s="3" t="str">
        <f t="shared" si="35"/>
        <v>C</v>
      </c>
      <c r="F71" s="5"/>
      <c r="G71" s="3" t="str">
        <f t="shared" si="36"/>
        <v>-</v>
      </c>
      <c r="H71" s="3" t="str">
        <f t="shared" si="37"/>
        <v/>
      </c>
      <c r="I71" s="3" t="str">
        <f t="shared" si="38"/>
        <v/>
      </c>
      <c r="J71" s="3" t="str">
        <f t="shared" si="39"/>
        <v>-</v>
      </c>
      <c r="K71" s="3" t="str">
        <f t="shared" si="40"/>
        <v/>
      </c>
      <c r="L71" s="3" t="str">
        <f t="shared" si="41"/>
        <v/>
      </c>
      <c r="M71" s="3">
        <f t="shared" si="42"/>
        <v>9</v>
      </c>
      <c r="N71" s="3">
        <f t="shared" si="43"/>
        <v>1</v>
      </c>
      <c r="O71" s="3">
        <f t="shared" si="44"/>
        <v>15</v>
      </c>
    </row>
    <row r="72" spans="1:15" ht="15" x14ac:dyDescent="0.2">
      <c r="A72" s="3">
        <v>10</v>
      </c>
      <c r="B72" s="3">
        <f t="shared" si="32"/>
        <v>131.80555555555557</v>
      </c>
      <c r="C72" s="3">
        <f t="shared" si="33"/>
        <v>232</v>
      </c>
      <c r="D72" s="3">
        <f t="shared" si="34"/>
        <v>8.8055555555555589</v>
      </c>
      <c r="E72" s="3" t="str">
        <f t="shared" si="35"/>
        <v>C</v>
      </c>
      <c r="F72" s="5"/>
      <c r="G72" s="3" t="str">
        <f t="shared" si="36"/>
        <v>-</v>
      </c>
      <c r="H72" s="3" t="str">
        <f t="shared" si="37"/>
        <v/>
      </c>
      <c r="I72" s="3" t="str">
        <f t="shared" si="38"/>
        <v/>
      </c>
      <c r="J72" s="3" t="str">
        <f t="shared" si="39"/>
        <v>-</v>
      </c>
      <c r="K72" s="3" t="str">
        <f t="shared" si="40"/>
        <v/>
      </c>
      <c r="L72" s="3" t="str">
        <f t="shared" si="41"/>
        <v/>
      </c>
      <c r="M72" s="3">
        <f t="shared" si="42"/>
        <v>10</v>
      </c>
      <c r="N72" s="3">
        <f t="shared" si="43"/>
        <v>2</v>
      </c>
      <c r="O72" s="3">
        <f t="shared" si="44"/>
        <v>15</v>
      </c>
    </row>
    <row r="73" spans="1:15" ht="15" x14ac:dyDescent="0.2">
      <c r="A73" s="3">
        <v>11</v>
      </c>
      <c r="B73" s="3">
        <f t="shared" si="32"/>
        <v>114.80555555555557</v>
      </c>
      <c r="C73" s="3">
        <f t="shared" si="33"/>
        <v>218</v>
      </c>
      <c r="D73" s="3">
        <f t="shared" si="34"/>
        <v>9.8055555555555571</v>
      </c>
      <c r="E73" s="3" t="str">
        <f t="shared" si="35"/>
        <v>C</v>
      </c>
      <c r="F73" s="5"/>
      <c r="G73" s="3" t="str">
        <f t="shared" si="36"/>
        <v>-</v>
      </c>
      <c r="H73" s="3" t="str">
        <f t="shared" si="37"/>
        <v/>
      </c>
      <c r="I73" s="3" t="str">
        <f t="shared" si="38"/>
        <v/>
      </c>
      <c r="J73" s="3" t="str">
        <f t="shared" si="39"/>
        <v>-</v>
      </c>
      <c r="K73" s="3" t="str">
        <f t="shared" si="40"/>
        <v/>
      </c>
      <c r="L73" s="3" t="str">
        <f t="shared" si="41"/>
        <v/>
      </c>
      <c r="M73" s="3">
        <f t="shared" si="42"/>
        <v>11</v>
      </c>
      <c r="N73" s="3">
        <f t="shared" si="43"/>
        <v>1</v>
      </c>
      <c r="O73" s="3">
        <f t="shared" si="44"/>
        <v>14</v>
      </c>
    </row>
    <row r="74" spans="1:15" ht="15" x14ac:dyDescent="0.2">
      <c r="A74" s="3">
        <v>12</v>
      </c>
      <c r="B74" s="3">
        <f t="shared" si="32"/>
        <v>110.1388888888889</v>
      </c>
      <c r="C74" s="3">
        <f t="shared" si="33"/>
        <v>205</v>
      </c>
      <c r="D74" s="3">
        <f t="shared" si="34"/>
        <v>5.1388888888888911</v>
      </c>
      <c r="E74" s="3" t="str">
        <f t="shared" si="35"/>
        <v>C</v>
      </c>
      <c r="F74" s="5"/>
      <c r="G74" s="3" t="str">
        <f t="shared" si="36"/>
        <v>-</v>
      </c>
      <c r="H74" s="3" t="str">
        <f t="shared" si="37"/>
        <v/>
      </c>
      <c r="I74" s="3" t="str">
        <f t="shared" si="38"/>
        <v/>
      </c>
      <c r="J74" s="3" t="str">
        <f t="shared" si="39"/>
        <v>-</v>
      </c>
      <c r="K74" s="3" t="str">
        <f t="shared" si="40"/>
        <v/>
      </c>
      <c r="L74" s="3" t="str">
        <f t="shared" si="41"/>
        <v/>
      </c>
      <c r="M74" s="3">
        <f t="shared" si="42"/>
        <v>12</v>
      </c>
      <c r="N74" s="3">
        <f t="shared" si="43"/>
        <v>2</v>
      </c>
      <c r="O74" s="3">
        <f t="shared" si="44"/>
        <v>14</v>
      </c>
    </row>
    <row r="75" spans="1:15" ht="15" x14ac:dyDescent="0.2">
      <c r="A75" s="5"/>
      <c r="B75" s="5"/>
      <c r="C75" s="5"/>
      <c r="D75" s="5"/>
      <c r="E75" s="5"/>
      <c r="F75" s="5"/>
      <c r="G75" s="6" t="s">
        <v>19</v>
      </c>
      <c r="H75" s="6">
        <f t="shared" ref="H75:I75" si="45">IFERROR(AVERAGE(H63:H74), H58)</f>
        <v>3.8333333333333335</v>
      </c>
      <c r="I75" s="6">
        <f t="shared" si="45"/>
        <v>3.6666666666666665</v>
      </c>
      <c r="J75" s="6" t="s">
        <v>19</v>
      </c>
      <c r="K75" s="6">
        <f t="shared" ref="K75:L75" si="46">IFERROR(AVERAGE(K63:K74), K58)</f>
        <v>8</v>
      </c>
      <c r="L75" s="6">
        <f t="shared" si="46"/>
        <v>1</v>
      </c>
      <c r="M75" s="6" t="s">
        <v>19</v>
      </c>
      <c r="N75" s="6">
        <f t="shared" ref="N75:O75" si="47">IFERROR(AVERAGE(N63:N74), N58)</f>
        <v>3.8333333333333335</v>
      </c>
      <c r="O75" s="6">
        <f t="shared" si="47"/>
        <v>12.666666666666666</v>
      </c>
    </row>
    <row r="78" spans="1:15" ht="15.75" customHeight="1" x14ac:dyDescent="0.25">
      <c r="A78" s="75" t="s">
        <v>51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</row>
    <row r="80" spans="1:15" ht="15" x14ac:dyDescent="0.2">
      <c r="A80" s="76" t="s">
        <v>52</v>
      </c>
      <c r="B80" s="70"/>
      <c r="C80" s="71"/>
    </row>
    <row r="81" spans="1:15" ht="15" x14ac:dyDescent="0.2">
      <c r="A81" s="77" t="s">
        <v>24</v>
      </c>
      <c r="B81" s="76" t="s">
        <v>25</v>
      </c>
      <c r="C81" s="71"/>
    </row>
    <row r="82" spans="1:15" ht="15" x14ac:dyDescent="0.2">
      <c r="A82" s="74"/>
      <c r="B82" s="1" t="s">
        <v>1</v>
      </c>
      <c r="C82" s="1" t="s">
        <v>2</v>
      </c>
      <c r="D82" s="1" t="s">
        <v>26</v>
      </c>
    </row>
    <row r="83" spans="1:15" ht="15" x14ac:dyDescent="0.2">
      <c r="A83" s="3" t="s">
        <v>7</v>
      </c>
      <c r="B83" s="3">
        <v>3.8333333333333335</v>
      </c>
      <c r="C83" s="3">
        <v>3.6666666666666665</v>
      </c>
      <c r="D83" s="7" t="s">
        <v>53</v>
      </c>
    </row>
    <row r="84" spans="1:15" ht="15" x14ac:dyDescent="0.2">
      <c r="A84" s="3" t="s">
        <v>9</v>
      </c>
      <c r="B84" s="3">
        <v>3.8333333333333335</v>
      </c>
      <c r="C84" s="3">
        <v>12.666666666666666</v>
      </c>
      <c r="D84" s="7" t="s">
        <v>54</v>
      </c>
    </row>
    <row r="86" spans="1:15" ht="15.75" customHeight="1" x14ac:dyDescent="0.25">
      <c r="A86" s="78" t="s">
        <v>30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80"/>
    </row>
    <row r="87" spans="1:15" ht="15.75" customHeight="1" x14ac:dyDescent="0.25">
      <c r="A87" s="8" t="s">
        <v>0</v>
      </c>
      <c r="B87" s="8" t="s">
        <v>19</v>
      </c>
      <c r="C87" s="8" t="s">
        <v>31</v>
      </c>
      <c r="D87" s="4"/>
    </row>
    <row r="88" spans="1:15" ht="15.75" customHeight="1" x14ac:dyDescent="0.25">
      <c r="A88" s="9">
        <v>1</v>
      </c>
      <c r="B88" s="9" t="str">
        <f t="shared" ref="B88:B99" si="48">VLOOKUP(A88, A63:E74, 5, FALSE)</f>
        <v>A</v>
      </c>
      <c r="C88" s="9" t="s">
        <v>9</v>
      </c>
    </row>
    <row r="89" spans="1:15" ht="15.75" customHeight="1" x14ac:dyDescent="0.25">
      <c r="A89" s="9">
        <v>2</v>
      </c>
      <c r="B89" s="9" t="str">
        <f t="shared" si="48"/>
        <v>A</v>
      </c>
      <c r="C89" s="9" t="s">
        <v>9</v>
      </c>
    </row>
    <row r="90" spans="1:15" ht="15.75" customHeight="1" x14ac:dyDescent="0.25">
      <c r="A90" s="9">
        <v>3</v>
      </c>
      <c r="B90" s="9" t="str">
        <f t="shared" si="48"/>
        <v>A</v>
      </c>
      <c r="C90" s="9" t="s">
        <v>9</v>
      </c>
    </row>
    <row r="91" spans="1:15" ht="15.75" customHeight="1" x14ac:dyDescent="0.25">
      <c r="A91" s="9">
        <v>4</v>
      </c>
      <c r="B91" s="9" t="str">
        <f t="shared" si="48"/>
        <v>A</v>
      </c>
      <c r="C91" s="9" t="s">
        <v>9</v>
      </c>
    </row>
    <row r="92" spans="1:15" ht="15.75" customHeight="1" x14ac:dyDescent="0.25">
      <c r="A92" s="9">
        <v>5</v>
      </c>
      <c r="B92" s="9" t="str">
        <f t="shared" si="48"/>
        <v>C</v>
      </c>
      <c r="C92" s="9" t="s">
        <v>7</v>
      </c>
    </row>
    <row r="93" spans="1:15" ht="15.75" customHeight="1" x14ac:dyDescent="0.25">
      <c r="A93" s="9">
        <v>6</v>
      </c>
      <c r="B93" s="9" t="str">
        <f t="shared" si="48"/>
        <v>A</v>
      </c>
      <c r="C93" s="9" t="s">
        <v>9</v>
      </c>
    </row>
    <row r="94" spans="1:15" ht="15.75" customHeight="1" x14ac:dyDescent="0.25">
      <c r="A94" s="9">
        <v>7</v>
      </c>
      <c r="B94" s="9" t="str">
        <f t="shared" si="48"/>
        <v>C</v>
      </c>
      <c r="C94" s="9" t="s">
        <v>7</v>
      </c>
    </row>
    <row r="95" spans="1:15" ht="15.75" customHeight="1" x14ac:dyDescent="0.25">
      <c r="A95" s="9">
        <v>8</v>
      </c>
      <c r="B95" s="9" t="str">
        <f t="shared" si="48"/>
        <v>A</v>
      </c>
      <c r="C95" s="9" t="s">
        <v>9</v>
      </c>
    </row>
    <row r="96" spans="1:15" ht="15.75" customHeight="1" x14ac:dyDescent="0.25">
      <c r="A96" s="9">
        <v>9</v>
      </c>
      <c r="B96" s="9" t="str">
        <f t="shared" si="48"/>
        <v>C</v>
      </c>
      <c r="C96" s="9" t="s">
        <v>7</v>
      </c>
    </row>
    <row r="97" spans="1:15" ht="15.75" customHeight="1" x14ac:dyDescent="0.25">
      <c r="A97" s="9">
        <v>10</v>
      </c>
      <c r="B97" s="9" t="str">
        <f t="shared" si="48"/>
        <v>C</v>
      </c>
      <c r="C97" s="9" t="s">
        <v>7</v>
      </c>
    </row>
    <row r="98" spans="1:15" ht="15.75" customHeight="1" x14ac:dyDescent="0.25">
      <c r="A98" s="9">
        <v>11</v>
      </c>
      <c r="B98" s="9" t="str">
        <f t="shared" si="48"/>
        <v>C</v>
      </c>
      <c r="C98" s="9" t="s">
        <v>7</v>
      </c>
    </row>
    <row r="99" spans="1:15" ht="15.75" customHeight="1" x14ac:dyDescent="0.25">
      <c r="A99" s="9">
        <v>12</v>
      </c>
      <c r="B99" s="9" t="str">
        <f t="shared" si="48"/>
        <v>C</v>
      </c>
      <c r="C99" s="9" t="s">
        <v>7</v>
      </c>
    </row>
    <row r="100" spans="1:15" ht="15.75" customHeight="1" x14ac:dyDescent="0.25">
      <c r="A100" s="37"/>
      <c r="B100" s="37"/>
      <c r="C100" s="37"/>
    </row>
    <row r="101" spans="1:15" ht="15.75" customHeight="1" x14ac:dyDescent="0.25">
      <c r="A101" s="69" t="s">
        <v>33</v>
      </c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1"/>
    </row>
    <row r="102" spans="1:15" ht="15" x14ac:dyDescent="0.2">
      <c r="A102" s="1" t="s">
        <v>0</v>
      </c>
      <c r="B102" s="10">
        <v>1</v>
      </c>
      <c r="C102" s="10">
        <v>2</v>
      </c>
      <c r="D102" s="10">
        <v>3</v>
      </c>
      <c r="E102" s="10">
        <v>4</v>
      </c>
      <c r="F102" s="10">
        <v>5</v>
      </c>
      <c r="G102" s="10">
        <v>6</v>
      </c>
      <c r="H102" s="10">
        <v>7</v>
      </c>
      <c r="I102" s="10">
        <v>8</v>
      </c>
      <c r="J102" s="10">
        <v>9</v>
      </c>
      <c r="K102" s="10">
        <v>10</v>
      </c>
      <c r="L102" s="10">
        <v>11</v>
      </c>
      <c r="M102" s="10">
        <v>12</v>
      </c>
    </row>
    <row r="103" spans="1:15" ht="15" x14ac:dyDescent="0.2">
      <c r="A103" s="2">
        <v>1</v>
      </c>
      <c r="B103" s="3">
        <f t="shared" ref="B103:B114" si="49">SQRT(((B$2-B2)^2) + ((C$2-C2)^2))</f>
        <v>0</v>
      </c>
      <c r="C103" s="3">
        <f t="shared" ref="C103:C114" si="50">SQRT(((B$3-B2)^2) + ((C$3-C2)^2))</f>
        <v>1.4142135623730951</v>
      </c>
      <c r="D103" s="3">
        <f t="shared" ref="D103:D114" si="51">SQRT(((B$4-B2)^2) + ((C$4-C2)^2))</f>
        <v>1</v>
      </c>
      <c r="E103" s="3">
        <f t="shared" ref="E103:E114" si="52">SQRT(((B$5-B2)^2) + ((C$5-C2)^2))</f>
        <v>1</v>
      </c>
      <c r="F103" s="3">
        <f t="shared" ref="F103:F114" si="53">SQRT(((B$6-B2)^2) + ((C$6-C2)^2))</f>
        <v>9.8994949366116654</v>
      </c>
      <c r="G103" s="3">
        <f t="shared" ref="G103:G114" si="54">SQRT(((B$7-B2)^2) + ((C$7-C2)^2))</f>
        <v>10</v>
      </c>
      <c r="H103" s="3">
        <f t="shared" ref="H103:H114" si="55">SQRT(((B$8-B2)^2) + ((C$8-C2)^2))</f>
        <v>10.63014581273465</v>
      </c>
      <c r="I103" s="3">
        <f t="shared" ref="I103:I114" si="56">SQRT(((B$9-B2)^2) + ((C$9-C2)^2))</f>
        <v>9.2195444572928871</v>
      </c>
      <c r="J103" s="3">
        <f t="shared" ref="J103:J114" si="57">SQRT(((B$10-B2)^2) + ((C$10-C2)^2))</f>
        <v>13</v>
      </c>
      <c r="K103" s="3">
        <f t="shared" ref="K103:K114" si="58">SQRT(((B$11-B2)^2) + ((C$11-C2)^2))</f>
        <v>13.038404810405298</v>
      </c>
      <c r="L103" s="3">
        <f t="shared" ref="L103:L114" si="59">SQRT(((B$12-B2)^2) + ((C$12-C2)^2))</f>
        <v>12</v>
      </c>
      <c r="M103" s="3">
        <f t="shared" ref="M103:M114" si="60">SQRT(((B$13-B2)^2) + ((C$13-C2)^2))</f>
        <v>12.041594578792296</v>
      </c>
    </row>
    <row r="104" spans="1:15" ht="15" x14ac:dyDescent="0.2">
      <c r="A104" s="2">
        <v>2</v>
      </c>
      <c r="B104" s="3">
        <f t="shared" si="49"/>
        <v>1.4142135623730951</v>
      </c>
      <c r="C104" s="3">
        <f t="shared" si="50"/>
        <v>0</v>
      </c>
      <c r="D104" s="3">
        <f t="shared" si="51"/>
        <v>1</v>
      </c>
      <c r="E104" s="3">
        <f t="shared" si="52"/>
        <v>1</v>
      </c>
      <c r="F104" s="3">
        <f t="shared" si="53"/>
        <v>10</v>
      </c>
      <c r="G104" s="3">
        <f t="shared" si="54"/>
        <v>9.8994949366116654</v>
      </c>
      <c r="H104" s="3">
        <f t="shared" si="55"/>
        <v>10.63014581273465</v>
      </c>
      <c r="I104" s="3">
        <f t="shared" si="56"/>
        <v>9.2195444572928871</v>
      </c>
      <c r="J104" s="3">
        <f t="shared" si="57"/>
        <v>14.035668847618199</v>
      </c>
      <c r="K104" s="3">
        <f t="shared" si="58"/>
        <v>14</v>
      </c>
      <c r="L104" s="3">
        <f t="shared" si="59"/>
        <v>13.038404810405298</v>
      </c>
      <c r="M104" s="3">
        <f t="shared" si="60"/>
        <v>13</v>
      </c>
    </row>
    <row r="105" spans="1:15" ht="15" x14ac:dyDescent="0.2">
      <c r="A105" s="2">
        <v>3</v>
      </c>
      <c r="B105" s="3">
        <f t="shared" si="49"/>
        <v>1</v>
      </c>
      <c r="C105" s="3">
        <f t="shared" si="50"/>
        <v>1</v>
      </c>
      <c r="D105" s="3">
        <f t="shared" si="51"/>
        <v>0</v>
      </c>
      <c r="E105" s="3">
        <f t="shared" si="52"/>
        <v>1.4142135623730951</v>
      </c>
      <c r="F105" s="3">
        <f t="shared" si="53"/>
        <v>10.63014581273465</v>
      </c>
      <c r="G105" s="3">
        <f t="shared" si="54"/>
        <v>10.63014581273465</v>
      </c>
      <c r="H105" s="3">
        <f t="shared" si="55"/>
        <v>11.313708498984761</v>
      </c>
      <c r="I105" s="3">
        <f t="shared" si="56"/>
        <v>9.8994949366116654</v>
      </c>
      <c r="J105" s="3">
        <f t="shared" si="57"/>
        <v>14</v>
      </c>
      <c r="K105" s="3">
        <f t="shared" si="58"/>
        <v>14.035668847618199</v>
      </c>
      <c r="L105" s="3">
        <f t="shared" si="59"/>
        <v>13</v>
      </c>
      <c r="M105" s="3">
        <f t="shared" si="60"/>
        <v>13.038404810405298</v>
      </c>
    </row>
    <row r="106" spans="1:15" ht="15" x14ac:dyDescent="0.2">
      <c r="A106" s="2">
        <v>4</v>
      </c>
      <c r="B106" s="3">
        <f t="shared" si="49"/>
        <v>1</v>
      </c>
      <c r="C106" s="3">
        <f t="shared" si="50"/>
        <v>1</v>
      </c>
      <c r="D106" s="3">
        <f t="shared" si="51"/>
        <v>1.4142135623730951</v>
      </c>
      <c r="E106" s="3">
        <f t="shared" si="52"/>
        <v>0</v>
      </c>
      <c r="F106" s="3">
        <f t="shared" si="53"/>
        <v>9.2195444572928871</v>
      </c>
      <c r="G106" s="3">
        <f t="shared" si="54"/>
        <v>9.2195444572928871</v>
      </c>
      <c r="H106" s="3">
        <f t="shared" si="55"/>
        <v>9.8994949366116654</v>
      </c>
      <c r="I106" s="3">
        <f t="shared" si="56"/>
        <v>8.4852813742385695</v>
      </c>
      <c r="J106" s="3">
        <f t="shared" si="57"/>
        <v>13.038404810405298</v>
      </c>
      <c r="K106" s="3">
        <f t="shared" si="58"/>
        <v>13</v>
      </c>
      <c r="L106" s="3">
        <f t="shared" si="59"/>
        <v>12.041594578792296</v>
      </c>
      <c r="M106" s="3">
        <f t="shared" si="60"/>
        <v>12</v>
      </c>
    </row>
    <row r="107" spans="1:15" ht="15" x14ac:dyDescent="0.2">
      <c r="A107" s="2">
        <v>5</v>
      </c>
      <c r="B107" s="3">
        <f t="shared" si="49"/>
        <v>9.8994949366116654</v>
      </c>
      <c r="C107" s="3">
        <f t="shared" si="50"/>
        <v>10</v>
      </c>
      <c r="D107" s="3">
        <f t="shared" si="51"/>
        <v>10.63014581273465</v>
      </c>
      <c r="E107" s="3">
        <f t="shared" si="52"/>
        <v>9.2195444572928871</v>
      </c>
      <c r="F107" s="3">
        <f t="shared" si="53"/>
        <v>0</v>
      </c>
      <c r="G107" s="3">
        <f t="shared" si="54"/>
        <v>1.4142135623730951</v>
      </c>
      <c r="H107" s="3">
        <f t="shared" si="55"/>
        <v>1</v>
      </c>
      <c r="I107" s="3">
        <f t="shared" si="56"/>
        <v>1</v>
      </c>
      <c r="J107" s="3">
        <f t="shared" si="57"/>
        <v>9.2195444572928871</v>
      </c>
      <c r="K107" s="3">
        <f t="shared" si="58"/>
        <v>8.4852813742385695</v>
      </c>
      <c r="L107" s="3">
        <f t="shared" si="59"/>
        <v>8.6023252670426267</v>
      </c>
      <c r="M107" s="3">
        <f t="shared" si="60"/>
        <v>7.810249675906654</v>
      </c>
    </row>
    <row r="108" spans="1:15" ht="15" x14ac:dyDescent="0.2">
      <c r="A108" s="2">
        <v>6</v>
      </c>
      <c r="B108" s="3">
        <f t="shared" si="49"/>
        <v>10</v>
      </c>
      <c r="C108" s="3">
        <f t="shared" si="50"/>
        <v>9.8994949366116654</v>
      </c>
      <c r="D108" s="3">
        <f t="shared" si="51"/>
        <v>10.63014581273465</v>
      </c>
      <c r="E108" s="3">
        <f t="shared" si="52"/>
        <v>9.2195444572928871</v>
      </c>
      <c r="F108" s="3">
        <f t="shared" si="53"/>
        <v>1.4142135623730951</v>
      </c>
      <c r="G108" s="3">
        <f t="shared" si="54"/>
        <v>0</v>
      </c>
      <c r="H108" s="3">
        <f t="shared" si="55"/>
        <v>1</v>
      </c>
      <c r="I108" s="3">
        <f t="shared" si="56"/>
        <v>1</v>
      </c>
      <c r="J108" s="3">
        <f t="shared" si="57"/>
        <v>10.63014581273465</v>
      </c>
      <c r="K108" s="3">
        <f t="shared" si="58"/>
        <v>9.8994949366116654</v>
      </c>
      <c r="L108" s="3">
        <f t="shared" si="59"/>
        <v>10</v>
      </c>
      <c r="M108" s="3">
        <f t="shared" si="60"/>
        <v>9.2195444572928871</v>
      </c>
    </row>
    <row r="109" spans="1:15" ht="15" x14ac:dyDescent="0.2">
      <c r="A109" s="2">
        <v>7</v>
      </c>
      <c r="B109" s="3">
        <f t="shared" si="49"/>
        <v>10.63014581273465</v>
      </c>
      <c r="C109" s="3">
        <f t="shared" si="50"/>
        <v>10.63014581273465</v>
      </c>
      <c r="D109" s="3">
        <f t="shared" si="51"/>
        <v>11.313708498984761</v>
      </c>
      <c r="E109" s="3">
        <f t="shared" si="52"/>
        <v>9.8994949366116654</v>
      </c>
      <c r="F109" s="3">
        <f t="shared" si="53"/>
        <v>1</v>
      </c>
      <c r="G109" s="3">
        <f t="shared" si="54"/>
        <v>1</v>
      </c>
      <c r="H109" s="3">
        <f t="shared" si="55"/>
        <v>0</v>
      </c>
      <c r="I109" s="3">
        <f t="shared" si="56"/>
        <v>1.4142135623730951</v>
      </c>
      <c r="J109" s="3">
        <f t="shared" si="57"/>
        <v>10</v>
      </c>
      <c r="K109" s="3">
        <f t="shared" si="58"/>
        <v>9.2195444572928871</v>
      </c>
      <c r="L109" s="3">
        <f t="shared" si="59"/>
        <v>9.4339811320566032</v>
      </c>
      <c r="M109" s="3">
        <f t="shared" si="60"/>
        <v>8.6023252670426267</v>
      </c>
    </row>
    <row r="110" spans="1:15" ht="15" x14ac:dyDescent="0.2">
      <c r="A110" s="2">
        <v>8</v>
      </c>
      <c r="B110" s="3">
        <f t="shared" si="49"/>
        <v>9.2195444572928871</v>
      </c>
      <c r="C110" s="3">
        <f t="shared" si="50"/>
        <v>9.2195444572928871</v>
      </c>
      <c r="D110" s="3">
        <f t="shared" si="51"/>
        <v>9.8994949366116654</v>
      </c>
      <c r="E110" s="3">
        <f t="shared" si="52"/>
        <v>8.4852813742385695</v>
      </c>
      <c r="F110" s="3">
        <f t="shared" si="53"/>
        <v>1</v>
      </c>
      <c r="G110" s="3">
        <f t="shared" si="54"/>
        <v>1</v>
      </c>
      <c r="H110" s="3">
        <f t="shared" si="55"/>
        <v>1.4142135623730951</v>
      </c>
      <c r="I110" s="3">
        <f t="shared" si="56"/>
        <v>0</v>
      </c>
      <c r="J110" s="3">
        <f t="shared" si="57"/>
        <v>9.8994949366116654</v>
      </c>
      <c r="K110" s="3">
        <f t="shared" si="58"/>
        <v>9.2195444572928871</v>
      </c>
      <c r="L110" s="3">
        <f t="shared" si="59"/>
        <v>9.2195444572928871</v>
      </c>
      <c r="M110" s="3">
        <f t="shared" si="60"/>
        <v>8.4852813742385695</v>
      </c>
    </row>
    <row r="111" spans="1:15" ht="15" x14ac:dyDescent="0.2">
      <c r="A111" s="2">
        <v>9</v>
      </c>
      <c r="B111" s="3">
        <f t="shared" si="49"/>
        <v>13</v>
      </c>
      <c r="C111" s="3">
        <f t="shared" si="50"/>
        <v>14.035668847618199</v>
      </c>
      <c r="D111" s="3">
        <f t="shared" si="51"/>
        <v>14</v>
      </c>
      <c r="E111" s="3">
        <f t="shared" si="52"/>
        <v>13.038404810405298</v>
      </c>
      <c r="F111" s="3">
        <f t="shared" si="53"/>
        <v>9.2195444572928871</v>
      </c>
      <c r="G111" s="3">
        <f t="shared" si="54"/>
        <v>10.63014581273465</v>
      </c>
      <c r="H111" s="3">
        <f t="shared" si="55"/>
        <v>10</v>
      </c>
      <c r="I111" s="3">
        <f t="shared" si="56"/>
        <v>9.8994949366116654</v>
      </c>
      <c r="J111" s="3">
        <f t="shared" si="57"/>
        <v>0</v>
      </c>
      <c r="K111" s="3">
        <f t="shared" si="58"/>
        <v>1</v>
      </c>
      <c r="L111" s="3">
        <f t="shared" si="59"/>
        <v>1</v>
      </c>
      <c r="M111" s="3">
        <f t="shared" si="60"/>
        <v>1.4142135623730951</v>
      </c>
    </row>
    <row r="112" spans="1:15" ht="15" x14ac:dyDescent="0.2">
      <c r="A112" s="2">
        <v>10</v>
      </c>
      <c r="B112" s="3">
        <f t="shared" si="49"/>
        <v>13.038404810405298</v>
      </c>
      <c r="C112" s="3">
        <f t="shared" si="50"/>
        <v>14</v>
      </c>
      <c r="D112" s="3">
        <f t="shared" si="51"/>
        <v>14.035668847618199</v>
      </c>
      <c r="E112" s="3">
        <f t="shared" si="52"/>
        <v>13</v>
      </c>
      <c r="F112" s="3">
        <f t="shared" si="53"/>
        <v>8.4852813742385695</v>
      </c>
      <c r="G112" s="3">
        <f t="shared" si="54"/>
        <v>9.8994949366116654</v>
      </c>
      <c r="H112" s="3">
        <f t="shared" si="55"/>
        <v>9.2195444572928871</v>
      </c>
      <c r="I112" s="3">
        <f t="shared" si="56"/>
        <v>9.2195444572928871</v>
      </c>
      <c r="J112" s="3">
        <f t="shared" si="57"/>
        <v>1</v>
      </c>
      <c r="K112" s="3">
        <f t="shared" si="58"/>
        <v>0</v>
      </c>
      <c r="L112" s="3">
        <f t="shared" si="59"/>
        <v>1.4142135623730951</v>
      </c>
      <c r="M112" s="3">
        <f t="shared" si="60"/>
        <v>1</v>
      </c>
    </row>
    <row r="113" spans="1:13" ht="15" x14ac:dyDescent="0.2">
      <c r="A113" s="2">
        <v>11</v>
      </c>
      <c r="B113" s="3">
        <f t="shared" si="49"/>
        <v>12</v>
      </c>
      <c r="C113" s="3">
        <f t="shared" si="50"/>
        <v>13.038404810405298</v>
      </c>
      <c r="D113" s="3">
        <f t="shared" si="51"/>
        <v>13</v>
      </c>
      <c r="E113" s="3">
        <f t="shared" si="52"/>
        <v>12.041594578792296</v>
      </c>
      <c r="F113" s="3">
        <f t="shared" si="53"/>
        <v>8.6023252670426267</v>
      </c>
      <c r="G113" s="3">
        <f t="shared" si="54"/>
        <v>10</v>
      </c>
      <c r="H113" s="3">
        <f t="shared" si="55"/>
        <v>9.4339811320566032</v>
      </c>
      <c r="I113" s="3">
        <f t="shared" si="56"/>
        <v>9.2195444572928871</v>
      </c>
      <c r="J113" s="3">
        <f t="shared" si="57"/>
        <v>1</v>
      </c>
      <c r="K113" s="3">
        <f t="shared" si="58"/>
        <v>1.4142135623730951</v>
      </c>
      <c r="L113" s="3">
        <f t="shared" si="59"/>
        <v>0</v>
      </c>
      <c r="M113" s="3">
        <f t="shared" si="60"/>
        <v>1</v>
      </c>
    </row>
    <row r="114" spans="1:13" ht="15" x14ac:dyDescent="0.2">
      <c r="A114" s="2">
        <v>12</v>
      </c>
      <c r="B114" s="3">
        <f t="shared" si="49"/>
        <v>12.041594578792296</v>
      </c>
      <c r="C114" s="3">
        <f t="shared" si="50"/>
        <v>13</v>
      </c>
      <c r="D114" s="3">
        <f t="shared" si="51"/>
        <v>13.038404810405298</v>
      </c>
      <c r="E114" s="3">
        <f t="shared" si="52"/>
        <v>12</v>
      </c>
      <c r="F114" s="3">
        <f t="shared" si="53"/>
        <v>7.810249675906654</v>
      </c>
      <c r="G114" s="3">
        <f t="shared" si="54"/>
        <v>9.2195444572928871</v>
      </c>
      <c r="H114" s="3">
        <f t="shared" si="55"/>
        <v>8.6023252670426267</v>
      </c>
      <c r="I114" s="3">
        <f t="shared" si="56"/>
        <v>8.4852813742385695</v>
      </c>
      <c r="J114" s="3">
        <f t="shared" si="57"/>
        <v>1.4142135623730951</v>
      </c>
      <c r="K114" s="3">
        <f t="shared" si="58"/>
        <v>1</v>
      </c>
      <c r="L114" s="3">
        <f t="shared" si="59"/>
        <v>1</v>
      </c>
      <c r="M114" s="3">
        <f t="shared" si="60"/>
        <v>0</v>
      </c>
    </row>
    <row r="116" spans="1:13" ht="15.75" customHeight="1" x14ac:dyDescent="0.25">
      <c r="A116" s="1" t="s">
        <v>0</v>
      </c>
      <c r="B116" s="1" t="s">
        <v>34</v>
      </c>
      <c r="C116" s="1" t="s">
        <v>35</v>
      </c>
      <c r="D116" s="8" t="s">
        <v>36</v>
      </c>
      <c r="E116" s="1" t="s">
        <v>38</v>
      </c>
      <c r="G116" s="1" t="s">
        <v>24</v>
      </c>
      <c r="H116" s="1" t="s">
        <v>55</v>
      </c>
    </row>
    <row r="117" spans="1:13" ht="15.75" customHeight="1" x14ac:dyDescent="0.25">
      <c r="A117" s="2">
        <v>1</v>
      </c>
      <c r="B117" s="3">
        <f>SUM(B103:B106,B108,B110)/5</f>
        <v>4.5267516039331968</v>
      </c>
      <c r="C117" s="3">
        <f>SUM(B111:B114,B107,B109)/6</f>
        <v>11.768273356423984</v>
      </c>
      <c r="D117" s="9">
        <f t="shared" ref="D117:D128" si="61">(C117-B117)/MAX(B117,C117)</f>
        <v>0.61534275531914251</v>
      </c>
      <c r="E117" s="72">
        <f>AVERAGE(D117:D128)</f>
        <v>0.3984592413037939</v>
      </c>
      <c r="G117" s="3" t="s">
        <v>7</v>
      </c>
      <c r="H117" s="3">
        <f>AVERAGE(D117:D120,D122,D124)</f>
        <v>0.37265432956282213</v>
      </c>
    </row>
    <row r="118" spans="1:13" ht="15.75" customHeight="1" x14ac:dyDescent="0.25">
      <c r="A118" s="2">
        <v>2</v>
      </c>
      <c r="B118" s="3">
        <f>SUM(C103:C106,C108,C110)/5</f>
        <v>4.5066505912555295</v>
      </c>
      <c r="C118" s="3">
        <f>SUM(C111:C114,C107,C109)/6</f>
        <v>12.450703245126357</v>
      </c>
      <c r="D118" s="9">
        <f t="shared" si="61"/>
        <v>0.63804047831438027</v>
      </c>
      <c r="E118" s="73"/>
      <c r="G118" s="3" t="s">
        <v>9</v>
      </c>
      <c r="H118" s="3">
        <f>AVERAGE(D121,D123,D125:D128)</f>
        <v>0.42426415304476589</v>
      </c>
    </row>
    <row r="119" spans="1:13" ht="15.75" customHeight="1" x14ac:dyDescent="0.25">
      <c r="A119" s="2">
        <v>3</v>
      </c>
      <c r="B119" s="3">
        <f>SUM(D103:D106,D108,D110)/5</f>
        <v>4.7887708623438829</v>
      </c>
      <c r="C119" s="3">
        <f>SUM(D111:D114,D107,D109)/6</f>
        <v>12.669654661623818</v>
      </c>
      <c r="D119" s="9">
        <f t="shared" si="61"/>
        <v>0.62202830382985941</v>
      </c>
      <c r="E119" s="73"/>
    </row>
    <row r="120" spans="1:13" ht="15.75" customHeight="1" x14ac:dyDescent="0.25">
      <c r="A120" s="2">
        <v>4</v>
      </c>
      <c r="B120" s="3">
        <f>SUM(E103:E106,E108,E110)/5</f>
        <v>4.2238078787809101</v>
      </c>
      <c r="C120" s="3">
        <f>SUM(E111:E114,E107,E109)/6</f>
        <v>11.533173130517023</v>
      </c>
      <c r="D120" s="9">
        <f t="shared" si="61"/>
        <v>0.6337687962383376</v>
      </c>
      <c r="E120" s="73"/>
    </row>
    <row r="121" spans="1:13" ht="15.75" customHeight="1" x14ac:dyDescent="0.25">
      <c r="A121" s="2">
        <v>5</v>
      </c>
      <c r="B121" s="3">
        <f>SUM(F111:F114,F107,F109)/5</f>
        <v>7.0234801548961485</v>
      </c>
      <c r="C121" s="3">
        <f>SUM(F103:F106,F108,F110)/6</f>
        <v>7.0272331281687164</v>
      </c>
      <c r="D121" s="9">
        <f t="shared" si="61"/>
        <v>5.340613018122351E-4</v>
      </c>
      <c r="E121" s="73"/>
    </row>
    <row r="122" spans="1:13" ht="15.75" customHeight="1" x14ac:dyDescent="0.25">
      <c r="A122" s="2">
        <v>6</v>
      </c>
      <c r="B122" s="3">
        <f>SUM(G103:G106,G108,G110)/5</f>
        <v>8.1498370413278405</v>
      </c>
      <c r="C122" s="3">
        <f>SUM(G111:G114,G107,G109)/6</f>
        <v>7.0272331281687146</v>
      </c>
      <c r="D122" s="9">
        <f t="shared" si="61"/>
        <v>-0.13774556564338639</v>
      </c>
      <c r="E122" s="73"/>
    </row>
    <row r="123" spans="1:13" ht="15.75" customHeight="1" x14ac:dyDescent="0.25">
      <c r="A123" s="2">
        <v>7</v>
      </c>
      <c r="B123" s="3">
        <f>SUM(H111:H114,H107,H109)/5</f>
        <v>7.651170171278423</v>
      </c>
      <c r="C123" s="3">
        <f>SUM(H103:H106,H108,H110)/6</f>
        <v>7.4812847705731365</v>
      </c>
      <c r="D123" s="9">
        <f t="shared" si="61"/>
        <v>-2.2203845542870818E-2</v>
      </c>
      <c r="E123" s="73"/>
    </row>
    <row r="124" spans="1:13" ht="15.75" customHeight="1" x14ac:dyDescent="0.25">
      <c r="A124" s="2">
        <v>8</v>
      </c>
      <c r="B124" s="3">
        <f>SUM(I103:I106,I108,I110)/5</f>
        <v>7.5647730450872022</v>
      </c>
      <c r="C124" s="3">
        <f>SUM(I111:I114,I107,I109)/6</f>
        <v>6.5396797979681835</v>
      </c>
      <c r="D124" s="9">
        <f t="shared" si="61"/>
        <v>-0.13550879068140001</v>
      </c>
      <c r="E124" s="73"/>
    </row>
    <row r="125" spans="1:13" ht="15.75" customHeight="1" x14ac:dyDescent="0.25">
      <c r="A125" s="2">
        <v>9</v>
      </c>
      <c r="B125" s="3">
        <f>SUM(J111:J114,J107,J109)/5</f>
        <v>4.5267516039331968</v>
      </c>
      <c r="C125" s="3">
        <f>SUM(J103:J106,J108,J110)/6</f>
        <v>12.433952401228302</v>
      </c>
      <c r="D125" s="9">
        <f t="shared" si="61"/>
        <v>0.63593622865356825</v>
      </c>
      <c r="E125" s="73"/>
    </row>
    <row r="126" spans="1:13" ht="15.75" customHeight="1" x14ac:dyDescent="0.25">
      <c r="A126" s="2">
        <v>10</v>
      </c>
      <c r="B126" s="3">
        <f>SUM(K111:K114,K107,K109)/5</f>
        <v>4.2238078787809101</v>
      </c>
      <c r="C126" s="3">
        <f>SUM(K103:K106,K108,K110)/6</f>
        <v>12.198852175321342</v>
      </c>
      <c r="D126" s="9">
        <f t="shared" si="61"/>
        <v>0.65375366320728068</v>
      </c>
      <c r="E126" s="73"/>
    </row>
    <row r="127" spans="1:13" ht="15.75" customHeight="1" x14ac:dyDescent="0.25">
      <c r="A127" s="2">
        <v>11</v>
      </c>
      <c r="B127" s="3">
        <f>SUM(L111:L114,L107,L109)/5</f>
        <v>4.2901039922944646</v>
      </c>
      <c r="C127" s="3">
        <f>SUM(L103:L106,L108,L110)/6</f>
        <v>11.54992397441508</v>
      </c>
      <c r="D127" s="9">
        <f t="shared" si="61"/>
        <v>0.62855997997928581</v>
      </c>
      <c r="E127" s="73"/>
    </row>
    <row r="128" spans="1:13" ht="15.75" customHeight="1" x14ac:dyDescent="0.25">
      <c r="A128" s="2">
        <v>12</v>
      </c>
      <c r="B128" s="3">
        <f>SUM(M111:M114,M107,M109)/5</f>
        <v>3.9653577010644754</v>
      </c>
      <c r="C128" s="3">
        <f>SUM(M103:M106,M108,M110)/6</f>
        <v>11.297470870121508</v>
      </c>
      <c r="D128" s="9">
        <f t="shared" si="61"/>
        <v>0.64900483066951897</v>
      </c>
      <c r="E128" s="74"/>
    </row>
    <row r="130" spans="1:15" ht="15.75" customHeight="1" x14ac:dyDescent="0.25">
      <c r="A130" s="78" t="s">
        <v>39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80"/>
    </row>
    <row r="131" spans="1:15" ht="15.75" customHeight="1" x14ac:dyDescent="0.25">
      <c r="A131" s="8" t="s">
        <v>0</v>
      </c>
      <c r="B131" s="8" t="s">
        <v>19</v>
      </c>
      <c r="C131" s="8" t="s">
        <v>31</v>
      </c>
      <c r="D131" s="8" t="s">
        <v>40</v>
      </c>
      <c r="E131" s="8" t="s">
        <v>41</v>
      </c>
      <c r="F131" s="8" t="s">
        <v>36</v>
      </c>
      <c r="G131" s="1" t="s">
        <v>38</v>
      </c>
      <c r="H131" s="1" t="s">
        <v>24</v>
      </c>
      <c r="I131" s="1" t="s">
        <v>55</v>
      </c>
    </row>
    <row r="132" spans="1:15" ht="15.75" customHeight="1" x14ac:dyDescent="0.25">
      <c r="A132" s="9">
        <v>1</v>
      </c>
      <c r="B132" s="9" t="str">
        <f t="shared" ref="B132:B143" si="62">VLOOKUP(A132, A62:E73, 5, FALSE)</f>
        <v>A</v>
      </c>
      <c r="C132" s="9" t="s">
        <v>9</v>
      </c>
      <c r="D132" s="9">
        <f t="shared" ref="D132:D135" si="63">SQRT((B2-$B$83)^2 + (C2-$C$83)^2)</f>
        <v>3.2871804872193366</v>
      </c>
      <c r="E132" s="3">
        <f t="shared" ref="E132:E135" si="64">SQRT((B2-$B$84)^2 + (C2-$C$84)^2)</f>
        <v>11.036555420762202</v>
      </c>
      <c r="F132" s="9">
        <f t="shared" ref="F132:F143" si="65">(E132-D132)/MAX(D132,E132)</f>
        <v>0.70215521402307979</v>
      </c>
      <c r="G132" s="72">
        <f>AVERAGE(F132:F143)</f>
        <v>0.51595463490246118</v>
      </c>
      <c r="H132" s="3" t="s">
        <v>7</v>
      </c>
      <c r="I132" s="3">
        <f>AVERAGE(F132:F135,F137,F139)</f>
        <v>0.4909432579575887</v>
      </c>
    </row>
    <row r="133" spans="1:15" ht="15.75" customHeight="1" x14ac:dyDescent="0.25">
      <c r="A133" s="9">
        <v>2</v>
      </c>
      <c r="B133" s="9" t="str">
        <f t="shared" si="62"/>
        <v>A</v>
      </c>
      <c r="C133" s="9" t="s">
        <v>9</v>
      </c>
      <c r="D133" s="9">
        <f t="shared" si="63"/>
        <v>3.2360813064912666</v>
      </c>
      <c r="E133" s="3">
        <f t="shared" si="64"/>
        <v>11.809835825371248</v>
      </c>
      <c r="F133" s="9">
        <f t="shared" si="65"/>
        <v>0.72598422583156119</v>
      </c>
      <c r="G133" s="73"/>
      <c r="H133" s="3" t="s">
        <v>9</v>
      </c>
      <c r="I133" s="3">
        <f>AVERAGE(F136,F138,F140:F143)</f>
        <v>0.54096601184733362</v>
      </c>
    </row>
    <row r="134" spans="1:15" ht="15.75" customHeight="1" x14ac:dyDescent="0.25">
      <c r="A134" s="9">
        <v>3</v>
      </c>
      <c r="B134" s="9" t="str">
        <f t="shared" si="62"/>
        <v>A</v>
      </c>
      <c r="C134" s="9" t="s">
        <v>9</v>
      </c>
      <c r="D134" s="9">
        <f t="shared" si="63"/>
        <v>3.8908725099762509</v>
      </c>
      <c r="E134" s="3">
        <f t="shared" si="64"/>
        <v>12.005785642301333</v>
      </c>
      <c r="F134" s="9">
        <f t="shared" si="65"/>
        <v>0.67591687658764266</v>
      </c>
      <c r="G134" s="73"/>
    </row>
    <row r="135" spans="1:15" ht="15.75" customHeight="1" x14ac:dyDescent="0.25">
      <c r="A135" s="9">
        <v>4</v>
      </c>
      <c r="B135" s="9" t="str">
        <f t="shared" si="62"/>
        <v>A</v>
      </c>
      <c r="C135" s="9" t="s">
        <v>9</v>
      </c>
      <c r="D135" s="9">
        <f t="shared" si="63"/>
        <v>2.4776781245530843</v>
      </c>
      <c r="E135" s="3">
        <f t="shared" si="64"/>
        <v>10.82307206336948</v>
      </c>
      <c r="F135" s="9">
        <f t="shared" si="65"/>
        <v>0.77107441306440649</v>
      </c>
      <c r="G135" s="73"/>
    </row>
    <row r="136" spans="1:15" ht="15.75" customHeight="1" x14ac:dyDescent="0.25">
      <c r="A136" s="9">
        <v>5</v>
      </c>
      <c r="B136" s="9" t="str">
        <f t="shared" si="62"/>
        <v>C</v>
      </c>
      <c r="C136" s="9" t="s">
        <v>7</v>
      </c>
      <c r="D136" s="9">
        <f>SQRT((B6-$B$84)^2 + (C6-$C$84)^2)</f>
        <v>5.5502752684489032</v>
      </c>
      <c r="E136" s="3">
        <f>SQRT((B6-$B$83)^2 + (C6-$C$83)^2)</f>
        <v>6.7679801680823175</v>
      </c>
      <c r="F136" s="9">
        <f t="shared" si="65"/>
        <v>0.17992146392155381</v>
      </c>
      <c r="G136" s="73"/>
    </row>
    <row r="137" spans="1:15" ht="15.75" customHeight="1" x14ac:dyDescent="0.25">
      <c r="A137" s="9">
        <v>6</v>
      </c>
      <c r="B137" s="9" t="str">
        <f t="shared" si="62"/>
        <v>A</v>
      </c>
      <c r="C137" s="9" t="s">
        <v>9</v>
      </c>
      <c r="D137" s="9">
        <f>SQRT((B7-$B$83)^2 + (C7-$C$83)^2)</f>
        <v>6.7433094413813031</v>
      </c>
      <c r="E137" s="3">
        <f>SQRT((B7-$B$84)^2 + (C7-$C$84)^2)</f>
        <v>6.9621995247351407</v>
      </c>
      <c r="F137" s="9">
        <f t="shared" si="65"/>
        <v>3.1439788902367712E-2</v>
      </c>
      <c r="G137" s="73"/>
    </row>
    <row r="138" spans="1:15" ht="15.75" customHeight="1" x14ac:dyDescent="0.25">
      <c r="A138" s="9">
        <v>7</v>
      </c>
      <c r="B138" s="9" t="str">
        <f t="shared" si="62"/>
        <v>C</v>
      </c>
      <c r="C138" s="9" t="s">
        <v>7</v>
      </c>
      <c r="D138" s="9">
        <f>SQRT((B8-$B$84)^2 + (C8-$C$84)^2)</f>
        <v>6.335525936249403</v>
      </c>
      <c r="E138" s="3">
        <f>SQRT((B8-$B$83)^2 + (C8-$C$83)^2)</f>
        <v>7.4255564699818208</v>
      </c>
      <c r="F138" s="9">
        <f t="shared" si="65"/>
        <v>0.14679445751155759</v>
      </c>
      <c r="G138" s="73"/>
    </row>
    <row r="139" spans="1:15" ht="15.75" customHeight="1" x14ac:dyDescent="0.25">
      <c r="A139" s="9">
        <v>8</v>
      </c>
      <c r="B139" s="9" t="str">
        <f t="shared" si="62"/>
        <v>A</v>
      </c>
      <c r="C139" s="9" t="s">
        <v>9</v>
      </c>
      <c r="D139" s="9">
        <f>SQRT((B9-$B$83)^2 + (C9-$C$83)^2)</f>
        <v>6.0115629322904773</v>
      </c>
      <c r="E139" s="3">
        <f>SQRT((B9-$B$84)^2 + (C9-$C$84)^2)</f>
        <v>6.2561081263744853</v>
      </c>
      <c r="F139" s="9">
        <f t="shared" si="65"/>
        <v>3.9089029336474373E-2</v>
      </c>
      <c r="G139" s="73"/>
    </row>
    <row r="140" spans="1:15" ht="15.75" customHeight="1" x14ac:dyDescent="0.25">
      <c r="A140" s="9">
        <v>9</v>
      </c>
      <c r="B140" s="9" t="str">
        <f t="shared" si="62"/>
        <v>C</v>
      </c>
      <c r="C140" s="9" t="s">
        <v>7</v>
      </c>
      <c r="D140" s="9">
        <f t="shared" ref="D140:D143" si="66">SQRT((B10-$B$84)^2 + (C10-$C$84)^2)</f>
        <v>3.6704525909242069</v>
      </c>
      <c r="E140" s="3">
        <f t="shared" ref="E140:E143" si="67">SQRT((B10-$B$83)^2 + (C10-$C$83)^2)</f>
        <v>11.682132605916705</v>
      </c>
      <c r="F140" s="9">
        <f t="shared" si="65"/>
        <v>0.68580628942140109</v>
      </c>
      <c r="G140" s="73"/>
    </row>
    <row r="141" spans="1:15" ht="15.75" customHeight="1" x14ac:dyDescent="0.25">
      <c r="A141" s="9">
        <v>10</v>
      </c>
      <c r="B141" s="9" t="str">
        <f t="shared" si="62"/>
        <v>C</v>
      </c>
      <c r="C141" s="9" t="s">
        <v>7</v>
      </c>
      <c r="D141" s="9">
        <f t="shared" si="66"/>
        <v>2.967415635794143</v>
      </c>
      <c r="E141" s="3">
        <f t="shared" si="67"/>
        <v>11.48066006619635</v>
      </c>
      <c r="F141" s="9">
        <f t="shared" si="65"/>
        <v>0.74152917875067126</v>
      </c>
      <c r="G141" s="73"/>
    </row>
    <row r="142" spans="1:15" ht="15.75" customHeight="1" x14ac:dyDescent="0.25">
      <c r="A142" s="9">
        <v>11</v>
      </c>
      <c r="B142" s="9" t="str">
        <f t="shared" si="62"/>
        <v>C</v>
      </c>
      <c r="C142" s="9" t="s">
        <v>7</v>
      </c>
      <c r="D142" s="9">
        <f t="shared" si="66"/>
        <v>3.1313823713426561</v>
      </c>
      <c r="E142" s="3">
        <f t="shared" si="67"/>
        <v>10.714735440296954</v>
      </c>
      <c r="F142" s="9">
        <f t="shared" si="65"/>
        <v>0.70774991237153007</v>
      </c>
      <c r="G142" s="73"/>
    </row>
    <row r="143" spans="1:15" ht="15.75" customHeight="1" x14ac:dyDescent="0.25">
      <c r="A143" s="9">
        <v>12</v>
      </c>
      <c r="B143" s="9" t="str">
        <f t="shared" si="62"/>
        <v>C</v>
      </c>
      <c r="C143" s="9" t="s">
        <v>7</v>
      </c>
      <c r="D143" s="9">
        <f t="shared" si="66"/>
        <v>2.2669117514559076</v>
      </c>
      <c r="E143" s="3">
        <f t="shared" si="67"/>
        <v>10.494707660954111</v>
      </c>
      <c r="F143" s="9">
        <f t="shared" si="65"/>
        <v>0.78399476910728783</v>
      </c>
      <c r="G143" s="74"/>
    </row>
  </sheetData>
  <mergeCells count="28">
    <mergeCell ref="I23:N23"/>
    <mergeCell ref="A26:O26"/>
    <mergeCell ref="A27:D27"/>
    <mergeCell ref="E27:E28"/>
    <mergeCell ref="G27:I27"/>
    <mergeCell ref="J27:L27"/>
    <mergeCell ref="M27:O27"/>
    <mergeCell ref="A43:O43"/>
    <mergeCell ref="A44:D44"/>
    <mergeCell ref="E44:E45"/>
    <mergeCell ref="G44:I44"/>
    <mergeCell ref="J44:L44"/>
    <mergeCell ref="M44:O44"/>
    <mergeCell ref="A60:O60"/>
    <mergeCell ref="A80:C80"/>
    <mergeCell ref="B81:C81"/>
    <mergeCell ref="E117:E128"/>
    <mergeCell ref="A86:O86"/>
    <mergeCell ref="A101:O101"/>
    <mergeCell ref="A130:O130"/>
    <mergeCell ref="G132:G143"/>
    <mergeCell ref="A61:D61"/>
    <mergeCell ref="E61:E62"/>
    <mergeCell ref="G61:I61"/>
    <mergeCell ref="J61:L61"/>
    <mergeCell ref="M61:O61"/>
    <mergeCell ref="A78:O78"/>
    <mergeCell ref="A81:A8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N44"/>
  <sheetViews>
    <sheetView topLeftCell="A7" workbookViewId="0">
      <selection activeCell="E33" sqref="E33"/>
    </sheetView>
  </sheetViews>
  <sheetFormatPr defaultColWidth="12.5703125" defaultRowHeight="15.75" customHeight="1" x14ac:dyDescent="0.2"/>
  <cols>
    <col min="3" max="3" width="20.7109375" customWidth="1"/>
    <col min="4" max="4" width="13.7109375" customWidth="1"/>
    <col min="5" max="5" width="19.85546875" bestFit="1" customWidth="1"/>
    <col min="6" max="7" width="17.28515625" customWidth="1"/>
    <col min="13" max="14" width="10.28515625" customWidth="1"/>
  </cols>
  <sheetData>
    <row r="2" spans="1:14" ht="15" x14ac:dyDescent="0.2">
      <c r="F2" s="1" t="s">
        <v>3</v>
      </c>
      <c r="G2" s="1" t="s">
        <v>4</v>
      </c>
      <c r="M2" s="15"/>
      <c r="N2" s="15"/>
    </row>
    <row r="3" spans="1:14" ht="15" x14ac:dyDescent="0.2">
      <c r="B3" s="83" t="s">
        <v>38</v>
      </c>
      <c r="C3" s="70"/>
      <c r="D3" s="71"/>
      <c r="F3" s="2">
        <v>0</v>
      </c>
      <c r="G3" s="2" t="s">
        <v>7</v>
      </c>
      <c r="M3" s="15"/>
      <c r="N3" s="15"/>
    </row>
    <row r="4" spans="1:14" ht="15" x14ac:dyDescent="0.2">
      <c r="B4" s="11" t="s">
        <v>42</v>
      </c>
      <c r="C4" s="11" t="s">
        <v>43</v>
      </c>
      <c r="D4" s="11" t="s">
        <v>44</v>
      </c>
      <c r="F4" s="2">
        <v>1</v>
      </c>
      <c r="G4" s="2" t="s">
        <v>8</v>
      </c>
      <c r="M4" s="15"/>
      <c r="N4" s="15"/>
    </row>
    <row r="5" spans="1:14" ht="15" x14ac:dyDescent="0.2">
      <c r="B5" s="38">
        <v>0.87938400000000005</v>
      </c>
      <c r="C5" s="13">
        <f>'Resultado 1'!C5</f>
        <v>0.87938400000000005</v>
      </c>
      <c r="D5" s="39">
        <f>B5-C5</f>
        <v>0</v>
      </c>
      <c r="F5" s="2">
        <v>2</v>
      </c>
      <c r="G5" s="2" t="s">
        <v>9</v>
      </c>
      <c r="M5" s="15"/>
      <c r="N5" s="15"/>
    </row>
    <row r="6" spans="1:14" ht="12.75" x14ac:dyDescent="0.2">
      <c r="M6" s="15"/>
      <c r="N6" s="14"/>
    </row>
    <row r="7" spans="1:14" ht="12.75" x14ac:dyDescent="0.2">
      <c r="M7" s="15"/>
      <c r="N7" s="14"/>
    </row>
    <row r="8" spans="1:14" ht="12.75" x14ac:dyDescent="0.2">
      <c r="M8" s="15"/>
      <c r="N8" s="14"/>
    </row>
    <row r="9" spans="1:14" ht="12.75" x14ac:dyDescent="0.2">
      <c r="A9" s="14"/>
      <c r="B9" s="83" t="s">
        <v>45</v>
      </c>
      <c r="C9" s="70"/>
      <c r="D9" s="70"/>
      <c r="E9" s="71"/>
      <c r="F9" s="14"/>
      <c r="G9" s="14"/>
    </row>
    <row r="10" spans="1:14" ht="15.75" customHeight="1" x14ac:dyDescent="0.25">
      <c r="A10" s="15"/>
      <c r="B10" s="16" t="s">
        <v>24</v>
      </c>
      <c r="C10" s="16" t="s">
        <v>42</v>
      </c>
      <c r="D10" s="17" t="s">
        <v>43</v>
      </c>
      <c r="E10" s="16" t="s">
        <v>44</v>
      </c>
      <c r="F10" s="15"/>
      <c r="G10" s="15"/>
    </row>
    <row r="11" spans="1:14" ht="12.75" x14ac:dyDescent="0.2">
      <c r="A11" s="14"/>
      <c r="B11" s="13">
        <v>0</v>
      </c>
      <c r="C11" s="47">
        <v>0.88503672204431705</v>
      </c>
      <c r="D11" s="12">
        <v>0.88503672204431771</v>
      </c>
      <c r="E11" s="48">
        <f t="shared" ref="E11:E13" si="0">D11-C11</f>
        <v>0</v>
      </c>
    </row>
    <row r="12" spans="1:14" ht="12.75" x14ac:dyDescent="0.2">
      <c r="A12" s="14"/>
      <c r="B12" s="13">
        <v>1</v>
      </c>
      <c r="C12" s="47">
        <v>0.87655793841018403</v>
      </c>
      <c r="D12" s="12">
        <v>0.87655793841018403</v>
      </c>
      <c r="E12" s="47">
        <f t="shared" si="0"/>
        <v>0</v>
      </c>
    </row>
    <row r="13" spans="1:14" ht="12.75" x14ac:dyDescent="0.2">
      <c r="A13" s="14"/>
      <c r="B13" s="13">
        <v>2</v>
      </c>
      <c r="C13" s="47">
        <v>0.87655793841018403</v>
      </c>
      <c r="D13" s="12">
        <f>'Resultado 1'!D13</f>
        <v>0.87655793841018403</v>
      </c>
      <c r="E13" s="48">
        <f t="shared" si="0"/>
        <v>0</v>
      </c>
    </row>
    <row r="14" spans="1:14" ht="12.75" x14ac:dyDescent="0.2">
      <c r="B14" s="14"/>
      <c r="C14" s="42"/>
    </row>
    <row r="16" spans="1:14" ht="12.75" x14ac:dyDescent="0.2">
      <c r="B16" s="83" t="s">
        <v>46</v>
      </c>
      <c r="C16" s="70"/>
      <c r="D16" s="71"/>
      <c r="H16" s="83" t="s">
        <v>47</v>
      </c>
      <c r="I16" s="70"/>
      <c r="J16" s="70"/>
      <c r="K16" s="70"/>
      <c r="L16" s="70"/>
      <c r="M16" s="70"/>
      <c r="N16" s="71"/>
    </row>
    <row r="17" spans="2:14" ht="15.75" customHeight="1" x14ac:dyDescent="0.25">
      <c r="B17" s="16" t="s">
        <v>26</v>
      </c>
      <c r="C17" s="16" t="s">
        <v>42</v>
      </c>
      <c r="D17" s="16" t="s">
        <v>43</v>
      </c>
      <c r="H17" s="16" t="s">
        <v>24</v>
      </c>
      <c r="I17" s="85" t="s">
        <v>48</v>
      </c>
      <c r="J17" s="71"/>
      <c r="K17" s="86" t="s">
        <v>42</v>
      </c>
      <c r="L17" s="87"/>
      <c r="M17" s="88" t="s">
        <v>43</v>
      </c>
      <c r="N17" s="71"/>
    </row>
    <row r="18" spans="2:14" ht="12.75" x14ac:dyDescent="0.2">
      <c r="B18" s="13">
        <v>1</v>
      </c>
      <c r="C18" s="13">
        <v>0</v>
      </c>
      <c r="D18" s="41" t="s">
        <v>7</v>
      </c>
      <c r="H18" s="21">
        <v>0</v>
      </c>
      <c r="I18" s="21">
        <v>5</v>
      </c>
      <c r="J18" s="21">
        <v>5</v>
      </c>
      <c r="K18" s="49">
        <v>1.5</v>
      </c>
      <c r="L18" s="49">
        <v>1.5</v>
      </c>
      <c r="M18" s="43">
        <v>1.5</v>
      </c>
      <c r="N18" s="44">
        <v>1.5</v>
      </c>
    </row>
    <row r="19" spans="2:14" ht="12.75" x14ac:dyDescent="0.2">
      <c r="B19" s="13">
        <v>2</v>
      </c>
      <c r="C19" s="13">
        <v>0</v>
      </c>
      <c r="D19" s="41" t="s">
        <v>7</v>
      </c>
      <c r="H19" s="21">
        <v>1</v>
      </c>
      <c r="I19" s="21">
        <v>8</v>
      </c>
      <c r="J19" s="21">
        <v>1</v>
      </c>
      <c r="K19" s="49">
        <v>8.5</v>
      </c>
      <c r="L19" s="49">
        <v>8.5</v>
      </c>
      <c r="M19" s="43">
        <v>8.5</v>
      </c>
      <c r="N19" s="44">
        <v>8.5</v>
      </c>
    </row>
    <row r="20" spans="2:14" ht="12.75" x14ac:dyDescent="0.2">
      <c r="B20" s="13">
        <v>3</v>
      </c>
      <c r="C20" s="13">
        <v>0</v>
      </c>
      <c r="D20" s="41" t="s">
        <v>7</v>
      </c>
      <c r="H20" s="21">
        <v>2</v>
      </c>
      <c r="I20" s="21">
        <v>5</v>
      </c>
      <c r="J20" s="21">
        <v>12</v>
      </c>
      <c r="K20" s="49">
        <v>1.5</v>
      </c>
      <c r="L20" s="49">
        <v>14.5</v>
      </c>
      <c r="M20" s="43">
        <f>'Resultado 1'!M19</f>
        <v>1.5</v>
      </c>
      <c r="N20" s="44">
        <f>'Resultado 1'!N19</f>
        <v>14.5</v>
      </c>
    </row>
    <row r="21" spans="2:14" ht="12.75" x14ac:dyDescent="0.2">
      <c r="B21" s="13">
        <v>4</v>
      </c>
      <c r="C21" s="13">
        <v>0</v>
      </c>
      <c r="D21" s="41" t="s">
        <v>7</v>
      </c>
      <c r="H21" s="14"/>
      <c r="I21" s="14"/>
      <c r="J21" s="14"/>
      <c r="K21" s="14"/>
      <c r="L21" s="14"/>
      <c r="M21" s="14"/>
      <c r="N21" s="14"/>
    </row>
    <row r="22" spans="2:14" ht="12.75" x14ac:dyDescent="0.2">
      <c r="B22" s="13">
        <v>5</v>
      </c>
      <c r="C22" s="13">
        <v>1</v>
      </c>
      <c r="D22" s="41" t="s">
        <v>8</v>
      </c>
      <c r="H22" s="14"/>
      <c r="I22" s="14"/>
      <c r="J22" s="14"/>
      <c r="K22" s="14"/>
      <c r="L22" s="14"/>
      <c r="M22" s="14"/>
      <c r="N22" s="14"/>
    </row>
    <row r="23" spans="2:14" ht="12.75" x14ac:dyDescent="0.2">
      <c r="B23" s="13">
        <v>6</v>
      </c>
      <c r="C23" s="13">
        <v>1</v>
      </c>
      <c r="D23" s="41" t="s">
        <v>8</v>
      </c>
      <c r="H23" s="14"/>
      <c r="I23" s="14"/>
      <c r="J23" s="14"/>
      <c r="K23" s="14"/>
      <c r="L23" s="14"/>
      <c r="M23" s="14"/>
      <c r="N23" s="14"/>
    </row>
    <row r="24" spans="2:14" ht="12.75" x14ac:dyDescent="0.2">
      <c r="B24" s="13">
        <v>7</v>
      </c>
      <c r="C24" s="13">
        <v>1</v>
      </c>
      <c r="D24" s="41" t="s">
        <v>8</v>
      </c>
    </row>
    <row r="25" spans="2:14" ht="12.75" x14ac:dyDescent="0.2">
      <c r="B25" s="13">
        <v>8</v>
      </c>
      <c r="C25" s="13">
        <v>1</v>
      </c>
      <c r="D25" s="41" t="s">
        <v>8</v>
      </c>
    </row>
    <row r="26" spans="2:14" ht="12.75" x14ac:dyDescent="0.2">
      <c r="B26" s="13">
        <v>9</v>
      </c>
      <c r="C26" s="13">
        <v>2</v>
      </c>
      <c r="D26" s="20" t="str">
        <f>'Resultado 1'!D25</f>
        <v>C</v>
      </c>
    </row>
    <row r="27" spans="2:14" ht="12.75" x14ac:dyDescent="0.2">
      <c r="B27" s="13">
        <v>10</v>
      </c>
      <c r="C27" s="13">
        <v>2</v>
      </c>
      <c r="D27" s="20" t="str">
        <f>'Resultado 1'!D26</f>
        <v>C</v>
      </c>
    </row>
    <row r="28" spans="2:14" ht="12.75" x14ac:dyDescent="0.2">
      <c r="B28" s="13">
        <v>11</v>
      </c>
      <c r="C28" s="13">
        <v>2</v>
      </c>
      <c r="D28" s="20" t="str">
        <f>'Resultado 1'!D27</f>
        <v>C</v>
      </c>
    </row>
    <row r="29" spans="2:14" ht="12.75" x14ac:dyDescent="0.2">
      <c r="B29" s="13">
        <v>12</v>
      </c>
      <c r="C29" s="13">
        <v>2</v>
      </c>
      <c r="D29" s="20" t="str">
        <f>'Resultado 1'!D28</f>
        <v>C</v>
      </c>
    </row>
    <row r="31" spans="2:14" ht="12.75" x14ac:dyDescent="0.2">
      <c r="B31" s="83" t="s">
        <v>49</v>
      </c>
      <c r="C31" s="70"/>
      <c r="D31" s="70"/>
      <c r="E31" s="71"/>
      <c r="F31" s="14"/>
      <c r="G31" s="14"/>
    </row>
    <row r="32" spans="2:14" ht="15" x14ac:dyDescent="0.25">
      <c r="B32" s="16" t="s">
        <v>26</v>
      </c>
      <c r="C32" s="16" t="s">
        <v>42</v>
      </c>
      <c r="D32" s="16" t="s">
        <v>43</v>
      </c>
      <c r="E32" s="16" t="s">
        <v>44</v>
      </c>
      <c r="F32" s="15"/>
      <c r="G32" s="15"/>
    </row>
    <row r="33" spans="2:7" ht="12.75" x14ac:dyDescent="0.2">
      <c r="B33" s="13">
        <v>1</v>
      </c>
      <c r="C33" s="46">
        <v>0.88547476567971395</v>
      </c>
      <c r="D33" s="44">
        <f>'Resultado 1'!D32</f>
        <v>0.88547476567971406</v>
      </c>
      <c r="E33" s="35">
        <f t="shared" ref="E33:E44" si="1">ABS(C33-D33)</f>
        <v>1.1102230246251565E-16</v>
      </c>
      <c r="F33" s="36"/>
      <c r="G33" s="36"/>
    </row>
    <row r="34" spans="2:7" ht="12.75" x14ac:dyDescent="0.2">
      <c r="B34" s="13">
        <v>2</v>
      </c>
      <c r="C34" s="46">
        <v>0.88547476567971395</v>
      </c>
      <c r="D34" s="44">
        <f>'Resultado 1'!D33</f>
        <v>0.88547476567971406</v>
      </c>
      <c r="E34" s="35">
        <f t="shared" si="1"/>
        <v>1.1102230246251565E-16</v>
      </c>
      <c r="F34" s="36"/>
      <c r="G34" s="36"/>
    </row>
    <row r="35" spans="2:7" ht="12.75" x14ac:dyDescent="0.2">
      <c r="B35" s="13">
        <v>3</v>
      </c>
      <c r="C35" s="46">
        <v>0.89282057567229101</v>
      </c>
      <c r="D35" s="44">
        <f>'Resultado 1'!D34</f>
        <v>0.89282057567229145</v>
      </c>
      <c r="E35" s="35">
        <f t="shared" si="1"/>
        <v>4.4408920985006262E-16</v>
      </c>
      <c r="F35" s="36"/>
      <c r="G35" s="36"/>
    </row>
    <row r="36" spans="2:7" ht="12.75" x14ac:dyDescent="0.2">
      <c r="B36" s="13">
        <v>4</v>
      </c>
      <c r="C36" s="46">
        <v>0.87637678114555095</v>
      </c>
      <c r="D36" s="44">
        <f>'Resultado 1'!D35</f>
        <v>0.87637678114555151</v>
      </c>
      <c r="E36" s="35">
        <f t="shared" si="1"/>
        <v>5.5511151231257827E-16</v>
      </c>
      <c r="F36" s="36"/>
      <c r="G36" s="36"/>
    </row>
    <row r="37" spans="2:7" ht="12.75" x14ac:dyDescent="0.2">
      <c r="B37" s="13">
        <v>5</v>
      </c>
      <c r="C37" s="46">
        <v>0.86657000104076398</v>
      </c>
      <c r="D37" s="44">
        <f>'Resultado 1'!D36</f>
        <v>0.86657000104076432</v>
      </c>
      <c r="E37" s="35">
        <f t="shared" si="1"/>
        <v>3.3306690738754696E-16</v>
      </c>
      <c r="F37" s="36"/>
      <c r="G37" s="36"/>
    </row>
    <row r="38" spans="2:7" ht="12.75" x14ac:dyDescent="0.2">
      <c r="B38" s="13">
        <v>6</v>
      </c>
      <c r="C38" s="46">
        <v>0.88547476567971395</v>
      </c>
      <c r="D38" s="44">
        <f>'Resultado 1'!D37</f>
        <v>0.88547476567971406</v>
      </c>
      <c r="E38" s="35">
        <f t="shared" si="1"/>
        <v>1.1102230246251565E-16</v>
      </c>
      <c r="F38" s="36"/>
      <c r="G38" s="36"/>
    </row>
    <row r="39" spans="2:7" ht="12.75" x14ac:dyDescent="0.2">
      <c r="B39" s="13">
        <v>7</v>
      </c>
      <c r="C39" s="46">
        <v>0.87781020577470603</v>
      </c>
      <c r="D39" s="44">
        <f>'Resultado 1'!D38</f>
        <v>0.87781020577470614</v>
      </c>
      <c r="E39" s="35">
        <f t="shared" si="1"/>
        <v>1.1102230246251565E-16</v>
      </c>
      <c r="F39" s="36"/>
      <c r="G39" s="36"/>
    </row>
    <row r="40" spans="2:7" ht="12.75" x14ac:dyDescent="0.2">
      <c r="B40" s="13">
        <v>8</v>
      </c>
      <c r="C40" s="46">
        <v>0.87637678114555095</v>
      </c>
      <c r="D40" s="44">
        <f>'Resultado 1'!D39</f>
        <v>0.87637678114555151</v>
      </c>
      <c r="E40" s="35">
        <f t="shared" si="1"/>
        <v>5.5511151231257827E-16</v>
      </c>
      <c r="F40" s="36"/>
      <c r="G40" s="36"/>
    </row>
    <row r="41" spans="2:7" ht="12.75" x14ac:dyDescent="0.2">
      <c r="B41" s="13">
        <v>9</v>
      </c>
      <c r="C41" s="46">
        <v>0.88547476567971395</v>
      </c>
      <c r="D41" s="44">
        <f>'Resultado 1'!D40</f>
        <v>0.88547476567971406</v>
      </c>
      <c r="E41" s="35">
        <f t="shared" si="1"/>
        <v>1.1102230246251565E-16</v>
      </c>
      <c r="F41" s="36"/>
      <c r="G41" s="36"/>
    </row>
    <row r="42" spans="2:7" ht="12.75" x14ac:dyDescent="0.2">
      <c r="B42" s="13">
        <v>10</v>
      </c>
      <c r="C42" s="46">
        <v>0.87637678114555095</v>
      </c>
      <c r="D42" s="44">
        <f>'Resultado 1'!D41</f>
        <v>0.87637678114555151</v>
      </c>
      <c r="E42" s="35">
        <f t="shared" si="1"/>
        <v>5.5511151231257827E-16</v>
      </c>
      <c r="F42" s="36"/>
      <c r="G42" s="36"/>
    </row>
    <row r="43" spans="2:7" ht="12.75" x14ac:dyDescent="0.2">
      <c r="B43" s="13">
        <v>11</v>
      </c>
      <c r="C43" s="46">
        <v>0.87781020577470603</v>
      </c>
      <c r="D43" s="44">
        <f>'Resultado 1'!D42</f>
        <v>0.87781020577470614</v>
      </c>
      <c r="E43" s="35">
        <f t="shared" si="1"/>
        <v>1.1102230246251565E-16</v>
      </c>
      <c r="F43" s="36"/>
      <c r="G43" s="36"/>
    </row>
    <row r="44" spans="2:7" ht="12.75" x14ac:dyDescent="0.2">
      <c r="B44" s="13">
        <v>12</v>
      </c>
      <c r="C44" s="46">
        <v>0.86657000104076398</v>
      </c>
      <c r="D44" s="44">
        <f>'Resultado 1'!D43</f>
        <v>0.8665700010407642</v>
      </c>
      <c r="E44" s="35">
        <f t="shared" si="1"/>
        <v>2.2204460492503131E-16</v>
      </c>
      <c r="F44" s="36"/>
      <c r="G44" s="36"/>
    </row>
  </sheetData>
  <mergeCells count="8">
    <mergeCell ref="B31:E31"/>
    <mergeCell ref="B3:D3"/>
    <mergeCell ref="B9:E9"/>
    <mergeCell ref="B16:D16"/>
    <mergeCell ref="H16:N16"/>
    <mergeCell ref="I17:J17"/>
    <mergeCell ref="K17:L17"/>
    <mergeCell ref="M17:N1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workbookViewId="0"/>
  </sheetViews>
  <sheetFormatPr defaultColWidth="12.5703125" defaultRowHeight="15.75" customHeight="1" x14ac:dyDescent="0.2"/>
  <cols>
    <col min="1" max="1" width="6.28515625" customWidth="1"/>
    <col min="2" max="2" width="11" customWidth="1"/>
    <col min="3" max="3" width="21" customWidth="1"/>
    <col min="4" max="4" width="21.5703125" customWidth="1"/>
    <col min="5" max="5" width="24.5703125" customWidth="1"/>
    <col min="6" max="12" width="11" customWidth="1"/>
    <col min="13" max="14" width="9.28515625" customWidth="1"/>
    <col min="15" max="15" width="11.85546875" customWidth="1"/>
    <col min="16" max="26" width="7.5703125" customWidth="1"/>
  </cols>
  <sheetData>
    <row r="1" spans="1:3" ht="15" x14ac:dyDescent="0.2">
      <c r="A1" s="1" t="s">
        <v>0</v>
      </c>
      <c r="B1" s="1" t="s">
        <v>1</v>
      </c>
      <c r="C1" s="1" t="s">
        <v>2</v>
      </c>
    </row>
    <row r="2" spans="1:3" ht="15" x14ac:dyDescent="0.2">
      <c r="A2" s="2">
        <v>1</v>
      </c>
      <c r="B2" s="3">
        <v>1</v>
      </c>
      <c r="C2" s="3">
        <v>2</v>
      </c>
    </row>
    <row r="3" spans="1:3" ht="15" x14ac:dyDescent="0.2">
      <c r="A3" s="2">
        <v>2</v>
      </c>
      <c r="B3" s="3">
        <v>2</v>
      </c>
      <c r="C3" s="3">
        <v>1</v>
      </c>
    </row>
    <row r="4" spans="1:3" ht="15" x14ac:dyDescent="0.2">
      <c r="A4" s="2">
        <v>3</v>
      </c>
      <c r="B4" s="3">
        <v>1</v>
      </c>
      <c r="C4" s="3">
        <v>1</v>
      </c>
    </row>
    <row r="5" spans="1:3" ht="15" x14ac:dyDescent="0.2">
      <c r="A5" s="2">
        <v>4</v>
      </c>
      <c r="B5" s="3">
        <v>2</v>
      </c>
      <c r="C5" s="3">
        <v>2</v>
      </c>
    </row>
    <row r="6" spans="1:3" ht="15" x14ac:dyDescent="0.2">
      <c r="A6" s="2">
        <v>5</v>
      </c>
      <c r="B6" s="3">
        <v>8</v>
      </c>
      <c r="C6" s="3">
        <v>9</v>
      </c>
    </row>
    <row r="7" spans="1:3" ht="15" x14ac:dyDescent="0.2">
      <c r="A7" s="2">
        <v>6</v>
      </c>
      <c r="B7" s="3">
        <v>9</v>
      </c>
      <c r="C7" s="3">
        <v>8</v>
      </c>
    </row>
    <row r="8" spans="1:3" ht="15" x14ac:dyDescent="0.2">
      <c r="A8" s="2">
        <v>7</v>
      </c>
      <c r="B8" s="3">
        <v>9</v>
      </c>
      <c r="C8" s="3">
        <v>9</v>
      </c>
    </row>
    <row r="9" spans="1:3" ht="15" x14ac:dyDescent="0.2">
      <c r="A9" s="2">
        <v>8</v>
      </c>
      <c r="B9" s="3">
        <v>8</v>
      </c>
      <c r="C9" s="3">
        <v>8</v>
      </c>
    </row>
    <row r="10" spans="1:3" ht="15" x14ac:dyDescent="0.2">
      <c r="A10" s="2">
        <v>9</v>
      </c>
      <c r="B10" s="3">
        <v>1</v>
      </c>
      <c r="C10" s="3">
        <v>15</v>
      </c>
    </row>
    <row r="11" spans="1:3" ht="15" x14ac:dyDescent="0.2">
      <c r="A11" s="2">
        <v>10</v>
      </c>
      <c r="B11" s="3">
        <v>2</v>
      </c>
      <c r="C11" s="3">
        <v>15</v>
      </c>
    </row>
    <row r="12" spans="1:3" ht="15" x14ac:dyDescent="0.2">
      <c r="A12" s="2">
        <v>11</v>
      </c>
      <c r="B12" s="3">
        <v>1</v>
      </c>
      <c r="C12" s="3">
        <v>14</v>
      </c>
    </row>
    <row r="13" spans="1:3" ht="15" x14ac:dyDescent="0.2">
      <c r="A13" s="2">
        <v>12</v>
      </c>
      <c r="B13" s="3">
        <v>2</v>
      </c>
      <c r="C13" s="3">
        <v>14</v>
      </c>
    </row>
    <row r="27" spans="1:4" ht="15" x14ac:dyDescent="0.2">
      <c r="A27" s="76" t="s">
        <v>58</v>
      </c>
      <c r="B27" s="70"/>
      <c r="C27" s="71"/>
    </row>
    <row r="28" spans="1:4" ht="15" x14ac:dyDescent="0.2">
      <c r="A28" s="77" t="s">
        <v>24</v>
      </c>
      <c r="B28" s="76" t="s">
        <v>25</v>
      </c>
      <c r="C28" s="71"/>
    </row>
    <row r="29" spans="1:4" ht="15" x14ac:dyDescent="0.2">
      <c r="A29" s="74"/>
      <c r="B29" s="1" t="s">
        <v>1</v>
      </c>
      <c r="C29" s="1" t="s">
        <v>2</v>
      </c>
      <c r="D29" s="1" t="s">
        <v>26</v>
      </c>
    </row>
    <row r="30" spans="1:4" ht="15" x14ac:dyDescent="0.2">
      <c r="A30" s="3" t="s">
        <v>7</v>
      </c>
      <c r="B30" s="3">
        <v>1.5</v>
      </c>
      <c r="C30" s="3">
        <v>14</v>
      </c>
      <c r="D30" s="3" t="s">
        <v>59</v>
      </c>
    </row>
    <row r="31" spans="1:4" ht="15" x14ac:dyDescent="0.2">
      <c r="A31" s="3" t="s">
        <v>8</v>
      </c>
      <c r="B31" s="3">
        <v>1.5</v>
      </c>
      <c r="C31" s="3">
        <v>15</v>
      </c>
      <c r="D31" s="3" t="s">
        <v>60</v>
      </c>
    </row>
    <row r="32" spans="1:4" ht="15" x14ac:dyDescent="0.2">
      <c r="A32" s="3" t="s">
        <v>9</v>
      </c>
      <c r="B32" s="3">
        <v>1.5</v>
      </c>
      <c r="C32" s="3">
        <v>1</v>
      </c>
      <c r="D32" s="3" t="s">
        <v>61</v>
      </c>
    </row>
    <row r="33" spans="1:15" ht="15" x14ac:dyDescent="0.2">
      <c r="A33" s="3" t="s">
        <v>62</v>
      </c>
      <c r="B33" s="3">
        <v>1.5</v>
      </c>
      <c r="C33" s="3">
        <v>2</v>
      </c>
      <c r="D33" s="3" t="s">
        <v>63</v>
      </c>
    </row>
    <row r="34" spans="1:15" ht="15" x14ac:dyDescent="0.2">
      <c r="A34" s="3" t="s">
        <v>64</v>
      </c>
      <c r="B34" s="3">
        <v>8</v>
      </c>
      <c r="C34" s="3">
        <v>8.5</v>
      </c>
      <c r="D34" s="3" t="s">
        <v>65</v>
      </c>
    </row>
    <row r="35" spans="1:15" ht="15" x14ac:dyDescent="0.2">
      <c r="A35" s="3" t="s">
        <v>66</v>
      </c>
      <c r="B35" s="3">
        <v>9</v>
      </c>
      <c r="C35" s="3">
        <v>8.5</v>
      </c>
      <c r="D35" s="3" t="s">
        <v>67</v>
      </c>
    </row>
    <row r="37" spans="1:15" ht="15.75" customHeight="1" x14ac:dyDescent="0.25">
      <c r="A37" s="78" t="s">
        <v>30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80"/>
    </row>
    <row r="38" spans="1:15" ht="15.75" customHeight="1" x14ac:dyDescent="0.25">
      <c r="A38" s="8" t="s">
        <v>0</v>
      </c>
      <c r="B38" s="8" t="s">
        <v>19</v>
      </c>
      <c r="C38" s="8" t="s">
        <v>31</v>
      </c>
      <c r="D38" s="4"/>
    </row>
    <row r="39" spans="1:15" ht="15.75" customHeight="1" x14ac:dyDescent="0.25">
      <c r="A39" s="9">
        <v>1</v>
      </c>
      <c r="B39" s="9" t="s">
        <v>62</v>
      </c>
      <c r="C39" s="9" t="s">
        <v>9</v>
      </c>
    </row>
    <row r="40" spans="1:15" ht="15.75" customHeight="1" x14ac:dyDescent="0.25">
      <c r="A40" s="9">
        <v>2</v>
      </c>
      <c r="B40" s="9" t="s">
        <v>9</v>
      </c>
      <c r="C40" s="9" t="s">
        <v>62</v>
      </c>
    </row>
    <row r="41" spans="1:15" ht="15.75" customHeight="1" x14ac:dyDescent="0.25">
      <c r="A41" s="9">
        <v>3</v>
      </c>
      <c r="B41" s="9" t="s">
        <v>9</v>
      </c>
      <c r="C41" s="9" t="s">
        <v>62</v>
      </c>
    </row>
    <row r="42" spans="1:15" ht="15.75" customHeight="1" x14ac:dyDescent="0.25">
      <c r="A42" s="9">
        <v>4</v>
      </c>
      <c r="B42" s="9" t="s">
        <v>62</v>
      </c>
      <c r="C42" s="9" t="s">
        <v>9</v>
      </c>
    </row>
    <row r="43" spans="1:15" ht="15.75" customHeight="1" x14ac:dyDescent="0.25">
      <c r="A43" s="9">
        <v>5</v>
      </c>
      <c r="B43" s="9" t="s">
        <v>64</v>
      </c>
      <c r="C43" s="9" t="s">
        <v>66</v>
      </c>
    </row>
    <row r="44" spans="1:15" ht="15.75" customHeight="1" x14ac:dyDescent="0.25">
      <c r="A44" s="9">
        <v>6</v>
      </c>
      <c r="B44" s="9" t="s">
        <v>66</v>
      </c>
      <c r="C44" s="9" t="s">
        <v>64</v>
      </c>
    </row>
    <row r="45" spans="1:15" ht="15.75" customHeight="1" x14ac:dyDescent="0.25">
      <c r="A45" s="9">
        <v>7</v>
      </c>
      <c r="B45" s="9" t="s">
        <v>66</v>
      </c>
      <c r="C45" s="9" t="s">
        <v>64</v>
      </c>
    </row>
    <row r="46" spans="1:15" ht="15.75" customHeight="1" x14ac:dyDescent="0.25">
      <c r="A46" s="9">
        <v>8</v>
      </c>
      <c r="B46" s="9" t="s">
        <v>64</v>
      </c>
      <c r="C46" s="9" t="s">
        <v>66</v>
      </c>
    </row>
    <row r="47" spans="1:15" ht="15.75" customHeight="1" x14ac:dyDescent="0.25">
      <c r="A47" s="9">
        <v>9</v>
      </c>
      <c r="B47" s="9" t="s">
        <v>8</v>
      </c>
      <c r="C47" s="9" t="s">
        <v>7</v>
      </c>
    </row>
    <row r="48" spans="1:15" ht="15.75" customHeight="1" x14ac:dyDescent="0.25">
      <c r="A48" s="9">
        <v>10</v>
      </c>
      <c r="B48" s="9" t="s">
        <v>8</v>
      </c>
      <c r="C48" s="9" t="s">
        <v>7</v>
      </c>
    </row>
    <row r="49" spans="1:15" ht="15.75" customHeight="1" x14ac:dyDescent="0.25">
      <c r="A49" s="9">
        <v>11</v>
      </c>
      <c r="B49" s="9" t="s">
        <v>7</v>
      </c>
      <c r="C49" s="9" t="s">
        <v>8</v>
      </c>
    </row>
    <row r="50" spans="1:15" ht="15.75" customHeight="1" x14ac:dyDescent="0.25">
      <c r="A50" s="9">
        <v>12</v>
      </c>
      <c r="B50" s="9" t="s">
        <v>7</v>
      </c>
      <c r="C50" s="9" t="s">
        <v>8</v>
      </c>
    </row>
    <row r="52" spans="1:15" ht="15.75" customHeight="1" x14ac:dyDescent="0.25">
      <c r="A52" s="69" t="s">
        <v>33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</row>
    <row r="53" spans="1:15" ht="15" x14ac:dyDescent="0.2">
      <c r="A53" s="1" t="s">
        <v>0</v>
      </c>
      <c r="B53" s="10">
        <v>1</v>
      </c>
      <c r="C53" s="10">
        <v>2</v>
      </c>
      <c r="D53" s="10">
        <v>3</v>
      </c>
      <c r="E53" s="10">
        <v>4</v>
      </c>
      <c r="F53" s="10">
        <v>5</v>
      </c>
      <c r="G53" s="10">
        <v>6</v>
      </c>
      <c r="H53" s="10">
        <v>7</v>
      </c>
      <c r="I53" s="10">
        <v>8</v>
      </c>
      <c r="J53" s="10">
        <v>9</v>
      </c>
      <c r="K53" s="10">
        <v>10</v>
      </c>
      <c r="L53" s="10">
        <v>11</v>
      </c>
      <c r="M53" s="10">
        <v>12</v>
      </c>
    </row>
    <row r="54" spans="1:15" ht="15" x14ac:dyDescent="0.2">
      <c r="A54" s="2">
        <v>1</v>
      </c>
      <c r="B54" s="3">
        <f t="shared" ref="B54:B65" si="0">SQRT(((B$2-B2)^2) + ((C$2-C2)^2))</f>
        <v>0</v>
      </c>
      <c r="C54" s="3">
        <f t="shared" ref="C54:C65" si="1">SQRT(((B$3-B2)^2) + ((C$3-C2)^2))</f>
        <v>1.4142135623730951</v>
      </c>
      <c r="D54" s="3">
        <f t="shared" ref="D54:D65" si="2">SQRT(((B$4-B2)^2) + ((C$4-C2)^2))</f>
        <v>1</v>
      </c>
      <c r="E54" s="3">
        <f t="shared" ref="E54:E65" si="3">SQRT(((B$5-B2)^2) + ((C$5-C2)^2))</f>
        <v>1</v>
      </c>
      <c r="F54" s="3">
        <f t="shared" ref="F54:F65" si="4">SQRT(((B$6-B2)^2) + ((C$6-C2)^2))</f>
        <v>9.8994949366116654</v>
      </c>
      <c r="G54" s="3">
        <f t="shared" ref="G54:G65" si="5">SQRT(((B$7-B2)^2) + ((C$7-C2)^2))</f>
        <v>10</v>
      </c>
      <c r="H54" s="3">
        <f t="shared" ref="H54:H65" si="6">SQRT(((B$8-B2)^2) + ((C$8-C2)^2))</f>
        <v>10.63014581273465</v>
      </c>
      <c r="I54" s="3">
        <f t="shared" ref="I54:I65" si="7">SQRT(((B$9-B2)^2) + ((C$9-C2)^2))</f>
        <v>9.2195444572928871</v>
      </c>
      <c r="J54" s="3">
        <f t="shared" ref="J54:J65" si="8">SQRT(((B$10-B2)^2) + ((C$10-C2)^2))</f>
        <v>13</v>
      </c>
      <c r="K54" s="3">
        <f t="shared" ref="K54:K65" si="9">SQRT(((B$11-B2)^2) + ((C$11-C2)^2))</f>
        <v>13.038404810405298</v>
      </c>
      <c r="L54" s="3">
        <f t="shared" ref="L54:L65" si="10">SQRT(((B$12-B2)^2) + ((C$12-C2)^2))</f>
        <v>12</v>
      </c>
      <c r="M54" s="3">
        <f t="shared" ref="M54:M65" si="11">SQRT(((B$13-B2)^2) + ((C$13-C2)^2))</f>
        <v>12.041594578792296</v>
      </c>
    </row>
    <row r="55" spans="1:15" ht="15" x14ac:dyDescent="0.2">
      <c r="A55" s="2">
        <v>2</v>
      </c>
      <c r="B55" s="3">
        <f t="shared" si="0"/>
        <v>1.4142135623730951</v>
      </c>
      <c r="C55" s="3">
        <f t="shared" si="1"/>
        <v>0</v>
      </c>
      <c r="D55" s="3">
        <f t="shared" si="2"/>
        <v>1</v>
      </c>
      <c r="E55" s="3">
        <f t="shared" si="3"/>
        <v>1</v>
      </c>
      <c r="F55" s="3">
        <f t="shared" si="4"/>
        <v>10</v>
      </c>
      <c r="G55" s="3">
        <f t="shared" si="5"/>
        <v>9.8994949366116654</v>
      </c>
      <c r="H55" s="3">
        <f t="shared" si="6"/>
        <v>10.63014581273465</v>
      </c>
      <c r="I55" s="3">
        <f t="shared" si="7"/>
        <v>9.2195444572928871</v>
      </c>
      <c r="J55" s="3">
        <f t="shared" si="8"/>
        <v>14.035668847618199</v>
      </c>
      <c r="K55" s="3">
        <f t="shared" si="9"/>
        <v>14</v>
      </c>
      <c r="L55" s="3">
        <f t="shared" si="10"/>
        <v>13.038404810405298</v>
      </c>
      <c r="M55" s="3">
        <f t="shared" si="11"/>
        <v>13</v>
      </c>
    </row>
    <row r="56" spans="1:15" ht="15" x14ac:dyDescent="0.2">
      <c r="A56" s="2">
        <v>3</v>
      </c>
      <c r="B56" s="3">
        <f t="shared" si="0"/>
        <v>1</v>
      </c>
      <c r="C56" s="3">
        <f t="shared" si="1"/>
        <v>1</v>
      </c>
      <c r="D56" s="3">
        <f t="shared" si="2"/>
        <v>0</v>
      </c>
      <c r="E56" s="3">
        <f t="shared" si="3"/>
        <v>1.4142135623730951</v>
      </c>
      <c r="F56" s="3">
        <f t="shared" si="4"/>
        <v>10.63014581273465</v>
      </c>
      <c r="G56" s="3">
        <f t="shared" si="5"/>
        <v>10.63014581273465</v>
      </c>
      <c r="H56" s="3">
        <f t="shared" si="6"/>
        <v>11.313708498984761</v>
      </c>
      <c r="I56" s="3">
        <f t="shared" si="7"/>
        <v>9.8994949366116654</v>
      </c>
      <c r="J56" s="3">
        <f t="shared" si="8"/>
        <v>14</v>
      </c>
      <c r="K56" s="3">
        <f t="shared" si="9"/>
        <v>14.035668847618199</v>
      </c>
      <c r="L56" s="3">
        <f t="shared" si="10"/>
        <v>13</v>
      </c>
      <c r="M56" s="3">
        <f t="shared" si="11"/>
        <v>13.038404810405298</v>
      </c>
    </row>
    <row r="57" spans="1:15" ht="15" x14ac:dyDescent="0.2">
      <c r="A57" s="2">
        <v>4</v>
      </c>
      <c r="B57" s="3">
        <f t="shared" si="0"/>
        <v>1</v>
      </c>
      <c r="C57" s="3">
        <f t="shared" si="1"/>
        <v>1</v>
      </c>
      <c r="D57" s="3">
        <f t="shared" si="2"/>
        <v>1.4142135623730951</v>
      </c>
      <c r="E57" s="3">
        <f t="shared" si="3"/>
        <v>0</v>
      </c>
      <c r="F57" s="3">
        <f t="shared" si="4"/>
        <v>9.2195444572928871</v>
      </c>
      <c r="G57" s="3">
        <f t="shared" si="5"/>
        <v>9.2195444572928871</v>
      </c>
      <c r="H57" s="3">
        <f t="shared" si="6"/>
        <v>9.8994949366116654</v>
      </c>
      <c r="I57" s="3">
        <f t="shared" si="7"/>
        <v>8.4852813742385695</v>
      </c>
      <c r="J57" s="3">
        <f t="shared" si="8"/>
        <v>13.038404810405298</v>
      </c>
      <c r="K57" s="3">
        <f t="shared" si="9"/>
        <v>13</v>
      </c>
      <c r="L57" s="3">
        <f t="shared" si="10"/>
        <v>12.041594578792296</v>
      </c>
      <c r="M57" s="3">
        <f t="shared" si="11"/>
        <v>12</v>
      </c>
    </row>
    <row r="58" spans="1:15" ht="15" x14ac:dyDescent="0.2">
      <c r="A58" s="2">
        <v>5</v>
      </c>
      <c r="B58" s="3">
        <f t="shared" si="0"/>
        <v>9.8994949366116654</v>
      </c>
      <c r="C58" s="3">
        <f t="shared" si="1"/>
        <v>10</v>
      </c>
      <c r="D58" s="3">
        <f t="shared" si="2"/>
        <v>10.63014581273465</v>
      </c>
      <c r="E58" s="3">
        <f t="shared" si="3"/>
        <v>9.2195444572928871</v>
      </c>
      <c r="F58" s="3">
        <f t="shared" si="4"/>
        <v>0</v>
      </c>
      <c r="G58" s="3">
        <f t="shared" si="5"/>
        <v>1.4142135623730951</v>
      </c>
      <c r="H58" s="3">
        <f t="shared" si="6"/>
        <v>1</v>
      </c>
      <c r="I58" s="3">
        <f t="shared" si="7"/>
        <v>1</v>
      </c>
      <c r="J58" s="3">
        <f t="shared" si="8"/>
        <v>9.2195444572928871</v>
      </c>
      <c r="K58" s="3">
        <f t="shared" si="9"/>
        <v>8.4852813742385695</v>
      </c>
      <c r="L58" s="3">
        <f t="shared" si="10"/>
        <v>8.6023252670426267</v>
      </c>
      <c r="M58" s="3">
        <f t="shared" si="11"/>
        <v>7.810249675906654</v>
      </c>
    </row>
    <row r="59" spans="1:15" ht="15" x14ac:dyDescent="0.2">
      <c r="A59" s="2">
        <v>6</v>
      </c>
      <c r="B59" s="3">
        <f t="shared" si="0"/>
        <v>10</v>
      </c>
      <c r="C59" s="3">
        <f t="shared" si="1"/>
        <v>9.8994949366116654</v>
      </c>
      <c r="D59" s="3">
        <f t="shared" si="2"/>
        <v>10.63014581273465</v>
      </c>
      <c r="E59" s="3">
        <f t="shared" si="3"/>
        <v>9.2195444572928871</v>
      </c>
      <c r="F59" s="3">
        <f t="shared" si="4"/>
        <v>1.4142135623730951</v>
      </c>
      <c r="G59" s="3">
        <f t="shared" si="5"/>
        <v>0</v>
      </c>
      <c r="H59" s="3">
        <f t="shared" si="6"/>
        <v>1</v>
      </c>
      <c r="I59" s="3">
        <f t="shared" si="7"/>
        <v>1</v>
      </c>
      <c r="J59" s="3">
        <f t="shared" si="8"/>
        <v>10.63014581273465</v>
      </c>
      <c r="K59" s="3">
        <f t="shared" si="9"/>
        <v>9.8994949366116654</v>
      </c>
      <c r="L59" s="3">
        <f t="shared" si="10"/>
        <v>10</v>
      </c>
      <c r="M59" s="3">
        <f t="shared" si="11"/>
        <v>9.2195444572928871</v>
      </c>
    </row>
    <row r="60" spans="1:15" ht="15" x14ac:dyDescent="0.2">
      <c r="A60" s="2">
        <v>7</v>
      </c>
      <c r="B60" s="3">
        <f t="shared" si="0"/>
        <v>10.63014581273465</v>
      </c>
      <c r="C60" s="3">
        <f t="shared" si="1"/>
        <v>10.63014581273465</v>
      </c>
      <c r="D60" s="3">
        <f t="shared" si="2"/>
        <v>11.313708498984761</v>
      </c>
      <c r="E60" s="3">
        <f t="shared" si="3"/>
        <v>9.8994949366116654</v>
      </c>
      <c r="F60" s="3">
        <f t="shared" si="4"/>
        <v>1</v>
      </c>
      <c r="G60" s="3">
        <f t="shared" si="5"/>
        <v>1</v>
      </c>
      <c r="H60" s="3">
        <f t="shared" si="6"/>
        <v>0</v>
      </c>
      <c r="I60" s="3">
        <f t="shared" si="7"/>
        <v>1.4142135623730951</v>
      </c>
      <c r="J60" s="3">
        <f t="shared" si="8"/>
        <v>10</v>
      </c>
      <c r="K60" s="3">
        <f t="shared" si="9"/>
        <v>9.2195444572928871</v>
      </c>
      <c r="L60" s="3">
        <f t="shared" si="10"/>
        <v>9.4339811320566032</v>
      </c>
      <c r="M60" s="3">
        <f t="shared" si="11"/>
        <v>8.6023252670426267</v>
      </c>
    </row>
    <row r="61" spans="1:15" ht="15" x14ac:dyDescent="0.2">
      <c r="A61" s="2">
        <v>8</v>
      </c>
      <c r="B61" s="3">
        <f t="shared" si="0"/>
        <v>9.2195444572928871</v>
      </c>
      <c r="C61" s="3">
        <f t="shared" si="1"/>
        <v>9.2195444572928871</v>
      </c>
      <c r="D61" s="3">
        <f t="shared" si="2"/>
        <v>9.8994949366116654</v>
      </c>
      <c r="E61" s="3">
        <f t="shared" si="3"/>
        <v>8.4852813742385695</v>
      </c>
      <c r="F61" s="3">
        <f t="shared" si="4"/>
        <v>1</v>
      </c>
      <c r="G61" s="3">
        <f t="shared" si="5"/>
        <v>1</v>
      </c>
      <c r="H61" s="3">
        <f t="shared" si="6"/>
        <v>1.4142135623730951</v>
      </c>
      <c r="I61" s="3">
        <f t="shared" si="7"/>
        <v>0</v>
      </c>
      <c r="J61" s="3">
        <f t="shared" si="8"/>
        <v>9.8994949366116654</v>
      </c>
      <c r="K61" s="3">
        <f t="shared" si="9"/>
        <v>9.2195444572928871</v>
      </c>
      <c r="L61" s="3">
        <f t="shared" si="10"/>
        <v>9.2195444572928871</v>
      </c>
      <c r="M61" s="3">
        <f t="shared" si="11"/>
        <v>8.4852813742385695</v>
      </c>
    </row>
    <row r="62" spans="1:15" ht="15" x14ac:dyDescent="0.2">
      <c r="A62" s="2">
        <v>9</v>
      </c>
      <c r="B62" s="3">
        <f t="shared" si="0"/>
        <v>13</v>
      </c>
      <c r="C62" s="3">
        <f t="shared" si="1"/>
        <v>14.035668847618199</v>
      </c>
      <c r="D62" s="3">
        <f t="shared" si="2"/>
        <v>14</v>
      </c>
      <c r="E62" s="3">
        <f t="shared" si="3"/>
        <v>13.038404810405298</v>
      </c>
      <c r="F62" s="3">
        <f t="shared" si="4"/>
        <v>9.2195444572928871</v>
      </c>
      <c r="G62" s="3">
        <f t="shared" si="5"/>
        <v>10.63014581273465</v>
      </c>
      <c r="H62" s="3">
        <f t="shared" si="6"/>
        <v>10</v>
      </c>
      <c r="I62" s="3">
        <f t="shared" si="7"/>
        <v>9.8994949366116654</v>
      </c>
      <c r="J62" s="3">
        <f t="shared" si="8"/>
        <v>0</v>
      </c>
      <c r="K62" s="3">
        <f t="shared" si="9"/>
        <v>1</v>
      </c>
      <c r="L62" s="3">
        <f t="shared" si="10"/>
        <v>1</v>
      </c>
      <c r="M62" s="3">
        <f t="shared" si="11"/>
        <v>1.4142135623730951</v>
      </c>
    </row>
    <row r="63" spans="1:15" ht="15" x14ac:dyDescent="0.2">
      <c r="A63" s="2">
        <v>10</v>
      </c>
      <c r="B63" s="3">
        <f t="shared" si="0"/>
        <v>13.038404810405298</v>
      </c>
      <c r="C63" s="3">
        <f t="shared" si="1"/>
        <v>14</v>
      </c>
      <c r="D63" s="3">
        <f t="shared" si="2"/>
        <v>14.035668847618199</v>
      </c>
      <c r="E63" s="3">
        <f t="shared" si="3"/>
        <v>13</v>
      </c>
      <c r="F63" s="3">
        <f t="shared" si="4"/>
        <v>8.4852813742385695</v>
      </c>
      <c r="G63" s="3">
        <f t="shared" si="5"/>
        <v>9.8994949366116654</v>
      </c>
      <c r="H63" s="3">
        <f t="shared" si="6"/>
        <v>9.2195444572928871</v>
      </c>
      <c r="I63" s="3">
        <f t="shared" si="7"/>
        <v>9.2195444572928871</v>
      </c>
      <c r="J63" s="3">
        <f t="shared" si="8"/>
        <v>1</v>
      </c>
      <c r="K63" s="3">
        <f t="shared" si="9"/>
        <v>0</v>
      </c>
      <c r="L63" s="3">
        <f t="shared" si="10"/>
        <v>1.4142135623730951</v>
      </c>
      <c r="M63" s="3">
        <f t="shared" si="11"/>
        <v>1</v>
      </c>
    </row>
    <row r="64" spans="1:15" ht="15" x14ac:dyDescent="0.2">
      <c r="A64" s="2">
        <v>11</v>
      </c>
      <c r="B64" s="3">
        <f t="shared" si="0"/>
        <v>12</v>
      </c>
      <c r="C64" s="3">
        <f t="shared" si="1"/>
        <v>13.038404810405298</v>
      </c>
      <c r="D64" s="3">
        <f t="shared" si="2"/>
        <v>13</v>
      </c>
      <c r="E64" s="3">
        <f t="shared" si="3"/>
        <v>12.041594578792296</v>
      </c>
      <c r="F64" s="3">
        <f t="shared" si="4"/>
        <v>8.6023252670426267</v>
      </c>
      <c r="G64" s="3">
        <f t="shared" si="5"/>
        <v>10</v>
      </c>
      <c r="H64" s="3">
        <f t="shared" si="6"/>
        <v>9.4339811320566032</v>
      </c>
      <c r="I64" s="3">
        <f t="shared" si="7"/>
        <v>9.2195444572928871</v>
      </c>
      <c r="J64" s="3">
        <f t="shared" si="8"/>
        <v>1</v>
      </c>
      <c r="K64" s="3">
        <f t="shared" si="9"/>
        <v>1.4142135623730951</v>
      </c>
      <c r="L64" s="3">
        <f t="shared" si="10"/>
        <v>0</v>
      </c>
      <c r="M64" s="3">
        <f t="shared" si="11"/>
        <v>1</v>
      </c>
    </row>
    <row r="65" spans="1:13" ht="15" x14ac:dyDescent="0.2">
      <c r="A65" s="2">
        <v>12</v>
      </c>
      <c r="B65" s="3">
        <f t="shared" si="0"/>
        <v>12.041594578792296</v>
      </c>
      <c r="C65" s="3">
        <f t="shared" si="1"/>
        <v>13</v>
      </c>
      <c r="D65" s="3">
        <f t="shared" si="2"/>
        <v>13.038404810405298</v>
      </c>
      <c r="E65" s="3">
        <f t="shared" si="3"/>
        <v>12</v>
      </c>
      <c r="F65" s="3">
        <f t="shared" si="4"/>
        <v>7.810249675906654</v>
      </c>
      <c r="G65" s="3">
        <f t="shared" si="5"/>
        <v>9.2195444572928871</v>
      </c>
      <c r="H65" s="3">
        <f t="shared" si="6"/>
        <v>8.6023252670426267</v>
      </c>
      <c r="I65" s="3">
        <f t="shared" si="7"/>
        <v>8.4852813742385695</v>
      </c>
      <c r="J65" s="3">
        <f t="shared" si="8"/>
        <v>1.4142135623730951</v>
      </c>
      <c r="K65" s="3">
        <f t="shared" si="9"/>
        <v>1</v>
      </c>
      <c r="L65" s="3">
        <f t="shared" si="10"/>
        <v>1</v>
      </c>
      <c r="M65" s="3">
        <f t="shared" si="11"/>
        <v>0</v>
      </c>
    </row>
    <row r="67" spans="1:13" ht="15.75" customHeight="1" x14ac:dyDescent="0.25">
      <c r="A67" s="1" t="s">
        <v>0</v>
      </c>
      <c r="B67" s="1" t="s">
        <v>34</v>
      </c>
      <c r="C67" s="1" t="s">
        <v>35</v>
      </c>
      <c r="D67" s="8" t="s">
        <v>36</v>
      </c>
      <c r="E67" s="1" t="s">
        <v>38</v>
      </c>
      <c r="G67" s="1" t="s">
        <v>24</v>
      </c>
      <c r="H67" s="1" t="s">
        <v>55</v>
      </c>
    </row>
    <row r="68" spans="1:13" ht="15.75" customHeight="1" x14ac:dyDescent="0.25">
      <c r="A68" s="2">
        <v>1</v>
      </c>
      <c r="B68" s="3">
        <f>B57</f>
        <v>1</v>
      </c>
      <c r="C68" s="3">
        <f>(B55+B56)/2</f>
        <v>1.2071067811865475</v>
      </c>
      <c r="D68" s="9">
        <f t="shared" ref="D68:D79" si="12">(C68-B68)/MAX(B68,C68)</f>
        <v>0.17157287525380985</v>
      </c>
      <c r="E68" s="72">
        <f>AVERAGE(D68:D79)</f>
        <v>0.1715728752538099</v>
      </c>
      <c r="G68" s="3" t="s">
        <v>7</v>
      </c>
      <c r="H68" s="3">
        <f>AVERAGE(D68,D71)</f>
        <v>0.17157287525380985</v>
      </c>
    </row>
    <row r="69" spans="1:13" ht="15.75" customHeight="1" x14ac:dyDescent="0.25">
      <c r="A69" s="2">
        <v>2</v>
      </c>
      <c r="B69" s="3">
        <f>C56</f>
        <v>1</v>
      </c>
      <c r="C69" s="3">
        <f>(C54+C57)/2</f>
        <v>1.2071067811865475</v>
      </c>
      <c r="D69" s="9">
        <f t="shared" si="12"/>
        <v>0.17157287525380985</v>
      </c>
      <c r="E69" s="73"/>
      <c r="G69" s="3" t="s">
        <v>8</v>
      </c>
      <c r="H69" s="3">
        <f>AVERAGE(D69:D70)</f>
        <v>0.17157287525380985</v>
      </c>
    </row>
    <row r="70" spans="1:13" ht="15.75" customHeight="1" x14ac:dyDescent="0.25">
      <c r="A70" s="2">
        <v>3</v>
      </c>
      <c r="B70" s="3">
        <f>D55</f>
        <v>1</v>
      </c>
      <c r="C70" s="3">
        <f>(D54+D57)/2</f>
        <v>1.2071067811865475</v>
      </c>
      <c r="D70" s="9">
        <f t="shared" si="12"/>
        <v>0.17157287525380985</v>
      </c>
      <c r="E70" s="73"/>
      <c r="G70" s="3" t="s">
        <v>9</v>
      </c>
      <c r="H70" s="3">
        <f>AVERAGE(D72,D75)</f>
        <v>0.17157287525380985</v>
      </c>
    </row>
    <row r="71" spans="1:13" ht="15.75" customHeight="1" x14ac:dyDescent="0.25">
      <c r="A71" s="2">
        <v>4</v>
      </c>
      <c r="B71" s="3">
        <f>E54</f>
        <v>1</v>
      </c>
      <c r="C71" s="3">
        <f>(E55+E56)/2</f>
        <v>1.2071067811865475</v>
      </c>
      <c r="D71" s="9">
        <f t="shared" si="12"/>
        <v>0.17157287525380985</v>
      </c>
      <c r="E71" s="73"/>
      <c r="G71" s="3" t="s">
        <v>62</v>
      </c>
      <c r="H71" s="3">
        <f>AVERAGE(D73:D74)</f>
        <v>0.17157287525380985</v>
      </c>
    </row>
    <row r="72" spans="1:13" ht="15.75" customHeight="1" x14ac:dyDescent="0.25">
      <c r="A72" s="2">
        <v>5</v>
      </c>
      <c r="B72" s="3">
        <f>F61</f>
        <v>1</v>
      </c>
      <c r="C72" s="3">
        <f>(F59+F60)/2</f>
        <v>1.2071067811865475</v>
      </c>
      <c r="D72" s="9">
        <f t="shared" si="12"/>
        <v>0.17157287525380985</v>
      </c>
      <c r="E72" s="73"/>
      <c r="G72" s="3" t="s">
        <v>64</v>
      </c>
      <c r="H72" s="3">
        <f>AVERAGE(D76:D77)</f>
        <v>0.17157287525380985</v>
      </c>
    </row>
    <row r="73" spans="1:13" ht="15.75" customHeight="1" x14ac:dyDescent="0.25">
      <c r="A73" s="2">
        <v>6</v>
      </c>
      <c r="B73" s="3">
        <f>G60</f>
        <v>1</v>
      </c>
      <c r="C73" s="3">
        <f>(G58+G61)/2</f>
        <v>1.2071067811865475</v>
      </c>
      <c r="D73" s="9">
        <f t="shared" si="12"/>
        <v>0.17157287525380985</v>
      </c>
      <c r="E73" s="73"/>
      <c r="G73" s="3" t="s">
        <v>66</v>
      </c>
      <c r="H73" s="3">
        <f>AVERAGE(D78:D79)</f>
        <v>0.17157287525380985</v>
      </c>
    </row>
    <row r="74" spans="1:13" ht="15.75" customHeight="1" x14ac:dyDescent="0.25">
      <c r="A74" s="2">
        <v>7</v>
      </c>
      <c r="B74" s="3">
        <f>H59</f>
        <v>1</v>
      </c>
      <c r="C74" s="3">
        <f>(H58+H61)/2</f>
        <v>1.2071067811865475</v>
      </c>
      <c r="D74" s="9">
        <f t="shared" si="12"/>
        <v>0.17157287525380985</v>
      </c>
      <c r="E74" s="73"/>
    </row>
    <row r="75" spans="1:13" ht="15.75" customHeight="1" x14ac:dyDescent="0.25">
      <c r="A75" s="2">
        <v>8</v>
      </c>
      <c r="B75" s="3">
        <f>I58</f>
        <v>1</v>
      </c>
      <c r="C75" s="3">
        <f>(I59+I60)/2</f>
        <v>1.2071067811865475</v>
      </c>
      <c r="D75" s="9">
        <f t="shared" si="12"/>
        <v>0.17157287525380985</v>
      </c>
      <c r="E75" s="73"/>
    </row>
    <row r="76" spans="1:13" ht="15.75" customHeight="1" x14ac:dyDescent="0.25">
      <c r="A76" s="2">
        <v>9</v>
      </c>
      <c r="B76" s="3">
        <f>J63</f>
        <v>1</v>
      </c>
      <c r="C76" s="3">
        <f>(J64+J65)/2</f>
        <v>1.2071067811865475</v>
      </c>
      <c r="D76" s="9">
        <f t="shared" si="12"/>
        <v>0.17157287525380985</v>
      </c>
      <c r="E76" s="73"/>
    </row>
    <row r="77" spans="1:13" ht="15.75" customHeight="1" x14ac:dyDescent="0.25">
      <c r="A77" s="2">
        <v>10</v>
      </c>
      <c r="B77" s="3">
        <f>K62</f>
        <v>1</v>
      </c>
      <c r="C77" s="3">
        <f>(K64+K65)/2</f>
        <v>1.2071067811865475</v>
      </c>
      <c r="D77" s="9">
        <f t="shared" si="12"/>
        <v>0.17157287525380985</v>
      </c>
      <c r="E77" s="73"/>
    </row>
    <row r="78" spans="1:13" ht="15.75" customHeight="1" x14ac:dyDescent="0.25">
      <c r="A78" s="2">
        <v>11</v>
      </c>
      <c r="B78" s="3">
        <f>L65</f>
        <v>1</v>
      </c>
      <c r="C78" s="3">
        <f>(L62+L63)/2</f>
        <v>1.2071067811865475</v>
      </c>
      <c r="D78" s="9">
        <f t="shared" si="12"/>
        <v>0.17157287525380985</v>
      </c>
      <c r="E78" s="73"/>
    </row>
    <row r="79" spans="1:13" ht="15.75" customHeight="1" x14ac:dyDescent="0.25">
      <c r="A79" s="2">
        <v>12</v>
      </c>
      <c r="B79" s="3">
        <f>M64</f>
        <v>1</v>
      </c>
      <c r="C79" s="3">
        <f>(M62+M63)/2</f>
        <v>1.2071067811865475</v>
      </c>
      <c r="D79" s="9">
        <f t="shared" si="12"/>
        <v>0.17157287525380985</v>
      </c>
      <c r="E79" s="74"/>
    </row>
    <row r="81" spans="1:15" ht="15.75" customHeight="1" x14ac:dyDescent="0.25">
      <c r="A81" s="78" t="s">
        <v>39</v>
      </c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80"/>
    </row>
    <row r="82" spans="1:15" ht="15.75" customHeight="1" x14ac:dyDescent="0.25">
      <c r="A82" s="8" t="s">
        <v>0</v>
      </c>
      <c r="B82" s="8" t="s">
        <v>19</v>
      </c>
      <c r="C82" s="8" t="s">
        <v>31</v>
      </c>
      <c r="D82" s="8" t="s">
        <v>40</v>
      </c>
      <c r="E82" s="8" t="s">
        <v>41</v>
      </c>
      <c r="F82" s="8" t="s">
        <v>36</v>
      </c>
      <c r="G82" s="1" t="s">
        <v>38</v>
      </c>
      <c r="H82" s="1" t="s">
        <v>24</v>
      </c>
      <c r="I82" s="1" t="s">
        <v>55</v>
      </c>
    </row>
    <row r="83" spans="1:15" ht="15.75" customHeight="1" x14ac:dyDescent="0.25">
      <c r="A83" s="9">
        <v>1</v>
      </c>
      <c r="B83" s="9" t="s">
        <v>62</v>
      </c>
      <c r="C83" s="9" t="s">
        <v>9</v>
      </c>
      <c r="D83" s="9">
        <f>SQRT((B2-$B$33)^2+(C2-$C$33)^2)</f>
        <v>0.5</v>
      </c>
      <c r="E83" s="3">
        <f>SQRT(((B2-$B$32)^2) + ((C2-$C$32)^2))</f>
        <v>1.1180339887498949</v>
      </c>
      <c r="F83" s="9">
        <f t="shared" ref="F83:F94" si="13">(E83-D83)/MAX(D83,E83)</f>
        <v>0.55278640450004213</v>
      </c>
      <c r="G83" s="72">
        <f>AVERAGE(F83:F94)</f>
        <v>0.55278640450004202</v>
      </c>
      <c r="H83" s="3" t="s">
        <v>7</v>
      </c>
      <c r="I83" s="3">
        <f>AVERAGE(F83,F86)</f>
        <v>0.55278640450004213</v>
      </c>
    </row>
    <row r="84" spans="1:15" ht="15.75" customHeight="1" x14ac:dyDescent="0.25">
      <c r="A84" s="9">
        <v>2</v>
      </c>
      <c r="B84" s="9" t="s">
        <v>9</v>
      </c>
      <c r="C84" s="9" t="s">
        <v>62</v>
      </c>
      <c r="D84" s="9">
        <f t="shared" ref="D84:D85" si="14">SQRT((B3-$B$32)^2+(C3-$C$32)^2)</f>
        <v>0.5</v>
      </c>
      <c r="E84" s="3">
        <f t="shared" ref="E84:E85" si="15">SQRT(((B3-$B$33)^2) + ((C3-$C$33)^2))</f>
        <v>1.1180339887498949</v>
      </c>
      <c r="F84" s="9">
        <f t="shared" si="13"/>
        <v>0.55278640450004213</v>
      </c>
      <c r="G84" s="73"/>
      <c r="H84" s="3" t="s">
        <v>8</v>
      </c>
      <c r="I84" s="3">
        <f>AVERAGE(F84:F85)</f>
        <v>0.55278640450004213</v>
      </c>
    </row>
    <row r="85" spans="1:15" ht="15.75" customHeight="1" x14ac:dyDescent="0.25">
      <c r="A85" s="9">
        <v>3</v>
      </c>
      <c r="B85" s="9" t="s">
        <v>9</v>
      </c>
      <c r="C85" s="9" t="s">
        <v>62</v>
      </c>
      <c r="D85" s="9">
        <f t="shared" si="14"/>
        <v>0.5</v>
      </c>
      <c r="E85" s="3">
        <f t="shared" si="15"/>
        <v>1.1180339887498949</v>
      </c>
      <c r="F85" s="9">
        <f t="shared" si="13"/>
        <v>0.55278640450004213</v>
      </c>
      <c r="G85" s="73"/>
      <c r="H85" s="3" t="s">
        <v>9</v>
      </c>
      <c r="I85" s="3">
        <f>AVERAGE(F87,F90)</f>
        <v>0.55278640450004213</v>
      </c>
    </row>
    <row r="86" spans="1:15" ht="15.75" customHeight="1" x14ac:dyDescent="0.25">
      <c r="A86" s="9">
        <v>4</v>
      </c>
      <c r="B86" s="9" t="s">
        <v>62</v>
      </c>
      <c r="C86" s="9" t="s">
        <v>9</v>
      </c>
      <c r="D86" s="9">
        <f>SQRT((B5-$B$33)^2+(C5-$C$33)^2)</f>
        <v>0.5</v>
      </c>
      <c r="E86" s="3">
        <f>SQRT(((B5-$B$32)^2) + ((C5-$C$32)^2))</f>
        <v>1.1180339887498949</v>
      </c>
      <c r="F86" s="9">
        <f t="shared" si="13"/>
        <v>0.55278640450004213</v>
      </c>
      <c r="G86" s="73"/>
      <c r="H86" s="3" t="s">
        <v>62</v>
      </c>
      <c r="I86" s="3">
        <f>AVERAGE(F88:F89)</f>
        <v>0.55278640450004213</v>
      </c>
    </row>
    <row r="87" spans="1:15" ht="15.75" customHeight="1" x14ac:dyDescent="0.25">
      <c r="A87" s="9">
        <v>5</v>
      </c>
      <c r="B87" s="9" t="s">
        <v>64</v>
      </c>
      <c r="C87" s="9" t="s">
        <v>66</v>
      </c>
      <c r="D87" s="9">
        <f>SQRT((B6-$B$34)^2+(C6-$C$34)^2)</f>
        <v>0.5</v>
      </c>
      <c r="E87" s="3">
        <f>SQRT(((B6-$B$35)^2) + ((C6-$C$35)^2))</f>
        <v>1.1180339887498949</v>
      </c>
      <c r="F87" s="9">
        <f t="shared" si="13"/>
        <v>0.55278640450004213</v>
      </c>
      <c r="G87" s="73"/>
      <c r="H87" s="3" t="s">
        <v>64</v>
      </c>
      <c r="I87" s="3">
        <f>AVERAGE(F91:F92)</f>
        <v>0.55278640450004213</v>
      </c>
    </row>
    <row r="88" spans="1:15" ht="15.75" customHeight="1" x14ac:dyDescent="0.25">
      <c r="A88" s="9">
        <v>6</v>
      </c>
      <c r="B88" s="9" t="s">
        <v>66</v>
      </c>
      <c r="C88" s="9" t="s">
        <v>64</v>
      </c>
      <c r="D88" s="9">
        <f t="shared" ref="D88:D89" si="16">SQRT((B7-$B$35)^2+(C7-$C$35)^2)</f>
        <v>0.5</v>
      </c>
      <c r="E88" s="3">
        <f t="shared" ref="E88:E89" si="17">SQRT(((B7-$B$34)^2) + ((C7-$C$34)^2))</f>
        <v>1.1180339887498949</v>
      </c>
      <c r="F88" s="9">
        <f t="shared" si="13"/>
        <v>0.55278640450004213</v>
      </c>
      <c r="G88" s="73"/>
      <c r="H88" s="3" t="s">
        <v>66</v>
      </c>
      <c r="I88" s="3">
        <f>AVERAGE(F93:F94)</f>
        <v>0.55278640450004213</v>
      </c>
    </row>
    <row r="89" spans="1:15" ht="15.75" customHeight="1" x14ac:dyDescent="0.25">
      <c r="A89" s="9">
        <v>7</v>
      </c>
      <c r="B89" s="9" t="s">
        <v>66</v>
      </c>
      <c r="C89" s="9" t="s">
        <v>64</v>
      </c>
      <c r="D89" s="9">
        <f t="shared" si="16"/>
        <v>0.5</v>
      </c>
      <c r="E89" s="3">
        <f t="shared" si="17"/>
        <v>1.1180339887498949</v>
      </c>
      <c r="F89" s="9">
        <f t="shared" si="13"/>
        <v>0.55278640450004213</v>
      </c>
      <c r="G89" s="73"/>
    </row>
    <row r="90" spans="1:15" ht="15.75" customHeight="1" x14ac:dyDescent="0.25">
      <c r="A90" s="9">
        <v>8</v>
      </c>
      <c r="B90" s="9" t="s">
        <v>64</v>
      </c>
      <c r="C90" s="9" t="s">
        <v>66</v>
      </c>
      <c r="D90" s="9">
        <f>SQRT((B9-$B$34)^2+(C9-$C$34)^2)</f>
        <v>0.5</v>
      </c>
      <c r="E90" s="3">
        <f>SQRT(((B9-$B$35)^2) + ((C9-$C$35)^2))</f>
        <v>1.1180339887498949</v>
      </c>
      <c r="F90" s="9">
        <f t="shared" si="13"/>
        <v>0.55278640450004213</v>
      </c>
      <c r="G90" s="73"/>
    </row>
    <row r="91" spans="1:15" ht="15.75" customHeight="1" x14ac:dyDescent="0.25">
      <c r="A91" s="9">
        <v>9</v>
      </c>
      <c r="B91" s="9" t="s">
        <v>8</v>
      </c>
      <c r="C91" s="9" t="s">
        <v>7</v>
      </c>
      <c r="D91" s="9">
        <f t="shared" ref="D91:D92" si="18">SQRT((B10-$B$31)^2+(C10-$C$31)^2)</f>
        <v>0.5</v>
      </c>
      <c r="E91" s="3">
        <f t="shared" ref="E91:E92" si="19">SQRT(((B10-$B$30)^2) + ((C10-$C$30)^2))</f>
        <v>1.1180339887498949</v>
      </c>
      <c r="F91" s="9">
        <f t="shared" si="13"/>
        <v>0.55278640450004213</v>
      </c>
      <c r="G91" s="73"/>
    </row>
    <row r="92" spans="1:15" ht="15.75" customHeight="1" x14ac:dyDescent="0.25">
      <c r="A92" s="9">
        <v>10</v>
      </c>
      <c r="B92" s="9" t="s">
        <v>8</v>
      </c>
      <c r="C92" s="9" t="s">
        <v>7</v>
      </c>
      <c r="D92" s="9">
        <f t="shared" si="18"/>
        <v>0.5</v>
      </c>
      <c r="E92" s="3">
        <f t="shared" si="19"/>
        <v>1.1180339887498949</v>
      </c>
      <c r="F92" s="9">
        <f t="shared" si="13"/>
        <v>0.55278640450004213</v>
      </c>
      <c r="G92" s="73"/>
    </row>
    <row r="93" spans="1:15" ht="15.75" customHeight="1" x14ac:dyDescent="0.25">
      <c r="A93" s="9">
        <v>11</v>
      </c>
      <c r="B93" s="9" t="s">
        <v>7</v>
      </c>
      <c r="C93" s="9" t="s">
        <v>8</v>
      </c>
      <c r="D93" s="9">
        <f t="shared" ref="D93:D94" si="20">SQRT((B12-$B$30)^2+(C12-$C$30)^2)</f>
        <v>0.5</v>
      </c>
      <c r="E93" s="3">
        <f t="shared" ref="E93:E94" si="21">SQRT(((B12-$B$31)^2) + ((C12-$C$31)^2))</f>
        <v>1.1180339887498949</v>
      </c>
      <c r="F93" s="9">
        <f t="shared" si="13"/>
        <v>0.55278640450004213</v>
      </c>
      <c r="G93" s="73"/>
    </row>
    <row r="94" spans="1:15" ht="15.75" customHeight="1" x14ac:dyDescent="0.25">
      <c r="A94" s="9">
        <v>12</v>
      </c>
      <c r="B94" s="9" t="s">
        <v>7</v>
      </c>
      <c r="C94" s="9" t="s">
        <v>8</v>
      </c>
      <c r="D94" s="9">
        <f t="shared" si="20"/>
        <v>0.5</v>
      </c>
      <c r="E94" s="3">
        <f t="shared" si="21"/>
        <v>1.1180339887498949</v>
      </c>
      <c r="F94" s="9">
        <f t="shared" si="13"/>
        <v>0.55278640450004213</v>
      </c>
      <c r="G94" s="74"/>
    </row>
  </sheetData>
  <mergeCells count="8">
    <mergeCell ref="E68:E79"/>
    <mergeCell ref="A81:O81"/>
    <mergeCell ref="G83:G94"/>
    <mergeCell ref="A27:C27"/>
    <mergeCell ref="A28:A29"/>
    <mergeCell ref="B28:C28"/>
    <mergeCell ref="A37:O37"/>
    <mergeCell ref="A52:O5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N46"/>
  <sheetViews>
    <sheetView topLeftCell="A13" workbookViewId="0"/>
  </sheetViews>
  <sheetFormatPr defaultColWidth="12.5703125" defaultRowHeight="15.75" customHeight="1" x14ac:dyDescent="0.2"/>
  <cols>
    <col min="3" max="3" width="20.7109375" customWidth="1"/>
    <col min="4" max="4" width="16.42578125" customWidth="1"/>
    <col min="5" max="7" width="17.28515625" customWidth="1"/>
    <col min="13" max="13" width="7.42578125" customWidth="1"/>
    <col min="14" max="14" width="13.7109375" customWidth="1"/>
  </cols>
  <sheetData>
    <row r="2" spans="1:14" ht="15" x14ac:dyDescent="0.2">
      <c r="M2" s="1" t="s">
        <v>3</v>
      </c>
      <c r="N2" s="1" t="s">
        <v>4</v>
      </c>
    </row>
    <row r="3" spans="1:14" ht="15" x14ac:dyDescent="0.2">
      <c r="B3" s="83" t="s">
        <v>38</v>
      </c>
      <c r="C3" s="70"/>
      <c r="D3" s="71"/>
      <c r="M3" s="2">
        <v>0</v>
      </c>
      <c r="N3" s="2" t="s">
        <v>7</v>
      </c>
    </row>
    <row r="4" spans="1:14" ht="15" x14ac:dyDescent="0.2">
      <c r="B4" s="11" t="s">
        <v>42</v>
      </c>
      <c r="C4" s="11" t="s">
        <v>43</v>
      </c>
      <c r="D4" s="11" t="s">
        <v>44</v>
      </c>
      <c r="M4" s="2">
        <v>1</v>
      </c>
      <c r="N4" s="2" t="s">
        <v>8</v>
      </c>
    </row>
    <row r="5" spans="1:14" ht="15" x14ac:dyDescent="0.2">
      <c r="B5" s="38">
        <v>0.171573</v>
      </c>
      <c r="C5" s="13">
        <f>'Exemplo 4'!E68</f>
        <v>0.1715728752538099</v>
      </c>
      <c r="D5" s="39">
        <f>B5-C5</f>
        <v>1.247461900999447E-7</v>
      </c>
      <c r="M5" s="2">
        <v>2</v>
      </c>
      <c r="N5" s="2" t="s">
        <v>9</v>
      </c>
    </row>
    <row r="6" spans="1:14" ht="15" x14ac:dyDescent="0.2">
      <c r="M6" s="2">
        <v>3</v>
      </c>
      <c r="N6" s="50" t="s">
        <v>62</v>
      </c>
    </row>
    <row r="7" spans="1:14" ht="15" x14ac:dyDescent="0.2">
      <c r="M7" s="2">
        <v>4</v>
      </c>
      <c r="N7" s="50" t="s">
        <v>64</v>
      </c>
    </row>
    <row r="8" spans="1:14" ht="15" x14ac:dyDescent="0.2">
      <c r="M8" s="2">
        <v>5</v>
      </c>
      <c r="N8" s="50" t="s">
        <v>66</v>
      </c>
    </row>
    <row r="9" spans="1:14" ht="12.75" x14ac:dyDescent="0.2">
      <c r="A9" s="14"/>
      <c r="B9" s="83" t="s">
        <v>45</v>
      </c>
      <c r="C9" s="70"/>
      <c r="D9" s="70"/>
      <c r="E9" s="71"/>
      <c r="F9" s="14"/>
      <c r="G9" s="14"/>
    </row>
    <row r="10" spans="1:14" ht="15.75" customHeight="1" x14ac:dyDescent="0.25">
      <c r="A10" s="15"/>
      <c r="B10" s="16" t="s">
        <v>24</v>
      </c>
      <c r="C10" s="16" t="s">
        <v>42</v>
      </c>
      <c r="D10" s="17" t="s">
        <v>43</v>
      </c>
      <c r="E10" s="16" t="s">
        <v>44</v>
      </c>
      <c r="F10" s="15"/>
      <c r="G10" s="15"/>
    </row>
    <row r="11" spans="1:14" ht="12.75" x14ac:dyDescent="0.2">
      <c r="A11" s="14"/>
      <c r="B11" s="13">
        <v>0</v>
      </c>
      <c r="C11" s="18">
        <v>0.17157287525380899</v>
      </c>
      <c r="D11" s="12">
        <f>'Exemplo 4'!H68</f>
        <v>0.17157287525380985</v>
      </c>
      <c r="E11" s="19">
        <f t="shared" ref="E11:E16" si="0">D11-C11</f>
        <v>8.6042284408449632E-16</v>
      </c>
    </row>
    <row r="12" spans="1:14" ht="12.75" x14ac:dyDescent="0.2">
      <c r="A12" s="14"/>
      <c r="B12" s="13">
        <v>1</v>
      </c>
      <c r="C12" s="18">
        <v>0.17157287525380899</v>
      </c>
      <c r="D12" s="12">
        <f>'Exemplo 4'!H69</f>
        <v>0.17157287525380985</v>
      </c>
      <c r="E12" s="19">
        <f t="shared" si="0"/>
        <v>8.6042284408449632E-16</v>
      </c>
    </row>
    <row r="13" spans="1:14" ht="12.75" x14ac:dyDescent="0.2">
      <c r="A13" s="14"/>
      <c r="B13" s="13">
        <v>2</v>
      </c>
      <c r="C13" s="18">
        <v>0.17157287525380899</v>
      </c>
      <c r="D13" s="12">
        <f>'Exemplo 4'!H70</f>
        <v>0.17157287525380985</v>
      </c>
      <c r="E13" s="19">
        <f t="shared" si="0"/>
        <v>8.6042284408449632E-16</v>
      </c>
    </row>
    <row r="14" spans="1:14" ht="12.75" x14ac:dyDescent="0.2">
      <c r="A14" s="14"/>
      <c r="B14" s="13">
        <v>3</v>
      </c>
      <c r="C14" s="18">
        <v>0.17157287525380899</v>
      </c>
      <c r="D14" s="12">
        <f>'Exemplo 4'!H71</f>
        <v>0.17157287525380985</v>
      </c>
      <c r="E14" s="19">
        <f t="shared" si="0"/>
        <v>8.6042284408449632E-16</v>
      </c>
    </row>
    <row r="15" spans="1:14" ht="12.75" x14ac:dyDescent="0.2">
      <c r="A15" s="14"/>
      <c r="B15" s="13">
        <v>4</v>
      </c>
      <c r="C15" s="18">
        <v>0.17157287525380899</v>
      </c>
      <c r="D15" s="12">
        <f>'Exemplo 4'!H72</f>
        <v>0.17157287525380985</v>
      </c>
      <c r="E15" s="19">
        <f t="shared" si="0"/>
        <v>8.6042284408449632E-16</v>
      </c>
    </row>
    <row r="16" spans="1:14" ht="12.75" x14ac:dyDescent="0.2">
      <c r="A16" s="14"/>
      <c r="B16" s="13">
        <v>5</v>
      </c>
      <c r="C16" s="18">
        <v>0.17157287525380899</v>
      </c>
      <c r="D16" s="12">
        <f>'Exemplo 4'!H73</f>
        <v>0.17157287525380985</v>
      </c>
      <c r="E16" s="19">
        <f t="shared" si="0"/>
        <v>8.6042284408449632E-16</v>
      </c>
    </row>
    <row r="18" spans="2:14" ht="12.75" x14ac:dyDescent="0.2">
      <c r="B18" s="83" t="s">
        <v>46</v>
      </c>
      <c r="C18" s="70"/>
      <c r="D18" s="71"/>
      <c r="H18" s="83" t="s">
        <v>47</v>
      </c>
      <c r="I18" s="70"/>
      <c r="J18" s="70"/>
      <c r="K18" s="70"/>
      <c r="L18" s="70"/>
      <c r="M18" s="70"/>
      <c r="N18" s="71"/>
    </row>
    <row r="19" spans="2:14" ht="15.75" customHeight="1" x14ac:dyDescent="0.25">
      <c r="B19" s="16" t="s">
        <v>26</v>
      </c>
      <c r="C19" s="16" t="s">
        <v>42</v>
      </c>
      <c r="D19" s="16" t="s">
        <v>43</v>
      </c>
      <c r="H19" s="16" t="s">
        <v>24</v>
      </c>
      <c r="I19" s="85" t="s">
        <v>48</v>
      </c>
      <c r="J19" s="71"/>
      <c r="K19" s="86" t="s">
        <v>42</v>
      </c>
      <c r="L19" s="87"/>
      <c r="M19" s="88" t="s">
        <v>43</v>
      </c>
      <c r="N19" s="71"/>
    </row>
    <row r="20" spans="2:14" ht="12.75" x14ac:dyDescent="0.2">
      <c r="B20" s="13">
        <v>1</v>
      </c>
      <c r="C20" s="13">
        <v>3</v>
      </c>
      <c r="D20" s="20" t="str">
        <f>'Exemplo 4'!B39</f>
        <v>D</v>
      </c>
      <c r="H20" s="21">
        <v>0</v>
      </c>
      <c r="I20" s="21">
        <v>1.5</v>
      </c>
      <c r="J20" s="21">
        <v>14</v>
      </c>
      <c r="K20" s="21">
        <v>1.5</v>
      </c>
      <c r="L20" s="21">
        <v>14</v>
      </c>
      <c r="M20" s="21">
        <v>1.5</v>
      </c>
      <c r="N20" s="13">
        <v>14</v>
      </c>
    </row>
    <row r="21" spans="2:14" ht="12.75" x14ac:dyDescent="0.2">
      <c r="B21" s="13">
        <v>2</v>
      </c>
      <c r="C21" s="13">
        <v>2</v>
      </c>
      <c r="D21" s="20" t="str">
        <f>'Exemplo 4'!B40</f>
        <v>C</v>
      </c>
      <c r="H21" s="21">
        <v>1</v>
      </c>
      <c r="I21" s="21">
        <v>1.5</v>
      </c>
      <c r="J21" s="21">
        <v>15</v>
      </c>
      <c r="K21" s="21">
        <v>1.5</v>
      </c>
      <c r="L21" s="21">
        <v>15</v>
      </c>
      <c r="M21" s="21">
        <v>1.5</v>
      </c>
      <c r="N21" s="13">
        <v>15</v>
      </c>
    </row>
    <row r="22" spans="2:14" ht="12.75" x14ac:dyDescent="0.2">
      <c r="B22" s="13">
        <v>3</v>
      </c>
      <c r="C22" s="13">
        <v>2</v>
      </c>
      <c r="D22" s="20" t="str">
        <f>'Exemplo 4'!B41</f>
        <v>C</v>
      </c>
      <c r="H22" s="21">
        <v>2</v>
      </c>
      <c r="I22" s="21">
        <v>1.5</v>
      </c>
      <c r="J22" s="21">
        <v>1</v>
      </c>
      <c r="K22" s="21">
        <v>1.5</v>
      </c>
      <c r="L22" s="21">
        <v>1</v>
      </c>
      <c r="M22" s="21">
        <v>1.5</v>
      </c>
      <c r="N22" s="13">
        <v>1</v>
      </c>
    </row>
    <row r="23" spans="2:14" ht="12.75" x14ac:dyDescent="0.2">
      <c r="B23" s="13">
        <v>4</v>
      </c>
      <c r="C23" s="13">
        <v>3</v>
      </c>
      <c r="D23" s="20" t="str">
        <f>'Exemplo 4'!B42</f>
        <v>D</v>
      </c>
      <c r="H23" s="21">
        <v>3</v>
      </c>
      <c r="I23" s="21">
        <v>1.5</v>
      </c>
      <c r="J23" s="21">
        <v>2</v>
      </c>
      <c r="K23" s="21">
        <v>1.5</v>
      </c>
      <c r="L23" s="21">
        <v>2</v>
      </c>
      <c r="M23" s="21">
        <v>1.5</v>
      </c>
      <c r="N23" s="13">
        <v>2</v>
      </c>
    </row>
    <row r="24" spans="2:14" ht="12.75" x14ac:dyDescent="0.2">
      <c r="B24" s="13">
        <v>5</v>
      </c>
      <c r="C24" s="13">
        <v>4</v>
      </c>
      <c r="D24" s="20" t="str">
        <f>'Exemplo 4'!B43</f>
        <v>E</v>
      </c>
      <c r="H24" s="21">
        <v>4</v>
      </c>
      <c r="I24" s="21">
        <v>8</v>
      </c>
      <c r="J24" s="21">
        <v>8.5</v>
      </c>
      <c r="K24" s="21">
        <v>8</v>
      </c>
      <c r="L24" s="21">
        <v>8.5</v>
      </c>
      <c r="M24" s="21">
        <v>8</v>
      </c>
      <c r="N24" s="13">
        <v>8.5</v>
      </c>
    </row>
    <row r="25" spans="2:14" ht="12.75" x14ac:dyDescent="0.2">
      <c r="B25" s="13">
        <v>6</v>
      </c>
      <c r="C25" s="13">
        <v>5</v>
      </c>
      <c r="D25" s="20" t="str">
        <f>'Exemplo 4'!B44</f>
        <v>F</v>
      </c>
      <c r="H25" s="21">
        <v>5</v>
      </c>
      <c r="I25" s="21">
        <v>9</v>
      </c>
      <c r="J25" s="21">
        <v>8.5</v>
      </c>
      <c r="K25" s="21">
        <v>9</v>
      </c>
      <c r="L25" s="21">
        <v>8.5</v>
      </c>
      <c r="M25" s="21">
        <v>9</v>
      </c>
      <c r="N25" s="13">
        <v>8.5</v>
      </c>
    </row>
    <row r="26" spans="2:14" ht="12.75" x14ac:dyDescent="0.2">
      <c r="B26" s="13">
        <v>7</v>
      </c>
      <c r="C26" s="13">
        <v>5</v>
      </c>
      <c r="D26" s="20" t="str">
        <f>'Exemplo 4'!B45</f>
        <v>F</v>
      </c>
    </row>
    <row r="27" spans="2:14" ht="12.75" x14ac:dyDescent="0.2">
      <c r="B27" s="13">
        <v>8</v>
      </c>
      <c r="C27" s="13">
        <v>4</v>
      </c>
      <c r="D27" s="20" t="str">
        <f>'Exemplo 4'!B46</f>
        <v>E</v>
      </c>
    </row>
    <row r="28" spans="2:14" ht="12.75" x14ac:dyDescent="0.2">
      <c r="B28" s="13">
        <v>9</v>
      </c>
      <c r="C28" s="13">
        <v>1</v>
      </c>
      <c r="D28" s="20" t="str">
        <f>'Exemplo 4'!B47</f>
        <v>B</v>
      </c>
    </row>
    <row r="29" spans="2:14" ht="12.75" x14ac:dyDescent="0.2">
      <c r="B29" s="13">
        <v>10</v>
      </c>
      <c r="C29" s="13">
        <v>1</v>
      </c>
      <c r="D29" s="20" t="str">
        <f>'Exemplo 4'!B48</f>
        <v>B</v>
      </c>
    </row>
    <row r="30" spans="2:14" ht="12.75" x14ac:dyDescent="0.2">
      <c r="B30" s="13">
        <v>11</v>
      </c>
      <c r="C30" s="13">
        <v>0</v>
      </c>
      <c r="D30" s="20" t="str">
        <f>'Exemplo 4'!B49</f>
        <v>A</v>
      </c>
    </row>
    <row r="31" spans="2:14" ht="12.75" x14ac:dyDescent="0.2">
      <c r="B31" s="13">
        <v>12</v>
      </c>
      <c r="C31" s="13">
        <v>0</v>
      </c>
      <c r="D31" s="20" t="str">
        <f>'Exemplo 4'!B50</f>
        <v>A</v>
      </c>
    </row>
    <row r="33" spans="2:7" ht="12.75" x14ac:dyDescent="0.2">
      <c r="B33" s="83" t="s">
        <v>49</v>
      </c>
      <c r="C33" s="70"/>
      <c r="D33" s="70"/>
      <c r="E33" s="71"/>
      <c r="F33" s="14"/>
      <c r="G33" s="14"/>
    </row>
    <row r="34" spans="2:7" ht="15" x14ac:dyDescent="0.25">
      <c r="B34" s="16" t="s">
        <v>26</v>
      </c>
      <c r="C34" s="16" t="s">
        <v>42</v>
      </c>
      <c r="D34" s="16" t="s">
        <v>43</v>
      </c>
      <c r="E34" s="16" t="s">
        <v>44</v>
      </c>
      <c r="F34" s="15"/>
      <c r="G34" s="15"/>
    </row>
    <row r="35" spans="2:7" ht="12.75" x14ac:dyDescent="0.2">
      <c r="B35" s="13">
        <v>1</v>
      </c>
      <c r="C35" s="13">
        <v>0.88547476567971395</v>
      </c>
      <c r="D35" s="13">
        <v>0.88547476567971406</v>
      </c>
      <c r="E35" s="35">
        <f t="shared" ref="E35:E46" si="1">ABS(C35-D35)</f>
        <v>1.1102230246251565E-16</v>
      </c>
      <c r="F35" s="36"/>
      <c r="G35" s="36"/>
    </row>
    <row r="36" spans="2:7" ht="12.75" x14ac:dyDescent="0.2">
      <c r="B36" s="13">
        <v>2</v>
      </c>
      <c r="C36" s="13">
        <v>0.88547476567971395</v>
      </c>
      <c r="D36" s="13">
        <v>0.88547476567971406</v>
      </c>
      <c r="E36" s="35">
        <f t="shared" si="1"/>
        <v>1.1102230246251565E-16</v>
      </c>
      <c r="F36" s="36"/>
      <c r="G36" s="36"/>
    </row>
    <row r="37" spans="2:7" ht="12.75" x14ac:dyDescent="0.2">
      <c r="B37" s="13">
        <v>3</v>
      </c>
      <c r="C37" s="13">
        <v>0.89282057567229101</v>
      </c>
      <c r="D37" s="13">
        <v>0.89282057567229145</v>
      </c>
      <c r="E37" s="35">
        <f t="shared" si="1"/>
        <v>4.4408920985006262E-16</v>
      </c>
      <c r="F37" s="36"/>
      <c r="G37" s="36"/>
    </row>
    <row r="38" spans="2:7" ht="12.75" x14ac:dyDescent="0.2">
      <c r="B38" s="13">
        <v>4</v>
      </c>
      <c r="C38" s="13">
        <v>0.87637678114555095</v>
      </c>
      <c r="D38" s="13">
        <v>0.87637678114555151</v>
      </c>
      <c r="E38" s="35">
        <f t="shared" si="1"/>
        <v>5.5511151231257827E-16</v>
      </c>
      <c r="F38" s="36"/>
      <c r="G38" s="36"/>
    </row>
    <row r="39" spans="2:7" ht="12.75" x14ac:dyDescent="0.2">
      <c r="B39" s="13">
        <v>5</v>
      </c>
      <c r="C39" s="13">
        <v>0.86657000104076398</v>
      </c>
      <c r="D39" s="13">
        <v>0.86657000104076432</v>
      </c>
      <c r="E39" s="35">
        <f t="shared" si="1"/>
        <v>3.3306690738754696E-16</v>
      </c>
      <c r="F39" s="36"/>
      <c r="G39" s="36"/>
    </row>
    <row r="40" spans="2:7" ht="12.75" x14ac:dyDescent="0.2">
      <c r="B40" s="13">
        <v>6</v>
      </c>
      <c r="C40" s="13">
        <v>0.88547476567971395</v>
      </c>
      <c r="D40" s="13">
        <v>0.88547476567971406</v>
      </c>
      <c r="E40" s="35">
        <f t="shared" si="1"/>
        <v>1.1102230246251565E-16</v>
      </c>
      <c r="F40" s="36"/>
      <c r="G40" s="36"/>
    </row>
    <row r="41" spans="2:7" ht="12.75" x14ac:dyDescent="0.2">
      <c r="B41" s="13">
        <v>7</v>
      </c>
      <c r="C41" s="13">
        <v>0.87781020577470603</v>
      </c>
      <c r="D41" s="13">
        <v>0.87781020577470614</v>
      </c>
      <c r="E41" s="35">
        <f t="shared" si="1"/>
        <v>1.1102230246251565E-16</v>
      </c>
      <c r="F41" s="36"/>
      <c r="G41" s="36"/>
    </row>
    <row r="42" spans="2:7" ht="12.75" x14ac:dyDescent="0.2">
      <c r="B42" s="13">
        <v>8</v>
      </c>
      <c r="C42" s="13">
        <v>0.87637678114555095</v>
      </c>
      <c r="D42" s="13">
        <v>0.87637678114555151</v>
      </c>
      <c r="E42" s="35">
        <f t="shared" si="1"/>
        <v>5.5511151231257827E-16</v>
      </c>
      <c r="F42" s="36"/>
      <c r="G42" s="36"/>
    </row>
    <row r="43" spans="2:7" ht="12.75" x14ac:dyDescent="0.2">
      <c r="B43" s="13">
        <v>9</v>
      </c>
      <c r="C43" s="13">
        <v>0.88547476567971395</v>
      </c>
      <c r="D43" s="13">
        <v>0.88547476567971406</v>
      </c>
      <c r="E43" s="35">
        <f t="shared" si="1"/>
        <v>1.1102230246251565E-16</v>
      </c>
      <c r="F43" s="36"/>
      <c r="G43" s="36"/>
    </row>
    <row r="44" spans="2:7" ht="12.75" x14ac:dyDescent="0.2">
      <c r="B44" s="13">
        <v>10</v>
      </c>
      <c r="C44" s="13">
        <v>0.87637678114555095</v>
      </c>
      <c r="D44" s="13">
        <v>0.87637678114555151</v>
      </c>
      <c r="E44" s="35">
        <f t="shared" si="1"/>
        <v>5.5511151231257827E-16</v>
      </c>
      <c r="F44" s="36"/>
      <c r="G44" s="36"/>
    </row>
    <row r="45" spans="2:7" ht="12.75" x14ac:dyDescent="0.2">
      <c r="B45" s="13">
        <v>11</v>
      </c>
      <c r="C45" s="13">
        <v>0.87781020577470603</v>
      </c>
      <c r="D45" s="13">
        <v>0.87781020577470614</v>
      </c>
      <c r="E45" s="35">
        <f t="shared" si="1"/>
        <v>1.1102230246251565E-16</v>
      </c>
      <c r="F45" s="36"/>
      <c r="G45" s="36"/>
    </row>
    <row r="46" spans="2:7" ht="12.75" x14ac:dyDescent="0.2">
      <c r="B46" s="13">
        <v>12</v>
      </c>
      <c r="C46" s="13">
        <v>0.86657000104076398</v>
      </c>
      <c r="D46" s="13">
        <v>0.8665700010407642</v>
      </c>
      <c r="E46" s="35">
        <f t="shared" si="1"/>
        <v>2.2204460492503131E-16</v>
      </c>
      <c r="F46" s="36"/>
      <c r="G46" s="36"/>
    </row>
  </sheetData>
  <mergeCells count="8">
    <mergeCell ref="B33:E33"/>
    <mergeCell ref="B3:D3"/>
    <mergeCell ref="B9:E9"/>
    <mergeCell ref="B18:D18"/>
    <mergeCell ref="H18:N18"/>
    <mergeCell ref="I19:J19"/>
    <mergeCell ref="K19:L19"/>
    <mergeCell ref="M19:N1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15" workbookViewId="0">
      <selection activeCell="C102" sqref="C102"/>
    </sheetView>
  </sheetViews>
  <sheetFormatPr defaultRowHeight="14.25" x14ac:dyDescent="0.2"/>
  <cols>
    <col min="1" max="1" width="6.42578125" style="51" bestFit="1" customWidth="1"/>
    <col min="2" max="2" width="14.140625" style="51" bestFit="1" customWidth="1"/>
    <col min="3" max="3" width="27.5703125" style="51" bestFit="1" customWidth="1"/>
    <col min="4" max="4" width="24.7109375" style="51" bestFit="1" customWidth="1"/>
    <col min="5" max="5" width="28.140625" style="51" bestFit="1" customWidth="1"/>
    <col min="6" max="6" width="14.42578125" style="51" customWidth="1"/>
    <col min="7" max="7" width="15.5703125" style="51" bestFit="1" customWidth="1"/>
    <col min="8" max="8" width="11.85546875" style="51" bestFit="1" customWidth="1"/>
    <col min="9" max="9" width="11.85546875" style="51" customWidth="1"/>
    <col min="10" max="11" width="12.5703125" style="51" customWidth="1"/>
    <col min="12" max="13" width="10.5703125" style="51" customWidth="1"/>
    <col min="14" max="19" width="13.5703125" style="51" customWidth="1"/>
    <col min="20" max="16384" width="9.140625" style="51"/>
  </cols>
  <sheetData>
    <row r="1" spans="1:11" ht="15" x14ac:dyDescent="0.2">
      <c r="A1" s="56" t="s">
        <v>0</v>
      </c>
      <c r="B1" s="56" t="s">
        <v>1</v>
      </c>
      <c r="D1" s="56" t="s">
        <v>4</v>
      </c>
      <c r="E1" s="56" t="s">
        <v>1</v>
      </c>
    </row>
    <row r="2" spans="1:11" ht="15" x14ac:dyDescent="0.2">
      <c r="A2" s="55">
        <v>1</v>
      </c>
      <c r="B2" s="53">
        <v>0.106586</v>
      </c>
      <c r="D2" s="55" t="s">
        <v>7</v>
      </c>
      <c r="E2" s="53">
        <v>0.1</v>
      </c>
    </row>
    <row r="3" spans="1:11" ht="15" x14ac:dyDescent="0.2">
      <c r="A3" s="55">
        <v>2</v>
      </c>
      <c r="B3" s="53">
        <v>0.84035300000000002</v>
      </c>
      <c r="D3" s="55" t="s">
        <v>8</v>
      </c>
      <c r="E3" s="53">
        <v>0.9</v>
      </c>
    </row>
    <row r="4" spans="1:11" ht="15" x14ac:dyDescent="0.2">
      <c r="A4" s="55">
        <v>3</v>
      </c>
      <c r="B4" s="53">
        <v>0.165189</v>
      </c>
    </row>
    <row r="5" spans="1:11" ht="15" x14ac:dyDescent="0.2">
      <c r="A5" s="55">
        <v>4</v>
      </c>
      <c r="B5" s="53">
        <v>0.97641699999999998</v>
      </c>
      <c r="D5" s="64"/>
      <c r="E5" s="63"/>
      <c r="F5" s="63"/>
    </row>
    <row r="6" spans="1:11" ht="15" x14ac:dyDescent="0.2">
      <c r="A6" s="55">
        <v>5</v>
      </c>
      <c r="B6" s="65">
        <v>2.6640900000000001E-5</v>
      </c>
      <c r="D6" s="64"/>
      <c r="E6" s="63"/>
      <c r="F6" s="63"/>
    </row>
    <row r="7" spans="1:11" ht="15" x14ac:dyDescent="0.2">
      <c r="A7" s="55">
        <v>6</v>
      </c>
      <c r="B7" s="53">
        <v>0.82526500000000003</v>
      </c>
    </row>
    <row r="8" spans="1:11" ht="15" x14ac:dyDescent="0.2">
      <c r="A8" s="55">
        <v>7</v>
      </c>
      <c r="B8" s="53">
        <v>0.133467</v>
      </c>
    </row>
    <row r="9" spans="1:11" ht="15" x14ac:dyDescent="0.2">
      <c r="A9" s="55">
        <v>8</v>
      </c>
      <c r="B9" s="53">
        <v>0.85626199999999997</v>
      </c>
    </row>
    <row r="10" spans="1:11" ht="15" x14ac:dyDescent="0.2">
      <c r="A10" s="55">
        <v>9</v>
      </c>
      <c r="B10" s="53">
        <v>0.19706499999999999</v>
      </c>
    </row>
    <row r="11" spans="1:11" ht="15" x14ac:dyDescent="0.2">
      <c r="A11" s="55">
        <v>10</v>
      </c>
      <c r="B11" s="53">
        <v>0.91332800000000003</v>
      </c>
    </row>
    <row r="12" spans="1:11" ht="15" x14ac:dyDescent="0.2">
      <c r="A12" s="55">
        <v>11</v>
      </c>
      <c r="B12" s="53">
        <v>0.15201200000000001</v>
      </c>
    </row>
    <row r="13" spans="1:11" ht="15" x14ac:dyDescent="0.2">
      <c r="A13" s="55">
        <v>12</v>
      </c>
      <c r="B13" s="53">
        <v>0.81398800000000004</v>
      </c>
    </row>
    <row r="16" spans="1:11" ht="15" x14ac:dyDescent="0.25">
      <c r="A16" s="95" t="s">
        <v>10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</row>
    <row r="17" spans="1:10" ht="15" x14ac:dyDescent="0.2">
      <c r="A17" s="91" t="s">
        <v>11</v>
      </c>
      <c r="B17" s="92"/>
      <c r="C17" s="94"/>
      <c r="D17" s="90" t="s">
        <v>12</v>
      </c>
      <c r="E17" s="62"/>
      <c r="F17" s="91" t="s">
        <v>13</v>
      </c>
      <c r="G17" s="92"/>
      <c r="H17" s="93" t="s">
        <v>14</v>
      </c>
      <c r="I17" s="93"/>
      <c r="J17" s="93"/>
    </row>
    <row r="18" spans="1:10" ht="15" x14ac:dyDescent="0.2">
      <c r="A18" s="56" t="s">
        <v>0</v>
      </c>
      <c r="B18" s="56" t="s">
        <v>16</v>
      </c>
      <c r="C18" s="56" t="s">
        <v>17</v>
      </c>
      <c r="D18" s="90"/>
      <c r="E18" s="62"/>
      <c r="F18" s="56" t="s">
        <v>0</v>
      </c>
      <c r="G18" s="56" t="s">
        <v>1</v>
      </c>
      <c r="H18" s="56" t="s">
        <v>0</v>
      </c>
      <c r="I18" s="56"/>
      <c r="J18" s="56" t="s">
        <v>1</v>
      </c>
    </row>
    <row r="19" spans="1:10" x14ac:dyDescent="0.2">
      <c r="A19" s="53">
        <v>1</v>
      </c>
      <c r="B19" s="53">
        <f t="shared" ref="B19:B30" si="0">(($B2-$E$2)^2)</f>
        <v>4.3375395999999926E-5</v>
      </c>
      <c r="C19" s="53">
        <f t="shared" ref="C19:C30" si="1">(($B2-$E$3)^2)</f>
        <v>0.62950577539600006</v>
      </c>
      <c r="D19" s="53" t="str">
        <f t="shared" ref="D19:D30" si="2">IF(B19&lt;=C19, "A", "B")</f>
        <v>A</v>
      </c>
      <c r="E19" s="62"/>
      <c r="F19" s="53">
        <f t="shared" ref="F19:F30" si="3">IF($D19 = "A",$A19, "-")</f>
        <v>1</v>
      </c>
      <c r="G19" s="53">
        <f t="shared" ref="G19:G30" si="4">IF($F19 = "-", "", VLOOKUP($F19, $A$2:$B$13, 2, FALSE))</f>
        <v>0.106586</v>
      </c>
      <c r="H19" s="53" t="str">
        <f t="shared" ref="H19:H30" si="5">IF($D19 = "B",$A19, "-")</f>
        <v>-</v>
      </c>
      <c r="I19" s="53"/>
      <c r="J19" s="53" t="str">
        <f t="shared" ref="J19:J30" si="6">IF($H19 = "-", "", VLOOKUP($H19,$A$2:$B$13, 2, FALSE))</f>
        <v/>
      </c>
    </row>
    <row r="20" spans="1:10" x14ac:dyDescent="0.2">
      <c r="A20" s="53">
        <v>2</v>
      </c>
      <c r="B20" s="53">
        <f t="shared" si="0"/>
        <v>0.54812256460900011</v>
      </c>
      <c r="C20" s="53">
        <f t="shared" si="1"/>
        <v>3.5577646090000008E-3</v>
      </c>
      <c r="D20" s="53" t="str">
        <f t="shared" si="2"/>
        <v>B</v>
      </c>
      <c r="E20" s="62"/>
      <c r="F20" s="53" t="str">
        <f t="shared" si="3"/>
        <v>-</v>
      </c>
      <c r="G20" s="53" t="str">
        <f t="shared" si="4"/>
        <v/>
      </c>
      <c r="H20" s="53">
        <f t="shared" si="5"/>
        <v>2</v>
      </c>
      <c r="I20" s="53"/>
      <c r="J20" s="53">
        <f t="shared" si="6"/>
        <v>0.84035300000000002</v>
      </c>
    </row>
    <row r="21" spans="1:10" x14ac:dyDescent="0.2">
      <c r="A21" s="53">
        <v>3</v>
      </c>
      <c r="B21" s="53">
        <f t="shared" si="0"/>
        <v>4.2496057209999993E-3</v>
      </c>
      <c r="C21" s="53">
        <f t="shared" si="1"/>
        <v>0.53994720572099997</v>
      </c>
      <c r="D21" s="53" t="str">
        <f t="shared" si="2"/>
        <v>A</v>
      </c>
      <c r="E21" s="62"/>
      <c r="F21" s="53">
        <f t="shared" si="3"/>
        <v>3</v>
      </c>
      <c r="G21" s="53">
        <f t="shared" si="4"/>
        <v>0.165189</v>
      </c>
      <c r="H21" s="53" t="str">
        <f t="shared" si="5"/>
        <v>-</v>
      </c>
      <c r="I21" s="53"/>
      <c r="J21" s="53" t="str">
        <f t="shared" si="6"/>
        <v/>
      </c>
    </row>
    <row r="22" spans="1:10" x14ac:dyDescent="0.2">
      <c r="A22" s="53">
        <v>4</v>
      </c>
      <c r="B22" s="53">
        <f t="shared" si="0"/>
        <v>0.76810675788899996</v>
      </c>
      <c r="C22" s="53">
        <f t="shared" si="1"/>
        <v>5.8395578889999938E-3</v>
      </c>
      <c r="D22" s="53" t="str">
        <f t="shared" si="2"/>
        <v>B</v>
      </c>
      <c r="E22" s="62"/>
      <c r="F22" s="53" t="str">
        <f t="shared" si="3"/>
        <v>-</v>
      </c>
      <c r="G22" s="53" t="str">
        <f t="shared" si="4"/>
        <v/>
      </c>
      <c r="H22" s="53">
        <f t="shared" si="5"/>
        <v>4</v>
      </c>
      <c r="I22" s="53"/>
      <c r="J22" s="53">
        <f t="shared" si="6"/>
        <v>0.97641699999999998</v>
      </c>
    </row>
    <row r="23" spans="1:10" x14ac:dyDescent="0.2">
      <c r="A23" s="53">
        <v>5</v>
      </c>
      <c r="B23" s="53">
        <f t="shared" si="0"/>
        <v>9.9946725297375538E-3</v>
      </c>
      <c r="C23" s="53">
        <f t="shared" si="1"/>
        <v>0.80995204708973756</v>
      </c>
      <c r="D23" s="53" t="str">
        <f t="shared" si="2"/>
        <v>A</v>
      </c>
      <c r="E23" s="62"/>
      <c r="F23" s="53">
        <f t="shared" si="3"/>
        <v>5</v>
      </c>
      <c r="G23" s="53">
        <f t="shared" si="4"/>
        <v>2.6640900000000001E-5</v>
      </c>
      <c r="H23" s="53" t="str">
        <f t="shared" si="5"/>
        <v>-</v>
      </c>
      <c r="I23" s="53"/>
      <c r="J23" s="53" t="str">
        <f t="shared" si="6"/>
        <v/>
      </c>
    </row>
    <row r="24" spans="1:10" x14ac:dyDescent="0.2">
      <c r="A24" s="53">
        <v>6</v>
      </c>
      <c r="B24" s="53">
        <f t="shared" si="0"/>
        <v>0.52600932022500002</v>
      </c>
      <c r="C24" s="53">
        <f t="shared" si="1"/>
        <v>5.5853202249999991E-3</v>
      </c>
      <c r="D24" s="53" t="str">
        <f t="shared" si="2"/>
        <v>B</v>
      </c>
      <c r="E24" s="62"/>
      <c r="F24" s="53" t="str">
        <f t="shared" si="3"/>
        <v>-</v>
      </c>
      <c r="G24" s="53" t="str">
        <f t="shared" si="4"/>
        <v/>
      </c>
      <c r="H24" s="53">
        <f t="shared" si="5"/>
        <v>6</v>
      </c>
      <c r="I24" s="53"/>
      <c r="J24" s="53">
        <f t="shared" si="6"/>
        <v>0.82526500000000003</v>
      </c>
    </row>
    <row r="25" spans="1:10" x14ac:dyDescent="0.2">
      <c r="A25" s="53">
        <v>7</v>
      </c>
      <c r="B25" s="53">
        <f t="shared" si="0"/>
        <v>1.1200400889999997E-3</v>
      </c>
      <c r="C25" s="53">
        <f t="shared" si="1"/>
        <v>0.58757284008900001</v>
      </c>
      <c r="D25" s="53" t="str">
        <f t="shared" si="2"/>
        <v>A</v>
      </c>
      <c r="E25" s="62"/>
      <c r="F25" s="53">
        <f t="shared" si="3"/>
        <v>7</v>
      </c>
      <c r="G25" s="53">
        <f t="shared" si="4"/>
        <v>0.133467</v>
      </c>
      <c r="H25" s="53" t="str">
        <f t="shared" si="5"/>
        <v>-</v>
      </c>
      <c r="I25" s="53"/>
      <c r="J25" s="53" t="str">
        <f t="shared" si="6"/>
        <v/>
      </c>
    </row>
    <row r="26" spans="1:10" x14ac:dyDescent="0.2">
      <c r="A26" s="53">
        <v>8</v>
      </c>
      <c r="B26" s="53">
        <f t="shared" si="0"/>
        <v>0.57193221264399996</v>
      </c>
      <c r="C26" s="53">
        <f t="shared" si="1"/>
        <v>1.9130126440000048E-3</v>
      </c>
      <c r="D26" s="53" t="str">
        <f t="shared" si="2"/>
        <v>B</v>
      </c>
      <c r="E26" s="62"/>
      <c r="F26" s="53" t="str">
        <f t="shared" si="3"/>
        <v>-</v>
      </c>
      <c r="G26" s="53" t="str">
        <f t="shared" si="4"/>
        <v/>
      </c>
      <c r="H26" s="53">
        <f t="shared" si="5"/>
        <v>8</v>
      </c>
      <c r="I26" s="53"/>
      <c r="J26" s="53">
        <f t="shared" si="6"/>
        <v>0.85626199999999997</v>
      </c>
    </row>
    <row r="27" spans="1:10" x14ac:dyDescent="0.2">
      <c r="A27" s="53">
        <v>9</v>
      </c>
      <c r="B27" s="53">
        <f t="shared" si="0"/>
        <v>9.4216142249999978E-3</v>
      </c>
      <c r="C27" s="53">
        <f t="shared" si="1"/>
        <v>0.49411761422500011</v>
      </c>
      <c r="D27" s="53" t="str">
        <f t="shared" si="2"/>
        <v>A</v>
      </c>
      <c r="E27" s="62"/>
      <c r="F27" s="53">
        <f t="shared" si="3"/>
        <v>9</v>
      </c>
      <c r="G27" s="53">
        <f t="shared" si="4"/>
        <v>0.19706499999999999</v>
      </c>
      <c r="H27" s="53" t="str">
        <f t="shared" si="5"/>
        <v>-</v>
      </c>
      <c r="I27" s="53"/>
      <c r="J27" s="53" t="str">
        <f t="shared" si="6"/>
        <v/>
      </c>
    </row>
    <row r="28" spans="1:10" x14ac:dyDescent="0.2">
      <c r="A28" s="53">
        <v>10</v>
      </c>
      <c r="B28" s="53">
        <f t="shared" si="0"/>
        <v>0.66150243558400013</v>
      </c>
      <c r="C28" s="53">
        <f t="shared" si="1"/>
        <v>1.7763558400000018E-4</v>
      </c>
      <c r="D28" s="53" t="str">
        <f t="shared" si="2"/>
        <v>B</v>
      </c>
      <c r="E28" s="62"/>
      <c r="F28" s="53" t="str">
        <f t="shared" si="3"/>
        <v>-</v>
      </c>
      <c r="G28" s="53" t="str">
        <f t="shared" si="4"/>
        <v/>
      </c>
      <c r="H28" s="53">
        <f t="shared" si="5"/>
        <v>10</v>
      </c>
      <c r="I28" s="53"/>
      <c r="J28" s="53">
        <f t="shared" si="6"/>
        <v>0.91332800000000003</v>
      </c>
    </row>
    <row r="29" spans="1:10" x14ac:dyDescent="0.2">
      <c r="A29" s="53">
        <v>11</v>
      </c>
      <c r="B29" s="53">
        <f t="shared" si="0"/>
        <v>2.7052481440000002E-3</v>
      </c>
      <c r="C29" s="53">
        <f t="shared" si="1"/>
        <v>0.55948604814399994</v>
      </c>
      <c r="D29" s="53" t="str">
        <f t="shared" si="2"/>
        <v>A</v>
      </c>
      <c r="E29" s="62"/>
      <c r="F29" s="53">
        <f t="shared" si="3"/>
        <v>11</v>
      </c>
      <c r="G29" s="53">
        <f t="shared" si="4"/>
        <v>0.15201200000000001</v>
      </c>
      <c r="H29" s="53" t="str">
        <f t="shared" si="5"/>
        <v>-</v>
      </c>
      <c r="I29" s="53"/>
      <c r="J29" s="53" t="str">
        <f t="shared" si="6"/>
        <v/>
      </c>
    </row>
    <row r="30" spans="1:10" x14ac:dyDescent="0.2">
      <c r="A30" s="53">
        <v>12</v>
      </c>
      <c r="B30" s="53">
        <f t="shared" si="0"/>
        <v>0.50977886414400009</v>
      </c>
      <c r="C30" s="53">
        <f t="shared" si="1"/>
        <v>7.3980641439999962E-3</v>
      </c>
      <c r="D30" s="53" t="str">
        <f t="shared" si="2"/>
        <v>B</v>
      </c>
      <c r="E30" s="62"/>
      <c r="F30" s="53" t="str">
        <f t="shared" si="3"/>
        <v>-</v>
      </c>
      <c r="G30" s="53" t="str">
        <f t="shared" si="4"/>
        <v/>
      </c>
      <c r="H30" s="53">
        <f t="shared" si="5"/>
        <v>12</v>
      </c>
      <c r="I30" s="53"/>
      <c r="J30" s="53">
        <f t="shared" si="6"/>
        <v>0.81398800000000004</v>
      </c>
    </row>
    <row r="31" spans="1:10" ht="15" x14ac:dyDescent="0.2">
      <c r="A31" s="62"/>
      <c r="B31" s="62"/>
      <c r="C31" s="62"/>
      <c r="D31" s="62"/>
      <c r="E31" s="62"/>
      <c r="F31" s="55" t="s">
        <v>19</v>
      </c>
      <c r="G31" s="55">
        <f>IFERROR(AVERAGE(G19:G30), E2)</f>
        <v>0.12572427348333334</v>
      </c>
      <c r="H31" s="55" t="s">
        <v>19</v>
      </c>
      <c r="I31" s="55"/>
      <c r="J31" s="55">
        <f>IFERROR(AVERAGE(J19:J30), E3)</f>
        <v>0.87093549999999997</v>
      </c>
    </row>
    <row r="33" spans="1:11" ht="15" x14ac:dyDescent="0.25">
      <c r="A33" s="95" t="s">
        <v>20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</row>
    <row r="34" spans="1:11" ht="15" x14ac:dyDescent="0.2">
      <c r="A34" s="91" t="s">
        <v>11</v>
      </c>
      <c r="B34" s="92"/>
      <c r="C34" s="94"/>
      <c r="D34" s="90" t="s">
        <v>12</v>
      </c>
      <c r="E34" s="62"/>
      <c r="F34" s="91" t="s">
        <v>13</v>
      </c>
      <c r="G34" s="92"/>
      <c r="H34" s="93" t="s">
        <v>14</v>
      </c>
      <c r="I34" s="93"/>
      <c r="J34" s="93"/>
    </row>
    <row r="35" spans="1:11" ht="15" x14ac:dyDescent="0.2">
      <c r="A35" s="56" t="s">
        <v>0</v>
      </c>
      <c r="B35" s="56" t="s">
        <v>16</v>
      </c>
      <c r="C35" s="56" t="s">
        <v>17</v>
      </c>
      <c r="D35" s="90"/>
      <c r="E35" s="62"/>
      <c r="F35" s="56" t="s">
        <v>0</v>
      </c>
      <c r="G35" s="56" t="s">
        <v>1</v>
      </c>
      <c r="H35" s="56" t="s">
        <v>0</v>
      </c>
      <c r="I35" s="56"/>
      <c r="J35" s="56" t="s">
        <v>1</v>
      </c>
    </row>
    <row r="36" spans="1:11" x14ac:dyDescent="0.2">
      <c r="A36" s="53">
        <v>1</v>
      </c>
      <c r="B36" s="53">
        <f t="shared" ref="B36:B47" si="7">(($B2-$G$31)^2)</f>
        <v>3.6627351192286019E-4</v>
      </c>
      <c r="C36" s="53">
        <f t="shared" ref="C36:C47" si="8">(($B2-$J$31)^2)</f>
        <v>0.58423015815025003</v>
      </c>
      <c r="D36" s="53" t="str">
        <f t="shared" ref="D36:D47" si="9">IF(B36&lt;=C36, "A", "B")</f>
        <v>A</v>
      </c>
      <c r="E36" s="62"/>
      <c r="F36" s="53">
        <f t="shared" ref="F36:F47" si="10">IF($D36 = "A",$A36, "-")</f>
        <v>1</v>
      </c>
      <c r="G36" s="53">
        <f t="shared" ref="G36:G47" si="11">IF($F36 = "-", "", VLOOKUP($F36, $A$2:$B$13, 2, FALSE))</f>
        <v>0.106586</v>
      </c>
      <c r="H36" s="53" t="str">
        <f t="shared" ref="H36:H47" si="12">IF($D36 = "B",$A36, "-")</f>
        <v>-</v>
      </c>
      <c r="I36" s="53"/>
      <c r="J36" s="53" t="str">
        <f t="shared" ref="J36:J47" si="13">IF($H36 = "-", "", VLOOKUP($H36,$A$2:$B$13, 2, FALSE))</f>
        <v/>
      </c>
    </row>
    <row r="37" spans="1:11" x14ac:dyDescent="0.2">
      <c r="A37" s="53">
        <v>2</v>
      </c>
      <c r="B37" s="53">
        <f t="shared" si="7"/>
        <v>0.51069421676283278</v>
      </c>
      <c r="C37" s="53">
        <f t="shared" si="8"/>
        <v>9.3528930624999732E-4</v>
      </c>
      <c r="D37" s="53" t="str">
        <f t="shared" si="9"/>
        <v>B</v>
      </c>
      <c r="E37" s="62"/>
      <c r="F37" s="53" t="str">
        <f t="shared" si="10"/>
        <v>-</v>
      </c>
      <c r="G37" s="53" t="str">
        <f t="shared" si="11"/>
        <v/>
      </c>
      <c r="H37" s="53">
        <f t="shared" si="12"/>
        <v>2</v>
      </c>
      <c r="I37" s="53"/>
      <c r="J37" s="53">
        <f t="shared" si="13"/>
        <v>0.84035300000000002</v>
      </c>
    </row>
    <row r="38" spans="1:11" x14ac:dyDescent="0.2">
      <c r="A38" s="53">
        <v>3</v>
      </c>
      <c r="B38" s="53">
        <f t="shared" si="7"/>
        <v>1.5574646390352925E-3</v>
      </c>
      <c r="C38" s="53">
        <f t="shared" si="8"/>
        <v>0.4980781222622499</v>
      </c>
      <c r="D38" s="53" t="str">
        <f t="shared" si="9"/>
        <v>A</v>
      </c>
      <c r="E38" s="62"/>
      <c r="F38" s="53">
        <f t="shared" si="10"/>
        <v>3</v>
      </c>
      <c r="G38" s="53">
        <f t="shared" si="11"/>
        <v>0.165189</v>
      </c>
      <c r="H38" s="53" t="str">
        <f t="shared" si="12"/>
        <v>-</v>
      </c>
      <c r="I38" s="53"/>
      <c r="J38" s="53" t="str">
        <f t="shared" si="13"/>
        <v/>
      </c>
    </row>
    <row r="39" spans="1:11" x14ac:dyDescent="0.2">
      <c r="A39" s="53">
        <v>4</v>
      </c>
      <c r="B39" s="53">
        <f t="shared" si="7"/>
        <v>0.7236781149483601</v>
      </c>
      <c r="C39" s="53">
        <f t="shared" si="8"/>
        <v>1.1126346842250001E-2</v>
      </c>
      <c r="D39" s="53" t="str">
        <f t="shared" si="9"/>
        <v>B</v>
      </c>
      <c r="E39" s="62"/>
      <c r="F39" s="53" t="str">
        <f t="shared" si="10"/>
        <v>-</v>
      </c>
      <c r="G39" s="53" t="str">
        <f t="shared" si="11"/>
        <v/>
      </c>
      <c r="H39" s="53">
        <f t="shared" si="12"/>
        <v>4</v>
      </c>
      <c r="I39" s="53"/>
      <c r="J39" s="53">
        <f t="shared" si="13"/>
        <v>0.97641699999999998</v>
      </c>
    </row>
    <row r="40" spans="1:11" x14ac:dyDescent="0.2">
      <c r="A40" s="53">
        <v>5</v>
      </c>
      <c r="B40" s="53">
        <f t="shared" si="7"/>
        <v>1.579989483705466E-2</v>
      </c>
      <c r="C40" s="53">
        <f t="shared" si="8"/>
        <v>0.75848224085886351</v>
      </c>
      <c r="D40" s="53" t="str">
        <f t="shared" si="9"/>
        <v>A</v>
      </c>
      <c r="E40" s="62"/>
      <c r="F40" s="53">
        <f t="shared" si="10"/>
        <v>5</v>
      </c>
      <c r="G40" s="53">
        <f t="shared" si="11"/>
        <v>2.6640900000000001E-5</v>
      </c>
      <c r="H40" s="53" t="str">
        <f t="shared" si="12"/>
        <v>-</v>
      </c>
      <c r="I40" s="53"/>
      <c r="J40" s="53" t="str">
        <f t="shared" si="13"/>
        <v/>
      </c>
    </row>
    <row r="41" spans="1:11" x14ac:dyDescent="0.2">
      <c r="A41" s="53">
        <v>6</v>
      </c>
      <c r="B41" s="53">
        <f t="shared" si="7"/>
        <v>0.48935722805546583</v>
      </c>
      <c r="C41" s="53">
        <f t="shared" si="8"/>
        <v>2.085794570249995E-3</v>
      </c>
      <c r="D41" s="53" t="str">
        <f t="shared" si="9"/>
        <v>B</v>
      </c>
      <c r="E41" s="62"/>
      <c r="F41" s="53" t="str">
        <f t="shared" si="10"/>
        <v>-</v>
      </c>
      <c r="G41" s="53" t="str">
        <f t="shared" si="11"/>
        <v/>
      </c>
      <c r="H41" s="53">
        <f t="shared" si="12"/>
        <v>6</v>
      </c>
      <c r="I41" s="53"/>
      <c r="J41" s="53">
        <f t="shared" si="13"/>
        <v>0.82526500000000003</v>
      </c>
    </row>
    <row r="42" spans="1:11" x14ac:dyDescent="0.2">
      <c r="A42" s="53">
        <v>7</v>
      </c>
      <c r="B42" s="53">
        <f t="shared" si="7"/>
        <v>5.994981391189302E-5</v>
      </c>
      <c r="C42" s="53">
        <f t="shared" si="8"/>
        <v>0.54385978849224992</v>
      </c>
      <c r="D42" s="53" t="str">
        <f t="shared" si="9"/>
        <v>A</v>
      </c>
      <c r="E42" s="62"/>
      <c r="F42" s="53">
        <f t="shared" si="10"/>
        <v>7</v>
      </c>
      <c r="G42" s="53">
        <f t="shared" si="11"/>
        <v>0.133467</v>
      </c>
      <c r="H42" s="53" t="str">
        <f t="shared" si="12"/>
        <v>-</v>
      </c>
      <c r="I42" s="53"/>
      <c r="J42" s="53" t="str">
        <f t="shared" si="13"/>
        <v/>
      </c>
    </row>
    <row r="43" spans="1:11" x14ac:dyDescent="0.2">
      <c r="A43" s="53">
        <v>8</v>
      </c>
      <c r="B43" s="53">
        <f t="shared" si="7"/>
        <v>0.53368536986413995</v>
      </c>
      <c r="C43" s="53">
        <f t="shared" si="8"/>
        <v>2.1531160225000018E-4</v>
      </c>
      <c r="D43" s="53" t="str">
        <f t="shared" si="9"/>
        <v>B</v>
      </c>
      <c r="E43" s="62"/>
      <c r="F43" s="53" t="str">
        <f t="shared" si="10"/>
        <v>-</v>
      </c>
      <c r="G43" s="53" t="str">
        <f t="shared" si="11"/>
        <v/>
      </c>
      <c r="H43" s="53">
        <f t="shared" si="12"/>
        <v>8</v>
      </c>
      <c r="I43" s="53"/>
      <c r="J43" s="53">
        <f t="shared" si="13"/>
        <v>0.85626199999999997</v>
      </c>
    </row>
    <row r="44" spans="1:11" x14ac:dyDescent="0.2">
      <c r="A44" s="53">
        <v>9</v>
      </c>
      <c r="B44" s="53">
        <f t="shared" si="7"/>
        <v>5.0894992599258239E-3</v>
      </c>
      <c r="C44" s="53">
        <f t="shared" si="8"/>
        <v>0.45410145077025005</v>
      </c>
      <c r="D44" s="53" t="str">
        <f t="shared" si="9"/>
        <v>A</v>
      </c>
      <c r="E44" s="62"/>
      <c r="F44" s="53">
        <f t="shared" si="10"/>
        <v>9</v>
      </c>
      <c r="G44" s="53">
        <f t="shared" si="11"/>
        <v>0.19706499999999999</v>
      </c>
      <c r="H44" s="53" t="str">
        <f t="shared" si="12"/>
        <v>-</v>
      </c>
      <c r="I44" s="53"/>
      <c r="J44" s="53" t="str">
        <f t="shared" si="13"/>
        <v/>
      </c>
    </row>
    <row r="45" spans="1:11" x14ac:dyDescent="0.2">
      <c r="A45" s="53">
        <v>10</v>
      </c>
      <c r="B45" s="53">
        <f t="shared" si="7"/>
        <v>0.62031963002294022</v>
      </c>
      <c r="C45" s="53">
        <f t="shared" si="8"/>
        <v>1.7971240562500046E-3</v>
      </c>
      <c r="D45" s="53" t="str">
        <f t="shared" si="9"/>
        <v>B</v>
      </c>
      <c r="E45" s="62"/>
      <c r="F45" s="53" t="str">
        <f t="shared" si="10"/>
        <v>-</v>
      </c>
      <c r="G45" s="53" t="str">
        <f t="shared" si="11"/>
        <v/>
      </c>
      <c r="H45" s="53">
        <f t="shared" si="12"/>
        <v>10</v>
      </c>
      <c r="I45" s="53"/>
      <c r="J45" s="53">
        <f t="shared" si="13"/>
        <v>0.91332800000000003</v>
      </c>
    </row>
    <row r="46" spans="1:11" x14ac:dyDescent="0.2">
      <c r="A46" s="53">
        <v>11</v>
      </c>
      <c r="B46" s="53">
        <f t="shared" si="7"/>
        <v>6.9104456541505975E-4</v>
      </c>
      <c r="C46" s="53">
        <f t="shared" si="8"/>
        <v>0.51685099885224994</v>
      </c>
      <c r="D46" s="53" t="str">
        <f t="shared" si="9"/>
        <v>A</v>
      </c>
      <c r="E46" s="62"/>
      <c r="F46" s="53">
        <f t="shared" si="10"/>
        <v>11</v>
      </c>
      <c r="G46" s="53">
        <f t="shared" si="11"/>
        <v>0.15201200000000001</v>
      </c>
      <c r="H46" s="53" t="str">
        <f t="shared" si="12"/>
        <v>-</v>
      </c>
      <c r="I46" s="53"/>
      <c r="J46" s="53" t="str">
        <f t="shared" si="13"/>
        <v/>
      </c>
    </row>
    <row r="47" spans="1:11" x14ac:dyDescent="0.2">
      <c r="A47" s="53">
        <v>12</v>
      </c>
      <c r="B47" s="53">
        <f t="shared" si="7"/>
        <v>0.47370695723860895</v>
      </c>
      <c r="C47" s="53">
        <f t="shared" si="8"/>
        <v>3.2430177562499918E-3</v>
      </c>
      <c r="D47" s="53" t="str">
        <f t="shared" si="9"/>
        <v>B</v>
      </c>
      <c r="E47" s="62"/>
      <c r="F47" s="53" t="str">
        <f t="shared" si="10"/>
        <v>-</v>
      </c>
      <c r="G47" s="53" t="str">
        <f t="shared" si="11"/>
        <v/>
      </c>
      <c r="H47" s="53">
        <f t="shared" si="12"/>
        <v>12</v>
      </c>
      <c r="I47" s="53"/>
      <c r="J47" s="53">
        <f t="shared" si="13"/>
        <v>0.81398800000000004</v>
      </c>
    </row>
    <row r="48" spans="1:11" ht="15" x14ac:dyDescent="0.2">
      <c r="A48" s="62"/>
      <c r="B48" s="62"/>
      <c r="C48" s="62"/>
      <c r="D48" s="62"/>
      <c r="E48" s="62"/>
      <c r="F48" s="61" t="s">
        <v>19</v>
      </c>
      <c r="G48" s="61">
        <f>IFERROR(AVERAGE(G36:G47), G31)</f>
        <v>0.12572427348333334</v>
      </c>
      <c r="H48" s="61" t="s">
        <v>19</v>
      </c>
      <c r="I48" s="61"/>
      <c r="J48" s="61">
        <f>IFERROR(AVERAGE(J36:J47), J31)</f>
        <v>0.87093549999999997</v>
      </c>
    </row>
    <row r="51" spans="1:11" ht="15" x14ac:dyDescent="0.25">
      <c r="A51" s="102" t="s">
        <v>71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3" spans="1:11" ht="15" x14ac:dyDescent="0.2">
      <c r="A53" s="96" t="s">
        <v>52</v>
      </c>
      <c r="B53" s="96"/>
      <c r="C53" s="96"/>
    </row>
    <row r="54" spans="1:11" ht="15" x14ac:dyDescent="0.2">
      <c r="A54" s="97" t="s">
        <v>24</v>
      </c>
      <c r="B54" s="99" t="s">
        <v>25</v>
      </c>
      <c r="C54" s="100"/>
    </row>
    <row r="55" spans="1:11" ht="15" x14ac:dyDescent="0.2">
      <c r="A55" s="98"/>
      <c r="B55" s="56" t="s">
        <v>1</v>
      </c>
      <c r="C55" s="56" t="s">
        <v>26</v>
      </c>
    </row>
    <row r="56" spans="1:11" x14ac:dyDescent="0.2">
      <c r="A56" s="53" t="s">
        <v>7</v>
      </c>
      <c r="B56" s="53">
        <v>0.12572427348333334</v>
      </c>
      <c r="C56" s="60" t="s">
        <v>70</v>
      </c>
    </row>
    <row r="57" spans="1:11" x14ac:dyDescent="0.2">
      <c r="A57" s="53" t="s">
        <v>8</v>
      </c>
      <c r="B57" s="53">
        <v>0.87093549999999997</v>
      </c>
      <c r="C57" s="60" t="s">
        <v>69</v>
      </c>
    </row>
    <row r="59" spans="1:11" ht="15" x14ac:dyDescent="0.25">
      <c r="A59" s="95" t="s">
        <v>30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</row>
    <row r="60" spans="1:11" ht="15" x14ac:dyDescent="0.25">
      <c r="A60" s="57" t="s">
        <v>0</v>
      </c>
      <c r="B60" s="57" t="s">
        <v>19</v>
      </c>
      <c r="C60" s="57" t="s">
        <v>31</v>
      </c>
      <c r="D60" s="59"/>
    </row>
    <row r="61" spans="1:11" x14ac:dyDescent="0.2">
      <c r="A61" s="52">
        <v>1</v>
      </c>
      <c r="B61" s="52" t="str">
        <f t="shared" ref="B61:B72" si="14">VLOOKUP(A61, $A$36:$D$47, 4, FALSE)</f>
        <v>A</v>
      </c>
      <c r="C61" s="52" t="str">
        <f t="shared" ref="C61:C72" si="15">IF(B61 = "A", "B", "A")</f>
        <v>B</v>
      </c>
    </row>
    <row r="62" spans="1:11" x14ac:dyDescent="0.2">
      <c r="A62" s="52">
        <v>2</v>
      </c>
      <c r="B62" s="52" t="str">
        <f t="shared" si="14"/>
        <v>B</v>
      </c>
      <c r="C62" s="52" t="str">
        <f t="shared" si="15"/>
        <v>A</v>
      </c>
    </row>
    <row r="63" spans="1:11" x14ac:dyDescent="0.2">
      <c r="A63" s="52">
        <v>3</v>
      </c>
      <c r="B63" s="52" t="str">
        <f t="shared" si="14"/>
        <v>A</v>
      </c>
      <c r="C63" s="52" t="str">
        <f t="shared" si="15"/>
        <v>B</v>
      </c>
    </row>
    <row r="64" spans="1:11" x14ac:dyDescent="0.2">
      <c r="A64" s="52">
        <v>4</v>
      </c>
      <c r="B64" s="52" t="str">
        <f t="shared" si="14"/>
        <v>B</v>
      </c>
      <c r="C64" s="52" t="str">
        <f t="shared" si="15"/>
        <v>A</v>
      </c>
    </row>
    <row r="65" spans="1:13" x14ac:dyDescent="0.2">
      <c r="A65" s="52">
        <v>5</v>
      </c>
      <c r="B65" s="52" t="str">
        <f t="shared" si="14"/>
        <v>A</v>
      </c>
      <c r="C65" s="52" t="str">
        <f t="shared" si="15"/>
        <v>B</v>
      </c>
    </row>
    <row r="66" spans="1:13" x14ac:dyDescent="0.2">
      <c r="A66" s="52">
        <v>6</v>
      </c>
      <c r="B66" s="52" t="str">
        <f t="shared" si="14"/>
        <v>B</v>
      </c>
      <c r="C66" s="52" t="str">
        <f t="shared" si="15"/>
        <v>A</v>
      </c>
    </row>
    <row r="67" spans="1:13" x14ac:dyDescent="0.2">
      <c r="A67" s="52">
        <v>7</v>
      </c>
      <c r="B67" s="52" t="str">
        <f t="shared" si="14"/>
        <v>A</v>
      </c>
      <c r="C67" s="52" t="str">
        <f t="shared" si="15"/>
        <v>B</v>
      </c>
    </row>
    <row r="68" spans="1:13" x14ac:dyDescent="0.2">
      <c r="A68" s="52">
        <v>8</v>
      </c>
      <c r="B68" s="52" t="str">
        <f t="shared" si="14"/>
        <v>B</v>
      </c>
      <c r="C68" s="52" t="str">
        <f t="shared" si="15"/>
        <v>A</v>
      </c>
    </row>
    <row r="69" spans="1:13" x14ac:dyDescent="0.2">
      <c r="A69" s="52">
        <v>9</v>
      </c>
      <c r="B69" s="52" t="str">
        <f t="shared" si="14"/>
        <v>A</v>
      </c>
      <c r="C69" s="52" t="str">
        <f t="shared" si="15"/>
        <v>B</v>
      </c>
    </row>
    <row r="70" spans="1:13" x14ac:dyDescent="0.2">
      <c r="A70" s="52">
        <v>10</v>
      </c>
      <c r="B70" s="52" t="str">
        <f t="shared" si="14"/>
        <v>B</v>
      </c>
      <c r="C70" s="52" t="str">
        <f t="shared" si="15"/>
        <v>A</v>
      </c>
    </row>
    <row r="71" spans="1:13" x14ac:dyDescent="0.2">
      <c r="A71" s="52">
        <v>11</v>
      </c>
      <c r="B71" s="52" t="str">
        <f t="shared" si="14"/>
        <v>A</v>
      </c>
      <c r="C71" s="52" t="str">
        <f t="shared" si="15"/>
        <v>B</v>
      </c>
    </row>
    <row r="72" spans="1:13" x14ac:dyDescent="0.2">
      <c r="A72" s="52">
        <v>12</v>
      </c>
      <c r="B72" s="52" t="str">
        <f t="shared" si="14"/>
        <v>B</v>
      </c>
      <c r="C72" s="52" t="str">
        <f t="shared" si="15"/>
        <v>A</v>
      </c>
    </row>
    <row r="74" spans="1:13" ht="15" x14ac:dyDescent="0.25">
      <c r="A74" s="101" t="s">
        <v>33</v>
      </c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1:13" ht="15" x14ac:dyDescent="0.2">
      <c r="A75" s="56" t="s">
        <v>0</v>
      </c>
      <c r="B75" s="58">
        <v>1</v>
      </c>
      <c r="C75" s="58">
        <v>2</v>
      </c>
      <c r="D75" s="58">
        <v>3</v>
      </c>
      <c r="E75" s="58">
        <v>4</v>
      </c>
      <c r="F75" s="58">
        <v>5</v>
      </c>
      <c r="G75" s="58">
        <v>6</v>
      </c>
      <c r="H75" s="58">
        <v>7</v>
      </c>
      <c r="I75" s="58">
        <v>8</v>
      </c>
      <c r="J75" s="58">
        <v>9</v>
      </c>
      <c r="K75" s="58">
        <v>10</v>
      </c>
      <c r="L75" s="58">
        <v>11</v>
      </c>
      <c r="M75" s="58">
        <v>12</v>
      </c>
    </row>
    <row r="76" spans="1:13" ht="15" x14ac:dyDescent="0.2">
      <c r="A76" s="55">
        <v>1</v>
      </c>
      <c r="B76" s="53">
        <f t="shared" ref="B76:B87" si="16">SQRT((B$2-B2)^2)</f>
        <v>0</v>
      </c>
      <c r="C76" s="53">
        <f t="shared" ref="C76:C87" si="17">SQRT((B$3-B2)^2)</f>
        <v>0.73376700000000006</v>
      </c>
      <c r="D76" s="53">
        <f t="shared" ref="D76:D87" si="18">SQRT((B$4-B2)^2)</f>
        <v>5.8603000000000002E-2</v>
      </c>
      <c r="E76" s="53">
        <f t="shared" ref="E76:E87" si="19">SQRT((B$5-B2)^2)</f>
        <v>0.86983100000000002</v>
      </c>
      <c r="F76" s="53">
        <f t="shared" ref="F76:F87" si="20">SQRT((B$6-B2)^2)</f>
        <v>0.1065593591</v>
      </c>
      <c r="G76" s="53">
        <f t="shared" ref="G76:G87" si="21">SQRT((B$7-B2)^2)</f>
        <v>0.71867900000000007</v>
      </c>
      <c r="H76" s="53">
        <f t="shared" ref="H76:H87" si="22">SQRT((B$8-B2)^2)</f>
        <v>2.6881000000000002E-2</v>
      </c>
      <c r="I76" s="53">
        <f t="shared" ref="I76:I87" si="23">SQRT((B$9-B2)^2)</f>
        <v>0.74967600000000001</v>
      </c>
      <c r="J76" s="53">
        <f t="shared" ref="J76:J87" si="24">SQRT((B$10-B2)^2)</f>
        <v>9.047899999999999E-2</v>
      </c>
      <c r="K76" s="53">
        <f t="shared" ref="K76:K87" si="25">SQRT((B$11-B2)^2)</f>
        <v>0.80674200000000007</v>
      </c>
      <c r="L76" s="53">
        <f t="shared" ref="L76:L87" si="26">SQRT((B$12-B2)^2)</f>
        <v>4.5426000000000008E-2</v>
      </c>
      <c r="M76" s="53">
        <f t="shared" ref="M76:M87" si="27">SQRT((B$13-B2)^2)</f>
        <v>0.70740200000000009</v>
      </c>
    </row>
    <row r="77" spans="1:13" ht="15" x14ac:dyDescent="0.2">
      <c r="A77" s="55">
        <v>2</v>
      </c>
      <c r="B77" s="53">
        <f t="shared" si="16"/>
        <v>0.73376700000000006</v>
      </c>
      <c r="C77" s="53">
        <f t="shared" si="17"/>
        <v>0</v>
      </c>
      <c r="D77" s="53">
        <f t="shared" si="18"/>
        <v>0.67516399999999999</v>
      </c>
      <c r="E77" s="53">
        <f t="shared" si="19"/>
        <v>0.13606399999999996</v>
      </c>
      <c r="F77" s="53">
        <f t="shared" si="20"/>
        <v>0.84032635909999998</v>
      </c>
      <c r="G77" s="53">
        <f t="shared" si="21"/>
        <v>1.508799999999999E-2</v>
      </c>
      <c r="H77" s="53">
        <f t="shared" si="22"/>
        <v>0.70688600000000001</v>
      </c>
      <c r="I77" s="53">
        <f t="shared" si="23"/>
        <v>1.5908999999999951E-2</v>
      </c>
      <c r="J77" s="53">
        <f t="shared" si="24"/>
        <v>0.64328800000000008</v>
      </c>
      <c r="K77" s="53">
        <f t="shared" si="25"/>
        <v>7.2975000000000012E-2</v>
      </c>
      <c r="L77" s="53">
        <f t="shared" si="26"/>
        <v>0.68834099999999998</v>
      </c>
      <c r="M77" s="53">
        <f t="shared" si="27"/>
        <v>2.6364999999999972E-2</v>
      </c>
    </row>
    <row r="78" spans="1:13" ht="15" x14ac:dyDescent="0.2">
      <c r="A78" s="55">
        <v>3</v>
      </c>
      <c r="B78" s="53">
        <f t="shared" si="16"/>
        <v>5.8603000000000002E-2</v>
      </c>
      <c r="C78" s="53">
        <f t="shared" si="17"/>
        <v>0.67516399999999999</v>
      </c>
      <c r="D78" s="53">
        <f t="shared" si="18"/>
        <v>0</v>
      </c>
      <c r="E78" s="53">
        <f t="shared" si="19"/>
        <v>0.81122799999999995</v>
      </c>
      <c r="F78" s="53">
        <f t="shared" si="20"/>
        <v>0.16516235909999999</v>
      </c>
      <c r="G78" s="53">
        <f t="shared" si="21"/>
        <v>0.660076</v>
      </c>
      <c r="H78" s="53">
        <f t="shared" si="22"/>
        <v>3.1722E-2</v>
      </c>
      <c r="I78" s="53">
        <f t="shared" si="23"/>
        <v>0.69107299999999994</v>
      </c>
      <c r="J78" s="53">
        <f t="shared" si="24"/>
        <v>3.1875999999999988E-2</v>
      </c>
      <c r="K78" s="53">
        <f t="shared" si="25"/>
        <v>0.748139</v>
      </c>
      <c r="L78" s="53">
        <f t="shared" si="26"/>
        <v>1.3176999999999994E-2</v>
      </c>
      <c r="M78" s="53">
        <f t="shared" si="27"/>
        <v>0.64879900000000001</v>
      </c>
    </row>
    <row r="79" spans="1:13" ht="15" x14ac:dyDescent="0.2">
      <c r="A79" s="55">
        <v>4</v>
      </c>
      <c r="B79" s="53">
        <f t="shared" si="16"/>
        <v>0.86983100000000002</v>
      </c>
      <c r="C79" s="53">
        <f t="shared" si="17"/>
        <v>0.13606399999999996</v>
      </c>
      <c r="D79" s="53">
        <f t="shared" si="18"/>
        <v>0.81122799999999995</v>
      </c>
      <c r="E79" s="53">
        <f t="shared" si="19"/>
        <v>0</v>
      </c>
      <c r="F79" s="53">
        <f t="shared" si="20"/>
        <v>0.97639035909999994</v>
      </c>
      <c r="G79" s="53">
        <f t="shared" si="21"/>
        <v>0.15115199999999995</v>
      </c>
      <c r="H79" s="53">
        <f t="shared" si="22"/>
        <v>0.84294999999999998</v>
      </c>
      <c r="I79" s="53">
        <f t="shared" si="23"/>
        <v>0.12015500000000001</v>
      </c>
      <c r="J79" s="53">
        <f t="shared" si="24"/>
        <v>0.77935200000000004</v>
      </c>
      <c r="K79" s="53">
        <f t="shared" si="25"/>
        <v>6.3088999999999951E-2</v>
      </c>
      <c r="L79" s="53">
        <f t="shared" si="26"/>
        <v>0.82440499999999994</v>
      </c>
      <c r="M79" s="53">
        <f t="shared" si="27"/>
        <v>0.16242899999999993</v>
      </c>
    </row>
    <row r="80" spans="1:13" ht="15" x14ac:dyDescent="0.2">
      <c r="A80" s="55">
        <v>5</v>
      </c>
      <c r="B80" s="53">
        <f t="shared" si="16"/>
        <v>0.1065593591</v>
      </c>
      <c r="C80" s="53">
        <f t="shared" si="17"/>
        <v>0.84032635909999998</v>
      </c>
      <c r="D80" s="53">
        <f t="shared" si="18"/>
        <v>0.16516235909999999</v>
      </c>
      <c r="E80" s="53">
        <f t="shared" si="19"/>
        <v>0.97639035909999994</v>
      </c>
      <c r="F80" s="53">
        <f t="shared" si="20"/>
        <v>0</v>
      </c>
      <c r="G80" s="53">
        <f t="shared" si="21"/>
        <v>0.82523835909999999</v>
      </c>
      <c r="H80" s="53">
        <f t="shared" si="22"/>
        <v>0.13344035909999999</v>
      </c>
      <c r="I80" s="53">
        <f t="shared" si="23"/>
        <v>0.85623535909999993</v>
      </c>
      <c r="J80" s="53">
        <f t="shared" si="24"/>
        <v>0.19703835909999998</v>
      </c>
      <c r="K80" s="53">
        <f t="shared" si="25"/>
        <v>0.91330135909999999</v>
      </c>
      <c r="L80" s="53">
        <f t="shared" si="26"/>
        <v>0.15198535909999999</v>
      </c>
      <c r="M80" s="53">
        <f t="shared" si="27"/>
        <v>0.8139613591</v>
      </c>
    </row>
    <row r="81" spans="1:13" ht="15" x14ac:dyDescent="0.2">
      <c r="A81" s="55">
        <v>6</v>
      </c>
      <c r="B81" s="53">
        <f t="shared" si="16"/>
        <v>0.71867900000000007</v>
      </c>
      <c r="C81" s="53">
        <f t="shared" si="17"/>
        <v>1.508799999999999E-2</v>
      </c>
      <c r="D81" s="53">
        <f t="shared" si="18"/>
        <v>0.660076</v>
      </c>
      <c r="E81" s="53">
        <f t="shared" si="19"/>
        <v>0.15115199999999995</v>
      </c>
      <c r="F81" s="53">
        <f t="shared" si="20"/>
        <v>0.82523835909999999</v>
      </c>
      <c r="G81" s="53">
        <f t="shared" si="21"/>
        <v>0</v>
      </c>
      <c r="H81" s="53">
        <f t="shared" si="22"/>
        <v>0.69179800000000002</v>
      </c>
      <c r="I81" s="53">
        <f t="shared" si="23"/>
        <v>3.0996999999999941E-2</v>
      </c>
      <c r="J81" s="53">
        <f t="shared" si="24"/>
        <v>0.62820000000000009</v>
      </c>
      <c r="K81" s="53">
        <f t="shared" si="25"/>
        <v>8.8063000000000002E-2</v>
      </c>
      <c r="L81" s="53">
        <f t="shared" si="26"/>
        <v>0.67325299999999999</v>
      </c>
      <c r="M81" s="53">
        <f t="shared" si="27"/>
        <v>1.1276999999999981E-2</v>
      </c>
    </row>
    <row r="82" spans="1:13" ht="15" x14ac:dyDescent="0.2">
      <c r="A82" s="55">
        <v>7</v>
      </c>
      <c r="B82" s="53">
        <f t="shared" si="16"/>
        <v>2.6881000000000002E-2</v>
      </c>
      <c r="C82" s="53">
        <f t="shared" si="17"/>
        <v>0.70688600000000001</v>
      </c>
      <c r="D82" s="53">
        <f t="shared" si="18"/>
        <v>3.1722E-2</v>
      </c>
      <c r="E82" s="53">
        <f t="shared" si="19"/>
        <v>0.84294999999999998</v>
      </c>
      <c r="F82" s="53">
        <f t="shared" si="20"/>
        <v>0.13344035909999999</v>
      </c>
      <c r="G82" s="53">
        <f t="shared" si="21"/>
        <v>0.69179800000000002</v>
      </c>
      <c r="H82" s="53">
        <f t="shared" si="22"/>
        <v>0</v>
      </c>
      <c r="I82" s="53">
        <f t="shared" si="23"/>
        <v>0.72279499999999997</v>
      </c>
      <c r="J82" s="53">
        <f t="shared" si="24"/>
        <v>6.3597999999999988E-2</v>
      </c>
      <c r="K82" s="53">
        <f t="shared" si="25"/>
        <v>0.77986100000000003</v>
      </c>
      <c r="L82" s="53">
        <f t="shared" si="26"/>
        <v>1.8545000000000006E-2</v>
      </c>
      <c r="M82" s="53">
        <f t="shared" si="27"/>
        <v>0.68052100000000004</v>
      </c>
    </row>
    <row r="83" spans="1:13" ht="15" x14ac:dyDescent="0.2">
      <c r="A83" s="55">
        <v>8</v>
      </c>
      <c r="B83" s="53">
        <f t="shared" si="16"/>
        <v>0.74967600000000001</v>
      </c>
      <c r="C83" s="53">
        <f t="shared" si="17"/>
        <v>1.5908999999999951E-2</v>
      </c>
      <c r="D83" s="53">
        <f t="shared" si="18"/>
        <v>0.69107299999999994</v>
      </c>
      <c r="E83" s="53">
        <f t="shared" si="19"/>
        <v>0.12015500000000001</v>
      </c>
      <c r="F83" s="53">
        <f t="shared" si="20"/>
        <v>0.85623535909999993</v>
      </c>
      <c r="G83" s="53">
        <f t="shared" si="21"/>
        <v>3.0996999999999941E-2</v>
      </c>
      <c r="H83" s="53">
        <f t="shared" si="22"/>
        <v>0.72279499999999997</v>
      </c>
      <c r="I83" s="53">
        <f t="shared" si="23"/>
        <v>0</v>
      </c>
      <c r="J83" s="53">
        <f t="shared" si="24"/>
        <v>0.65919700000000003</v>
      </c>
      <c r="K83" s="53">
        <f t="shared" si="25"/>
        <v>5.7066000000000061E-2</v>
      </c>
      <c r="L83" s="53">
        <f t="shared" si="26"/>
        <v>0.70424999999999993</v>
      </c>
      <c r="M83" s="53">
        <f t="shared" si="27"/>
        <v>4.2273999999999923E-2</v>
      </c>
    </row>
    <row r="84" spans="1:13" ht="15" x14ac:dyDescent="0.2">
      <c r="A84" s="55">
        <v>9</v>
      </c>
      <c r="B84" s="53">
        <f t="shared" si="16"/>
        <v>9.047899999999999E-2</v>
      </c>
      <c r="C84" s="53">
        <f t="shared" si="17"/>
        <v>0.64328800000000008</v>
      </c>
      <c r="D84" s="53">
        <f t="shared" si="18"/>
        <v>3.1875999999999988E-2</v>
      </c>
      <c r="E84" s="53">
        <f t="shared" si="19"/>
        <v>0.77935200000000004</v>
      </c>
      <c r="F84" s="53">
        <f t="shared" si="20"/>
        <v>0.19703835909999998</v>
      </c>
      <c r="G84" s="53">
        <f t="shared" si="21"/>
        <v>0.62820000000000009</v>
      </c>
      <c r="H84" s="53">
        <f t="shared" si="22"/>
        <v>6.3597999999999988E-2</v>
      </c>
      <c r="I84" s="53">
        <f t="shared" si="23"/>
        <v>0.65919700000000003</v>
      </c>
      <c r="J84" s="53">
        <f t="shared" si="24"/>
        <v>0</v>
      </c>
      <c r="K84" s="53">
        <f t="shared" si="25"/>
        <v>0.71626300000000009</v>
      </c>
      <c r="L84" s="53">
        <f t="shared" si="26"/>
        <v>4.5052999999999982E-2</v>
      </c>
      <c r="M84" s="53">
        <f t="shared" si="27"/>
        <v>0.61692300000000011</v>
      </c>
    </row>
    <row r="85" spans="1:13" ht="15" x14ac:dyDescent="0.2">
      <c r="A85" s="55">
        <v>10</v>
      </c>
      <c r="B85" s="53">
        <f t="shared" si="16"/>
        <v>0.80674200000000007</v>
      </c>
      <c r="C85" s="53">
        <f t="shared" si="17"/>
        <v>7.2975000000000012E-2</v>
      </c>
      <c r="D85" s="53">
        <f t="shared" si="18"/>
        <v>0.748139</v>
      </c>
      <c r="E85" s="53">
        <f t="shared" si="19"/>
        <v>6.3088999999999951E-2</v>
      </c>
      <c r="F85" s="53">
        <f t="shared" si="20"/>
        <v>0.91330135909999999</v>
      </c>
      <c r="G85" s="53">
        <f t="shared" si="21"/>
        <v>8.8063000000000002E-2</v>
      </c>
      <c r="H85" s="53">
        <f t="shared" si="22"/>
        <v>0.77986100000000003</v>
      </c>
      <c r="I85" s="53">
        <f t="shared" si="23"/>
        <v>5.7066000000000061E-2</v>
      </c>
      <c r="J85" s="53">
        <f t="shared" si="24"/>
        <v>0.71626300000000009</v>
      </c>
      <c r="K85" s="53">
        <f t="shared" si="25"/>
        <v>0</v>
      </c>
      <c r="L85" s="53">
        <f t="shared" si="26"/>
        <v>0.76131599999999999</v>
      </c>
      <c r="M85" s="53">
        <f t="shared" si="27"/>
        <v>9.9339999999999984E-2</v>
      </c>
    </row>
    <row r="86" spans="1:13" ht="15" x14ac:dyDescent="0.2">
      <c r="A86" s="55">
        <v>11</v>
      </c>
      <c r="B86" s="53">
        <f t="shared" si="16"/>
        <v>4.5426000000000008E-2</v>
      </c>
      <c r="C86" s="53">
        <f t="shared" si="17"/>
        <v>0.68834099999999998</v>
      </c>
      <c r="D86" s="53">
        <f t="shared" si="18"/>
        <v>1.3176999999999994E-2</v>
      </c>
      <c r="E86" s="53">
        <f t="shared" si="19"/>
        <v>0.82440499999999994</v>
      </c>
      <c r="F86" s="53">
        <f t="shared" si="20"/>
        <v>0.15198535909999999</v>
      </c>
      <c r="G86" s="53">
        <f t="shared" si="21"/>
        <v>0.67325299999999999</v>
      </c>
      <c r="H86" s="53">
        <f t="shared" si="22"/>
        <v>1.8545000000000006E-2</v>
      </c>
      <c r="I86" s="53">
        <f t="shared" si="23"/>
        <v>0.70424999999999993</v>
      </c>
      <c r="J86" s="53">
        <f t="shared" si="24"/>
        <v>4.5052999999999982E-2</v>
      </c>
      <c r="K86" s="53">
        <f t="shared" si="25"/>
        <v>0.76131599999999999</v>
      </c>
      <c r="L86" s="53">
        <f t="shared" si="26"/>
        <v>0</v>
      </c>
      <c r="M86" s="53">
        <f t="shared" si="27"/>
        <v>0.66197600000000001</v>
      </c>
    </row>
    <row r="87" spans="1:13" ht="15" x14ac:dyDescent="0.2">
      <c r="A87" s="55">
        <v>12</v>
      </c>
      <c r="B87" s="53">
        <f t="shared" si="16"/>
        <v>0.70740200000000009</v>
      </c>
      <c r="C87" s="53">
        <f t="shared" si="17"/>
        <v>2.6364999999999972E-2</v>
      </c>
      <c r="D87" s="53">
        <f t="shared" si="18"/>
        <v>0.64879900000000001</v>
      </c>
      <c r="E87" s="53">
        <f t="shared" si="19"/>
        <v>0.16242899999999993</v>
      </c>
      <c r="F87" s="53">
        <f t="shared" si="20"/>
        <v>0.8139613591</v>
      </c>
      <c r="G87" s="53">
        <f t="shared" si="21"/>
        <v>1.1276999999999981E-2</v>
      </c>
      <c r="H87" s="53">
        <f t="shared" si="22"/>
        <v>0.68052100000000004</v>
      </c>
      <c r="I87" s="53">
        <f t="shared" si="23"/>
        <v>4.2273999999999923E-2</v>
      </c>
      <c r="J87" s="53">
        <f t="shared" si="24"/>
        <v>0.61692300000000011</v>
      </c>
      <c r="K87" s="53">
        <f t="shared" si="25"/>
        <v>9.9339999999999984E-2</v>
      </c>
      <c r="L87" s="53">
        <f t="shared" si="26"/>
        <v>0.66197600000000001</v>
      </c>
      <c r="M87" s="53">
        <f t="shared" si="27"/>
        <v>0</v>
      </c>
    </row>
    <row r="89" spans="1:13" ht="15" x14ac:dyDescent="0.25">
      <c r="A89" s="56" t="s">
        <v>0</v>
      </c>
      <c r="B89" s="56" t="s">
        <v>34</v>
      </c>
      <c r="C89" s="56" t="s">
        <v>35</v>
      </c>
      <c r="D89" s="57" t="s">
        <v>36</v>
      </c>
    </row>
    <row r="90" spans="1:13" ht="15" x14ac:dyDescent="0.2">
      <c r="A90" s="55">
        <v>1</v>
      </c>
      <c r="B90" s="54">
        <f>(B76+B78+B80+B82+B84+B86)/5</f>
        <v>6.5589671820000001E-2</v>
      </c>
      <c r="C90" s="53">
        <f>(B77+B79+B81+B83+B85+B87)/6</f>
        <v>0.76434950000000013</v>
      </c>
      <c r="D90" s="52">
        <f t="shared" ref="D90:D101" si="28">(C90-B90)/MAX(B90,C90)</f>
        <v>0.91418889942362758</v>
      </c>
      <c r="F90" s="56" t="s">
        <v>24</v>
      </c>
      <c r="G90" s="56" t="s">
        <v>55</v>
      </c>
    </row>
    <row r="91" spans="1:13" ht="15" x14ac:dyDescent="0.2">
      <c r="A91" s="55">
        <v>2</v>
      </c>
      <c r="B91" s="54">
        <f>(C77+C79+C81+C83+C85+C87)/5</f>
        <v>5.3280199999999979E-2</v>
      </c>
      <c r="C91" s="53">
        <f>(C76+C78+C80+C82+C84+C86)/6</f>
        <v>0.71462872651666665</v>
      </c>
      <c r="D91" s="52">
        <f t="shared" si="28"/>
        <v>0.92544352329676827</v>
      </c>
      <c r="F91" s="53" t="s">
        <v>7</v>
      </c>
      <c r="G91" s="53">
        <f>AVERAGE(D90,D92,D94,D96,D98,D100)</f>
        <v>0.89635800529822529</v>
      </c>
    </row>
    <row r="92" spans="1:13" ht="15" x14ac:dyDescent="0.2">
      <c r="A92" s="55">
        <v>3</v>
      </c>
      <c r="B92" s="54">
        <f>(D76+D78+D80+D82+D84+D86)/5</f>
        <v>6.0108071819999997E-2</v>
      </c>
      <c r="C92" s="53">
        <f>(D77+D79+D81+D83+D85+D87)/6</f>
        <v>0.70574650000000005</v>
      </c>
      <c r="D92" s="52">
        <f t="shared" si="28"/>
        <v>0.91483050667626409</v>
      </c>
      <c r="F92" s="53" t="s">
        <v>8</v>
      </c>
      <c r="G92" s="53">
        <f>AVERAGE(D91,D93,D95,D97,D99,D101)</f>
        <v>0.90383423469531843</v>
      </c>
    </row>
    <row r="93" spans="1:13" ht="15" x14ac:dyDescent="0.2">
      <c r="A93" s="55">
        <v>4</v>
      </c>
      <c r="B93" s="54">
        <f>(E77+E79+E81+E83+E85+E87)/5</f>
        <v>0.12657779999999996</v>
      </c>
      <c r="C93" s="53">
        <f>(E76+E78+E80+E82+E84+E86)/6</f>
        <v>0.8506927265166665</v>
      </c>
      <c r="D93" s="52">
        <f t="shared" si="28"/>
        <v>0.85120620400940961</v>
      </c>
      <c r="F93" s="53" t="s">
        <v>68</v>
      </c>
      <c r="G93" s="53">
        <f>AVERAGE(G91:G92)</f>
        <v>0.90009611999677186</v>
      </c>
    </row>
    <row r="94" spans="1:13" ht="15" x14ac:dyDescent="0.2">
      <c r="A94" s="55">
        <v>5</v>
      </c>
      <c r="B94" s="54">
        <f>(F76+F78+F80+F82+F84+F86)/5</f>
        <v>0.15083715910000001</v>
      </c>
      <c r="C94" s="53">
        <f>(F77+F79+F81+F83+F85+F87)/6</f>
        <v>0.87090885910000004</v>
      </c>
      <c r="D94" s="52">
        <f t="shared" si="28"/>
        <v>0.8268048860406868</v>
      </c>
    </row>
    <row r="95" spans="1:13" ht="15" x14ac:dyDescent="0.2">
      <c r="A95" s="55">
        <v>6</v>
      </c>
      <c r="B95" s="54">
        <f>(G77+G79+G81+G83+G85+G87)/5</f>
        <v>5.9315399999999976E-2</v>
      </c>
      <c r="C95" s="53">
        <f>(G76+G78+G80+G82+G84+G86)/6</f>
        <v>0.69954072651666666</v>
      </c>
      <c r="D95" s="52">
        <f t="shared" si="28"/>
        <v>0.9152080818862991</v>
      </c>
    </row>
    <row r="96" spans="1:13" ht="15" x14ac:dyDescent="0.2">
      <c r="A96" s="55">
        <v>7</v>
      </c>
      <c r="B96" s="54">
        <f>(H76+H78+H80+H82+H84+H86)/5</f>
        <v>5.4837271819999998E-2</v>
      </c>
      <c r="C96" s="53">
        <f>(H77+H79+H81+H83+H85+H87)/6</f>
        <v>0.73746849999999997</v>
      </c>
      <c r="D96" s="52">
        <f t="shared" si="28"/>
        <v>0.92564120119028814</v>
      </c>
    </row>
    <row r="97" spans="1:4" ht="15" x14ac:dyDescent="0.2">
      <c r="A97" s="55">
        <v>8</v>
      </c>
      <c r="B97" s="54">
        <f>(I77+I79+I81+I83+I85+I87)/5</f>
        <v>5.3280199999999979E-2</v>
      </c>
      <c r="C97" s="53">
        <f>(I76+I78+I80+I82+I84+I86)/6</f>
        <v>0.73053772651666671</v>
      </c>
      <c r="D97" s="52">
        <f t="shared" si="28"/>
        <v>0.92706714784731314</v>
      </c>
    </row>
    <row r="98" spans="1:4" ht="15" x14ac:dyDescent="0.2">
      <c r="A98" s="55">
        <v>9</v>
      </c>
      <c r="B98" s="54">
        <f>(J76+J78+J80+J82+J84+J86)/5</f>
        <v>8.5608871819999988E-2</v>
      </c>
      <c r="C98" s="53">
        <f>(J77+J79+J81+J83+J85+J87)/6</f>
        <v>0.67387050000000004</v>
      </c>
      <c r="D98" s="52">
        <f t="shared" si="28"/>
        <v>0.8729594605788501</v>
      </c>
    </row>
    <row r="99" spans="1:4" ht="15" x14ac:dyDescent="0.2">
      <c r="A99" s="55">
        <v>10</v>
      </c>
      <c r="B99" s="54">
        <f>(K77+K79+K81+K83+K85+K87)/5</f>
        <v>7.6106599999999996E-2</v>
      </c>
      <c r="C99" s="53">
        <f>(K76+K78+K80+K82+K84+K86)/6</f>
        <v>0.78760372651666666</v>
      </c>
      <c r="D99" s="52">
        <f t="shared" si="28"/>
        <v>0.90336942622580452</v>
      </c>
    </row>
    <row r="100" spans="1:4" ht="15" x14ac:dyDescent="0.2">
      <c r="A100" s="55">
        <v>11</v>
      </c>
      <c r="B100" s="54">
        <f>(L76+L78+L80+L82+L84+L86)/5</f>
        <v>5.4837271819999998E-2</v>
      </c>
      <c r="C100" s="53">
        <f>(L77+L79+L81+L83+L85+L87)/6</f>
        <v>0.71892349999999994</v>
      </c>
      <c r="D100" s="52">
        <f t="shared" si="28"/>
        <v>0.92372307787963537</v>
      </c>
    </row>
    <row r="101" spans="1:4" ht="15" x14ac:dyDescent="0.2">
      <c r="A101" s="55">
        <v>12</v>
      </c>
      <c r="B101" s="54">
        <f>(M77+M79+M81+M83+M85+M87)/5</f>
        <v>6.8336999999999953E-2</v>
      </c>
      <c r="C101" s="53">
        <f>(M76+M78+M80+M82+M84+M86)/6</f>
        <v>0.68826372651666679</v>
      </c>
      <c r="D101" s="52">
        <f t="shared" si="28"/>
        <v>0.90071102490631527</v>
      </c>
    </row>
  </sheetData>
  <mergeCells count="16">
    <mergeCell ref="A51:K51"/>
    <mergeCell ref="A53:C53"/>
    <mergeCell ref="A54:A55"/>
    <mergeCell ref="B54:C54"/>
    <mergeCell ref="A59:K59"/>
    <mergeCell ref="A74:M74"/>
    <mergeCell ref="A16:K16"/>
    <mergeCell ref="D17:D18"/>
    <mergeCell ref="F17:G17"/>
    <mergeCell ref="H17:J17"/>
    <mergeCell ref="A17:C17"/>
    <mergeCell ref="D34:D35"/>
    <mergeCell ref="F34:G34"/>
    <mergeCell ref="H34:J34"/>
    <mergeCell ref="A34:C34"/>
    <mergeCell ref="A33:K3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Exemplo 1</vt:lpstr>
      <vt:lpstr>Resultado 1</vt:lpstr>
      <vt:lpstr>Exemplo 2</vt:lpstr>
      <vt:lpstr>Resultado 2</vt:lpstr>
      <vt:lpstr>Exemplo3</vt:lpstr>
      <vt:lpstr>Resultado3</vt:lpstr>
      <vt:lpstr>Exemplo 4</vt:lpstr>
      <vt:lpstr>Resultado 4</vt:lpstr>
      <vt:lpstr>Exemplo 5</vt:lpstr>
      <vt:lpstr>Resultado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GAS-Admin</cp:lastModifiedBy>
  <dcterms:modified xsi:type="dcterms:W3CDTF">2023-01-26T19:05:48Z</dcterms:modified>
</cp:coreProperties>
</file>