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70" windowWidth="27660" windowHeight="11700"/>
  </bookViews>
  <sheets>
    <sheet name="UMCE_cc34_folds1-5.xlsx" sheetId="1" r:id="rId1"/>
  </sheets>
  <definedNames>
    <definedName name="_xlnm._FilterDatabase" localSheetId="0" hidden="1">'UMCE_cc34_folds1-5.xlsx'!$A$1:$AN$38</definedName>
  </definedNames>
  <calcPr calcId="145621"/>
</workbook>
</file>

<file path=xl/calcChain.xml><?xml version="1.0" encoding="utf-8"?>
<calcChain xmlns="http://schemas.openxmlformats.org/spreadsheetml/2006/main">
  <c r="AB8" i="1" l="1"/>
  <c r="AA8" i="1"/>
  <c r="AF8" i="1" s="1"/>
  <c r="Z8" i="1"/>
  <c r="Y8" i="1"/>
  <c r="AD8" i="1" s="1"/>
  <c r="X8" i="1"/>
  <c r="AH8" i="1" s="1"/>
  <c r="AB7" i="1"/>
  <c r="AG7" i="1" s="1"/>
  <c r="AA7" i="1"/>
  <c r="Z7" i="1"/>
  <c r="AE7" i="1" s="1"/>
  <c r="Y7" i="1"/>
  <c r="X7" i="1"/>
  <c r="AC7" i="1" s="1"/>
  <c r="AB6" i="1"/>
  <c r="AA6" i="1"/>
  <c r="AF6" i="1" s="1"/>
  <c r="Z6" i="1"/>
  <c r="Y6" i="1"/>
  <c r="AD6" i="1" s="1"/>
  <c r="X6" i="1"/>
  <c r="AH6" i="1" s="1"/>
  <c r="AB5" i="1"/>
  <c r="AG5" i="1" s="1"/>
  <c r="AA5" i="1"/>
  <c r="Z5" i="1"/>
  <c r="AE5" i="1" s="1"/>
  <c r="Y5" i="1"/>
  <c r="X5" i="1"/>
  <c r="AC5" i="1" s="1"/>
  <c r="AB4" i="1"/>
  <c r="AA4" i="1"/>
  <c r="AF4" i="1" s="1"/>
  <c r="Z4" i="1"/>
  <c r="Y4" i="1"/>
  <c r="AD4" i="1" s="1"/>
  <c r="X4" i="1"/>
  <c r="AH4" i="1" s="1"/>
  <c r="AB3" i="1"/>
  <c r="AG3" i="1" s="1"/>
  <c r="AA3" i="1"/>
  <c r="Z3" i="1"/>
  <c r="AE3" i="1" s="1"/>
  <c r="Y3" i="1"/>
  <c r="X3" i="1"/>
  <c r="AC3" i="1" s="1"/>
  <c r="AB2" i="1"/>
  <c r="AA2" i="1"/>
  <c r="AF2" i="1" s="1"/>
  <c r="Z2" i="1"/>
  <c r="Y2" i="1"/>
  <c r="AD2" i="1" s="1"/>
  <c r="X2" i="1"/>
  <c r="AH2" i="1" s="1"/>
  <c r="AI2" i="1" l="1"/>
  <c r="AJ2" i="1" s="1"/>
  <c r="AI4" i="1"/>
  <c r="AJ4" i="1" s="1"/>
  <c r="AI6" i="1"/>
  <c r="AJ6" i="1" s="1"/>
  <c r="AI8" i="1"/>
  <c r="AJ8" i="1" s="1"/>
  <c r="AD3" i="1"/>
  <c r="AF3" i="1"/>
  <c r="AH3" i="1"/>
  <c r="AC4" i="1"/>
  <c r="AE4" i="1"/>
  <c r="AG4" i="1"/>
  <c r="AC6" i="1"/>
  <c r="AE6" i="1"/>
  <c r="AG6" i="1"/>
  <c r="AD7" i="1"/>
  <c r="AF7" i="1"/>
  <c r="AH7" i="1"/>
  <c r="AC8" i="1"/>
  <c r="AE8" i="1"/>
  <c r="AG8" i="1"/>
  <c r="AC2" i="1"/>
  <c r="AE2" i="1"/>
  <c r="AG2" i="1"/>
  <c r="AD5" i="1"/>
  <c r="AF5" i="1"/>
  <c r="AH5" i="1"/>
  <c r="AI7" i="1" l="1"/>
  <c r="AJ7" i="1" s="1"/>
  <c r="AI5" i="1"/>
  <c r="AJ5" i="1" s="1"/>
  <c r="AI3" i="1"/>
  <c r="AJ3" i="1" s="1"/>
  <c r="AM38" i="1" l="1"/>
  <c r="AM36" i="1"/>
  <c r="AM34" i="1"/>
  <c r="AM32" i="1"/>
  <c r="AM30" i="1"/>
  <c r="AM28" i="1"/>
  <c r="AM26" i="1"/>
  <c r="AM24" i="1"/>
  <c r="AM22" i="1"/>
  <c r="AM20" i="1"/>
  <c r="AM18" i="1"/>
  <c r="AM16" i="1"/>
  <c r="AM14" i="1"/>
  <c r="AM12" i="1"/>
  <c r="AM37" i="1"/>
  <c r="AM35" i="1"/>
  <c r="AM33" i="1"/>
  <c r="AM31" i="1"/>
  <c r="AM29" i="1"/>
  <c r="AM27" i="1"/>
  <c r="AM25" i="1"/>
  <c r="AM23" i="1"/>
  <c r="AM21" i="1"/>
  <c r="AM19" i="1"/>
  <c r="AM17" i="1"/>
  <c r="AM15" i="1"/>
  <c r="AM13" i="1"/>
  <c r="AN13" i="1" s="1"/>
  <c r="AM11" i="1"/>
  <c r="AN11" i="1" l="1"/>
  <c r="AN15" i="1"/>
  <c r="AN19" i="1"/>
  <c r="AN23" i="1"/>
  <c r="AN27" i="1"/>
  <c r="AN31" i="1"/>
  <c r="AN35" i="1"/>
  <c r="AN12" i="1"/>
  <c r="AN16" i="1"/>
  <c r="AN20" i="1"/>
  <c r="AN24" i="1"/>
  <c r="AN28" i="1"/>
  <c r="AN32" i="1"/>
  <c r="AN36" i="1"/>
  <c r="AN17" i="1"/>
  <c r="AN21" i="1"/>
  <c r="AN25" i="1"/>
  <c r="AN29" i="1"/>
  <c r="AN33" i="1"/>
  <c r="AN37" i="1"/>
  <c r="AN14" i="1"/>
  <c r="AN18" i="1"/>
  <c r="AN22" i="1"/>
  <c r="AN26" i="1"/>
  <c r="AN30" i="1"/>
  <c r="AN34" i="1"/>
  <c r="AN38" i="1"/>
</calcChain>
</file>

<file path=xl/sharedStrings.xml><?xml version="1.0" encoding="utf-8"?>
<sst xmlns="http://schemas.openxmlformats.org/spreadsheetml/2006/main" count="41" uniqueCount="41">
  <si>
    <t>Hearbeat ID</t>
  </si>
  <si>
    <t>Ground Truth</t>
  </si>
  <si>
    <t>Predicted Category Fold 01</t>
  </si>
  <si>
    <t>Comparison Result Fold 01</t>
  </si>
  <si>
    <t>Predicted Category Fold 02</t>
  </si>
  <si>
    <t>Comparison Result Fold 02</t>
  </si>
  <si>
    <t>Predicted Category Fold 03</t>
  </si>
  <si>
    <t>Comparison Result Fold 03</t>
  </si>
  <si>
    <t>Predicted Category Fold 04</t>
  </si>
  <si>
    <t>Comparison Result Fold 04</t>
  </si>
  <si>
    <t>Predicted Category Fold 05</t>
  </si>
  <si>
    <t>Comparison Result Fold 05</t>
  </si>
  <si>
    <t>Predicted Category Fold 06</t>
  </si>
  <si>
    <t>Comparison Result Fold 06</t>
  </si>
  <si>
    <t>Predicted Category Fold 07</t>
  </si>
  <si>
    <t>Comparison Result Fold 07</t>
  </si>
  <si>
    <t>Predicted Category Fold 08</t>
  </si>
  <si>
    <t>Comparison Result Fold 08</t>
  </si>
  <si>
    <t>Predicted Category Fold 09</t>
  </si>
  <si>
    <t>Comparison Result Fold 09</t>
  </si>
  <si>
    <t>Predicted Category Fold 10</t>
  </si>
  <si>
    <t>Comparison Result Fold 10</t>
  </si>
  <si>
    <t>Folds with Predicted '0'</t>
  </si>
  <si>
    <t>Folds with Predicted '1'</t>
  </si>
  <si>
    <t>Folds with Predicted '2'</t>
  </si>
  <si>
    <t>Folds with Predicted '3'</t>
  </si>
  <si>
    <t>Folds with Predicted '4'</t>
  </si>
  <si>
    <t>Is 0 a Most Frequent Result?</t>
  </si>
  <si>
    <t>Is 1 a Most Frequent Result?</t>
  </si>
  <si>
    <t>Is 2 a Most Frequent Result?</t>
  </si>
  <si>
    <t>Is 3 a Most Frequent Result?</t>
  </si>
  <si>
    <t>Is 4 a Most Frequent Result?</t>
  </si>
  <si>
    <t>How Many Most Frequent Categories?</t>
  </si>
  <si>
    <t>Folds' Majority Voting - Predicted Category</t>
  </si>
  <si>
    <t>Folds' Majority Voting - Comparison Result</t>
  </si>
  <si>
    <t>Category</t>
  </si>
  <si>
    <t>Comp. Result</t>
  </si>
  <si>
    <t>Comparison Result Analysis</t>
  </si>
  <si>
    <t>Result</t>
  </si>
  <si>
    <t># Hearbeats</t>
  </si>
  <si>
    <t>% Heartbeats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</si>
</sst>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"/>
  <sheetViews>
    <sheetView tabSelected="1" topLeftCell="AF1" workbookViewId="0">
      <selection activeCell="AK11" sqref="AK11"/>
    </sheetView>
  </sheetViews>
  <sheetFormatPr defaultRowHeight="15"/>
  <cols>
    <col min="1" max="1" width="14" bestFit="1" customWidth="1"/>
    <col min="2" max="2" width="15.25" bestFit="1" customWidth="1"/>
    <col min="3" max="3" width="26.125" bestFit="1" customWidth="1"/>
    <col min="4" max="4" width="25.875" bestFit="1" customWidth="1"/>
    <col min="5" max="5" width="26.125" bestFit="1" customWidth="1"/>
    <col min="6" max="6" width="25.875" bestFit="1" customWidth="1"/>
    <col min="7" max="7" width="26.125" bestFit="1" customWidth="1"/>
    <col min="8" max="8" width="25.875" bestFit="1" customWidth="1"/>
    <col min="9" max="9" width="26.125" bestFit="1" customWidth="1"/>
    <col min="10" max="10" width="25.875" bestFit="1" customWidth="1"/>
    <col min="11" max="11" width="26.125" bestFit="1" customWidth="1"/>
    <col min="12" max="12" width="25.875" bestFit="1" customWidth="1"/>
    <col min="13" max="13" width="26.125" bestFit="1" customWidth="1"/>
    <col min="14" max="14" width="25.875" bestFit="1" customWidth="1"/>
    <col min="15" max="15" width="26.125" bestFit="1" customWidth="1"/>
    <col min="16" max="16" width="25.875" bestFit="1" customWidth="1"/>
    <col min="17" max="17" width="26.125" bestFit="1" customWidth="1"/>
    <col min="18" max="18" width="25.875" bestFit="1" customWidth="1"/>
    <col min="19" max="19" width="26.125" bestFit="1" customWidth="1"/>
    <col min="20" max="20" width="25.875" bestFit="1" customWidth="1"/>
    <col min="21" max="21" width="26.125" bestFit="1" customWidth="1"/>
    <col min="22" max="22" width="25.875" bestFit="1" customWidth="1"/>
    <col min="24" max="28" width="23.375" bestFit="1" customWidth="1"/>
    <col min="29" max="33" width="27.125" bestFit="1" customWidth="1"/>
    <col min="34" max="34" width="35.125" bestFit="1" customWidth="1"/>
    <col min="35" max="35" width="38.875" bestFit="1" customWidth="1"/>
    <col min="36" max="36" width="38.625" bestFit="1" customWidth="1"/>
    <col min="38" max="38" width="11.75" bestFit="1" customWidth="1"/>
    <col min="39" max="39" width="15.125" bestFit="1" customWidth="1"/>
    <col min="40" max="40" width="11.125" bestFit="1" customWidth="1"/>
  </cols>
  <sheetData>
    <row r="1" spans="1:4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L1" s="3" t="s">
        <v>35</v>
      </c>
      <c r="AM1" s="3" t="s">
        <v>36</v>
      </c>
    </row>
    <row r="2" spans="1:40">
      <c r="A2">
        <v>80606</v>
      </c>
      <c r="B2">
        <v>3</v>
      </c>
      <c r="C2">
        <v>3</v>
      </c>
      <c r="D2">
        <v>1</v>
      </c>
      <c r="E2">
        <v>3</v>
      </c>
      <c r="F2">
        <v>1</v>
      </c>
      <c r="G2">
        <v>3</v>
      </c>
      <c r="H2">
        <v>1</v>
      </c>
      <c r="I2">
        <v>3</v>
      </c>
      <c r="J2">
        <v>1</v>
      </c>
      <c r="K2">
        <v>3</v>
      </c>
      <c r="L2">
        <v>1</v>
      </c>
      <c r="M2">
        <v>3</v>
      </c>
      <c r="N2">
        <v>1</v>
      </c>
      <c r="O2">
        <v>3</v>
      </c>
      <c r="P2">
        <v>1</v>
      </c>
      <c r="Q2">
        <v>3</v>
      </c>
      <c r="R2">
        <v>1</v>
      </c>
      <c r="S2">
        <v>3</v>
      </c>
      <c r="T2">
        <v>1</v>
      </c>
      <c r="U2">
        <v>3</v>
      </c>
      <c r="V2">
        <v>1</v>
      </c>
      <c r="X2">
        <f t="shared" ref="X2:X8" si="0">IF(C2=0, 1, 0)+IF(E2=0, 1, 0)+IF(G2=0, 1, 0)+IF(I2=0, 1, 0)+IF(K2=0, 1, 0)+IF(M2=0, 1, 0)+IF(O2=0, 1, 0)+IF(Q2=0, 1, 0)+IF(S2=0, 1, 0)+IF(U2=0, 1, 0)</f>
        <v>0</v>
      </c>
      <c r="Y2">
        <f t="shared" ref="Y2:Y8" si="1">IF(C2=1, 1, 0)+IF(E2=1, 1, 0)+IF(G2=1, 1, 0)+IF(I2=1, 1, 0)+IF(K2=1, 1, 0)+IF(M2=1, 1, 0)+IF(O2=1, 1, 0)+IF(Q2=1, 1, 0)+IF(S2=1, 1, 0)+IF(U2=1, 1, 0)</f>
        <v>0</v>
      </c>
      <c r="Z2">
        <f t="shared" ref="Z2:Z8" si="2">IF(C2=2, 1, 0)+IF(E2=2, 1, 0)+IF(G2=2, 1, 0)+IF(I2=2, 1, 0)+IF(K2=2, 1, 0)+IF(M2=2, 1, 0)+IF(O2=2, 1, 0)+IF(Q2=2, 1, 0)+IF(S2=2, 1, 0)+IF(U2=2, 1, 0)</f>
        <v>0</v>
      </c>
      <c r="AA2">
        <f t="shared" ref="AA2:AA8" si="3">IF(C2=3, 1, 0)+IF(E2=3, 1, 0)+IF(G2=3, 1, 0)+IF(I2=3, 1, 0)+IF(K2=3, 1, 0)+IF(M2=3, 1, 0)+IF(O2=3, 1, 0)+IF(Q2=3, 1, 0)+IF(S2=3, 1, 0)+IF(U2=3, 1, 0)</f>
        <v>10</v>
      </c>
      <c r="AB2">
        <f t="shared" ref="AB2:AB8" si="4">IF(C2=4, 1, 0)+IF(E2=4, 1, 0)+IF(G2=4, 1, 0)+IF(I2=4, 1, 0)+IF(K2=4, 1, 0)+IF(M2=4, 1, 0)+IF(O2=4, 1, 0)+IF(Q2=4, 1, 0)+IF(S2=4, 1, 0)+IF(U2=4, 1, 0)</f>
        <v>0</v>
      </c>
      <c r="AC2" t="b">
        <f>X2=MAX($X2:$AB2)</f>
        <v>0</v>
      </c>
      <c r="AD2" t="b">
        <f t="shared" ref="AD2:AG8" si="5">Y2=MAX($X2:$AB2)</f>
        <v>0</v>
      </c>
      <c r="AE2" t="b">
        <f t="shared" si="5"/>
        <v>0</v>
      </c>
      <c r="AF2" t="b">
        <f t="shared" si="5"/>
        <v>1</v>
      </c>
      <c r="AG2" t="b">
        <f t="shared" si="5"/>
        <v>0</v>
      </c>
      <c r="AH2" s="4">
        <f>IF(X2=MAX($X2:$AB2), 1, 0) + IF(Y2=MAX($X2:$AB2), 1, 0) + IF(Z2=MAX($X2:$AB2), 1, 0) + IF(AA2=MAX($X2:$AB2), 1, 0) + IF(AB2=MAX($X2:$AB2), 1, 0)</f>
        <v>1</v>
      </c>
      <c r="AI2" s="4">
        <f>IF(AH2 = 1, _xlfn.MODE.SNGL(C2,E2,G2,I2,K2,M2,O2,Q2,S2,U2), "Verificar Manualmente")</f>
        <v>3</v>
      </c>
      <c r="AJ2" s="4">
        <f>IF(AH2 = 1, VLOOKUP(AI2, $AL$2:$AM$6, 2, FALSE), "Verificar Manualmente")</f>
        <v>1</v>
      </c>
      <c r="AL2" s="5">
        <v>0</v>
      </c>
      <c r="AM2" s="5">
        <v>3</v>
      </c>
    </row>
    <row r="3" spans="1:40">
      <c r="A3">
        <v>80667</v>
      </c>
      <c r="B3">
        <v>3</v>
      </c>
      <c r="C3">
        <v>3</v>
      </c>
      <c r="D3">
        <v>1</v>
      </c>
      <c r="E3">
        <v>3</v>
      </c>
      <c r="F3">
        <v>1</v>
      </c>
      <c r="G3">
        <v>3</v>
      </c>
      <c r="H3">
        <v>1</v>
      </c>
      <c r="I3">
        <v>3</v>
      </c>
      <c r="J3">
        <v>1</v>
      </c>
      <c r="K3">
        <v>0</v>
      </c>
      <c r="L3">
        <v>3</v>
      </c>
      <c r="M3">
        <v>3</v>
      </c>
      <c r="N3">
        <v>1</v>
      </c>
      <c r="O3">
        <v>3</v>
      </c>
      <c r="P3">
        <v>1</v>
      </c>
      <c r="Q3">
        <v>3</v>
      </c>
      <c r="R3">
        <v>1</v>
      </c>
      <c r="S3">
        <v>3</v>
      </c>
      <c r="T3">
        <v>1</v>
      </c>
      <c r="U3">
        <v>3</v>
      </c>
      <c r="V3">
        <v>1</v>
      </c>
      <c r="X3">
        <f t="shared" si="0"/>
        <v>1</v>
      </c>
      <c r="Y3">
        <f t="shared" si="1"/>
        <v>0</v>
      </c>
      <c r="Z3">
        <f t="shared" si="2"/>
        <v>0</v>
      </c>
      <c r="AA3">
        <f t="shared" si="3"/>
        <v>9</v>
      </c>
      <c r="AB3">
        <f t="shared" si="4"/>
        <v>0</v>
      </c>
      <c r="AC3" t="b">
        <f t="shared" ref="AC3:AC8" si="6">X3=MAX($X3:$AB3)</f>
        <v>0</v>
      </c>
      <c r="AD3" t="b">
        <f t="shared" si="5"/>
        <v>0</v>
      </c>
      <c r="AE3" t="b">
        <f t="shared" si="5"/>
        <v>0</v>
      </c>
      <c r="AF3" t="b">
        <f t="shared" si="5"/>
        <v>1</v>
      </c>
      <c r="AG3" t="b">
        <f t="shared" si="5"/>
        <v>0</v>
      </c>
      <c r="AH3" s="4">
        <f t="shared" ref="AH3:AH8" si="7">IF(X3=MAX($X3:$AB3), 1, 0) + IF(Y3=MAX($X3:$AB3), 1, 0) + IF(Z3=MAX($X3:$AB3), 1, 0) + IF(AA3=MAX($X3:$AB3), 1, 0) + IF(AB3=MAX($X3:$AB3), 1, 0)</f>
        <v>1</v>
      </c>
      <c r="AI3" s="4">
        <f t="shared" ref="AI3:AI8" si="8">IF(AH3 = 1, _xlfn.MODE.SNGL(C3,E3,G3,I3,K3,M3,O3,Q3,S3,U3), "Verificar Manualmente")</f>
        <v>3</v>
      </c>
      <c r="AJ3" s="4">
        <f t="shared" ref="AJ3:AJ8" si="9">IF(AH3 = 1, VLOOKUP(AI3, $AL$2:$AM$6, 2, FALSE), "Verificar Manualmente")</f>
        <v>1</v>
      </c>
      <c r="AL3" s="5">
        <v>1</v>
      </c>
      <c r="AM3" s="5">
        <v>7</v>
      </c>
    </row>
    <row r="4" spans="1:40">
      <c r="A4">
        <v>80692</v>
      </c>
      <c r="B4">
        <v>3</v>
      </c>
      <c r="C4">
        <v>3</v>
      </c>
      <c r="D4">
        <v>1</v>
      </c>
      <c r="E4">
        <v>3</v>
      </c>
      <c r="F4">
        <v>1</v>
      </c>
      <c r="G4">
        <v>3</v>
      </c>
      <c r="H4">
        <v>1</v>
      </c>
      <c r="I4">
        <v>3</v>
      </c>
      <c r="J4">
        <v>1</v>
      </c>
      <c r="K4">
        <v>3</v>
      </c>
      <c r="L4">
        <v>1</v>
      </c>
      <c r="M4">
        <v>3</v>
      </c>
      <c r="N4">
        <v>1</v>
      </c>
      <c r="O4">
        <v>3</v>
      </c>
      <c r="P4">
        <v>1</v>
      </c>
      <c r="Q4">
        <v>3</v>
      </c>
      <c r="R4">
        <v>1</v>
      </c>
      <c r="S4">
        <v>3</v>
      </c>
      <c r="T4">
        <v>1</v>
      </c>
      <c r="U4">
        <v>3</v>
      </c>
      <c r="V4">
        <v>1</v>
      </c>
      <c r="X4">
        <f t="shared" si="0"/>
        <v>0</v>
      </c>
      <c r="Y4">
        <f t="shared" si="1"/>
        <v>0</v>
      </c>
      <c r="Z4">
        <f t="shared" si="2"/>
        <v>0</v>
      </c>
      <c r="AA4">
        <f t="shared" si="3"/>
        <v>10</v>
      </c>
      <c r="AB4">
        <f t="shared" si="4"/>
        <v>0</v>
      </c>
      <c r="AC4" t="b">
        <f t="shared" si="6"/>
        <v>0</v>
      </c>
      <c r="AD4" t="b">
        <f t="shared" si="5"/>
        <v>0</v>
      </c>
      <c r="AE4" t="b">
        <f t="shared" si="5"/>
        <v>0</v>
      </c>
      <c r="AF4" t="b">
        <f t="shared" si="5"/>
        <v>1</v>
      </c>
      <c r="AG4" t="b">
        <f t="shared" si="5"/>
        <v>0</v>
      </c>
      <c r="AH4" s="4">
        <f t="shared" si="7"/>
        <v>1</v>
      </c>
      <c r="AI4" s="4">
        <f t="shared" si="8"/>
        <v>3</v>
      </c>
      <c r="AJ4" s="4">
        <f t="shared" si="9"/>
        <v>1</v>
      </c>
      <c r="AL4" s="5">
        <v>2</v>
      </c>
      <c r="AM4" s="5">
        <v>7</v>
      </c>
    </row>
    <row r="5" spans="1:40">
      <c r="A5">
        <v>80707</v>
      </c>
      <c r="B5">
        <v>3</v>
      </c>
      <c r="C5">
        <v>0</v>
      </c>
      <c r="D5">
        <v>3</v>
      </c>
      <c r="E5">
        <v>3</v>
      </c>
      <c r="F5">
        <v>1</v>
      </c>
      <c r="G5">
        <v>3</v>
      </c>
      <c r="H5">
        <v>1</v>
      </c>
      <c r="I5">
        <v>3</v>
      </c>
      <c r="J5">
        <v>1</v>
      </c>
      <c r="K5">
        <v>3</v>
      </c>
      <c r="L5">
        <v>1</v>
      </c>
      <c r="M5">
        <v>3</v>
      </c>
      <c r="N5">
        <v>1</v>
      </c>
      <c r="O5">
        <v>3</v>
      </c>
      <c r="P5">
        <v>1</v>
      </c>
      <c r="Q5">
        <v>3</v>
      </c>
      <c r="R5">
        <v>1</v>
      </c>
      <c r="S5">
        <v>3</v>
      </c>
      <c r="T5">
        <v>1</v>
      </c>
      <c r="U5">
        <v>3</v>
      </c>
      <c r="V5">
        <v>1</v>
      </c>
      <c r="X5">
        <f t="shared" si="0"/>
        <v>1</v>
      </c>
      <c r="Y5">
        <f t="shared" si="1"/>
        <v>0</v>
      </c>
      <c r="Z5">
        <f t="shared" si="2"/>
        <v>0</v>
      </c>
      <c r="AA5">
        <f t="shared" si="3"/>
        <v>9</v>
      </c>
      <c r="AB5">
        <f t="shared" si="4"/>
        <v>0</v>
      </c>
      <c r="AC5" t="b">
        <f t="shared" si="6"/>
        <v>0</v>
      </c>
      <c r="AD5" t="b">
        <f t="shared" si="5"/>
        <v>0</v>
      </c>
      <c r="AE5" t="b">
        <f t="shared" si="5"/>
        <v>0</v>
      </c>
      <c r="AF5" t="b">
        <f t="shared" si="5"/>
        <v>1</v>
      </c>
      <c r="AG5" t="b">
        <f t="shared" si="5"/>
        <v>0</v>
      </c>
      <c r="AH5" s="4">
        <f t="shared" si="7"/>
        <v>1</v>
      </c>
      <c r="AI5" s="4">
        <f t="shared" si="8"/>
        <v>3</v>
      </c>
      <c r="AJ5" s="4">
        <f t="shared" si="9"/>
        <v>1</v>
      </c>
      <c r="AL5" s="5">
        <v>3</v>
      </c>
      <c r="AM5" s="5">
        <v>1</v>
      </c>
    </row>
    <row r="6" spans="1:40">
      <c r="A6">
        <v>80818</v>
      </c>
      <c r="B6">
        <v>3</v>
      </c>
      <c r="C6">
        <v>3</v>
      </c>
      <c r="D6">
        <v>1</v>
      </c>
      <c r="E6">
        <v>3</v>
      </c>
      <c r="F6">
        <v>1</v>
      </c>
      <c r="G6">
        <v>3</v>
      </c>
      <c r="H6">
        <v>1</v>
      </c>
      <c r="I6">
        <v>3</v>
      </c>
      <c r="J6">
        <v>1</v>
      </c>
      <c r="K6">
        <v>3</v>
      </c>
      <c r="L6">
        <v>1</v>
      </c>
      <c r="M6">
        <v>3</v>
      </c>
      <c r="N6">
        <v>1</v>
      </c>
      <c r="O6">
        <v>3</v>
      </c>
      <c r="P6">
        <v>1</v>
      </c>
      <c r="Q6">
        <v>3</v>
      </c>
      <c r="R6">
        <v>1</v>
      </c>
      <c r="S6">
        <v>3</v>
      </c>
      <c r="T6">
        <v>1</v>
      </c>
      <c r="U6">
        <v>3</v>
      </c>
      <c r="V6">
        <v>1</v>
      </c>
      <c r="X6">
        <f t="shared" si="0"/>
        <v>0</v>
      </c>
      <c r="Y6">
        <f t="shared" si="1"/>
        <v>0</v>
      </c>
      <c r="Z6">
        <f t="shared" si="2"/>
        <v>0</v>
      </c>
      <c r="AA6">
        <f t="shared" si="3"/>
        <v>10</v>
      </c>
      <c r="AB6">
        <f t="shared" si="4"/>
        <v>0</v>
      </c>
      <c r="AC6" t="b">
        <f t="shared" si="6"/>
        <v>0</v>
      </c>
      <c r="AD6" t="b">
        <f t="shared" si="5"/>
        <v>0</v>
      </c>
      <c r="AE6" t="b">
        <f t="shared" si="5"/>
        <v>0</v>
      </c>
      <c r="AF6" t="b">
        <f t="shared" si="5"/>
        <v>1</v>
      </c>
      <c r="AG6" t="b">
        <f t="shared" si="5"/>
        <v>0</v>
      </c>
      <c r="AH6" s="4">
        <f t="shared" si="7"/>
        <v>1</v>
      </c>
      <c r="AI6" s="4">
        <f t="shared" si="8"/>
        <v>3</v>
      </c>
      <c r="AJ6" s="4">
        <f t="shared" si="9"/>
        <v>1</v>
      </c>
      <c r="AL6" s="5">
        <v>4</v>
      </c>
      <c r="AM6" s="5">
        <v>6</v>
      </c>
    </row>
    <row r="7" spans="1:40">
      <c r="A7">
        <v>80885</v>
      </c>
      <c r="B7">
        <v>3</v>
      </c>
      <c r="C7">
        <v>3</v>
      </c>
      <c r="D7">
        <v>1</v>
      </c>
      <c r="E7">
        <v>3</v>
      </c>
      <c r="F7">
        <v>1</v>
      </c>
      <c r="G7">
        <v>3</v>
      </c>
      <c r="H7">
        <v>1</v>
      </c>
      <c r="I7">
        <v>3</v>
      </c>
      <c r="J7">
        <v>1</v>
      </c>
      <c r="K7">
        <v>3</v>
      </c>
      <c r="L7">
        <v>1</v>
      </c>
      <c r="M7">
        <v>3</v>
      </c>
      <c r="N7">
        <v>1</v>
      </c>
      <c r="O7">
        <v>3</v>
      </c>
      <c r="P7">
        <v>1</v>
      </c>
      <c r="Q7">
        <v>3</v>
      </c>
      <c r="R7">
        <v>1</v>
      </c>
      <c r="S7">
        <v>3</v>
      </c>
      <c r="T7">
        <v>1</v>
      </c>
      <c r="U7">
        <v>3</v>
      </c>
      <c r="V7">
        <v>1</v>
      </c>
      <c r="X7">
        <f t="shared" si="0"/>
        <v>0</v>
      </c>
      <c r="Y7">
        <f t="shared" si="1"/>
        <v>0</v>
      </c>
      <c r="Z7">
        <f t="shared" si="2"/>
        <v>0</v>
      </c>
      <c r="AA7">
        <f t="shared" si="3"/>
        <v>10</v>
      </c>
      <c r="AB7">
        <f t="shared" si="4"/>
        <v>0</v>
      </c>
      <c r="AC7" t="b">
        <f t="shared" si="6"/>
        <v>0</v>
      </c>
      <c r="AD7" t="b">
        <f t="shared" si="5"/>
        <v>0</v>
      </c>
      <c r="AE7" t="b">
        <f t="shared" si="5"/>
        <v>0</v>
      </c>
      <c r="AF7" t="b">
        <f t="shared" si="5"/>
        <v>1</v>
      </c>
      <c r="AG7" t="b">
        <f t="shared" si="5"/>
        <v>0</v>
      </c>
      <c r="AH7" s="4">
        <f t="shared" si="7"/>
        <v>1</v>
      </c>
      <c r="AI7" s="4">
        <f t="shared" si="8"/>
        <v>3</v>
      </c>
      <c r="AJ7" s="4">
        <f t="shared" si="9"/>
        <v>1</v>
      </c>
    </row>
    <row r="8" spans="1:40">
      <c r="A8">
        <v>107679</v>
      </c>
      <c r="B8">
        <v>3</v>
      </c>
      <c r="C8">
        <v>3</v>
      </c>
      <c r="D8">
        <v>1</v>
      </c>
      <c r="E8">
        <v>3</v>
      </c>
      <c r="F8">
        <v>1</v>
      </c>
      <c r="G8">
        <v>0</v>
      </c>
      <c r="H8">
        <v>3</v>
      </c>
      <c r="I8">
        <v>3</v>
      </c>
      <c r="J8">
        <v>1</v>
      </c>
      <c r="K8">
        <v>3</v>
      </c>
      <c r="L8">
        <v>1</v>
      </c>
      <c r="M8">
        <v>3</v>
      </c>
      <c r="N8">
        <v>1</v>
      </c>
      <c r="O8">
        <v>3</v>
      </c>
      <c r="P8">
        <v>1</v>
      </c>
      <c r="Q8">
        <v>3</v>
      </c>
      <c r="R8">
        <v>1</v>
      </c>
      <c r="S8">
        <v>3</v>
      </c>
      <c r="T8">
        <v>1</v>
      </c>
      <c r="U8">
        <v>3</v>
      </c>
      <c r="V8">
        <v>1</v>
      </c>
      <c r="X8">
        <f t="shared" si="0"/>
        <v>1</v>
      </c>
      <c r="Y8">
        <f t="shared" si="1"/>
        <v>0</v>
      </c>
      <c r="Z8">
        <f t="shared" si="2"/>
        <v>0</v>
      </c>
      <c r="AA8">
        <f t="shared" si="3"/>
        <v>9</v>
      </c>
      <c r="AB8">
        <f t="shared" si="4"/>
        <v>0</v>
      </c>
      <c r="AC8" t="b">
        <f t="shared" si="6"/>
        <v>0</v>
      </c>
      <c r="AD8" t="b">
        <f t="shared" si="5"/>
        <v>0</v>
      </c>
      <c r="AE8" t="b">
        <f t="shared" si="5"/>
        <v>0</v>
      </c>
      <c r="AF8" t="b">
        <f t="shared" si="5"/>
        <v>1</v>
      </c>
      <c r="AG8" t="b">
        <f t="shared" si="5"/>
        <v>0</v>
      </c>
      <c r="AH8" s="4">
        <f t="shared" si="7"/>
        <v>1</v>
      </c>
      <c r="AI8" s="4">
        <f t="shared" si="8"/>
        <v>3</v>
      </c>
      <c r="AJ8" s="4">
        <f t="shared" si="9"/>
        <v>1</v>
      </c>
    </row>
    <row r="9" spans="1:40">
      <c r="AH9" s="4"/>
      <c r="AI9" s="4"/>
      <c r="AJ9" s="4"/>
      <c r="AL9" s="6" t="s">
        <v>37</v>
      </c>
      <c r="AM9" s="6"/>
      <c r="AN9" s="6"/>
    </row>
    <row r="10" spans="1:40">
      <c r="AH10" s="4"/>
      <c r="AI10" s="4"/>
      <c r="AJ10" s="4"/>
      <c r="AL10" s="7" t="s">
        <v>38</v>
      </c>
      <c r="AM10" s="7" t="s">
        <v>39</v>
      </c>
      <c r="AN10" s="7" t="s">
        <v>40</v>
      </c>
    </row>
    <row r="11" spans="1:40">
      <c r="AH11" s="4"/>
      <c r="AI11" s="4"/>
      <c r="AJ11" s="4"/>
      <c r="AL11" s="5">
        <v>0</v>
      </c>
      <c r="AM11" s="5">
        <f>COUNTIFS(AJ:AJ, AL11)</f>
        <v>0</v>
      </c>
      <c r="AN11" s="8">
        <f>AM11/(SUM(AM$11:AM$38))</f>
        <v>0</v>
      </c>
    </row>
    <row r="12" spans="1:40">
      <c r="AH12" s="4"/>
      <c r="AI12" s="4"/>
      <c r="AJ12" s="4"/>
      <c r="AL12" s="5">
        <v>1</v>
      </c>
      <c r="AM12" s="5">
        <f t="shared" ref="AM12:AM38" si="10">COUNTIFS(AJ:AJ, AL12)</f>
        <v>7</v>
      </c>
      <c r="AN12" s="8">
        <f t="shared" ref="AN12:AN38" si="11">AM12/(SUM(AM$11:AM$38))</f>
        <v>1</v>
      </c>
    </row>
    <row r="13" spans="1:40">
      <c r="AH13" s="4"/>
      <c r="AI13" s="4"/>
      <c r="AJ13" s="4"/>
      <c r="AL13" s="5">
        <v>2</v>
      </c>
      <c r="AM13" s="5">
        <f t="shared" si="10"/>
        <v>0</v>
      </c>
      <c r="AN13" s="8">
        <f t="shared" si="11"/>
        <v>0</v>
      </c>
    </row>
    <row r="14" spans="1:40">
      <c r="AH14" s="4"/>
      <c r="AI14" s="4"/>
      <c r="AJ14" s="4"/>
      <c r="AL14" s="5">
        <v>3</v>
      </c>
      <c r="AM14" s="5">
        <f t="shared" si="10"/>
        <v>0</v>
      </c>
      <c r="AN14" s="8">
        <f t="shared" si="11"/>
        <v>0</v>
      </c>
    </row>
    <row r="15" spans="1:40">
      <c r="AH15" s="4"/>
      <c r="AI15" s="4"/>
      <c r="AJ15" s="4"/>
      <c r="AL15" s="5">
        <v>4</v>
      </c>
      <c r="AM15" s="5">
        <f t="shared" si="10"/>
        <v>0</v>
      </c>
      <c r="AN15" s="8">
        <f t="shared" si="11"/>
        <v>0</v>
      </c>
    </row>
    <row r="16" spans="1:40">
      <c r="AH16" s="4"/>
      <c r="AI16" s="4"/>
      <c r="AJ16" s="4"/>
      <c r="AL16" s="5">
        <v>5</v>
      </c>
      <c r="AM16" s="5">
        <f t="shared" si="10"/>
        <v>0</v>
      </c>
      <c r="AN16" s="8">
        <f t="shared" si="11"/>
        <v>0</v>
      </c>
    </row>
    <row r="17" spans="34:40">
      <c r="AH17" s="4"/>
      <c r="AI17" s="4"/>
      <c r="AJ17" s="4"/>
      <c r="AL17" s="5">
        <v>6</v>
      </c>
      <c r="AM17" s="5">
        <f t="shared" si="10"/>
        <v>0</v>
      </c>
      <c r="AN17" s="8">
        <f t="shared" si="11"/>
        <v>0</v>
      </c>
    </row>
    <row r="18" spans="34:40">
      <c r="AH18" s="4"/>
      <c r="AI18" s="4"/>
      <c r="AJ18" s="4"/>
      <c r="AL18" s="5">
        <v>7</v>
      </c>
      <c r="AM18" s="5">
        <f t="shared" si="10"/>
        <v>0</v>
      </c>
      <c r="AN18" s="8">
        <f t="shared" si="11"/>
        <v>0</v>
      </c>
    </row>
    <row r="19" spans="34:40">
      <c r="AH19" s="4"/>
      <c r="AI19" s="4"/>
      <c r="AJ19" s="4"/>
      <c r="AL19" s="5">
        <v>8</v>
      </c>
      <c r="AM19" s="5">
        <f t="shared" si="10"/>
        <v>0</v>
      </c>
      <c r="AN19" s="8">
        <f t="shared" si="11"/>
        <v>0</v>
      </c>
    </row>
    <row r="20" spans="34:40">
      <c r="AH20" s="4"/>
      <c r="AI20" s="4"/>
      <c r="AJ20" s="4"/>
      <c r="AL20" s="5">
        <v>9</v>
      </c>
      <c r="AM20" s="5">
        <f t="shared" si="10"/>
        <v>0</v>
      </c>
      <c r="AN20" s="8">
        <f t="shared" si="11"/>
        <v>0</v>
      </c>
    </row>
    <row r="21" spans="34:40">
      <c r="AH21" s="4"/>
      <c r="AI21" s="4"/>
      <c r="AJ21" s="4"/>
      <c r="AL21" s="5">
        <v>10</v>
      </c>
      <c r="AM21" s="5">
        <f t="shared" si="10"/>
        <v>0</v>
      </c>
      <c r="AN21" s="8">
        <f t="shared" si="11"/>
        <v>0</v>
      </c>
    </row>
    <row r="22" spans="34:40">
      <c r="AH22" s="4"/>
      <c r="AI22" s="4"/>
      <c r="AJ22" s="4"/>
      <c r="AL22" s="5">
        <v>11</v>
      </c>
      <c r="AM22" s="5">
        <f t="shared" si="10"/>
        <v>0</v>
      </c>
      <c r="AN22" s="8">
        <f t="shared" si="11"/>
        <v>0</v>
      </c>
    </row>
    <row r="23" spans="34:40">
      <c r="AH23" s="4"/>
      <c r="AI23" s="4"/>
      <c r="AJ23" s="4"/>
      <c r="AL23" s="5">
        <v>12</v>
      </c>
      <c r="AM23" s="5">
        <f t="shared" si="10"/>
        <v>0</v>
      </c>
      <c r="AN23" s="8">
        <f t="shared" si="11"/>
        <v>0</v>
      </c>
    </row>
    <row r="24" spans="34:40">
      <c r="AH24" s="4"/>
      <c r="AI24" s="4"/>
      <c r="AJ24" s="4"/>
      <c r="AL24" s="5">
        <v>13</v>
      </c>
      <c r="AM24" s="5">
        <f t="shared" si="10"/>
        <v>0</v>
      </c>
      <c r="AN24" s="8">
        <f t="shared" si="11"/>
        <v>0</v>
      </c>
    </row>
    <row r="25" spans="34:40">
      <c r="AH25" s="4"/>
      <c r="AI25" s="4"/>
      <c r="AJ25" s="4"/>
      <c r="AL25" s="5">
        <v>14</v>
      </c>
      <c r="AM25" s="5">
        <f t="shared" si="10"/>
        <v>0</v>
      </c>
      <c r="AN25" s="8">
        <f t="shared" si="11"/>
        <v>0</v>
      </c>
    </row>
    <row r="26" spans="34:40">
      <c r="AH26" s="4"/>
      <c r="AI26" s="4"/>
      <c r="AJ26" s="4"/>
      <c r="AL26" s="5">
        <v>15</v>
      </c>
      <c r="AM26" s="5">
        <f t="shared" si="10"/>
        <v>0</v>
      </c>
      <c r="AN26" s="8">
        <f t="shared" si="11"/>
        <v>0</v>
      </c>
    </row>
    <row r="27" spans="34:40">
      <c r="AH27" s="4"/>
      <c r="AI27" s="4"/>
      <c r="AJ27" s="4"/>
      <c r="AL27" s="5">
        <v>16</v>
      </c>
      <c r="AM27" s="5">
        <f t="shared" si="10"/>
        <v>0</v>
      </c>
      <c r="AN27" s="8">
        <f t="shared" si="11"/>
        <v>0</v>
      </c>
    </row>
    <row r="28" spans="34:40">
      <c r="AH28" s="4"/>
      <c r="AI28" s="4"/>
      <c r="AJ28" s="4"/>
      <c r="AL28" s="5">
        <v>17</v>
      </c>
      <c r="AM28" s="5">
        <f t="shared" si="10"/>
        <v>0</v>
      </c>
      <c r="AN28" s="8">
        <f t="shared" si="11"/>
        <v>0</v>
      </c>
    </row>
    <row r="29" spans="34:40">
      <c r="AH29" s="4"/>
      <c r="AI29" s="4"/>
      <c r="AJ29" s="4"/>
      <c r="AL29" s="5">
        <v>18</v>
      </c>
      <c r="AM29" s="5">
        <f t="shared" si="10"/>
        <v>0</v>
      </c>
      <c r="AN29" s="8">
        <f t="shared" si="11"/>
        <v>0</v>
      </c>
    </row>
    <row r="30" spans="34:40">
      <c r="AH30" s="4"/>
      <c r="AI30" s="4"/>
      <c r="AJ30" s="4"/>
      <c r="AL30" s="5">
        <v>19</v>
      </c>
      <c r="AM30" s="5">
        <f t="shared" si="10"/>
        <v>0</v>
      </c>
      <c r="AN30" s="8">
        <f t="shared" si="11"/>
        <v>0</v>
      </c>
    </row>
    <row r="31" spans="34:40">
      <c r="AH31" s="4"/>
      <c r="AI31" s="4"/>
      <c r="AJ31" s="4"/>
      <c r="AL31" s="5">
        <v>20</v>
      </c>
      <c r="AM31" s="5">
        <f t="shared" si="10"/>
        <v>0</v>
      </c>
      <c r="AN31" s="8">
        <f t="shared" si="11"/>
        <v>0</v>
      </c>
    </row>
    <row r="32" spans="34:40">
      <c r="AH32" s="4"/>
      <c r="AI32" s="4"/>
      <c r="AJ32" s="4"/>
      <c r="AL32" s="5">
        <v>21</v>
      </c>
      <c r="AM32" s="5">
        <f t="shared" si="10"/>
        <v>0</v>
      </c>
      <c r="AN32" s="8">
        <f t="shared" si="11"/>
        <v>0</v>
      </c>
    </row>
    <row r="33" spans="34:40">
      <c r="AH33" s="4"/>
      <c r="AI33" s="4"/>
      <c r="AJ33" s="4"/>
      <c r="AL33" s="9">
        <v>22</v>
      </c>
      <c r="AM33" s="9">
        <f t="shared" si="10"/>
        <v>0</v>
      </c>
      <c r="AN33" s="8">
        <f t="shared" si="11"/>
        <v>0</v>
      </c>
    </row>
    <row r="34" spans="34:40">
      <c r="AH34" s="4"/>
      <c r="AI34" s="4"/>
      <c r="AJ34" s="4"/>
      <c r="AL34" s="9">
        <v>23</v>
      </c>
      <c r="AM34" s="9">
        <f t="shared" si="10"/>
        <v>0</v>
      </c>
      <c r="AN34" s="8">
        <f t="shared" si="11"/>
        <v>0</v>
      </c>
    </row>
    <row r="35" spans="34:40">
      <c r="AH35" s="4"/>
      <c r="AI35" s="4"/>
      <c r="AJ35" s="4"/>
      <c r="AL35" s="9">
        <v>24</v>
      </c>
      <c r="AM35" s="9">
        <f t="shared" si="10"/>
        <v>0</v>
      </c>
      <c r="AN35" s="8">
        <f t="shared" si="11"/>
        <v>0</v>
      </c>
    </row>
    <row r="36" spans="34:40">
      <c r="AH36" s="4"/>
      <c r="AI36" s="4"/>
      <c r="AJ36" s="4"/>
      <c r="AL36" s="9">
        <v>25</v>
      </c>
      <c r="AM36" s="9">
        <f t="shared" si="10"/>
        <v>0</v>
      </c>
      <c r="AN36" s="8">
        <f t="shared" si="11"/>
        <v>0</v>
      </c>
    </row>
    <row r="37" spans="34:40">
      <c r="AH37" s="4"/>
      <c r="AI37" s="4"/>
      <c r="AJ37" s="4"/>
      <c r="AL37" s="9">
        <v>26</v>
      </c>
      <c r="AM37" s="9">
        <f t="shared" si="10"/>
        <v>0</v>
      </c>
      <c r="AN37" s="8">
        <f t="shared" si="11"/>
        <v>0</v>
      </c>
    </row>
    <row r="38" spans="34:40">
      <c r="AL38" s="9">
        <v>27</v>
      </c>
      <c r="AM38" s="9">
        <f t="shared" si="10"/>
        <v>0</v>
      </c>
      <c r="AN38" s="8">
        <f t="shared" si="11"/>
        <v>0</v>
      </c>
    </row>
  </sheetData>
  <autoFilter ref="A1:AN38"/>
  <mergeCells count="1">
    <mergeCell ref="AL9:AN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UMCE_cc34_folds1-5.xlsx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Arnaldo</cp:lastModifiedBy>
  <dcterms:created xsi:type="dcterms:W3CDTF">2022-08-06T11:51:17Z</dcterms:created>
  <dcterms:modified xsi:type="dcterms:W3CDTF">2022-08-08T22:22:24Z</dcterms:modified>
</cp:coreProperties>
</file>