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M26" i="1" l="1"/>
  <c r="M25" i="1"/>
  <c r="M24" i="1"/>
  <c r="L26" i="1"/>
  <c r="L25" i="1"/>
  <c r="L24" i="1"/>
  <c r="K26" i="1"/>
  <c r="K25" i="1"/>
  <c r="K24" i="1"/>
  <c r="J26" i="1"/>
  <c r="J25" i="1"/>
  <c r="J24" i="1"/>
  <c r="I26" i="1"/>
  <c r="I25" i="1"/>
  <c r="I24" i="1"/>
  <c r="H26" i="1"/>
  <c r="H25" i="1"/>
  <c r="H24" i="1"/>
  <c r="G26" i="1"/>
  <c r="G25" i="1"/>
  <c r="G24" i="1"/>
  <c r="F26" i="1"/>
  <c r="F25" i="1"/>
  <c r="E23" i="1"/>
  <c r="AR18" i="1"/>
  <c r="AQ16" i="1"/>
  <c r="AP16" i="1"/>
  <c r="AO16" i="1"/>
  <c r="AN16" i="1"/>
  <c r="AM16" i="1"/>
  <c r="AL18" i="1"/>
  <c r="AJ16" i="1"/>
  <c r="AI16" i="1"/>
  <c r="AH16" i="1"/>
  <c r="AG16" i="1"/>
  <c r="AF17" i="1"/>
  <c r="AE17" i="1"/>
  <c r="AC16" i="1"/>
  <c r="AB16" i="1"/>
  <c r="AA16" i="1"/>
  <c r="Z16" i="1"/>
  <c r="Y16" i="1"/>
  <c r="X18" i="1"/>
  <c r="W16" i="1"/>
  <c r="W17" i="1"/>
  <c r="W18" i="1"/>
  <c r="V17" i="1"/>
  <c r="U17" i="1"/>
  <c r="T16" i="1"/>
  <c r="S16" i="1"/>
  <c r="R16" i="1"/>
  <c r="Q16" i="1"/>
  <c r="P16" i="1"/>
  <c r="O16" i="1"/>
  <c r="N18" i="1"/>
  <c r="N16" i="1"/>
  <c r="L16" i="1"/>
  <c r="K16" i="1"/>
  <c r="J16" i="1"/>
  <c r="I16" i="1"/>
  <c r="H16" i="1"/>
  <c r="G16" i="1"/>
  <c r="F16" i="1"/>
  <c r="E17" i="1"/>
  <c r="D17" i="1"/>
  <c r="AK15" i="1"/>
  <c r="AD15" i="1"/>
  <c r="M15" i="1"/>
  <c r="C15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AS18" i="1" l="1"/>
  <c r="AQ18" i="1"/>
  <c r="AP18" i="1"/>
  <c r="AO18" i="1"/>
  <c r="AN18" i="1"/>
  <c r="AM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V18" i="1"/>
  <c r="U18" i="1"/>
  <c r="T18" i="1"/>
  <c r="S18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D17" i="1"/>
  <c r="AC17" i="1"/>
  <c r="AB17" i="1"/>
  <c r="AA17" i="1"/>
  <c r="Z17" i="1"/>
  <c r="Y17" i="1"/>
  <c r="X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C17" i="1"/>
  <c r="AS16" i="1"/>
  <c r="AR16" i="1"/>
  <c r="AL16" i="1"/>
  <c r="AK16" i="1"/>
  <c r="AF16" i="1"/>
  <c r="AE16" i="1"/>
  <c r="AD16" i="1"/>
  <c r="X16" i="1"/>
  <c r="V16" i="1"/>
  <c r="U16" i="1"/>
  <c r="M16" i="1"/>
  <c r="E16" i="1"/>
  <c r="D16" i="1"/>
  <c r="C16" i="1"/>
  <c r="AS15" i="1"/>
  <c r="AR15" i="1"/>
  <c r="AQ15" i="1"/>
  <c r="AP15" i="1"/>
  <c r="AO15" i="1"/>
  <c r="AN15" i="1"/>
  <c r="AM15" i="1"/>
  <c r="AL15" i="1"/>
  <c r="AJ15" i="1"/>
  <c r="AI15" i="1"/>
  <c r="AH15" i="1"/>
  <c r="AG15" i="1"/>
  <c r="AF15" i="1"/>
  <c r="AE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<sst xmlns="http://schemas.openxmlformats.org/spreadsheetml/2006/main" count="84" uniqueCount="50">
  <si>
    <t>Date</t>
  </si>
  <si>
    <t>Title</t>
  </si>
  <si>
    <t>Name</t>
  </si>
  <si>
    <t>Transição</t>
  </si>
  <si>
    <t>Emissão</t>
  </si>
  <si>
    <t>daily</t>
  </si>
  <si>
    <t>disaster</t>
  </si>
  <si>
    <t>doctor</t>
  </si>
  <si>
    <t>show</t>
  </si>
  <si>
    <t>that</t>
  </si>
  <si>
    <t>eating</t>
  </si>
  <si>
    <t>cement</t>
  </si>
  <si>
    <t>help</t>
  </si>
  <si>
    <t>digestion</t>
  </si>
  <si>
    <t>23-10-2014</t>
  </si>
  <si>
    <t>unknown</t>
  </si>
  <si>
    <t>virus</t>
  </si>
  <si>
    <t>cause</t>
  </si>
  <si>
    <t>people</t>
  </si>
  <si>
    <t>less</t>
  </si>
  <si>
    <t>stupid</t>
  </si>
  <si>
    <t>global</t>
  </si>
  <si>
    <t>newspaper</t>
  </si>
  <si>
    <t>science</t>
  </si>
  <si>
    <t>cure</t>
  </si>
  <si>
    <t>found</t>
  </si>
  <si>
    <t>german</t>
  </si>
  <si>
    <t>laboratory</t>
  </si>
  <si>
    <t>this</t>
  </si>
  <si>
    <t>rocket</t>
  </si>
  <si>
    <t>state</t>
  </si>
  <si>
    <t>scientist</t>
  </si>
  <si>
    <t>ready</t>
  </si>
  <si>
    <t>alien</t>
  </si>
  <si>
    <t>invasion</t>
  </si>
  <si>
    <t>minister</t>
  </si>
  <si>
    <t>defense</t>
  </si>
  <si>
    <t>politic</t>
  </si>
  <si>
    <t>alfabeto</t>
  </si>
  <si>
    <t>Nº ocorrencias:</t>
  </si>
  <si>
    <t>unkown</t>
  </si>
  <si>
    <t>surprise</t>
  </si>
  <si>
    <t>hamburguer</t>
  </si>
  <si>
    <t>Other</t>
  </si>
  <si>
    <t>Alfabeto:</t>
  </si>
  <si>
    <t>other</t>
  </si>
  <si>
    <t>news</t>
  </si>
  <si>
    <t>montlhy</t>
  </si>
  <si>
    <t>Viterbi:</t>
  </si>
  <si>
    <t>maior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</si>
</sst>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20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4" fontId="0" fillId="0" borderId="0" xfId="0" applyNumberFormat="1" applyBorder="1"/>
    <xf numFmtId="20" fontId="0" fillId="0" borderId="0" xfId="0" applyNumberForma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22</xdr:row>
      <xdr:rowOff>133350</xdr:rowOff>
    </xdr:from>
    <xdr:to>
      <xdr:col>5</xdr:col>
      <xdr:colOff>76200</xdr:colOff>
      <xdr:row>24</xdr:row>
      <xdr:rowOff>47625</xdr:rowOff>
    </xdr:to>
    <xdr:cxnSp macro="">
      <xdr:nvCxnSpPr>
        <xdr:cNvPr id="3" name="Conexão recta unidireccional 2"/>
        <xdr:cNvCxnSpPr/>
      </xdr:nvCxnSpPr>
      <xdr:spPr>
        <a:xfrm flipH="1" flipV="1">
          <a:off x="3143250" y="4324350"/>
          <a:ext cx="152400" cy="2952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22</xdr:row>
      <xdr:rowOff>133350</xdr:rowOff>
    </xdr:from>
    <xdr:to>
      <xdr:col>5</xdr:col>
      <xdr:colOff>19050</xdr:colOff>
      <xdr:row>25</xdr:row>
      <xdr:rowOff>85726</xdr:rowOff>
    </xdr:to>
    <xdr:cxnSp macro="">
      <xdr:nvCxnSpPr>
        <xdr:cNvPr id="4" name="Conexão recta unidireccional 3"/>
        <xdr:cNvCxnSpPr/>
      </xdr:nvCxnSpPr>
      <xdr:spPr>
        <a:xfrm flipH="1" flipV="1">
          <a:off x="3019425" y="4324350"/>
          <a:ext cx="219075" cy="5238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704851</xdr:colOff>
      <xdr:row>23</xdr:row>
      <xdr:rowOff>85725</xdr:rowOff>
    </xdr:from>
    <xdr:to>
      <xdr:col>6</xdr:col>
      <xdr:colOff>95250</xdr:colOff>
      <xdr:row>25</xdr:row>
      <xdr:rowOff>104776</xdr:rowOff>
    </xdr:to>
    <xdr:cxnSp macro="">
      <xdr:nvCxnSpPr>
        <xdr:cNvPr id="6" name="Conexão recta unidireccional 5"/>
        <xdr:cNvCxnSpPr/>
      </xdr:nvCxnSpPr>
      <xdr:spPr>
        <a:xfrm flipH="1">
          <a:off x="3924301" y="4467225"/>
          <a:ext cx="190499" cy="4000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704850</xdr:colOff>
      <xdr:row>24</xdr:row>
      <xdr:rowOff>28575</xdr:rowOff>
    </xdr:from>
    <xdr:to>
      <xdr:col>6</xdr:col>
      <xdr:colOff>76200</xdr:colOff>
      <xdr:row>24</xdr:row>
      <xdr:rowOff>38100</xdr:rowOff>
    </xdr:to>
    <xdr:cxnSp macro="">
      <xdr:nvCxnSpPr>
        <xdr:cNvPr id="10" name="Conexão recta unidireccional 9"/>
        <xdr:cNvCxnSpPr/>
      </xdr:nvCxnSpPr>
      <xdr:spPr>
        <a:xfrm flipH="1" flipV="1">
          <a:off x="3924300" y="4600575"/>
          <a:ext cx="171450" cy="95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24</xdr:row>
      <xdr:rowOff>152400</xdr:rowOff>
    </xdr:from>
    <xdr:to>
      <xdr:col>6</xdr:col>
      <xdr:colOff>85725</xdr:colOff>
      <xdr:row>25</xdr:row>
      <xdr:rowOff>133350</xdr:rowOff>
    </xdr:to>
    <xdr:cxnSp macro="">
      <xdr:nvCxnSpPr>
        <xdr:cNvPr id="15" name="Conexão recta unidireccional 14"/>
        <xdr:cNvCxnSpPr/>
      </xdr:nvCxnSpPr>
      <xdr:spPr>
        <a:xfrm flipH="1" flipV="1">
          <a:off x="3543300" y="4724400"/>
          <a:ext cx="561975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762001</xdr:colOff>
      <xdr:row>23</xdr:row>
      <xdr:rowOff>76200</xdr:rowOff>
    </xdr:from>
    <xdr:to>
      <xdr:col>7</xdr:col>
      <xdr:colOff>190500</xdr:colOff>
      <xdr:row>23</xdr:row>
      <xdr:rowOff>104776</xdr:rowOff>
    </xdr:to>
    <xdr:cxnSp macro="">
      <xdr:nvCxnSpPr>
        <xdr:cNvPr id="18" name="Conexão recta unidireccional 17"/>
        <xdr:cNvCxnSpPr/>
      </xdr:nvCxnSpPr>
      <xdr:spPr>
        <a:xfrm flipH="1">
          <a:off x="4781551" y="4457700"/>
          <a:ext cx="228599" cy="285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762001</xdr:colOff>
      <xdr:row>24</xdr:row>
      <xdr:rowOff>104775</xdr:rowOff>
    </xdr:from>
    <xdr:to>
      <xdr:col>7</xdr:col>
      <xdr:colOff>133350</xdr:colOff>
      <xdr:row>24</xdr:row>
      <xdr:rowOff>114300</xdr:rowOff>
    </xdr:to>
    <xdr:cxnSp macro="">
      <xdr:nvCxnSpPr>
        <xdr:cNvPr id="21" name="Conexão recta unidireccional 20"/>
        <xdr:cNvCxnSpPr/>
      </xdr:nvCxnSpPr>
      <xdr:spPr>
        <a:xfrm flipH="1">
          <a:off x="4781551" y="4676775"/>
          <a:ext cx="171449" cy="95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733426</xdr:colOff>
      <xdr:row>24</xdr:row>
      <xdr:rowOff>171451</xdr:rowOff>
    </xdr:from>
    <xdr:to>
      <xdr:col>7</xdr:col>
      <xdr:colOff>152400</xdr:colOff>
      <xdr:row>25</xdr:row>
      <xdr:rowOff>123825</xdr:rowOff>
    </xdr:to>
    <xdr:cxnSp macro="">
      <xdr:nvCxnSpPr>
        <xdr:cNvPr id="24" name="Conexão recta unidireccional 23"/>
        <xdr:cNvCxnSpPr/>
      </xdr:nvCxnSpPr>
      <xdr:spPr>
        <a:xfrm flipH="1" flipV="1">
          <a:off x="4752976" y="4743451"/>
          <a:ext cx="219074" cy="142874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1028700</xdr:colOff>
      <xdr:row>23</xdr:row>
      <xdr:rowOff>57150</xdr:rowOff>
    </xdr:from>
    <xdr:to>
      <xdr:col>8</xdr:col>
      <xdr:colOff>238125</xdr:colOff>
      <xdr:row>23</xdr:row>
      <xdr:rowOff>104775</xdr:rowOff>
    </xdr:to>
    <xdr:cxnSp macro="">
      <xdr:nvCxnSpPr>
        <xdr:cNvPr id="27" name="Conexão recta unidireccional 26"/>
        <xdr:cNvCxnSpPr/>
      </xdr:nvCxnSpPr>
      <xdr:spPr>
        <a:xfrm flipH="1" flipV="1">
          <a:off x="5848350" y="4438650"/>
          <a:ext cx="276225" cy="476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1028700</xdr:colOff>
      <xdr:row>24</xdr:row>
      <xdr:rowOff>133350</xdr:rowOff>
    </xdr:from>
    <xdr:to>
      <xdr:col>8</xdr:col>
      <xdr:colOff>171450</xdr:colOff>
      <xdr:row>24</xdr:row>
      <xdr:rowOff>152400</xdr:rowOff>
    </xdr:to>
    <xdr:cxnSp macro="">
      <xdr:nvCxnSpPr>
        <xdr:cNvPr id="30" name="Conexão recta unidireccional 29"/>
        <xdr:cNvCxnSpPr/>
      </xdr:nvCxnSpPr>
      <xdr:spPr>
        <a:xfrm flipH="1" flipV="1">
          <a:off x="5848350" y="4705350"/>
          <a:ext cx="209550" cy="190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990600</xdr:colOff>
      <xdr:row>24</xdr:row>
      <xdr:rowOff>161925</xdr:rowOff>
    </xdr:from>
    <xdr:to>
      <xdr:col>8</xdr:col>
      <xdr:colOff>142876</xdr:colOff>
      <xdr:row>25</xdr:row>
      <xdr:rowOff>114300</xdr:rowOff>
    </xdr:to>
    <xdr:cxnSp macro="">
      <xdr:nvCxnSpPr>
        <xdr:cNvPr id="33" name="Conexão recta unidireccional 32"/>
        <xdr:cNvCxnSpPr/>
      </xdr:nvCxnSpPr>
      <xdr:spPr>
        <a:xfrm flipH="1" flipV="1">
          <a:off x="5810250" y="4733925"/>
          <a:ext cx="219076" cy="1428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1057275</xdr:colOff>
      <xdr:row>23</xdr:row>
      <xdr:rowOff>47625</xdr:rowOff>
    </xdr:from>
    <xdr:to>
      <xdr:col>9</xdr:col>
      <xdr:colOff>142876</xdr:colOff>
      <xdr:row>23</xdr:row>
      <xdr:rowOff>66676</xdr:rowOff>
    </xdr:to>
    <xdr:cxnSp macro="">
      <xdr:nvCxnSpPr>
        <xdr:cNvPr id="36" name="Conexão recta unidireccional 35"/>
        <xdr:cNvCxnSpPr/>
      </xdr:nvCxnSpPr>
      <xdr:spPr>
        <a:xfrm flipH="1" flipV="1">
          <a:off x="6943725" y="4429125"/>
          <a:ext cx="219076" cy="19051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24</xdr:row>
      <xdr:rowOff>38100</xdr:rowOff>
    </xdr:from>
    <xdr:to>
      <xdr:col>9</xdr:col>
      <xdr:colOff>114301</xdr:colOff>
      <xdr:row>24</xdr:row>
      <xdr:rowOff>47626</xdr:rowOff>
    </xdr:to>
    <xdr:cxnSp macro="">
      <xdr:nvCxnSpPr>
        <xdr:cNvPr id="39" name="Conexão recta unidireccional 38"/>
        <xdr:cNvCxnSpPr/>
      </xdr:nvCxnSpPr>
      <xdr:spPr>
        <a:xfrm flipH="1" flipV="1">
          <a:off x="6962775" y="4610100"/>
          <a:ext cx="171451" cy="95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24</xdr:row>
      <xdr:rowOff>152400</xdr:rowOff>
    </xdr:from>
    <xdr:to>
      <xdr:col>9</xdr:col>
      <xdr:colOff>114300</xdr:colOff>
      <xdr:row>25</xdr:row>
      <xdr:rowOff>133350</xdr:rowOff>
    </xdr:to>
    <xdr:cxnSp macro="">
      <xdr:nvCxnSpPr>
        <xdr:cNvPr id="40" name="Conexão recta unidireccional 39"/>
        <xdr:cNvCxnSpPr/>
      </xdr:nvCxnSpPr>
      <xdr:spPr>
        <a:xfrm flipH="1" flipV="1">
          <a:off x="6962775" y="4724400"/>
          <a:ext cx="171450" cy="1714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704850</xdr:colOff>
      <xdr:row>23</xdr:row>
      <xdr:rowOff>47625</xdr:rowOff>
    </xdr:from>
    <xdr:to>
      <xdr:col>10</xdr:col>
      <xdr:colOff>161926</xdr:colOff>
      <xdr:row>23</xdr:row>
      <xdr:rowOff>76201</xdr:rowOff>
    </xdr:to>
    <xdr:cxnSp macro="">
      <xdr:nvCxnSpPr>
        <xdr:cNvPr id="43" name="Conexão recta unidireccional 42"/>
        <xdr:cNvCxnSpPr/>
      </xdr:nvCxnSpPr>
      <xdr:spPr>
        <a:xfrm flipH="1" flipV="1">
          <a:off x="7724775" y="4429125"/>
          <a:ext cx="257176" cy="2857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752475</xdr:colOff>
      <xdr:row>24</xdr:row>
      <xdr:rowOff>76201</xdr:rowOff>
    </xdr:from>
    <xdr:to>
      <xdr:col>10</xdr:col>
      <xdr:colOff>133351</xdr:colOff>
      <xdr:row>24</xdr:row>
      <xdr:rowOff>95250</xdr:rowOff>
    </xdr:to>
    <xdr:cxnSp macro="">
      <xdr:nvCxnSpPr>
        <xdr:cNvPr id="47" name="Conexão recta unidireccional 46"/>
        <xdr:cNvCxnSpPr/>
      </xdr:nvCxnSpPr>
      <xdr:spPr>
        <a:xfrm flipH="1">
          <a:off x="7772400" y="4648201"/>
          <a:ext cx="180976" cy="19049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752475</xdr:colOff>
      <xdr:row>24</xdr:row>
      <xdr:rowOff>142875</xdr:rowOff>
    </xdr:from>
    <xdr:to>
      <xdr:col>10</xdr:col>
      <xdr:colOff>161927</xdr:colOff>
      <xdr:row>25</xdr:row>
      <xdr:rowOff>76201</xdr:rowOff>
    </xdr:to>
    <xdr:cxnSp macro="">
      <xdr:nvCxnSpPr>
        <xdr:cNvPr id="48" name="Conexão recta unidireccional 47"/>
        <xdr:cNvCxnSpPr/>
      </xdr:nvCxnSpPr>
      <xdr:spPr>
        <a:xfrm flipH="1" flipV="1">
          <a:off x="7772400" y="4714875"/>
          <a:ext cx="209552" cy="12382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695325</xdr:colOff>
      <xdr:row>23</xdr:row>
      <xdr:rowOff>57150</xdr:rowOff>
    </xdr:from>
    <xdr:to>
      <xdr:col>11</xdr:col>
      <xdr:colOff>123825</xdr:colOff>
      <xdr:row>23</xdr:row>
      <xdr:rowOff>66675</xdr:rowOff>
    </xdr:to>
    <xdr:cxnSp macro="">
      <xdr:nvCxnSpPr>
        <xdr:cNvPr id="50" name="Conexão recta unidireccional 49"/>
        <xdr:cNvCxnSpPr/>
      </xdr:nvCxnSpPr>
      <xdr:spPr>
        <a:xfrm flipH="1">
          <a:off x="8515350" y="4438650"/>
          <a:ext cx="190500" cy="952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733425</xdr:colOff>
      <xdr:row>24</xdr:row>
      <xdr:rowOff>57150</xdr:rowOff>
    </xdr:from>
    <xdr:to>
      <xdr:col>11</xdr:col>
      <xdr:colOff>161926</xdr:colOff>
      <xdr:row>24</xdr:row>
      <xdr:rowOff>76200</xdr:rowOff>
    </xdr:to>
    <xdr:cxnSp macro="">
      <xdr:nvCxnSpPr>
        <xdr:cNvPr id="53" name="Conexão recta unidireccional 52"/>
        <xdr:cNvCxnSpPr/>
      </xdr:nvCxnSpPr>
      <xdr:spPr>
        <a:xfrm flipH="1">
          <a:off x="8553450" y="4629150"/>
          <a:ext cx="190501" cy="190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24</xdr:row>
      <xdr:rowOff>152400</xdr:rowOff>
    </xdr:from>
    <xdr:to>
      <xdr:col>11</xdr:col>
      <xdr:colOff>104777</xdr:colOff>
      <xdr:row>25</xdr:row>
      <xdr:rowOff>95250</xdr:rowOff>
    </xdr:to>
    <xdr:cxnSp macro="">
      <xdr:nvCxnSpPr>
        <xdr:cNvPr id="54" name="Conexão recta unidireccional 53"/>
        <xdr:cNvCxnSpPr/>
      </xdr:nvCxnSpPr>
      <xdr:spPr>
        <a:xfrm flipH="1" flipV="1">
          <a:off x="8505825" y="4724400"/>
          <a:ext cx="180977" cy="1333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733426</xdr:colOff>
      <xdr:row>23</xdr:row>
      <xdr:rowOff>38100</xdr:rowOff>
    </xdr:from>
    <xdr:to>
      <xdr:col>12</xdr:col>
      <xdr:colOff>180975</xdr:colOff>
      <xdr:row>23</xdr:row>
      <xdr:rowOff>66675</xdr:rowOff>
    </xdr:to>
    <xdr:cxnSp macro="">
      <xdr:nvCxnSpPr>
        <xdr:cNvPr id="56" name="Conexão recta unidireccional 55"/>
        <xdr:cNvCxnSpPr/>
      </xdr:nvCxnSpPr>
      <xdr:spPr>
        <a:xfrm flipH="1">
          <a:off x="9315451" y="4419600"/>
          <a:ext cx="247649" cy="2857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752477</xdr:colOff>
      <xdr:row>24</xdr:row>
      <xdr:rowOff>28575</xdr:rowOff>
    </xdr:from>
    <xdr:to>
      <xdr:col>12</xdr:col>
      <xdr:colOff>190500</xdr:colOff>
      <xdr:row>24</xdr:row>
      <xdr:rowOff>47625</xdr:rowOff>
    </xdr:to>
    <xdr:cxnSp macro="">
      <xdr:nvCxnSpPr>
        <xdr:cNvPr id="59" name="Conexão recta unidireccional 58"/>
        <xdr:cNvCxnSpPr/>
      </xdr:nvCxnSpPr>
      <xdr:spPr>
        <a:xfrm flipH="1" flipV="1">
          <a:off x="9334502" y="4600575"/>
          <a:ext cx="238123" cy="1905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762001</xdr:colOff>
      <xdr:row>24</xdr:row>
      <xdr:rowOff>152401</xdr:rowOff>
    </xdr:from>
    <xdr:to>
      <xdr:col>12</xdr:col>
      <xdr:colOff>133350</xdr:colOff>
      <xdr:row>25</xdr:row>
      <xdr:rowOff>57150</xdr:rowOff>
    </xdr:to>
    <xdr:cxnSp macro="">
      <xdr:nvCxnSpPr>
        <xdr:cNvPr id="60" name="Conexão recta unidireccional 59"/>
        <xdr:cNvCxnSpPr/>
      </xdr:nvCxnSpPr>
      <xdr:spPr>
        <a:xfrm flipH="1" flipV="1">
          <a:off x="9344026" y="4724401"/>
          <a:ext cx="171449" cy="95249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S29"/>
  <sheetViews>
    <sheetView tabSelected="1" workbookViewId="0">
      <selection activeCell="L27" sqref="L27:N31"/>
    </sheetView>
  </sheetViews>
  <sheetFormatPr defaultRowHeight="15" x14ac:dyDescent="0.25"/>
  <cols>
    <col min="3" max="3" width="10.42578125" bestFit="1" customWidth="1"/>
    <col min="5" max="5" width="10.42578125" bestFit="1" customWidth="1"/>
    <col min="6" max="7" width="12" bestFit="1" customWidth="1"/>
    <col min="8" max="8" width="16" customWidth="1"/>
    <col min="9" max="9" width="17" customWidth="1"/>
    <col min="10" max="10" width="12" bestFit="1" customWidth="1"/>
    <col min="11" max="11" width="11.42578125" customWidth="1"/>
    <col min="12" max="12" width="12" bestFit="1" customWidth="1"/>
    <col min="13" max="13" width="10.7109375" customWidth="1"/>
    <col min="30" max="30" width="10.42578125" bestFit="1" customWidth="1"/>
    <col min="35" max="35" width="10.42578125" bestFit="1" customWidth="1"/>
    <col min="37" max="37" width="10.42578125" bestFit="1" customWidth="1"/>
  </cols>
  <sheetData>
    <row r="4" spans="2:45" x14ac:dyDescent="0.25">
      <c r="B4" s="1" t="s">
        <v>3</v>
      </c>
      <c r="C4" s="1" t="s">
        <v>0</v>
      </c>
      <c r="D4" s="1" t="s">
        <v>1</v>
      </c>
      <c r="E4" s="1" t="s">
        <v>2</v>
      </c>
      <c r="F4" s="1" t="s">
        <v>43</v>
      </c>
      <c r="G4" s="5"/>
      <c r="H4" t="s">
        <v>39</v>
      </c>
      <c r="I4" s="1" t="s">
        <v>0</v>
      </c>
      <c r="J4" s="1" t="s">
        <v>1</v>
      </c>
      <c r="K4" s="1" t="s">
        <v>2</v>
      </c>
      <c r="L4" s="1" t="s">
        <v>43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2:45" x14ac:dyDescent="0.25">
      <c r="B5" s="1" t="s">
        <v>0</v>
      </c>
      <c r="C5" s="1">
        <f>0/I5</f>
        <v>0</v>
      </c>
      <c r="D5" s="1">
        <f>0/I5</f>
        <v>0</v>
      </c>
      <c r="E5" s="1">
        <f>2/I5</f>
        <v>0.4</v>
      </c>
      <c r="F5" s="1">
        <f>3/I5</f>
        <v>0.6</v>
      </c>
      <c r="G5" s="5"/>
      <c r="I5" s="1">
        <v>5</v>
      </c>
      <c r="J5" s="1">
        <v>30</v>
      </c>
      <c r="K5" s="1">
        <v>11</v>
      </c>
      <c r="L5" s="1">
        <v>6</v>
      </c>
      <c r="N5" s="5"/>
      <c r="O5" s="5" t="s">
        <v>44</v>
      </c>
      <c r="P5" s="5">
        <v>43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2:45" x14ac:dyDescent="0.25">
      <c r="B6" s="1" t="s">
        <v>1</v>
      </c>
      <c r="C6" s="1">
        <f>0/J5</f>
        <v>0</v>
      </c>
      <c r="D6" s="1">
        <f>(6+5+5+5+4)/J5</f>
        <v>0.83333333333333337</v>
      </c>
      <c r="E6" s="1">
        <f>3/J5</f>
        <v>0.1</v>
      </c>
      <c r="F6" s="1">
        <f>0/J5</f>
        <v>0</v>
      </c>
      <c r="G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G6" s="5"/>
      <c r="AH6" s="7"/>
      <c r="AI6" s="8"/>
      <c r="AJ6" s="5"/>
      <c r="AK6" s="5"/>
      <c r="AL6" s="5"/>
      <c r="AM6" s="5"/>
      <c r="AN6" s="5"/>
      <c r="AO6" s="5"/>
      <c r="AP6" s="5"/>
      <c r="AQ6" s="5"/>
    </row>
    <row r="7" spans="2:45" x14ac:dyDescent="0.25">
      <c r="B7" s="1" t="s">
        <v>2</v>
      </c>
      <c r="C7" s="1">
        <f>0/K5</f>
        <v>0</v>
      </c>
      <c r="D7" s="1">
        <f>2/K5</f>
        <v>0.18181818181818182</v>
      </c>
      <c r="E7" s="1">
        <f>6/K5</f>
        <v>0.54545454545454541</v>
      </c>
      <c r="F7" s="1">
        <f>3/K5</f>
        <v>0.27272727272727271</v>
      </c>
      <c r="G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</row>
    <row r="8" spans="2:45" x14ac:dyDescent="0.25">
      <c r="B8" s="6" t="s">
        <v>43</v>
      </c>
      <c r="C8" s="1">
        <f>0/L5</f>
        <v>0</v>
      </c>
      <c r="D8" s="1">
        <f>3/L5</f>
        <v>0.5</v>
      </c>
      <c r="E8" s="1">
        <f>0/L5</f>
        <v>0</v>
      </c>
      <c r="F8" s="1">
        <f>0/L5</f>
        <v>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</row>
    <row r="9" spans="2:45" x14ac:dyDescent="0.25"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</row>
    <row r="10" spans="2:45" x14ac:dyDescent="0.25"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</row>
    <row r="11" spans="2:45" x14ac:dyDescent="0.25">
      <c r="H11" t="s">
        <v>38</v>
      </c>
      <c r="I11" s="1" t="s">
        <v>0</v>
      </c>
      <c r="J11" s="1" t="s">
        <v>1</v>
      </c>
      <c r="K11" s="1" t="s">
        <v>2</v>
      </c>
      <c r="L11" s="1" t="s">
        <v>43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45" x14ac:dyDescent="0.25">
      <c r="I12" s="1">
        <v>4</v>
      </c>
      <c r="J12" s="1">
        <v>28</v>
      </c>
      <c r="K12" s="1">
        <v>7</v>
      </c>
      <c r="L12" s="1">
        <v>5</v>
      </c>
    </row>
    <row r="14" spans="2:45" x14ac:dyDescent="0.25">
      <c r="B14" s="1" t="s">
        <v>4</v>
      </c>
      <c r="C14" s="2">
        <v>41934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10</v>
      </c>
      <c r="J14" s="1" t="s">
        <v>11</v>
      </c>
      <c r="K14" s="1" t="s">
        <v>12</v>
      </c>
      <c r="L14" s="1" t="s">
        <v>13</v>
      </c>
      <c r="M14" s="3" t="s">
        <v>14</v>
      </c>
      <c r="N14" s="4">
        <v>0.64583333333333337</v>
      </c>
      <c r="O14" s="1" t="s">
        <v>40</v>
      </c>
      <c r="P14" s="1" t="s">
        <v>16</v>
      </c>
      <c r="Q14" s="1" t="s">
        <v>17</v>
      </c>
      <c r="R14" s="1" t="s">
        <v>18</v>
      </c>
      <c r="S14" s="1" t="s">
        <v>19</v>
      </c>
      <c r="T14" s="1" t="s">
        <v>20</v>
      </c>
      <c r="U14" s="1" t="s">
        <v>21</v>
      </c>
      <c r="V14" s="1" t="s">
        <v>22</v>
      </c>
      <c r="W14" s="1" t="s">
        <v>23</v>
      </c>
      <c r="X14" s="4">
        <v>0.70000000000000007</v>
      </c>
      <c r="Y14" s="1" t="s">
        <v>24</v>
      </c>
      <c r="Z14" s="1" t="s">
        <v>15</v>
      </c>
      <c r="AA14" s="1" t="s">
        <v>25</v>
      </c>
      <c r="AB14" s="1" t="s">
        <v>26</v>
      </c>
      <c r="AC14" s="1" t="s">
        <v>27</v>
      </c>
      <c r="AD14" s="2">
        <v>41936</v>
      </c>
      <c r="AE14" s="1" t="s">
        <v>46</v>
      </c>
      <c r="AF14" s="1" t="s">
        <v>47</v>
      </c>
      <c r="AG14" s="1" t="s">
        <v>28</v>
      </c>
      <c r="AH14" s="1" t="s">
        <v>29</v>
      </c>
      <c r="AI14" s="1" t="s">
        <v>30</v>
      </c>
      <c r="AJ14" s="1" t="s">
        <v>31</v>
      </c>
      <c r="AK14" s="2">
        <v>41937</v>
      </c>
      <c r="AL14" s="4">
        <v>0.43194444444444446</v>
      </c>
      <c r="AM14" s="1" t="s">
        <v>32</v>
      </c>
      <c r="AN14" s="1" t="s">
        <v>33</v>
      </c>
      <c r="AO14" s="1" t="s">
        <v>34</v>
      </c>
      <c r="AP14" s="1" t="s">
        <v>35</v>
      </c>
      <c r="AQ14" s="1" t="s">
        <v>36</v>
      </c>
      <c r="AR14" s="1" t="s">
        <v>37</v>
      </c>
      <c r="AS14" s="6" t="s">
        <v>45</v>
      </c>
    </row>
    <row r="15" spans="2:45" x14ac:dyDescent="0.25">
      <c r="B15" s="1" t="s">
        <v>0</v>
      </c>
      <c r="C15" s="1">
        <f>(1+1)/(I5+P5)</f>
        <v>4.1666666666666664E-2</v>
      </c>
      <c r="D15" s="1">
        <f>(0+1)/(I5+P5)</f>
        <v>2.0833333333333332E-2</v>
      </c>
      <c r="E15" s="1">
        <f>(0+1)/(I5+P5)</f>
        <v>2.0833333333333332E-2</v>
      </c>
      <c r="F15" s="1">
        <f>(0+1)/(I5+P5)</f>
        <v>2.0833333333333332E-2</v>
      </c>
      <c r="G15" s="1">
        <f>(0+1)/(I5+P5)</f>
        <v>2.0833333333333332E-2</v>
      </c>
      <c r="H15" s="1">
        <f>(0+1)/(I5+P5)</f>
        <v>2.0833333333333332E-2</v>
      </c>
      <c r="I15" s="1">
        <f>(0+1)/(I5+P5)</f>
        <v>2.0833333333333332E-2</v>
      </c>
      <c r="J15" s="1">
        <f>(0+1)/(I5+P5)</f>
        <v>2.0833333333333332E-2</v>
      </c>
      <c r="K15" s="1">
        <f>(0+1)/(I5+P5)</f>
        <v>2.0833333333333332E-2</v>
      </c>
      <c r="L15" s="1">
        <f>(0+1)/(I5+P5)</f>
        <v>2.0833333333333332E-2</v>
      </c>
      <c r="M15" s="1">
        <f>(2+1)/(I5+P5)</f>
        <v>6.25E-2</v>
      </c>
      <c r="N15" s="1">
        <f>(0+1)/(I5+P5)</f>
        <v>2.0833333333333332E-2</v>
      </c>
      <c r="O15" s="1">
        <f>(0+1)/(I5+P5)</f>
        <v>2.0833333333333332E-2</v>
      </c>
      <c r="P15" s="1">
        <f>(0+1)/(I5+P5)</f>
        <v>2.0833333333333332E-2</v>
      </c>
      <c r="Q15" s="1">
        <f>(0+1)/(I5+P5)</f>
        <v>2.0833333333333332E-2</v>
      </c>
      <c r="R15" s="1">
        <f>(0+1)/(I5+P5)</f>
        <v>2.0833333333333332E-2</v>
      </c>
      <c r="S15" s="1">
        <f>(0+1)/(I5+P5)</f>
        <v>2.0833333333333332E-2</v>
      </c>
      <c r="T15" s="1">
        <f>(0+1)/(I5+P5)</f>
        <v>2.0833333333333332E-2</v>
      </c>
      <c r="U15" s="1">
        <f>(0+1)/(I5+P5)</f>
        <v>2.0833333333333332E-2</v>
      </c>
      <c r="V15" s="1">
        <f>(0+1)/(I5+P5)</f>
        <v>2.0833333333333332E-2</v>
      </c>
      <c r="W15" s="1">
        <f>(0+1)/(I5+P5)</f>
        <v>2.0833333333333332E-2</v>
      </c>
      <c r="X15" s="1">
        <f>(0+1)/(I5+P5)</f>
        <v>2.0833333333333332E-2</v>
      </c>
      <c r="Y15" s="1">
        <f>(0+1)/(I5+P5)</f>
        <v>2.0833333333333332E-2</v>
      </c>
      <c r="Z15" s="1">
        <f>(0+1)/(I5+P5)</f>
        <v>2.0833333333333332E-2</v>
      </c>
      <c r="AA15" s="1">
        <f>(0+1)/(I5+P5)</f>
        <v>2.0833333333333332E-2</v>
      </c>
      <c r="AB15" s="1">
        <f>(0+1)/(I5+P5)</f>
        <v>2.0833333333333332E-2</v>
      </c>
      <c r="AC15" s="1">
        <f>(0+1)/(I5+P5)</f>
        <v>2.0833333333333332E-2</v>
      </c>
      <c r="AD15" s="1">
        <f>(1+1)/(I5+P5)</f>
        <v>4.1666666666666664E-2</v>
      </c>
      <c r="AE15" s="1">
        <f>(0+1)/(I5+P5)</f>
        <v>2.0833333333333332E-2</v>
      </c>
      <c r="AF15" s="1">
        <f>(0+1)/(I5+P5)</f>
        <v>2.0833333333333332E-2</v>
      </c>
      <c r="AG15" s="1">
        <f>(0+1)/(I5+P5)</f>
        <v>2.0833333333333332E-2</v>
      </c>
      <c r="AH15" s="1">
        <f>(0+1)/(I5+P5)</f>
        <v>2.0833333333333332E-2</v>
      </c>
      <c r="AI15" s="1">
        <f>(0+1)/(I5+P5)</f>
        <v>2.0833333333333332E-2</v>
      </c>
      <c r="AJ15" s="1">
        <f>(0+1)/(I5+P5)</f>
        <v>2.0833333333333332E-2</v>
      </c>
      <c r="AK15" s="1">
        <f>(1+1)/(I5+P5)</f>
        <v>4.1666666666666664E-2</v>
      </c>
      <c r="AL15" s="1">
        <f>(0+1)/(I5+P5)</f>
        <v>2.0833333333333332E-2</v>
      </c>
      <c r="AM15" s="1">
        <f>(0+1)/(I5+P5)</f>
        <v>2.0833333333333332E-2</v>
      </c>
      <c r="AN15" s="1">
        <f>(0+1)/(I5+P5)</f>
        <v>2.0833333333333332E-2</v>
      </c>
      <c r="AO15" s="1">
        <f>(0+1)/(I5+P5)</f>
        <v>2.0833333333333332E-2</v>
      </c>
      <c r="AP15" s="1">
        <f>(0+1)/(I5+P5)</f>
        <v>2.0833333333333332E-2</v>
      </c>
      <c r="AQ15" s="1">
        <f>(0+1)/(I5+P5)</f>
        <v>2.0833333333333332E-2</v>
      </c>
      <c r="AR15" s="1">
        <f>(0+1)/(I5+P5)</f>
        <v>2.0833333333333332E-2</v>
      </c>
      <c r="AS15" s="1">
        <f>(0+1)/(I5+P5)</f>
        <v>2.0833333333333332E-2</v>
      </c>
    </row>
    <row r="16" spans="2:45" x14ac:dyDescent="0.25">
      <c r="B16" s="1" t="s">
        <v>1</v>
      </c>
      <c r="C16" s="1">
        <f>(0+1)/(J5+P5)</f>
        <v>1.3698630136986301E-2</v>
      </c>
      <c r="D16" s="1">
        <f>(0+1)/(J5+P5)</f>
        <v>1.3698630136986301E-2</v>
      </c>
      <c r="E16" s="1">
        <f>(0+1)/(J5+P5)</f>
        <v>1.3698630136986301E-2</v>
      </c>
      <c r="F16" s="1">
        <f>(1+1)/(J5+P5)</f>
        <v>2.7397260273972601E-2</v>
      </c>
      <c r="G16" s="1">
        <f>(1+1)/(J5+P5)</f>
        <v>2.7397260273972601E-2</v>
      </c>
      <c r="H16" s="1">
        <f>(1+1)/(J5+P5)</f>
        <v>2.7397260273972601E-2</v>
      </c>
      <c r="I16" s="1">
        <f>(1+1)/(J5+P5)</f>
        <v>2.7397260273972601E-2</v>
      </c>
      <c r="J16" s="1">
        <f>(1+1)/(J5+P5)</f>
        <v>2.7397260273972601E-2</v>
      </c>
      <c r="K16" s="1">
        <f>(1+1)/(J5+P5)</f>
        <v>2.7397260273972601E-2</v>
      </c>
      <c r="L16" s="1">
        <f>(1+1)/(J5+P5)</f>
        <v>2.7397260273972601E-2</v>
      </c>
      <c r="M16" s="1">
        <f>(0+1)/(J5+P5)</f>
        <v>1.3698630136986301E-2</v>
      </c>
      <c r="N16" s="1">
        <f>(0+1)/(J5+P5)</f>
        <v>1.3698630136986301E-2</v>
      </c>
      <c r="O16" s="1">
        <f>(1+1)/(J5+P5)</f>
        <v>2.7397260273972601E-2</v>
      </c>
      <c r="P16" s="1">
        <f>(2+1)/(J5+P5)</f>
        <v>4.1095890410958902E-2</v>
      </c>
      <c r="Q16" s="1">
        <f>(1+1)/(J5+P5)</f>
        <v>2.7397260273972601E-2</v>
      </c>
      <c r="R16" s="1">
        <f>(1+1)/(J5+P5)</f>
        <v>2.7397260273972601E-2</v>
      </c>
      <c r="S16" s="1">
        <f>(1+1)/(J5+P5)</f>
        <v>2.7397260273972601E-2</v>
      </c>
      <c r="T16" s="1">
        <f>(1+1)/(J5+P5)</f>
        <v>2.7397260273972601E-2</v>
      </c>
      <c r="U16" s="1">
        <f>(0+1)/(J5+P5)</f>
        <v>1.3698630136986301E-2</v>
      </c>
      <c r="V16" s="1">
        <f>(0+1)/(J5+P5)</f>
        <v>1.3698630136986301E-2</v>
      </c>
      <c r="W16" s="1">
        <f>(1+1)/(J5+P5)</f>
        <v>2.7397260273972601E-2</v>
      </c>
      <c r="X16" s="1">
        <f>(0+1)/(J5+P5)</f>
        <v>1.3698630136986301E-2</v>
      </c>
      <c r="Y16" s="1">
        <f>(1+1)/(J5+P5)</f>
        <v>2.7397260273972601E-2</v>
      </c>
      <c r="Z16" s="1">
        <f>(1+1)/(J5+P5)</f>
        <v>2.7397260273972601E-2</v>
      </c>
      <c r="AA16" s="1">
        <f>(1+1)/(J5+P5)</f>
        <v>2.7397260273972601E-2</v>
      </c>
      <c r="AB16" s="1">
        <f>(1+1)/(J5+P5)</f>
        <v>2.7397260273972601E-2</v>
      </c>
      <c r="AC16" s="1">
        <f>(1+1)/(J5+P5)</f>
        <v>2.7397260273972601E-2</v>
      </c>
      <c r="AD16" s="1">
        <f>(0+1)/(J5+P5)</f>
        <v>1.3698630136986301E-2</v>
      </c>
      <c r="AE16" s="1">
        <f>(0+1)/(J5+P5)</f>
        <v>1.3698630136986301E-2</v>
      </c>
      <c r="AF16" s="1">
        <f>(0+1)/(J5+P5)</f>
        <v>1.3698630136986301E-2</v>
      </c>
      <c r="AG16" s="1">
        <f>(1+1)/(J5+P5)</f>
        <v>2.7397260273972601E-2</v>
      </c>
      <c r="AH16" s="1">
        <f>(2+1)/(J5+P5)</f>
        <v>4.1095890410958902E-2</v>
      </c>
      <c r="AI16" s="1">
        <f>(1+1)/(J5+P5)</f>
        <v>2.7397260273972601E-2</v>
      </c>
      <c r="AJ16" s="1">
        <f>(1+1)/(J5+P5)</f>
        <v>2.7397260273972601E-2</v>
      </c>
      <c r="AK16" s="1">
        <f>(0+1)/(J5+P5)</f>
        <v>1.3698630136986301E-2</v>
      </c>
      <c r="AL16" s="1">
        <f>(0+1)/(J5+P5)</f>
        <v>1.3698630136986301E-2</v>
      </c>
      <c r="AM16" s="1">
        <f>(1+1)/(J5+P5)</f>
        <v>2.7397260273972601E-2</v>
      </c>
      <c r="AN16" s="1">
        <f>(1+1)/(J5+P5)</f>
        <v>2.7397260273972601E-2</v>
      </c>
      <c r="AO16" s="1">
        <f>(1+1)/(J5+P5)</f>
        <v>2.7397260273972601E-2</v>
      </c>
      <c r="AP16" s="1">
        <f>(1+1)/(J5+P5)</f>
        <v>2.7397260273972601E-2</v>
      </c>
      <c r="AQ16" s="1">
        <f>(1+1)/(J5+P5)</f>
        <v>2.7397260273972601E-2</v>
      </c>
      <c r="AR16" s="1">
        <f>(0+1)/(J5+P5)</f>
        <v>1.3698630136986301E-2</v>
      </c>
      <c r="AS16" s="1">
        <f>(0+1)/(J5+P5)</f>
        <v>1.3698630136986301E-2</v>
      </c>
    </row>
    <row r="17" spans="2:45" x14ac:dyDescent="0.25">
      <c r="B17" s="1" t="s">
        <v>2</v>
      </c>
      <c r="C17" s="1">
        <f>(0+1)/(K5+P5)</f>
        <v>1.8518518518518517E-2</v>
      </c>
      <c r="D17" s="1">
        <f>(1+1)/(K5+P5)</f>
        <v>3.7037037037037035E-2</v>
      </c>
      <c r="E17" s="1">
        <f>(1+1)/(K5+P5)</f>
        <v>3.7037037037037035E-2</v>
      </c>
      <c r="F17" s="1">
        <f>(0+1)/(K5+P5)</f>
        <v>1.8518518518518517E-2</v>
      </c>
      <c r="G17" s="1">
        <f>(0+1)/(K5+P5)</f>
        <v>1.8518518518518517E-2</v>
      </c>
      <c r="H17" s="1">
        <f>(0+1)/(K5+P5)</f>
        <v>1.8518518518518517E-2</v>
      </c>
      <c r="I17" s="1">
        <f>(0+1)/(K5+P5)</f>
        <v>1.8518518518518517E-2</v>
      </c>
      <c r="J17" s="1">
        <f>(0+1)/(K5+P5)</f>
        <v>1.8518518518518517E-2</v>
      </c>
      <c r="K17" s="1">
        <f>(0+1)/(K5+P5)</f>
        <v>1.8518518518518517E-2</v>
      </c>
      <c r="L17" s="1">
        <f>(0+1)/(K5+P5)</f>
        <v>1.8518518518518517E-2</v>
      </c>
      <c r="M17" s="1">
        <f>(0+1)/(K5+P5)</f>
        <v>1.8518518518518517E-2</v>
      </c>
      <c r="N17" s="1">
        <f>(0+1)/(K5+P5)</f>
        <v>1.8518518518518517E-2</v>
      </c>
      <c r="O17" s="1">
        <f>(0+1)/(K5+P5)</f>
        <v>1.8518518518518517E-2</v>
      </c>
      <c r="P17" s="1">
        <f>(0+1)/(K5+P5)</f>
        <v>1.8518518518518517E-2</v>
      </c>
      <c r="Q17" s="1">
        <f>(0+1)/(K5+P5)</f>
        <v>1.8518518518518517E-2</v>
      </c>
      <c r="R17" s="1">
        <f>(0+1)/(K5+P5)</f>
        <v>1.8518518518518517E-2</v>
      </c>
      <c r="S17" s="1">
        <f>(0+1)/(K5+P5)</f>
        <v>1.8518518518518517E-2</v>
      </c>
      <c r="T17" s="1">
        <f>(0+1)/(K5+P5)</f>
        <v>1.8518518518518517E-2</v>
      </c>
      <c r="U17" s="1">
        <f>(3+1)/(K5+P5)</f>
        <v>7.407407407407407E-2</v>
      </c>
      <c r="V17" s="1">
        <f>(1+1)/(K5+P5)</f>
        <v>3.7037037037037035E-2</v>
      </c>
      <c r="W17" s="1">
        <f>(1+1)/(K5+P5)</f>
        <v>3.7037037037037035E-2</v>
      </c>
      <c r="X17" s="1">
        <f>(0+1)/(K5+P5)</f>
        <v>1.8518518518518517E-2</v>
      </c>
      <c r="Y17" s="1">
        <f>(0+1)/(K5+P5)</f>
        <v>1.8518518518518517E-2</v>
      </c>
      <c r="Z17" s="1">
        <f>(0+1)/(K5+P5)</f>
        <v>1.8518518518518517E-2</v>
      </c>
      <c r="AA17" s="1">
        <f>(0+1)/(K5+P5)</f>
        <v>1.8518518518518517E-2</v>
      </c>
      <c r="AB17" s="1">
        <f>(0+1)/(K5+P5)</f>
        <v>1.8518518518518517E-2</v>
      </c>
      <c r="AC17" s="1">
        <f>(0+1)/(K5+P5)</f>
        <v>1.8518518518518517E-2</v>
      </c>
      <c r="AD17" s="1">
        <f>(0+1)/(K5+P5)</f>
        <v>1.8518518518518517E-2</v>
      </c>
      <c r="AE17" s="1">
        <f>(1+1)/(K5+P5)</f>
        <v>3.7037037037037035E-2</v>
      </c>
      <c r="AF17" s="1">
        <f>(1+1)/(K5+P5)</f>
        <v>3.7037037037037035E-2</v>
      </c>
      <c r="AG17" s="1">
        <f>(0+1)/(K5+P5)</f>
        <v>1.8518518518518517E-2</v>
      </c>
      <c r="AH17" s="1">
        <f>(0+1)/(K5+P5)</f>
        <v>1.8518518518518517E-2</v>
      </c>
      <c r="AI17" s="1">
        <f>(0+1)/(K5+P5)</f>
        <v>1.8518518518518517E-2</v>
      </c>
      <c r="AJ17" s="1">
        <f>(0+1)/(K5+P5)</f>
        <v>1.8518518518518517E-2</v>
      </c>
      <c r="AK17" s="1">
        <f>(0+1)/(K5+P5)</f>
        <v>1.8518518518518517E-2</v>
      </c>
      <c r="AL17" s="1">
        <f>(0+1)/(K5+P5)</f>
        <v>1.8518518518518517E-2</v>
      </c>
      <c r="AM17" s="1">
        <f>(0+1)/(K5+P5)</f>
        <v>1.8518518518518517E-2</v>
      </c>
      <c r="AN17" s="1">
        <f>(0+1)/(K5+P5)</f>
        <v>1.8518518518518517E-2</v>
      </c>
      <c r="AO17" s="1">
        <f>(0+1)/(K5+P5)</f>
        <v>1.8518518518518517E-2</v>
      </c>
      <c r="AP17" s="1">
        <f>(0+1)/(K5+P5)</f>
        <v>1.8518518518518517E-2</v>
      </c>
      <c r="AQ17" s="1">
        <f>(0+1)/(K5+P5)</f>
        <v>1.8518518518518517E-2</v>
      </c>
      <c r="AR17" s="1">
        <f>(0+1)/(K5+P5)</f>
        <v>1.8518518518518517E-2</v>
      </c>
      <c r="AS17" s="1">
        <f>(0+1)/(K5+P5)</f>
        <v>1.8518518518518517E-2</v>
      </c>
    </row>
    <row r="18" spans="2:45" x14ac:dyDescent="0.25">
      <c r="B18" s="1" t="s">
        <v>43</v>
      </c>
      <c r="C18" s="1">
        <f>(0+1)/(L5+P5)</f>
        <v>2.0408163265306121E-2</v>
      </c>
      <c r="D18" s="1">
        <f>(0+1)/(L5+P5)</f>
        <v>2.0408163265306121E-2</v>
      </c>
      <c r="E18" s="1">
        <f>(0+1)/(L5+P5)</f>
        <v>2.0408163265306121E-2</v>
      </c>
      <c r="F18" s="1">
        <f>(0+1)/(L5+P5)</f>
        <v>2.0408163265306121E-2</v>
      </c>
      <c r="G18" s="1">
        <f>(0+1)/(L5+P5)</f>
        <v>2.0408163265306121E-2</v>
      </c>
      <c r="H18" s="1">
        <f>(0+1)/(L5+P5)</f>
        <v>2.0408163265306121E-2</v>
      </c>
      <c r="I18" s="1">
        <f>(0+1)/(L5+P5)</f>
        <v>2.0408163265306121E-2</v>
      </c>
      <c r="J18" s="1">
        <f>(0+1)/(L5+P5)</f>
        <v>2.0408163265306121E-2</v>
      </c>
      <c r="K18" s="1">
        <f>(0+1)/(L5+P5)</f>
        <v>2.0408163265306121E-2</v>
      </c>
      <c r="L18" s="1">
        <f>(0+1)/(L5+P5)</f>
        <v>2.0408163265306121E-2</v>
      </c>
      <c r="M18" s="1">
        <f>(0+1)/(L5+P5)</f>
        <v>2.0408163265306121E-2</v>
      </c>
      <c r="N18" s="1">
        <f>(1+1)/(L5+P5)</f>
        <v>4.0816326530612242E-2</v>
      </c>
      <c r="O18" s="1">
        <f>(0+1)/(L5+P5)</f>
        <v>2.0408163265306121E-2</v>
      </c>
      <c r="P18" s="1">
        <f>(0+1)/(L5+P5)</f>
        <v>2.0408163265306121E-2</v>
      </c>
      <c r="Q18" s="1">
        <f>(0+1)/(L5+P5)</f>
        <v>2.0408163265306121E-2</v>
      </c>
      <c r="R18" s="1">
        <f>(0+1)/(L5+P5)</f>
        <v>2.0408163265306121E-2</v>
      </c>
      <c r="S18" s="1">
        <f>(0+1)/(L5+P5)</f>
        <v>2.0408163265306121E-2</v>
      </c>
      <c r="T18" s="1">
        <f>(0+1)/(L5+P5)</f>
        <v>2.0408163265306121E-2</v>
      </c>
      <c r="U18" s="1">
        <f>(0+1)/(L5+P5)</f>
        <v>2.0408163265306121E-2</v>
      </c>
      <c r="V18" s="1">
        <f>(0+1)/(L5+P5)</f>
        <v>2.0408163265306121E-2</v>
      </c>
      <c r="W18" s="1">
        <f>(2+1)/(L5+P5)</f>
        <v>6.1224489795918366E-2</v>
      </c>
      <c r="X18" s="1">
        <f>(1+1)/(L5+P5)</f>
        <v>4.0816326530612242E-2</v>
      </c>
      <c r="Y18" s="1">
        <f>(0+1)/(L5+P5)</f>
        <v>2.0408163265306121E-2</v>
      </c>
      <c r="Z18" s="1">
        <f>(0+1)/(L5+P5)</f>
        <v>2.0408163265306121E-2</v>
      </c>
      <c r="AA18" s="1">
        <f>(0+1)/(L5+P5)</f>
        <v>2.0408163265306121E-2</v>
      </c>
      <c r="AB18" s="1">
        <f>(0+1)/(L5+P5)</f>
        <v>2.0408163265306121E-2</v>
      </c>
      <c r="AC18" s="1">
        <f>(0+1)/(L5+P5)</f>
        <v>2.0408163265306121E-2</v>
      </c>
      <c r="AD18" s="1">
        <f>(0+1)/(L5+P5)</f>
        <v>2.0408163265306121E-2</v>
      </c>
      <c r="AE18" s="1">
        <f>(0+1)/(L5+P5)</f>
        <v>2.0408163265306121E-2</v>
      </c>
      <c r="AF18" s="1">
        <f>(0+1)/(L5+P5)</f>
        <v>2.0408163265306121E-2</v>
      </c>
      <c r="AG18" s="1">
        <f>(0+1)/(L5+P5)</f>
        <v>2.0408163265306121E-2</v>
      </c>
      <c r="AH18" s="1">
        <f>(0+1)/(L5+P5)</f>
        <v>2.0408163265306121E-2</v>
      </c>
      <c r="AI18" s="1">
        <f>(0+1)/(L5+P5)</f>
        <v>2.0408163265306121E-2</v>
      </c>
      <c r="AJ18" s="1">
        <f>(0+1)/(L5+P5)</f>
        <v>2.0408163265306121E-2</v>
      </c>
      <c r="AK18" s="1">
        <f>(0+1)/(L5+P5)</f>
        <v>2.0408163265306121E-2</v>
      </c>
      <c r="AL18" s="1">
        <f>(1+1)/(L5+P5)</f>
        <v>4.0816326530612242E-2</v>
      </c>
      <c r="AM18" s="1">
        <f>(0+1)/(L5+P5)</f>
        <v>2.0408163265306121E-2</v>
      </c>
      <c r="AN18" s="1">
        <f>(0+1)/(L5+P5)</f>
        <v>2.0408163265306121E-2</v>
      </c>
      <c r="AO18" s="1">
        <f>(0+1)/(L5+P5)</f>
        <v>2.0408163265306121E-2</v>
      </c>
      <c r="AP18" s="1">
        <f>(0+1)/(L5+P5)</f>
        <v>2.0408163265306121E-2</v>
      </c>
      <c r="AQ18" s="1">
        <f>(0+1)/(L5+P5)</f>
        <v>2.0408163265306121E-2</v>
      </c>
      <c r="AR18" s="1">
        <f>(1+1)/(L5+P5)</f>
        <v>4.0816326530612242E-2</v>
      </c>
      <c r="AS18" s="1">
        <f>(0+1)/(L5+P5)</f>
        <v>2.0408163265306121E-2</v>
      </c>
    </row>
    <row r="21" spans="2:45" x14ac:dyDescent="0.25">
      <c r="E21" t="s">
        <v>0</v>
      </c>
      <c r="F21" t="s">
        <v>43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</row>
    <row r="22" spans="2:45" x14ac:dyDescent="0.25">
      <c r="D22" s="1" t="s">
        <v>48</v>
      </c>
      <c r="E22" s="2">
        <v>41937</v>
      </c>
      <c r="F22" s="4">
        <v>0.47916666666666669</v>
      </c>
      <c r="G22" s="1" t="s">
        <v>5</v>
      </c>
      <c r="H22" s="1" t="s">
        <v>41</v>
      </c>
      <c r="I22" s="1" t="s">
        <v>23</v>
      </c>
      <c r="J22" s="1" t="s">
        <v>33</v>
      </c>
      <c r="K22" s="1" t="s">
        <v>42</v>
      </c>
      <c r="L22" s="1" t="s">
        <v>17</v>
      </c>
      <c r="M22" s="1" t="s">
        <v>6</v>
      </c>
    </row>
    <row r="23" spans="2:45" x14ac:dyDescent="0.25">
      <c r="D23" s="1" t="s">
        <v>0</v>
      </c>
      <c r="E23" s="1">
        <f>1*AK15</f>
        <v>4.1666666666666664E-2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2:45" x14ac:dyDescent="0.25">
      <c r="D24" s="1" t="s">
        <v>1</v>
      </c>
      <c r="E24" s="1">
        <v>0</v>
      </c>
      <c r="F24" s="1">
        <v>0</v>
      </c>
      <c r="G24" s="1">
        <f>0.000255102040816326*D16</f>
        <v>3.4945485043332329E-6</v>
      </c>
      <c r="H24" s="1">
        <f>2.91212375361103E-06*AS16</f>
        <v>3.9892106213849725E-8</v>
      </c>
      <c r="I24" s="1">
        <f>3.32434218448748E-08*W16</f>
        <v>9.1077868068150133E-10</v>
      </c>
      <c r="J24" s="1">
        <f>7.58982233901251E-10*AN16</f>
        <v>2.0794033805513723E-11</v>
      </c>
      <c r="K24" s="1">
        <f>1.73283615045948E-11*AS16</f>
        <v>2.3737481513143559E-13</v>
      </c>
      <c r="L24" s="1">
        <f>1.97812345942863E-13*Q16</f>
        <v>5.4195163272017258E-15</v>
      </c>
      <c r="M24" s="1">
        <f>4.51626360600144E-15*E16</f>
        <v>6.1866624739745751E-17</v>
      </c>
      <c r="N24" t="s">
        <v>49</v>
      </c>
    </row>
    <row r="25" spans="2:45" x14ac:dyDescent="0.25">
      <c r="D25" s="1" t="s">
        <v>2</v>
      </c>
      <c r="E25" s="1">
        <v>0</v>
      </c>
      <c r="F25" s="1">
        <f>0.0166666666666667*AS17</f>
        <v>3.0864197530864262E-4</v>
      </c>
      <c r="G25" s="1">
        <f>0.000168350168350169*D17</f>
        <v>6.2351914203766296E-6</v>
      </c>
      <c r="H25" s="1">
        <f>3.40101350202362E-06*AS17</f>
        <v>6.2981731518955929E-8</v>
      </c>
      <c r="I25" s="1">
        <f>3.43536717376123E-08*W17</f>
        <v>1.2723582125041593E-9</v>
      </c>
      <c r="J25" s="1">
        <f>6.94013570456814E-10*AN17</f>
        <v>1.2852103156607664E-11</v>
      </c>
      <c r="K25" s="1">
        <f>7.01023808542236E-12*AS17</f>
        <v>1.2981922380411777E-13</v>
      </c>
      <c r="L25" s="1">
        <f>7.0810485711337E-14*Q17</f>
        <v>1.3113052909506851E-15</v>
      </c>
      <c r="M25" s="1">
        <f>7.15257431427646E-16*E17</f>
        <v>2.6491015978801702E-17</v>
      </c>
    </row>
    <row r="26" spans="2:45" x14ac:dyDescent="0.25">
      <c r="D26" s="1" t="s">
        <v>43</v>
      </c>
      <c r="E26" s="1">
        <v>0</v>
      </c>
      <c r="F26" s="1">
        <f>0.025*AS18</f>
        <v>5.10204081632653E-4</v>
      </c>
      <c r="G26" s="1">
        <f>0.0000841750841750843*D18</f>
        <v>1.717858860716006E-6</v>
      </c>
      <c r="H26" s="1">
        <f>1.70050675101181E-06*AS18</f>
        <v>3.4704219408404285E-8</v>
      </c>
      <c r="I26" s="1">
        <f>1.71768358688062E-08*W18</f>
        <v>1.0516430123758899E-9</v>
      </c>
      <c r="J26" s="1">
        <f>3.47006785228407E-10*AN18</f>
        <v>7.0817711271103456E-12</v>
      </c>
      <c r="K26" s="1">
        <f>3.50511904271118E-12*AS18</f>
        <v>7.1533041687983254E-14</v>
      </c>
      <c r="L26" s="1">
        <f>3.54052428556685E-14*Q18</f>
        <v>7.225559766462959E-16</v>
      </c>
      <c r="M26" s="1">
        <f>3.57628715713823E-16*E18</f>
        <v>7.2985452186494489E-18</v>
      </c>
    </row>
    <row r="29" spans="2:45" x14ac:dyDescent="0.25">
      <c r="M29" s="9"/>
      <c r="N29" s="9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2014-11-15T18:09:16Z</dcterms:created>
  <dcterms:modified xsi:type="dcterms:W3CDTF">2014-11-18T16:57:47Z</dcterms:modified>
</cp:coreProperties>
</file>