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0" yWindow="480" windowWidth="20730" windowHeight="8985" tabRatio="801"/>
  </bookViews>
  <sheets>
    <sheet name="PLANILLA" sheetId="98" r:id="rId1"/>
  </sheets>
  <definedNames>
    <definedName name="_xlnm._FilterDatabase" localSheetId="0" hidden="1">PLANILLA!$A$11:$Y$32</definedName>
    <definedName name="_xlnm.Print_Area" localSheetId="0">PLANILLA!$A$1:$Y$32</definedName>
    <definedName name="_xlnm.Print_Titles" localSheetId="0">PLANILLA!$1:$11</definedName>
  </definedNames>
  <calcPr calcId="144525"/>
</workbook>
</file>

<file path=xl/calcChain.xml><?xml version="1.0" encoding="utf-8"?>
<calcChain xmlns="http://schemas.openxmlformats.org/spreadsheetml/2006/main">
  <c r="X31" i="98" l="1"/>
  <c r="W31" i="98"/>
  <c r="S31" i="98" l="1"/>
  <c r="T31" i="98" s="1"/>
  <c r="S30" i="98" l="1"/>
  <c r="T30" i="98" s="1"/>
  <c r="V29" i="98"/>
  <c r="X29" i="98" s="1"/>
  <c r="U29" i="98"/>
  <c r="W29" i="98" s="1"/>
  <c r="U30" i="98"/>
  <c r="W30" i="98" s="1"/>
  <c r="S29" i="98" l="1"/>
  <c r="T29" i="98" s="1"/>
  <c r="V30" i="98"/>
  <c r="X30" i="98" s="1"/>
  <c r="U28" i="98" l="1"/>
  <c r="W28" i="98" s="1"/>
  <c r="U18" i="98"/>
  <c r="W18" i="98" s="1"/>
  <c r="U23" i="98"/>
  <c r="W23" i="98" s="1"/>
  <c r="U24" i="98"/>
  <c r="W24" i="98" s="1"/>
  <c r="U26" i="98"/>
  <c r="W26" i="98" s="1"/>
  <c r="U17" i="98" l="1"/>
  <c r="W17" i="98" s="1"/>
  <c r="U15" i="98"/>
  <c r="W15" i="98" s="1"/>
  <c r="V23" i="98"/>
  <c r="X23" i="98" s="1"/>
  <c r="U20" i="98"/>
  <c r="W20" i="98" s="1"/>
  <c r="U21" i="98"/>
  <c r="W21" i="98" s="1"/>
  <c r="U16" i="98"/>
  <c r="W16" i="98" s="1"/>
  <c r="U22" i="98"/>
  <c r="W22" i="98" s="1"/>
  <c r="U25" i="98"/>
  <c r="W25" i="98" s="1"/>
  <c r="U19" i="98"/>
  <c r="W19" i="98" s="1"/>
  <c r="V27" i="98"/>
  <c r="X27" i="98" s="1"/>
  <c r="S23" i="98" l="1"/>
  <c r="T23" i="98" s="1"/>
  <c r="S27" i="98"/>
  <c r="T27" i="98" s="1"/>
  <c r="U27" i="98"/>
  <c r="W27" i="98" s="1"/>
  <c r="V26" i="98"/>
  <c r="X26" i="98" s="1"/>
  <c r="S26" i="98"/>
  <c r="T26" i="98" s="1"/>
  <c r="V21" i="98"/>
  <c r="X21" i="98" s="1"/>
  <c r="S21" i="98"/>
  <c r="T21" i="98" s="1"/>
  <c r="V25" i="98"/>
  <c r="X25" i="98" s="1"/>
  <c r="S25" i="98"/>
  <c r="T25" i="98" s="1"/>
  <c r="V20" i="98"/>
  <c r="X20" i="98" s="1"/>
  <c r="S20" i="98"/>
  <c r="T20" i="98" s="1"/>
  <c r="S17" i="98"/>
  <c r="T17" i="98" s="1"/>
  <c r="V17" i="98"/>
  <c r="X17" i="98" s="1"/>
  <c r="S18" i="98"/>
  <c r="T18" i="98" s="1"/>
  <c r="V18" i="98"/>
  <c r="X18" i="98" s="1"/>
  <c r="V19" i="98"/>
  <c r="X19" i="98" s="1"/>
  <c r="S19" i="98"/>
  <c r="T19" i="98" s="1"/>
  <c r="S24" i="98"/>
  <c r="T24" i="98" s="1"/>
  <c r="V24" i="98"/>
  <c r="X24" i="98" s="1"/>
  <c r="V22" i="98"/>
  <c r="X22" i="98" s="1"/>
  <c r="S22" i="98"/>
  <c r="T22" i="98" s="1"/>
  <c r="V28" i="98" l="1"/>
  <c r="X28" i="98" s="1"/>
  <c r="S28" i="98"/>
  <c r="T28" i="98" s="1"/>
  <c r="U14" i="98" l="1"/>
  <c r="W14" i="98" s="1"/>
  <c r="U13" i="98" l="1"/>
  <c r="O32" i="98" l="1"/>
  <c r="U12" i="98" l="1"/>
  <c r="W12" i="98" s="1"/>
  <c r="W13" i="98" l="1"/>
  <c r="V16" i="98" l="1"/>
  <c r="X16" i="98" s="1"/>
  <c r="S16" i="98"/>
  <c r="T16" i="98" s="1"/>
  <c r="V14" i="98"/>
  <c r="X14" i="98" s="1"/>
  <c r="S14" i="98"/>
  <c r="T14" i="98" s="1"/>
  <c r="V12" i="98"/>
  <c r="X12" i="98" s="1"/>
  <c r="V15" i="98" l="1"/>
  <c r="X15" i="98" s="1"/>
  <c r="S15" i="98"/>
  <c r="T15" i="98" s="1"/>
  <c r="V13" i="98"/>
  <c r="X13" i="98" s="1"/>
  <c r="S13" i="98"/>
  <c r="T13" i="98" s="1"/>
  <c r="S12" i="98"/>
  <c r="T12" i="98" l="1"/>
  <c r="S32" i="98" l="1"/>
  <c r="T32" i="98" l="1"/>
</calcChain>
</file>

<file path=xl/sharedStrings.xml><?xml version="1.0" encoding="utf-8"?>
<sst xmlns="http://schemas.openxmlformats.org/spreadsheetml/2006/main" count="318" uniqueCount="146">
  <si>
    <t>OBSERVACIONES</t>
  </si>
  <si>
    <t>N°</t>
  </si>
  <si>
    <t>CÓDIGO</t>
  </si>
  <si>
    <t>NOMBRE DEL PREDIO</t>
  </si>
  <si>
    <t>DISTRITO</t>
  </si>
  <si>
    <t>PROVINCIA</t>
  </si>
  <si>
    <t>--</t>
  </si>
  <si>
    <t>No existe</t>
  </si>
  <si>
    <t>CULTIVO Y/O PLANTACIONES EXISTENTES</t>
  </si>
  <si>
    <t xml:space="preserve">VALOR DEL TERRENO (Vt) S/. </t>
  </si>
  <si>
    <t>DNI</t>
  </si>
  <si>
    <t xml:space="preserve">VALOR REFERENCIAL  S/. /  ha </t>
  </si>
  <si>
    <t>T. C.</t>
  </si>
  <si>
    <t>FECHA DE VALUACIÓN</t>
  </si>
  <si>
    <t>REGIÓN</t>
  </si>
  <si>
    <t>Huánuco</t>
  </si>
  <si>
    <t xml:space="preserve">EDIFICACIONES Y CONSTRUCCIONES </t>
  </si>
  <si>
    <t>VALOR DE  EXISTENCIAS (VEx)   S/.</t>
  </si>
  <si>
    <t>PERÍMETRO (m)</t>
  </si>
  <si>
    <t>VALOR TERRENO       (S/. / ha)</t>
  </si>
  <si>
    <t xml:space="preserve">CASERÍO / SECTOR </t>
  </si>
  <si>
    <t>Chinchao</t>
  </si>
  <si>
    <t>POSESIONARIOS (APELLIDOS Y NOMBRES)</t>
  </si>
  <si>
    <t>22747668</t>
  </si>
  <si>
    <t>ÁREA REQUERIDA  (ha)</t>
  </si>
  <si>
    <t xml:space="preserve">VALOR COMERCIAL (VC ) S/. </t>
  </si>
  <si>
    <t xml:space="preserve">VALOR COMERCIAL (VC ) $/. </t>
  </si>
  <si>
    <t>VALOR EXISTENCIAS    (S/. / ha)</t>
  </si>
  <si>
    <t>MI-ECH-016</t>
  </si>
  <si>
    <t>Rosapampa</t>
  </si>
  <si>
    <t>Agua Nueva</t>
  </si>
  <si>
    <t>22482118 / 43818649</t>
  </si>
  <si>
    <t>AMBICHO BRAVO, Hernán</t>
  </si>
  <si>
    <t>41775435</t>
  </si>
  <si>
    <t>MI-ECH-017</t>
  </si>
  <si>
    <t>MI-ECH-018</t>
  </si>
  <si>
    <t>43298847</t>
  </si>
  <si>
    <t>MI-ECH-019</t>
  </si>
  <si>
    <t>48111570</t>
  </si>
  <si>
    <t>MI-ECH-020</t>
  </si>
  <si>
    <t>Leonpampa</t>
  </si>
  <si>
    <t>22441087 / 22441086</t>
  </si>
  <si>
    <t>MI-ECH-021</t>
  </si>
  <si>
    <t>22503490</t>
  </si>
  <si>
    <t>Chagllapampa</t>
  </si>
  <si>
    <t>MI-ECH-022</t>
  </si>
  <si>
    <t>45772955</t>
  </si>
  <si>
    <t>Empresa de Generación Huallaga S.A.</t>
  </si>
  <si>
    <t>P.E. 11107927</t>
  </si>
  <si>
    <t>P.E. 11565106</t>
  </si>
  <si>
    <t>Buena vista</t>
  </si>
  <si>
    <t>MEDRANO VILLAR, Nancy Edith</t>
  </si>
  <si>
    <t>43743837</t>
  </si>
  <si>
    <t>22440923</t>
  </si>
  <si>
    <t>MEDRANO PARDAVE, Fulgencio</t>
  </si>
  <si>
    <t>Chincaypata</t>
  </si>
  <si>
    <t>MEDRANO VILLAR, Graciela</t>
  </si>
  <si>
    <t>44921158</t>
  </si>
  <si>
    <t>no existe</t>
  </si>
  <si>
    <t>ESCALANTE SABINO, Yonel.</t>
  </si>
  <si>
    <t>44954925</t>
  </si>
  <si>
    <t>MEDRANO VILLAR, Antonio Rodolfo</t>
  </si>
  <si>
    <t>45060517</t>
  </si>
  <si>
    <t>Chincay-Buena vista</t>
  </si>
  <si>
    <t>Huampopata</t>
  </si>
  <si>
    <t>22440141</t>
  </si>
  <si>
    <t>MI-ECH-023</t>
  </si>
  <si>
    <t>MI-ECH-024</t>
  </si>
  <si>
    <t>MI-ECH-025</t>
  </si>
  <si>
    <t>MI-ECH-026</t>
  </si>
  <si>
    <t>MI-ECH-027</t>
  </si>
  <si>
    <t>MI-ECH-028</t>
  </si>
  <si>
    <t>ESCALANTE MEDRANO, Pila Diosy.</t>
  </si>
  <si>
    <t>47633476</t>
  </si>
  <si>
    <t>MI-ECH-029</t>
  </si>
  <si>
    <t>MI-ECH-030</t>
  </si>
  <si>
    <t>MI-ECH-031</t>
  </si>
  <si>
    <t>MI-ECH-032</t>
  </si>
  <si>
    <t>Fundo-chiyanca</t>
  </si>
  <si>
    <t>03 Edificaciones con muros de madera y techo de calaminas; Edificación N° 1 (50 m2), Edificación N° 2 (130 m2); Edificación N° 3 (50 m).</t>
  </si>
  <si>
    <t>MI-ECH-033</t>
  </si>
  <si>
    <t>Shangay</t>
  </si>
  <si>
    <t>48188606</t>
  </si>
  <si>
    <t xml:space="preserve">Cultivo anual 56% (yuca, área en preparación de suelo); Cultivo permanente 13 % (Café 1,500, Plátanos 177 pozas = 708 hijuelos); Forestal y otros 31%, </t>
  </si>
  <si>
    <t xml:space="preserve">Cultivos anuales 43% (maíz y frijol); Cultivo permanente 35% ( Cafe 675 y Naranja 10); Forestal y otros 22%, </t>
  </si>
  <si>
    <t>02 Edificaciones con muros de madera y techo de calaminas; Edificación N° 1 (56 m2), Edificación N° 2 (50 m2)</t>
  </si>
  <si>
    <t>Cultivo permanente 78% (Café 1800 y Naranja 100); Forestal y otros 22%.</t>
  </si>
  <si>
    <t>Cultivo permanente 66% (Café 750, Naranja 15, Pacae 10 y Palta 15);  Forestal y otros 34%.</t>
  </si>
  <si>
    <t>01 Edificaciones con muros de madera y techo de calaminas. Edificación N° 1 (35 m2)</t>
  </si>
  <si>
    <t>Champagrapata</t>
  </si>
  <si>
    <t>Cultivo permanente 27% (café 500 y pacae 32) Forestal y otros 73%.</t>
  </si>
  <si>
    <t>Cultivo permanente 63% (Café 1200) Forestal y otros 37%.</t>
  </si>
  <si>
    <t xml:space="preserve">Edificación N° 1, pertenece a Jose Alciño Atachagua Sabino; Edificación N° 2, pertenece a Adivinet Cary Atachagua Sabino; Edificación N° 3, Pertenece a Avilless Atachagua Sabino;  Edificación  N° 4, pertenece a Gladis Atachagua Sabino. </t>
  </si>
  <si>
    <t>21 Edificaciones con muros de madera y techo de calaminas.  Edificación N° 1 (43.7m2), Edificación N° 2 (42 m2); Edificación N° 3 (39.2 m2), Edificación N° 4 (24.8m2),  Edificación N° 5 (33.6m2), Edificación N° 6 (27.3m2), Edificación N° 7 (35.5m2), Edificación N° 8 (21m2),  Edificación N° 9 (28.5m2), Edificación N° 10 (39.2m2),  Edificación N° 10 (39.2m2), Edificación N° 11 (33.3m2), Edificación N° 12 (27.5m2), Edificación N° 13 (26.6m2), Edificación N° 14 (26.6m2), Edificación N° 15 (20m2), Edificación N° 16 (24.6m2), Edificación N° 17 (24.6m2), Edificación N° 18 (35.2m2), Edificación N° 19 (25.1m2),  Edificación N° 18 (35.2m2), Edificación N° 20 (60m2), Edificación N° 21 (36m2); Nivelación de suelo (campo deportivo = 652.80 m3); 06 reservorios de concreto (2.64 m3 c/u); 01 Letrina.</t>
  </si>
  <si>
    <t>40863262 / 22440046 / 22440038 / 22465852 / 22492877 / 22501126 / 40177256 / 22511958 / 40863262 / 40940351 / 41127989</t>
  </si>
  <si>
    <t>03 Edificaciones con muros de madera y techo de calaminas; Edificación N° 1 (35 m2), Edificación N° 2 (36 m2); Edificación N° 3 (36 m2).</t>
  </si>
  <si>
    <t>02 Edificaciones con muros de madera y techo de calaminas; Edificación N° 1 (20.5 m2), Edificación N° 2 (45 m2); 03 reservorios para agua (pozas) de concreto armado (0.80 m3 c/u); cerco de piedras (L=57.32 m).</t>
  </si>
  <si>
    <t>Cultivo permanente 13% (Café 1300) Forestal y otros 87%.</t>
  </si>
  <si>
    <t>Cultivo permanente 10% (Café 490); Forestal y otros 90%</t>
  </si>
  <si>
    <t>Cultivo permanente 80% (Café 1000); Forestal y otros 20%</t>
  </si>
  <si>
    <t>MI-ECH-034</t>
  </si>
  <si>
    <t>MI-ECH-035</t>
  </si>
  <si>
    <t>CASTAÑEDA MARCOS, Víctor Honorato</t>
  </si>
  <si>
    <t>41920616</t>
  </si>
  <si>
    <t>Cultivo permanente 58% (Plátano 32, Mango 35, Naranja 11, Pacae 63 y Café 3000);  Forestal y otros 42%.</t>
  </si>
  <si>
    <t>Cultivo permanente 60% (Cafe 6000, Plátano 12, Mandarina 7, Naranja 4); Forestal y otros 40%.</t>
  </si>
  <si>
    <t>04 Edificaciones con muros de madera y techo de calaminas; Edificación N° 1 (12.71 m2),  Edificación N° 2 (28.50 m2), Edificación N° 3 (44.8 m2), Edificación N° 4 (24.00 m2)</t>
  </si>
  <si>
    <t>La Edificación N° 1 perteneciente a Moises Garay Tadeo; Edificación N°2 y N°3 pertenece a Felix Lino Falcón</t>
  </si>
  <si>
    <t>Cultivos anuales 35% (maíz  y yuca); Cultivo permanente 38% (Plátanos 745 pozas = 1490 hijuelos, Papaya 12, Café 1500, Achiote 3, Pacae 164, Maracuya 16, Mango 10 y Palta 6); Forestal y otros 27%.</t>
  </si>
  <si>
    <t>Cultivos anuales 30% (maíz  y Frejol) Cultivo permanente 12% (Papaya 18, Algodón 62, Café 500 y Mandarina 2); Forestal y otros 58%.</t>
  </si>
  <si>
    <t>La Edificación N°1, le pertenece a Jesús Emanuel Escalante Medrano; Edificación N° 2 a Euder Javier Ambicho.</t>
  </si>
  <si>
    <t>Cultivos anuales 36% (maíz  y yuca); Cultivo permanente 50% (Plátanos 725 pozas = 1,450 hijuelos, Pacae 115, Palta 4, Anona 2, Achiote 5, Limón agrio 4, Limón sutil 5, Mango 2, Naranja 340, Café 1200 y Papaya 18); Forestal y otros 14%.</t>
  </si>
  <si>
    <t>Cultivo permanente 68% (Café 6000, Naranja 100, Pacae 23, Palta 70, Limón sutil 12, Achote 5); Forestal y otros 32%.</t>
  </si>
  <si>
    <t>Cultivos permanentes 52% (Café 3000, Plátano 10, Naranja 30, Limón sutil 15, Anona 1 y Pacae 80); Forestal y otros 48%.</t>
  </si>
  <si>
    <t>Cultivos anuales 3% (yuca y maíz ); Cultivos permanentes 85% (Pacae 350, Café 40000, Limón sutil 98, Naranja 121, Plátano 80, Anona 93, Mango 110, Mandarina 283, Algodón 50, Palta 80 y Guayaba 175); Pastos cultivados 3% (pasto braquearia); Forestal y otros 9%.</t>
  </si>
  <si>
    <t>Cultivos anuales 14% (yuca, maíz  y pituca); Cultivos permanentes 68% (Café 10000, Plátano 450, Pacae 22, Naranja 26, Limón Sutil 14, Mango 7, Anona 5, Zapote 3, Huagaba 26, Caña de azucar 4, Sandia 10, Mispero 2, Papaya 25); Forestal y otros 18% (otros = hierba luisa 4).</t>
  </si>
  <si>
    <t>ESCALANTE MEDRANO, Jesús Emanuel.</t>
  </si>
  <si>
    <t>Edificación1, 2, 3 y 21 pertenece a Eber Atachagua Trinidad, Edificación 4 y 12 pertenece a Estanislao Atachagua Trinidad;  Edificación 5 pertenece a Michela Cruz Atachagua,  Edificación 6 y 7 pertenecen a Jose Atachagua Trinidad;  Edificación 8 y 9 pertenecen a Filomeno Atachagua Trinidad; Edificación 10 pertenece a Isaías Atachagua Trinidad; Edificación 11 pertenece a Ernesto Duran Atachaua; Edificación 13 pertenece a Bernardino Atachagua Trinidad,   Edificación 14 pertenece a Angel Atachagua Trinidad;  Edificación 15 pertenece a Cesario Perez Ambicho. Edificación 16 pertenecen a Lincol Yonatan Atachagua Trinidad;  Edificación 17 pertenece a Escarlin Atachagua Dominguez; Edificación 18 y 19 pertenecen a Nicolas Atachagua Trinidad.</t>
  </si>
  <si>
    <t>Huaro (Longitud = 30.00 m), cable de acero de 3/4 pulgada de diámetro, sujetado en una estaca de fierro y piedras.</t>
  </si>
  <si>
    <t>PROPIETARIO INSCRITO EN REGISTROS PÚBLICOS</t>
  </si>
  <si>
    <t>PERSONERIA JURÍDICA</t>
  </si>
  <si>
    <t>PROMEDIO DE VALOR POR TIERRAS          (S/. / m² )</t>
  </si>
  <si>
    <t>PROMEDIO VALOR EXISTENCIAS     (S/. / m² )</t>
  </si>
  <si>
    <t>PÉREZ CHAGUA, Edelvino   /         AMBICHO BRAVO, Ermelinda</t>
  </si>
  <si>
    <t>LINO FALCÓN, Félix Pablo</t>
  </si>
  <si>
    <t>AMBICHO BRAVO, Álex</t>
  </si>
  <si>
    <t xml:space="preserve">AMBICHO SANTAMARÍA, Gualberto / BRAVO MARTÍNEZ, Segundina     </t>
  </si>
  <si>
    <t>RIVERA ALARCÓN, Gilmer</t>
  </si>
  <si>
    <t>RIVERA SÁNCHEZ, Marcelino</t>
  </si>
  <si>
    <t>ATACHAGUA SANTILLÁN, Francisco</t>
  </si>
  <si>
    <t>La Edificación N° 1, pertenece a  Domitila Ambicho Santamaria; Edificación N° 2, pertenece a Carlos Gonzales; La Edificación N° 3 a Álex Ambicho Bravo.</t>
  </si>
  <si>
    <t>CALDERÓN GALLARDO, David  /       ATACHAGUA POLIDO, Faustina</t>
  </si>
  <si>
    <t>40804547 / 44477193</t>
  </si>
  <si>
    <t>Fundo Igeron</t>
  </si>
  <si>
    <t>SABINO HIDALGO, Valeria   /     ATACHAGUA TRINIDAD, José</t>
  </si>
  <si>
    <t>43331520 / 22492877</t>
  </si>
  <si>
    <t>ATACHAGUA TRANSITO, Isaías</t>
  </si>
  <si>
    <t>03 Edificaciones con muros de madera y techo de calaminas;  Edificación N° 1 (24.6m2), Edificación N° 2 (44 m2), Edificación N° 4 (24.6m2); 01 Edificación con muros de calamina y techo de calaminas, Edificación N° 3 (18.45 m2).  Obras complementarias ; 01 letrina y 01 gallinero.</t>
  </si>
  <si>
    <t xml:space="preserve">Cultivos anuales 10% (yuca, pituca); Cultivo permanente en asociación 52% (Plátano 847 pozas =  3,348 hijuelos,  Piña 100, Café 469, Palta 54, Pacae 206, Mango 8, Naranja 15, Papaya 5, Maracuya 22, Guayaba 2, Caña de azucar 5, Anona 14, aji 20); Forestal y otros 38%, </t>
  </si>
  <si>
    <t xml:space="preserve">ATACHAGUA SANTILLÁN, Elifonso / ATACHAGUA TRINIDAD, Eber Máximo / ATACHAGUA TRINIDAD Nicolas / ATACHAGUA TRINIDAD Marcelina / ATACHAGUA TRINIDAD, José / ATACHAGUA TRINIDAD, Filomeno / ATACHAGUA TRINIDAD, Lincol Yonatan / ATACHAGUA TRINIDAD, Isaías / ATACHAGUA TRINIDAD, Angel Angelo /ATACHAGUA TRINIDAD, Bernardino / ATACHAGUA TRINIDAD, Estanislao. </t>
  </si>
  <si>
    <t>PROYECTO</t>
  </si>
  <si>
    <t>DEPARTAMENTO</t>
  </si>
  <si>
    <t>HUÁNUCO</t>
  </si>
  <si>
    <t>CHINCHAO</t>
  </si>
  <si>
    <t>PLANILLA DE CATASTRO, INVENTARIO Y VALUACIÓN</t>
  </si>
  <si>
    <t>INSCRIPCIÓN REGISTROS PÚBLICOS PROPIEDAD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</si>
</sst>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&quot;S/.&quot;\ #,##0.00"/>
    <numFmt numFmtId="166" formatCode="#,##0.0000"/>
    <numFmt numFmtId="167" formatCode="[$S/.-280A]\ #,##0.00"/>
    <numFmt numFmtId="168" formatCode="[$$-409]#,##0.00"/>
    <numFmt numFmtId="169" formatCode="_([$€-2]\ * #,##0.00_);_([$€-2]\ * \(#,##0.00\);_([$€-2]\ * &quot;-&quot;??_)"/>
    <numFmt numFmtId="170" formatCode="0.00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u/>
      <sz val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4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169" fontId="3" fillId="0" borderId="0" applyFont="0" applyFill="0" applyBorder="0" applyAlignment="0" applyProtection="0"/>
    <xf numFmtId="0" fontId="3" fillId="0" borderId="0"/>
    <xf numFmtId="0" fontId="9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0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1" fillId="0" borderId="0"/>
  </cellStyleXfs>
  <cellXfs count="85">
    <xf numFmtId="0" fontId="0" fillId="0" borderId="0" xfId="0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vertical="center" wrapText="1"/>
    </xf>
    <xf numFmtId="4" fontId="3" fillId="0" borderId="0" xfId="0" applyNumberFormat="1" applyFont="1" applyFill="1" applyAlignment="1">
      <alignment horizontal="right" vertical="center" wrapText="1"/>
    </xf>
    <xf numFmtId="166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wrapText="1"/>
    </xf>
    <xf numFmtId="0" fontId="3" fillId="0" borderId="0" xfId="0" applyFont="1" applyFill="1" applyBorder="1" applyAlignment="1"/>
    <xf numFmtId="0" fontId="5" fillId="0" borderId="0" xfId="0" applyFont="1" applyFill="1" applyBorder="1" applyAlignment="1">
      <alignment vertical="center" wrapText="1"/>
    </xf>
    <xf numFmtId="4" fontId="5" fillId="0" borderId="0" xfId="0" applyNumberFormat="1" applyFont="1" applyFill="1" applyBorder="1" applyAlignment="1">
      <alignment horizontal="right" vertical="center" wrapText="1"/>
    </xf>
    <xf numFmtId="166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/>
    <xf numFmtId="1" fontId="3" fillId="0" borderId="5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left" vertical="center" wrapText="1"/>
    </xf>
    <xf numFmtId="164" fontId="3" fillId="0" borderId="3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166" fontId="3" fillId="0" borderId="4" xfId="0" applyNumberFormat="1" applyFont="1" applyFill="1" applyBorder="1" applyAlignment="1">
      <alignment horizontal="right" vertical="center" wrapText="1"/>
    </xf>
    <xf numFmtId="4" fontId="3" fillId="0" borderId="4" xfId="0" applyNumberFormat="1" applyFont="1" applyFill="1" applyBorder="1" applyAlignment="1">
      <alignment horizontal="right" vertical="center" wrapText="1"/>
    </xf>
    <xf numFmtId="167" fontId="3" fillId="0" borderId="4" xfId="0" applyNumberFormat="1" applyFont="1" applyFill="1" applyBorder="1" applyAlignment="1">
      <alignment horizontal="right" vertical="center" wrapText="1"/>
    </xf>
    <xf numFmtId="166" fontId="3" fillId="0" borderId="4" xfId="0" applyNumberFormat="1" applyFont="1" applyFill="1" applyBorder="1" applyAlignment="1">
      <alignment horizontal="left" vertical="center" wrapText="1"/>
    </xf>
    <xf numFmtId="4" fontId="3" fillId="0" borderId="4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left" vertical="center" wrapText="1"/>
    </xf>
    <xf numFmtId="4" fontId="3" fillId="0" borderId="0" xfId="0" applyNumberFormat="1" applyFont="1" applyFill="1" applyAlignment="1">
      <alignment horizontal="center" wrapText="1"/>
    </xf>
    <xf numFmtId="0" fontId="3" fillId="0" borderId="0" xfId="0" applyNumberFormat="1" applyFont="1" applyFill="1" applyAlignment="1">
      <alignment horizontal="left" vertical="center" wrapText="1"/>
    </xf>
    <xf numFmtId="4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" fontId="3" fillId="0" borderId="6" xfId="0" applyNumberFormat="1" applyFont="1" applyFill="1" applyBorder="1" applyAlignment="1">
      <alignment horizontal="center" vertical="center"/>
    </xf>
    <xf numFmtId="166" fontId="3" fillId="0" borderId="3" xfId="0" applyNumberFormat="1" applyFont="1" applyFill="1" applyBorder="1" applyAlignment="1">
      <alignment horizontal="right" vertical="center" wrapText="1"/>
    </xf>
    <xf numFmtId="167" fontId="3" fillId="0" borderId="3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8" fontId="3" fillId="0" borderId="3" xfId="0" applyNumberFormat="1" applyFont="1" applyFill="1" applyBorder="1" applyAlignment="1">
      <alignment vertical="center" wrapText="1"/>
    </xf>
    <xf numFmtId="165" fontId="3" fillId="0" borderId="3" xfId="0" applyNumberFormat="1" applyFont="1" applyFill="1" applyBorder="1" applyAlignment="1">
      <alignment vertical="center"/>
    </xf>
    <xf numFmtId="168" fontId="3" fillId="0" borderId="4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" fontId="12" fillId="0" borderId="4" xfId="0" applyNumberFormat="1" applyFont="1" applyFill="1" applyBorder="1" applyAlignment="1">
      <alignment vertical="center" wrapText="1"/>
    </xf>
    <xf numFmtId="4" fontId="12" fillId="0" borderId="3" xfId="0" applyNumberFormat="1" applyFont="1" applyFill="1" applyBorder="1" applyAlignment="1">
      <alignment vertical="center" wrapText="1"/>
    </xf>
    <xf numFmtId="4" fontId="3" fillId="3" borderId="3" xfId="0" applyNumberFormat="1" applyFont="1" applyFill="1" applyBorder="1" applyAlignment="1">
      <alignment horizontal="right" vertical="center" wrapText="1"/>
    </xf>
    <xf numFmtId="4" fontId="3" fillId="3" borderId="4" xfId="0" applyNumberFormat="1" applyFont="1" applyFill="1" applyBorder="1" applyAlignment="1">
      <alignment horizontal="right" vertical="center" wrapText="1"/>
    </xf>
    <xf numFmtId="164" fontId="3" fillId="3" borderId="3" xfId="0" applyNumberFormat="1" applyFont="1" applyFill="1" applyBorder="1" applyAlignment="1">
      <alignment horizontal="right" vertical="center" wrapText="1"/>
    </xf>
    <xf numFmtId="166" fontId="12" fillId="0" borderId="3" xfId="0" applyNumberFormat="1" applyFont="1" applyFill="1" applyBorder="1" applyAlignment="1">
      <alignment horizontal="left" vertical="center" wrapText="1"/>
    </xf>
    <xf numFmtId="49" fontId="12" fillId="0" borderId="4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left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4" fontId="3" fillId="3" borderId="4" xfId="0" applyNumberFormat="1" applyFont="1" applyFill="1" applyBorder="1" applyAlignment="1">
      <alignment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170" fontId="5" fillId="0" borderId="1" xfId="0" applyNumberFormat="1" applyFont="1" applyFill="1" applyBorder="1" applyAlignment="1">
      <alignment horizontal="right" vertical="center"/>
    </xf>
    <xf numFmtId="166" fontId="3" fillId="3" borderId="4" xfId="0" applyNumberFormat="1" applyFont="1" applyFill="1" applyBorder="1" applyAlignment="1">
      <alignment horizontal="left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1" fontId="3" fillId="3" borderId="5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left" vertical="center" wrapText="1"/>
    </xf>
    <xf numFmtId="49" fontId="3" fillId="3" borderId="4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Fill="1" applyBorder="1" applyAlignment="1">
      <alignment horizontal="left" vertical="center" wrapText="1"/>
    </xf>
    <xf numFmtId="4" fontId="3" fillId="0" borderId="4" xfId="0" applyNumberFormat="1" applyFont="1" applyFill="1" applyBorder="1" applyAlignment="1">
      <alignment horizontal="left" vertical="center" wrapText="1"/>
    </xf>
    <xf numFmtId="1" fontId="3" fillId="0" borderId="4" xfId="0" applyNumberFormat="1" applyFont="1" applyFill="1" applyBorder="1" applyAlignment="1">
      <alignment horizontal="left" vertical="center" wrapText="1"/>
    </xf>
    <xf numFmtId="4" fontId="3" fillId="0" borderId="4" xfId="0" applyNumberFormat="1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vertical="center" wrapText="1"/>
    </xf>
    <xf numFmtId="1" fontId="5" fillId="0" borderId="0" xfId="0" applyNumberFormat="1" applyFont="1" applyFill="1" applyBorder="1" applyAlignment="1">
      <alignment vertical="center" wrapText="1"/>
    </xf>
    <xf numFmtId="1" fontId="5" fillId="2" borderId="1" xfId="0" applyNumberFormat="1" applyFont="1" applyFill="1" applyBorder="1" applyAlignment="1">
      <alignment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2" borderId="7" xfId="0" applyNumberFormat="1" applyFont="1" applyFill="1" applyBorder="1" applyAlignment="1">
      <alignment horizontal="left" vertical="center" wrapText="1"/>
    </xf>
    <xf numFmtId="1" fontId="5" fillId="2" borderId="8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/>
    </xf>
  </cellXfs>
  <cellStyles count="13">
    <cellStyle name="Euro" xfId="1"/>
    <cellStyle name="Normal" xfId="0" builtinId="0"/>
    <cellStyle name="Normal 2" xfId="2"/>
    <cellStyle name="Normal 3" xfId="3"/>
    <cellStyle name="Normal 3 2" xfId="8"/>
    <cellStyle name="Normal 3 2 2" xfId="12"/>
    <cellStyle name="Normal 3 3" xfId="9"/>
    <cellStyle name="Normal 4" xfId="7"/>
    <cellStyle name="Normal 4 2" xfId="11"/>
    <cellStyle name="Normal 5" xfId="6"/>
    <cellStyle name="Normal 5 2" xfId="10"/>
    <cellStyle name="Porcentaje 2" xfId="4"/>
    <cellStyle name="Porcentaje 3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11206</xdr:rowOff>
    </xdr:from>
    <xdr:to>
      <xdr:col>2</xdr:col>
      <xdr:colOff>493168</xdr:colOff>
      <xdr:row>3</xdr:row>
      <xdr:rowOff>14566</xdr:rowOff>
    </xdr:to>
    <xdr:pic>
      <xdr:nvPicPr>
        <xdr:cNvPr id="45202" name="Picture 38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7366" b="93114"/>
        <a:stretch>
          <a:fillRect/>
        </a:stretch>
      </xdr:blipFill>
      <xdr:spPr bwMode="auto">
        <a:xfrm>
          <a:off x="47626" y="11206"/>
          <a:ext cx="1386836" cy="5188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>
    <tabColor indexed="49"/>
  </sheetPr>
  <dimension ref="A1:Z35"/>
  <sheetViews>
    <sheetView tabSelected="1" zoomScale="85" zoomScaleNormal="85" zoomScaleSheetLayoutView="100" workbookViewId="0">
      <selection activeCell="J11" sqref="J11"/>
    </sheetView>
  </sheetViews>
  <sheetFormatPr baseColWidth="10" defaultRowHeight="15.75" customHeight="1" x14ac:dyDescent="0.2"/>
  <cols>
    <col min="1" max="1" width="3.140625" style="29" customWidth="1"/>
    <col min="2" max="2" width="11" style="29" customWidth="1"/>
    <col min="3" max="3" width="13.7109375" style="9" customWidth="1"/>
    <col min="4" max="4" width="11.85546875" style="9" customWidth="1"/>
    <col min="5" max="5" width="10.28515625" style="9" customWidth="1"/>
    <col min="6" max="6" width="11.42578125" style="9" customWidth="1"/>
    <col min="7" max="7" width="8.28515625" style="9" customWidth="1"/>
    <col min="8" max="8" width="14" style="9" customWidth="1"/>
    <col min="9" max="9" width="16.28515625" style="31" customWidth="1"/>
    <col min="10" max="10" width="13.42578125" style="35" customWidth="1"/>
    <col min="11" max="11" width="36" style="9" customWidth="1"/>
    <col min="12" max="12" width="10.7109375" style="9" customWidth="1"/>
    <col min="13" max="13" width="34.85546875" style="34" customWidth="1"/>
    <col min="14" max="14" width="39.7109375" style="11" customWidth="1"/>
    <col min="15" max="15" width="12.28515625" style="12" customWidth="1"/>
    <col min="16" max="16" width="11.7109375" style="32" customWidth="1"/>
    <col min="17" max="17" width="13.140625" style="30" customWidth="1"/>
    <col min="18" max="18" width="13.42578125" style="30" customWidth="1"/>
    <col min="19" max="19" width="14.7109375" style="18" customWidth="1"/>
    <col min="20" max="20" width="12.5703125" style="30" customWidth="1"/>
    <col min="21" max="21" width="11" style="30" customWidth="1"/>
    <col min="22" max="22" width="14.140625" style="30" bestFit="1" customWidth="1"/>
    <col min="23" max="23" width="11.7109375" style="29" bestFit="1" customWidth="1"/>
    <col min="24" max="24" width="13.5703125" style="29" bestFit="1" customWidth="1"/>
    <col min="25" max="25" width="40.7109375" style="33" customWidth="1"/>
    <col min="26" max="26" width="7.7109375" style="48" customWidth="1"/>
    <col min="27" max="16384" width="11.42578125" style="19"/>
  </cols>
  <sheetData>
    <row r="1" spans="1:26" s="14" customFormat="1" ht="9.75" customHeight="1" x14ac:dyDescent="0.2">
      <c r="A1" s="8"/>
      <c r="B1" s="29"/>
      <c r="C1" s="9"/>
      <c r="D1" s="8"/>
      <c r="E1" s="8"/>
      <c r="F1" s="8"/>
      <c r="G1" s="8"/>
      <c r="H1" s="8"/>
      <c r="I1" s="10"/>
      <c r="J1" s="35"/>
      <c r="K1" s="9"/>
      <c r="L1" s="8"/>
      <c r="M1" s="10"/>
      <c r="N1" s="11"/>
      <c r="O1" s="12"/>
      <c r="P1" s="13"/>
      <c r="Q1" s="8"/>
      <c r="R1" s="8"/>
      <c r="S1" s="8"/>
      <c r="T1" s="8"/>
      <c r="U1" s="8"/>
      <c r="V1" s="8"/>
      <c r="W1" s="29"/>
      <c r="X1" s="29"/>
      <c r="Y1" s="8"/>
      <c r="Z1" s="48"/>
    </row>
    <row r="2" spans="1:26" ht="17.25" customHeight="1" x14ac:dyDescent="0.2">
      <c r="A2" s="84" t="s">
        <v>144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</row>
    <row r="3" spans="1:26" ht="13.5" customHeight="1" x14ac:dyDescent="0.2">
      <c r="A3" s="1"/>
      <c r="B3" s="5"/>
      <c r="C3" s="3"/>
      <c r="D3" s="1"/>
      <c r="E3" s="1"/>
      <c r="F3" s="1"/>
      <c r="G3" s="1"/>
      <c r="H3" s="1"/>
      <c r="I3" s="7"/>
      <c r="J3" s="2"/>
      <c r="L3" s="6"/>
      <c r="M3" s="15"/>
      <c r="N3" s="16"/>
      <c r="O3" s="17"/>
      <c r="P3" s="15"/>
      <c r="Q3" s="1"/>
      <c r="R3" s="1"/>
      <c r="T3" s="1"/>
      <c r="U3" s="1"/>
      <c r="V3" s="1"/>
      <c r="W3" s="5"/>
      <c r="X3" s="5"/>
      <c r="Y3" s="1"/>
    </row>
    <row r="4" spans="1:26" ht="13.5" customHeight="1" x14ac:dyDescent="0.2">
      <c r="A4" s="1"/>
      <c r="B4" s="5"/>
      <c r="C4" s="3"/>
      <c r="D4" s="1"/>
      <c r="E4" s="1"/>
      <c r="F4" s="1"/>
      <c r="G4" s="1"/>
      <c r="H4" s="1"/>
      <c r="I4" s="7"/>
      <c r="J4" s="2"/>
      <c r="L4" s="6"/>
      <c r="M4" s="15"/>
      <c r="N4" s="16"/>
      <c r="O4" s="17"/>
      <c r="P4" s="15"/>
      <c r="Q4" s="1"/>
      <c r="R4" s="1"/>
      <c r="T4" s="1"/>
      <c r="U4" s="1"/>
      <c r="V4" s="1"/>
      <c r="W4" s="5"/>
      <c r="X4" s="5"/>
      <c r="Y4" s="1"/>
    </row>
    <row r="5" spans="1:26" ht="13.5" customHeight="1" x14ac:dyDescent="0.2">
      <c r="A5" s="78" t="s">
        <v>140</v>
      </c>
      <c r="B5" s="79"/>
      <c r="C5" s="79"/>
      <c r="D5" s="80"/>
      <c r="E5" s="80"/>
      <c r="F5" s="80"/>
      <c r="G5" s="80"/>
      <c r="H5" s="80"/>
      <c r="I5" s="80"/>
      <c r="J5" s="80"/>
      <c r="K5" s="80"/>
      <c r="L5" s="80"/>
      <c r="M5" s="15"/>
      <c r="N5" s="16"/>
      <c r="O5" s="17"/>
      <c r="P5" s="15"/>
      <c r="Q5" s="1"/>
      <c r="R5" s="1"/>
      <c r="T5" s="1"/>
      <c r="U5" s="1"/>
      <c r="V5" s="1"/>
      <c r="W5" s="5"/>
      <c r="X5" s="5"/>
      <c r="Y5" s="1"/>
    </row>
    <row r="6" spans="1:26" ht="6.75" customHeight="1" x14ac:dyDescent="0.2">
      <c r="A6" s="1"/>
      <c r="B6" s="1"/>
      <c r="C6" s="1"/>
      <c r="D6" s="3"/>
      <c r="E6" s="3"/>
      <c r="F6" s="1"/>
      <c r="G6" s="1"/>
      <c r="H6" s="1"/>
      <c r="I6" s="1"/>
      <c r="J6" s="1"/>
      <c r="K6" s="7"/>
      <c r="L6" s="2"/>
      <c r="M6" s="15"/>
      <c r="N6" s="16"/>
      <c r="O6" s="17"/>
      <c r="P6" s="15"/>
      <c r="Q6" s="1"/>
      <c r="R6" s="1"/>
      <c r="T6" s="1"/>
      <c r="U6" s="1"/>
      <c r="V6" s="1"/>
      <c r="W6" s="5"/>
      <c r="X6" s="5"/>
      <c r="Y6" s="1"/>
    </row>
    <row r="7" spans="1:26" ht="13.5" customHeight="1" x14ac:dyDescent="0.2">
      <c r="A7" s="78" t="s">
        <v>141</v>
      </c>
      <c r="B7" s="79"/>
      <c r="C7" s="79"/>
      <c r="D7" s="83" t="s">
        <v>142</v>
      </c>
      <c r="E7" s="83"/>
      <c r="F7" s="83"/>
      <c r="G7" s="81"/>
      <c r="H7" s="75"/>
      <c r="I7" s="82"/>
      <c r="J7" s="82"/>
      <c r="K7" s="75"/>
      <c r="L7" s="75"/>
      <c r="M7" s="15"/>
      <c r="N7" s="16"/>
      <c r="O7" s="17"/>
      <c r="P7" s="15"/>
      <c r="Q7" s="1"/>
      <c r="R7" s="1"/>
      <c r="T7" s="1"/>
      <c r="U7" s="1"/>
      <c r="V7" s="1"/>
      <c r="W7" s="5"/>
      <c r="X7" s="5"/>
      <c r="Y7" s="1"/>
    </row>
    <row r="8" spans="1:26" ht="15" customHeight="1" x14ac:dyDescent="0.2">
      <c r="A8" s="78" t="s">
        <v>5</v>
      </c>
      <c r="B8" s="79"/>
      <c r="C8" s="79"/>
      <c r="D8" s="83" t="s">
        <v>142</v>
      </c>
      <c r="E8" s="83"/>
      <c r="F8" s="83"/>
      <c r="G8" s="81"/>
      <c r="H8" s="75"/>
      <c r="I8" s="60"/>
      <c r="J8" s="60"/>
      <c r="K8" s="75"/>
      <c r="L8" s="75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6" ht="13.5" customHeight="1" x14ac:dyDescent="0.2">
      <c r="A9" s="78" t="s">
        <v>4</v>
      </c>
      <c r="B9" s="79"/>
      <c r="C9" s="79"/>
      <c r="D9" s="83" t="s">
        <v>143</v>
      </c>
      <c r="E9" s="83"/>
      <c r="F9" s="83"/>
      <c r="G9" s="81"/>
      <c r="H9" s="75"/>
      <c r="I9" s="60"/>
      <c r="J9" s="60"/>
      <c r="K9" s="75"/>
      <c r="L9" s="75"/>
      <c r="M9" s="15"/>
      <c r="N9" s="76" t="s">
        <v>11</v>
      </c>
      <c r="O9" s="74">
        <v>10240</v>
      </c>
      <c r="P9" s="75"/>
      <c r="R9" s="41" t="s">
        <v>12</v>
      </c>
      <c r="S9" s="64">
        <v>2.96</v>
      </c>
      <c r="V9" s="60"/>
      <c r="W9" s="77" t="s">
        <v>13</v>
      </c>
      <c r="X9" s="77"/>
      <c r="Y9" s="43">
        <v>41982</v>
      </c>
    </row>
    <row r="10" spans="1:26" ht="13.5" customHeight="1" x14ac:dyDescent="0.2">
      <c r="A10" s="81"/>
      <c r="B10" s="81"/>
      <c r="C10" s="81"/>
      <c r="D10" s="81"/>
      <c r="E10" s="81"/>
      <c r="F10" s="81"/>
      <c r="G10" s="81"/>
      <c r="H10" s="75"/>
      <c r="I10" s="60"/>
      <c r="J10" s="60"/>
      <c r="K10" s="75"/>
      <c r="L10" s="75"/>
      <c r="M10" s="15"/>
      <c r="N10" s="16"/>
      <c r="O10" s="19"/>
      <c r="P10" s="15"/>
      <c r="Q10" s="1"/>
      <c r="R10" s="1"/>
      <c r="S10" s="1"/>
      <c r="T10" s="1"/>
      <c r="U10" s="1"/>
      <c r="V10" s="1"/>
      <c r="W10" s="5"/>
      <c r="X10" s="5"/>
      <c r="Y10" s="1"/>
    </row>
    <row r="11" spans="1:26" ht="73.5" customHeight="1" x14ac:dyDescent="0.2">
      <c r="A11" s="39" t="s">
        <v>1</v>
      </c>
      <c r="B11" s="40" t="s">
        <v>2</v>
      </c>
      <c r="C11" s="40" t="s">
        <v>3</v>
      </c>
      <c r="D11" s="40" t="s">
        <v>20</v>
      </c>
      <c r="E11" s="39" t="s">
        <v>4</v>
      </c>
      <c r="F11" s="39" t="s">
        <v>5</v>
      </c>
      <c r="G11" s="39" t="s">
        <v>14</v>
      </c>
      <c r="H11" s="40" t="s">
        <v>145</v>
      </c>
      <c r="I11" s="40" t="s">
        <v>119</v>
      </c>
      <c r="J11" s="40" t="s">
        <v>120</v>
      </c>
      <c r="K11" s="40" t="s">
        <v>22</v>
      </c>
      <c r="L11" s="41" t="s">
        <v>10</v>
      </c>
      <c r="M11" s="40" t="s">
        <v>8</v>
      </c>
      <c r="N11" s="40" t="s">
        <v>16</v>
      </c>
      <c r="O11" s="42" t="s">
        <v>24</v>
      </c>
      <c r="P11" s="42" t="s">
        <v>18</v>
      </c>
      <c r="Q11" s="40" t="s">
        <v>9</v>
      </c>
      <c r="R11" s="40" t="s">
        <v>17</v>
      </c>
      <c r="S11" s="40" t="s">
        <v>25</v>
      </c>
      <c r="T11" s="40" t="s">
        <v>26</v>
      </c>
      <c r="U11" s="40" t="s">
        <v>19</v>
      </c>
      <c r="V11" s="44" t="s">
        <v>27</v>
      </c>
      <c r="W11" s="44" t="s">
        <v>121</v>
      </c>
      <c r="X11" s="44" t="s">
        <v>122</v>
      </c>
      <c r="Y11" s="40" t="s">
        <v>0</v>
      </c>
    </row>
    <row r="12" spans="1:26" s="4" customFormat="1" ht="64.5" customHeight="1" x14ac:dyDescent="0.2">
      <c r="A12" s="36">
        <v>1</v>
      </c>
      <c r="B12" s="63" t="s">
        <v>28</v>
      </c>
      <c r="C12" s="22" t="s">
        <v>29</v>
      </c>
      <c r="D12" s="22" t="s">
        <v>30</v>
      </c>
      <c r="E12" s="22" t="s">
        <v>21</v>
      </c>
      <c r="F12" s="22" t="s">
        <v>15</v>
      </c>
      <c r="G12" s="22" t="s">
        <v>15</v>
      </c>
      <c r="H12" s="21" t="s">
        <v>48</v>
      </c>
      <c r="I12" s="22" t="s">
        <v>47</v>
      </c>
      <c r="J12" s="59" t="s">
        <v>49</v>
      </c>
      <c r="K12" s="57" t="s">
        <v>123</v>
      </c>
      <c r="L12" s="58" t="s">
        <v>31</v>
      </c>
      <c r="M12" s="52" t="s">
        <v>84</v>
      </c>
      <c r="N12" s="53" t="s">
        <v>7</v>
      </c>
      <c r="O12" s="37">
        <v>0.57709999999999995</v>
      </c>
      <c r="P12" s="54">
        <v>383.47</v>
      </c>
      <c r="Q12" s="38">
        <v>3268.03</v>
      </c>
      <c r="R12" s="38">
        <v>7992.6291381466672</v>
      </c>
      <c r="S12" s="38">
        <f>Q12+R12</f>
        <v>11260.659138146668</v>
      </c>
      <c r="T12" s="45">
        <f>S12/$S$9</f>
        <v>3804.276735860361</v>
      </c>
      <c r="U12" s="46">
        <f>Q12/O12</f>
        <v>5662.8487263905745</v>
      </c>
      <c r="V12" s="46">
        <f>R12/O12</f>
        <v>13849.643282181023</v>
      </c>
      <c r="W12" s="73">
        <f>U12/10000</f>
        <v>0.56628487263905747</v>
      </c>
      <c r="X12" s="73">
        <f>V12/10000</f>
        <v>1.3849643282181023</v>
      </c>
      <c r="Y12" s="23" t="s">
        <v>6</v>
      </c>
      <c r="Z12" s="49">
        <v>7</v>
      </c>
    </row>
    <row r="13" spans="1:26" s="4" customFormat="1" ht="108.75" customHeight="1" x14ac:dyDescent="0.2">
      <c r="A13" s="20">
        <v>2</v>
      </c>
      <c r="B13" s="63" t="s">
        <v>34</v>
      </c>
      <c r="C13" s="22" t="s">
        <v>29</v>
      </c>
      <c r="D13" s="22" t="s">
        <v>30</v>
      </c>
      <c r="E13" s="22" t="s">
        <v>21</v>
      </c>
      <c r="F13" s="22" t="s">
        <v>15</v>
      </c>
      <c r="G13" s="22" t="s">
        <v>15</v>
      </c>
      <c r="H13" s="21" t="s">
        <v>48</v>
      </c>
      <c r="I13" s="22" t="s">
        <v>47</v>
      </c>
      <c r="J13" s="59" t="s">
        <v>49</v>
      </c>
      <c r="K13" s="57" t="s">
        <v>32</v>
      </c>
      <c r="L13" s="58" t="s">
        <v>33</v>
      </c>
      <c r="M13" s="28" t="s">
        <v>138</v>
      </c>
      <c r="N13" s="28" t="s">
        <v>106</v>
      </c>
      <c r="O13" s="50">
        <v>2.2088000000000001</v>
      </c>
      <c r="P13" s="55">
        <v>695.78</v>
      </c>
      <c r="Q13" s="26">
        <v>11496.72</v>
      </c>
      <c r="R13" s="26">
        <v>52740.526601853606</v>
      </c>
      <c r="S13" s="38">
        <f>Q13+R13</f>
        <v>64237.246601853607</v>
      </c>
      <c r="T13" s="47">
        <f>S13/$S$9</f>
        <v>21701.772500626219</v>
      </c>
      <c r="U13" s="46">
        <f>Q13/O13</f>
        <v>5204.9619703006156</v>
      </c>
      <c r="V13" s="46">
        <f>R13/O13</f>
        <v>23877.456809966319</v>
      </c>
      <c r="W13" s="73">
        <f t="shared" ref="W13:W18" si="0">U13/10000</f>
        <v>0.52049619703006156</v>
      </c>
      <c r="X13" s="73">
        <f t="shared" ref="X13:X18" si="1">V13/10000</f>
        <v>2.3877456809966318</v>
      </c>
      <c r="Y13" s="23" t="s">
        <v>6</v>
      </c>
      <c r="Z13" s="49">
        <v>8</v>
      </c>
    </row>
    <row r="14" spans="1:26" s="4" customFormat="1" ht="79.5" customHeight="1" x14ac:dyDescent="0.2">
      <c r="A14" s="20">
        <v>3</v>
      </c>
      <c r="B14" s="63" t="s">
        <v>35</v>
      </c>
      <c r="C14" s="22" t="s">
        <v>29</v>
      </c>
      <c r="D14" s="22" t="s">
        <v>30</v>
      </c>
      <c r="E14" s="22" t="s">
        <v>21</v>
      </c>
      <c r="F14" s="22" t="s">
        <v>15</v>
      </c>
      <c r="G14" s="22" t="s">
        <v>15</v>
      </c>
      <c r="H14" s="21" t="s">
        <v>48</v>
      </c>
      <c r="I14" s="22" t="s">
        <v>47</v>
      </c>
      <c r="J14" s="59" t="s">
        <v>49</v>
      </c>
      <c r="K14" s="27" t="s">
        <v>124</v>
      </c>
      <c r="L14" s="23" t="s">
        <v>36</v>
      </c>
      <c r="M14" s="28" t="s">
        <v>83</v>
      </c>
      <c r="N14" s="28" t="s">
        <v>79</v>
      </c>
      <c r="O14" s="50">
        <v>4.1403999999999996</v>
      </c>
      <c r="P14" s="25">
        <v>1009.93</v>
      </c>
      <c r="Q14" s="26">
        <v>22334.65</v>
      </c>
      <c r="R14" s="26">
        <v>38425.324724052174</v>
      </c>
      <c r="S14" s="38">
        <f>Q14+R14</f>
        <v>60759.974724052176</v>
      </c>
      <c r="T14" s="47">
        <f>S14/$S$9</f>
        <v>20527.018487855465</v>
      </c>
      <c r="U14" s="46">
        <f>Q14/O14</f>
        <v>5394.3218046565562</v>
      </c>
      <c r="V14" s="46">
        <f t="shared" ref="V14" si="2">R14/O14</f>
        <v>9280.5827272853294</v>
      </c>
      <c r="W14" s="73">
        <f t="shared" si="0"/>
        <v>0.53943218046565566</v>
      </c>
      <c r="X14" s="73">
        <f t="shared" si="1"/>
        <v>0.92805827272853292</v>
      </c>
      <c r="Y14" s="72" t="s">
        <v>107</v>
      </c>
      <c r="Z14" s="49">
        <v>9</v>
      </c>
    </row>
    <row r="15" spans="1:26" s="4" customFormat="1" ht="83.25" customHeight="1" x14ac:dyDescent="0.2">
      <c r="A15" s="20">
        <v>4</v>
      </c>
      <c r="B15" s="63" t="s">
        <v>37</v>
      </c>
      <c r="C15" s="22" t="s">
        <v>29</v>
      </c>
      <c r="D15" s="22" t="s">
        <v>30</v>
      </c>
      <c r="E15" s="22" t="s">
        <v>21</v>
      </c>
      <c r="F15" s="22" t="s">
        <v>15</v>
      </c>
      <c r="G15" s="22" t="s">
        <v>15</v>
      </c>
      <c r="H15" s="21" t="s">
        <v>48</v>
      </c>
      <c r="I15" s="22" t="s">
        <v>47</v>
      </c>
      <c r="J15" s="59" t="s">
        <v>49</v>
      </c>
      <c r="K15" s="27" t="s">
        <v>125</v>
      </c>
      <c r="L15" s="23" t="s">
        <v>38</v>
      </c>
      <c r="M15" s="28" t="s">
        <v>108</v>
      </c>
      <c r="N15" s="28" t="s">
        <v>95</v>
      </c>
      <c r="O15" s="50">
        <v>3.5602999999999998</v>
      </c>
      <c r="P15" s="55">
        <v>1118.55</v>
      </c>
      <c r="Q15" s="26">
        <v>19626.97</v>
      </c>
      <c r="R15" s="26">
        <v>57929.022087868361</v>
      </c>
      <c r="S15" s="38">
        <f t="shared" ref="S15:S30" si="3">Q15+R15</f>
        <v>77555.992087868362</v>
      </c>
      <c r="T15" s="47">
        <f>S15/$S$9</f>
        <v>26201.348678333907</v>
      </c>
      <c r="U15" s="46">
        <f t="shared" ref="U15:U30" si="4">Q15/O15</f>
        <v>5512.7292643878327</v>
      </c>
      <c r="V15" s="46">
        <f t="shared" ref="V15:V30" si="5">R15/O15</f>
        <v>16270.82607866426</v>
      </c>
      <c r="W15" s="73">
        <f t="shared" si="0"/>
        <v>0.55127292643878323</v>
      </c>
      <c r="X15" s="73">
        <f t="shared" si="1"/>
        <v>1.627082607866426</v>
      </c>
      <c r="Y15" s="71" t="s">
        <v>130</v>
      </c>
      <c r="Z15" s="49">
        <v>10</v>
      </c>
    </row>
    <row r="16" spans="1:26" s="4" customFormat="1" ht="98.25" customHeight="1" x14ac:dyDescent="0.2">
      <c r="A16" s="20">
        <v>5</v>
      </c>
      <c r="B16" s="63" t="s">
        <v>39</v>
      </c>
      <c r="C16" s="22" t="s">
        <v>40</v>
      </c>
      <c r="D16" s="22" t="s">
        <v>30</v>
      </c>
      <c r="E16" s="22" t="s">
        <v>21</v>
      </c>
      <c r="F16" s="22" t="s">
        <v>15</v>
      </c>
      <c r="G16" s="22" t="s">
        <v>15</v>
      </c>
      <c r="H16" s="21" t="s">
        <v>48</v>
      </c>
      <c r="I16" s="22" t="s">
        <v>47</v>
      </c>
      <c r="J16" s="59" t="s">
        <v>49</v>
      </c>
      <c r="K16" s="27" t="s">
        <v>126</v>
      </c>
      <c r="L16" s="23" t="s">
        <v>41</v>
      </c>
      <c r="M16" s="28" t="s">
        <v>111</v>
      </c>
      <c r="N16" s="28" t="s">
        <v>96</v>
      </c>
      <c r="O16" s="56">
        <v>3.4807999999999999</v>
      </c>
      <c r="P16" s="55">
        <v>1010.08</v>
      </c>
      <c r="Q16" s="26">
        <v>20479.420000000002</v>
      </c>
      <c r="R16" s="26">
        <v>63741.472880047892</v>
      </c>
      <c r="S16" s="38">
        <f t="shared" si="3"/>
        <v>84220.89288004789</v>
      </c>
      <c r="T16" s="47">
        <f>S16/$S$9</f>
        <v>28453.00435136753</v>
      </c>
      <c r="U16" s="46">
        <f t="shared" si="4"/>
        <v>5883.5382670650433</v>
      </c>
      <c r="V16" s="46">
        <f t="shared" si="5"/>
        <v>18312.305470020656</v>
      </c>
      <c r="W16" s="73">
        <f t="shared" si="0"/>
        <v>0.58835382670650438</v>
      </c>
      <c r="X16" s="73">
        <f t="shared" si="1"/>
        <v>1.8312305470020656</v>
      </c>
      <c r="Y16" s="23" t="s">
        <v>6</v>
      </c>
      <c r="Z16" s="49">
        <v>11</v>
      </c>
    </row>
    <row r="17" spans="1:26" s="4" customFormat="1" ht="65.25" customHeight="1" x14ac:dyDescent="0.2">
      <c r="A17" s="20">
        <v>6</v>
      </c>
      <c r="B17" s="63" t="s">
        <v>42</v>
      </c>
      <c r="C17" s="22" t="s">
        <v>44</v>
      </c>
      <c r="D17" s="22" t="s">
        <v>30</v>
      </c>
      <c r="E17" s="22" t="s">
        <v>21</v>
      </c>
      <c r="F17" s="22" t="s">
        <v>15</v>
      </c>
      <c r="G17" s="22" t="s">
        <v>15</v>
      </c>
      <c r="H17" s="21" t="s">
        <v>48</v>
      </c>
      <c r="I17" s="22" t="s">
        <v>47</v>
      </c>
      <c r="J17" s="59" t="s">
        <v>49</v>
      </c>
      <c r="K17" s="27" t="s">
        <v>127</v>
      </c>
      <c r="L17" s="23" t="s">
        <v>43</v>
      </c>
      <c r="M17" s="28" t="s">
        <v>112</v>
      </c>
      <c r="N17" s="28" t="s">
        <v>7</v>
      </c>
      <c r="O17" s="56">
        <v>2.6057000000000001</v>
      </c>
      <c r="P17" s="55">
        <v>833</v>
      </c>
      <c r="Q17" s="26">
        <v>13988.88</v>
      </c>
      <c r="R17" s="26">
        <v>47013.93170186667</v>
      </c>
      <c r="S17" s="38">
        <f t="shared" si="3"/>
        <v>61002.811701866667</v>
      </c>
      <c r="T17" s="47">
        <f>S17/$S$9</f>
        <v>20609.058007387386</v>
      </c>
      <c r="U17" s="46">
        <f t="shared" si="4"/>
        <v>5368.5689066277773</v>
      </c>
      <c r="V17" s="46">
        <f t="shared" si="5"/>
        <v>18042.726216320632</v>
      </c>
      <c r="W17" s="73">
        <f t="shared" si="0"/>
        <v>0.53685689066277775</v>
      </c>
      <c r="X17" s="73">
        <f t="shared" si="1"/>
        <v>1.8042726216320633</v>
      </c>
      <c r="Y17" s="23" t="s">
        <v>6</v>
      </c>
      <c r="Z17" s="49">
        <v>12</v>
      </c>
    </row>
    <row r="18" spans="1:26" s="4" customFormat="1" ht="66" customHeight="1" x14ac:dyDescent="0.2">
      <c r="A18" s="20">
        <v>7</v>
      </c>
      <c r="B18" s="63" t="s">
        <v>45</v>
      </c>
      <c r="C18" s="22" t="s">
        <v>44</v>
      </c>
      <c r="D18" s="22" t="s">
        <v>30</v>
      </c>
      <c r="E18" s="22" t="s">
        <v>21</v>
      </c>
      <c r="F18" s="22" t="s">
        <v>15</v>
      </c>
      <c r="G18" s="22" t="s">
        <v>15</v>
      </c>
      <c r="H18" s="21" t="s">
        <v>48</v>
      </c>
      <c r="I18" s="22" t="s">
        <v>47</v>
      </c>
      <c r="J18" s="59" t="s">
        <v>49</v>
      </c>
      <c r="K18" s="27" t="s">
        <v>128</v>
      </c>
      <c r="L18" s="23" t="s">
        <v>23</v>
      </c>
      <c r="M18" s="28" t="s">
        <v>86</v>
      </c>
      <c r="N18" s="28" t="s">
        <v>7</v>
      </c>
      <c r="O18" s="56">
        <v>0.78810000000000002</v>
      </c>
      <c r="P18" s="55">
        <v>367.83</v>
      </c>
      <c r="Q18" s="26">
        <v>4469.2299999999996</v>
      </c>
      <c r="R18" s="26">
        <v>14619.755543066667</v>
      </c>
      <c r="S18" s="38">
        <f t="shared" si="3"/>
        <v>19088.985543066665</v>
      </c>
      <c r="T18" s="47">
        <f>S18/$S$9</f>
        <v>6448.9816023873873</v>
      </c>
      <c r="U18" s="46">
        <f t="shared" si="4"/>
        <v>5670.8920187793419</v>
      </c>
      <c r="V18" s="46">
        <f t="shared" si="5"/>
        <v>18550.635126337605</v>
      </c>
      <c r="W18" s="73">
        <f t="shared" si="0"/>
        <v>0.56708920187793421</v>
      </c>
      <c r="X18" s="73">
        <f t="shared" si="1"/>
        <v>1.8550635126337605</v>
      </c>
      <c r="Y18" s="23" t="s">
        <v>6</v>
      </c>
      <c r="Z18" s="49">
        <v>13</v>
      </c>
    </row>
    <row r="19" spans="1:26" s="4" customFormat="1" ht="105.75" customHeight="1" x14ac:dyDescent="0.2">
      <c r="A19" s="20">
        <v>8</v>
      </c>
      <c r="B19" s="63" t="s">
        <v>66</v>
      </c>
      <c r="C19" s="22" t="s">
        <v>44</v>
      </c>
      <c r="D19" s="22" t="s">
        <v>30</v>
      </c>
      <c r="E19" s="22" t="s">
        <v>21</v>
      </c>
      <c r="F19" s="22" t="s">
        <v>15</v>
      </c>
      <c r="G19" s="22" t="s">
        <v>15</v>
      </c>
      <c r="H19" s="21" t="s">
        <v>48</v>
      </c>
      <c r="I19" s="22" t="s">
        <v>47</v>
      </c>
      <c r="J19" s="59" t="s">
        <v>49</v>
      </c>
      <c r="K19" s="27" t="s">
        <v>116</v>
      </c>
      <c r="L19" s="23" t="s">
        <v>46</v>
      </c>
      <c r="M19" s="28" t="s">
        <v>104</v>
      </c>
      <c r="N19" s="28" t="s">
        <v>85</v>
      </c>
      <c r="O19" s="56">
        <v>1.6427</v>
      </c>
      <c r="P19" s="55">
        <v>726.06</v>
      </c>
      <c r="Q19" s="26">
        <v>8354.2999999999993</v>
      </c>
      <c r="R19" s="26">
        <v>36652.769615437683</v>
      </c>
      <c r="S19" s="38">
        <f t="shared" si="3"/>
        <v>45007.069615437678</v>
      </c>
      <c r="T19" s="47">
        <f>S19/$S$9</f>
        <v>15205.091086296514</v>
      </c>
      <c r="U19" s="46">
        <f t="shared" si="4"/>
        <v>5085.7125464174824</v>
      </c>
      <c r="V19" s="46">
        <f t="shared" si="5"/>
        <v>22312.515745685567</v>
      </c>
      <c r="W19" s="73">
        <f t="shared" ref="W19:W30" si="6">U19/10000</f>
        <v>0.50857125464174824</v>
      </c>
      <c r="X19" s="73">
        <f t="shared" ref="X19:X30" si="7">V19/10000</f>
        <v>2.2312515745685566</v>
      </c>
      <c r="Y19" s="70" t="s">
        <v>110</v>
      </c>
      <c r="Z19" s="49">
        <v>14</v>
      </c>
    </row>
    <row r="20" spans="1:26" s="4" customFormat="1" ht="77.25" customHeight="1" x14ac:dyDescent="0.2">
      <c r="A20" s="20">
        <v>9</v>
      </c>
      <c r="B20" s="63" t="s">
        <v>67</v>
      </c>
      <c r="C20" s="22" t="s">
        <v>50</v>
      </c>
      <c r="D20" s="22" t="s">
        <v>30</v>
      </c>
      <c r="E20" s="22" t="s">
        <v>21</v>
      </c>
      <c r="F20" s="22" t="s">
        <v>15</v>
      </c>
      <c r="G20" s="22" t="s">
        <v>15</v>
      </c>
      <c r="H20" s="21" t="s">
        <v>48</v>
      </c>
      <c r="I20" s="22" t="s">
        <v>47</v>
      </c>
      <c r="J20" s="23" t="s">
        <v>49</v>
      </c>
      <c r="K20" s="27" t="s">
        <v>51</v>
      </c>
      <c r="L20" s="23" t="s">
        <v>52</v>
      </c>
      <c r="M20" s="28" t="s">
        <v>87</v>
      </c>
      <c r="N20" s="28" t="s">
        <v>88</v>
      </c>
      <c r="O20" s="56">
        <v>0.18290000000000001</v>
      </c>
      <c r="P20" s="55">
        <v>236.98</v>
      </c>
      <c r="Q20" s="26">
        <v>969.49</v>
      </c>
      <c r="R20" s="26">
        <v>10643.273464799999</v>
      </c>
      <c r="S20" s="38">
        <f t="shared" si="3"/>
        <v>11612.763464799998</v>
      </c>
      <c r="T20" s="47">
        <f>S20/$S$9</f>
        <v>3923.23090027027</v>
      </c>
      <c r="U20" s="46">
        <f t="shared" si="4"/>
        <v>5300.6560962274461</v>
      </c>
      <c r="V20" s="46">
        <f t="shared" si="5"/>
        <v>58191.76306615636</v>
      </c>
      <c r="W20" s="73">
        <f t="shared" si="6"/>
        <v>0.53006560962274463</v>
      </c>
      <c r="X20" s="73">
        <f t="shared" si="7"/>
        <v>5.8191763066156357</v>
      </c>
      <c r="Y20" s="23" t="s">
        <v>6</v>
      </c>
      <c r="Z20" s="49">
        <v>15</v>
      </c>
    </row>
    <row r="21" spans="1:26" s="4" customFormat="1" ht="77.25" customHeight="1" x14ac:dyDescent="0.2">
      <c r="A21" s="20">
        <v>10</v>
      </c>
      <c r="B21" s="63" t="s">
        <v>68</v>
      </c>
      <c r="C21" s="22" t="s">
        <v>89</v>
      </c>
      <c r="D21" s="22" t="s">
        <v>30</v>
      </c>
      <c r="E21" s="22" t="s">
        <v>21</v>
      </c>
      <c r="F21" s="22" t="s">
        <v>15</v>
      </c>
      <c r="G21" s="22" t="s">
        <v>15</v>
      </c>
      <c r="H21" s="21" t="s">
        <v>48</v>
      </c>
      <c r="I21" s="22" t="s">
        <v>47</v>
      </c>
      <c r="J21" s="23" t="s">
        <v>49</v>
      </c>
      <c r="K21" s="27" t="s">
        <v>54</v>
      </c>
      <c r="L21" s="23" t="s">
        <v>53</v>
      </c>
      <c r="M21" s="28" t="s">
        <v>90</v>
      </c>
      <c r="N21" s="28" t="s">
        <v>7</v>
      </c>
      <c r="O21" s="56">
        <v>0.66769999999999996</v>
      </c>
      <c r="P21" s="25">
        <v>541.14</v>
      </c>
      <c r="Q21" s="26">
        <v>2778.4700000000003</v>
      </c>
      <c r="R21" s="26">
        <v>5674.5158891999999</v>
      </c>
      <c r="S21" s="38">
        <f t="shared" si="3"/>
        <v>8452.9858892000011</v>
      </c>
      <c r="T21" s="47">
        <f>S21/$S$9</f>
        <v>2855.7384760810814</v>
      </c>
      <c r="U21" s="46">
        <f t="shared" si="4"/>
        <v>4161.2550546652692</v>
      </c>
      <c r="V21" s="46">
        <f t="shared" si="5"/>
        <v>8498.601002246518</v>
      </c>
      <c r="W21" s="73">
        <f t="shared" si="6"/>
        <v>0.41612550546652693</v>
      </c>
      <c r="X21" s="73">
        <f t="shared" si="7"/>
        <v>0.84986010022465175</v>
      </c>
      <c r="Y21" s="23" t="s">
        <v>6</v>
      </c>
      <c r="Z21" s="49">
        <v>16</v>
      </c>
    </row>
    <row r="22" spans="1:26" s="4" customFormat="1" ht="77.25" customHeight="1" x14ac:dyDescent="0.2">
      <c r="A22" s="20">
        <v>11</v>
      </c>
      <c r="B22" s="63" t="s">
        <v>69</v>
      </c>
      <c r="C22" s="22" t="s">
        <v>55</v>
      </c>
      <c r="D22" s="22" t="s">
        <v>30</v>
      </c>
      <c r="E22" s="22" t="s">
        <v>21</v>
      </c>
      <c r="F22" s="22" t="s">
        <v>15</v>
      </c>
      <c r="G22" s="22" t="s">
        <v>15</v>
      </c>
      <c r="H22" s="21" t="s">
        <v>48</v>
      </c>
      <c r="I22" s="22" t="s">
        <v>47</v>
      </c>
      <c r="J22" s="23" t="s">
        <v>49</v>
      </c>
      <c r="K22" s="27" t="s">
        <v>56</v>
      </c>
      <c r="L22" s="23" t="s">
        <v>57</v>
      </c>
      <c r="M22" s="28" t="s">
        <v>97</v>
      </c>
      <c r="N22" s="28" t="s">
        <v>58</v>
      </c>
      <c r="O22" s="56">
        <v>0.88060000000000005</v>
      </c>
      <c r="P22" s="25">
        <v>419.82</v>
      </c>
      <c r="Q22" s="26">
        <v>3927.53</v>
      </c>
      <c r="R22" s="26">
        <v>9798.9890427999999</v>
      </c>
      <c r="S22" s="38">
        <f t="shared" si="3"/>
        <v>13726.519042800001</v>
      </c>
      <c r="T22" s="47">
        <f>S22/$S$9</f>
        <v>4637.3375144594593</v>
      </c>
      <c r="U22" s="46">
        <f t="shared" si="4"/>
        <v>4460.0613218260278</v>
      </c>
      <c r="V22" s="46">
        <f t="shared" si="5"/>
        <v>11127.627802407449</v>
      </c>
      <c r="W22" s="73">
        <f t="shared" si="6"/>
        <v>0.44600613218260277</v>
      </c>
      <c r="X22" s="73">
        <f t="shared" si="7"/>
        <v>1.1127627802407449</v>
      </c>
      <c r="Y22" s="23" t="s">
        <v>6</v>
      </c>
      <c r="Z22" s="49">
        <v>17</v>
      </c>
    </row>
    <row r="23" spans="1:26" s="4" customFormat="1" ht="77.25" customHeight="1" x14ac:dyDescent="0.2">
      <c r="A23" s="20">
        <v>12</v>
      </c>
      <c r="B23" s="63" t="s">
        <v>70</v>
      </c>
      <c r="C23" s="22" t="s">
        <v>50</v>
      </c>
      <c r="D23" s="22" t="s">
        <v>30</v>
      </c>
      <c r="E23" s="22" t="s">
        <v>21</v>
      </c>
      <c r="F23" s="22" t="s">
        <v>15</v>
      </c>
      <c r="G23" s="22" t="s">
        <v>15</v>
      </c>
      <c r="H23" s="21" t="s">
        <v>48</v>
      </c>
      <c r="I23" s="22" t="s">
        <v>47</v>
      </c>
      <c r="J23" s="23" t="s">
        <v>49</v>
      </c>
      <c r="K23" s="27" t="s">
        <v>59</v>
      </c>
      <c r="L23" s="23" t="s">
        <v>60</v>
      </c>
      <c r="M23" s="61" t="s">
        <v>91</v>
      </c>
      <c r="N23" s="28" t="s">
        <v>7</v>
      </c>
      <c r="O23" s="56">
        <v>0.47710000000000002</v>
      </c>
      <c r="P23" s="25">
        <v>275.83999999999997</v>
      </c>
      <c r="Q23" s="26">
        <v>2490.81</v>
      </c>
      <c r="R23" s="26">
        <v>7872.3016392</v>
      </c>
      <c r="S23" s="38">
        <f t="shared" si="3"/>
        <v>10363.1116392</v>
      </c>
      <c r="T23" s="47">
        <f>S23/$S$9</f>
        <v>3501.0512294594596</v>
      </c>
      <c r="U23" s="46">
        <f t="shared" si="4"/>
        <v>5220.7294068329484</v>
      </c>
      <c r="V23" s="46">
        <f t="shared" si="5"/>
        <v>16500.317835254664</v>
      </c>
      <c r="W23" s="73">
        <f t="shared" si="6"/>
        <v>0.52207294068329479</v>
      </c>
      <c r="X23" s="73">
        <f t="shared" si="7"/>
        <v>1.6500317835254663</v>
      </c>
      <c r="Y23" s="23" t="s">
        <v>6</v>
      </c>
      <c r="Z23" s="49">
        <v>18</v>
      </c>
    </row>
    <row r="24" spans="1:26" s="4" customFormat="1" ht="77.25" customHeight="1" x14ac:dyDescent="0.2">
      <c r="A24" s="20">
        <v>13</v>
      </c>
      <c r="B24" s="63" t="s">
        <v>71</v>
      </c>
      <c r="C24" s="22" t="s">
        <v>50</v>
      </c>
      <c r="D24" s="22" t="s">
        <v>30</v>
      </c>
      <c r="E24" s="22" t="s">
        <v>21</v>
      </c>
      <c r="F24" s="22" t="s">
        <v>15</v>
      </c>
      <c r="G24" s="22" t="s">
        <v>15</v>
      </c>
      <c r="H24" s="21" t="s">
        <v>48</v>
      </c>
      <c r="I24" s="22" t="s">
        <v>47</v>
      </c>
      <c r="J24" s="23" t="s">
        <v>49</v>
      </c>
      <c r="K24" s="65" t="s">
        <v>72</v>
      </c>
      <c r="L24" s="23" t="s">
        <v>73</v>
      </c>
      <c r="M24" s="61" t="s">
        <v>98</v>
      </c>
      <c r="N24" s="28" t="s">
        <v>7</v>
      </c>
      <c r="O24" s="56">
        <v>0.1908</v>
      </c>
      <c r="P24" s="25">
        <v>220.06</v>
      </c>
      <c r="Q24" s="26">
        <v>1010.83</v>
      </c>
      <c r="R24" s="26">
        <v>3191.9314492000003</v>
      </c>
      <c r="S24" s="38">
        <f t="shared" si="3"/>
        <v>4202.7614492000002</v>
      </c>
      <c r="T24" s="47">
        <f>S24/$S$9</f>
        <v>1419.8518409459462</v>
      </c>
      <c r="U24" s="46">
        <f t="shared" si="4"/>
        <v>5297.8511530398328</v>
      </c>
      <c r="V24" s="46">
        <f t="shared" si="5"/>
        <v>16729.200467505241</v>
      </c>
      <c r="W24" s="73">
        <f t="shared" si="6"/>
        <v>0.52978511530398331</v>
      </c>
      <c r="X24" s="73">
        <f t="shared" si="7"/>
        <v>1.6729200467505241</v>
      </c>
      <c r="Y24" s="23" t="s">
        <v>6</v>
      </c>
      <c r="Z24" s="49">
        <v>19</v>
      </c>
    </row>
    <row r="25" spans="1:26" s="4" customFormat="1" ht="77.25" customHeight="1" x14ac:dyDescent="0.2">
      <c r="A25" s="20">
        <v>14</v>
      </c>
      <c r="B25" s="63" t="s">
        <v>74</v>
      </c>
      <c r="C25" s="22" t="s">
        <v>50</v>
      </c>
      <c r="D25" s="22" t="s">
        <v>30</v>
      </c>
      <c r="E25" s="22" t="s">
        <v>21</v>
      </c>
      <c r="F25" s="22" t="s">
        <v>15</v>
      </c>
      <c r="G25" s="22" t="s">
        <v>15</v>
      </c>
      <c r="H25" s="21" t="s">
        <v>48</v>
      </c>
      <c r="I25" s="22" t="s">
        <v>47</v>
      </c>
      <c r="J25" s="23" t="s">
        <v>49</v>
      </c>
      <c r="K25" s="27" t="s">
        <v>61</v>
      </c>
      <c r="L25" s="23" t="s">
        <v>62</v>
      </c>
      <c r="M25" s="61" t="s">
        <v>99</v>
      </c>
      <c r="N25" s="28" t="s">
        <v>7</v>
      </c>
      <c r="O25" s="56">
        <v>0.17169999999999999</v>
      </c>
      <c r="P25" s="25">
        <v>238.48</v>
      </c>
      <c r="Q25" s="26">
        <v>995.2</v>
      </c>
      <c r="R25" s="26">
        <v>6149.7968879999999</v>
      </c>
      <c r="S25" s="38">
        <f t="shared" si="3"/>
        <v>7144.9968879999997</v>
      </c>
      <c r="T25" s="47">
        <f>S25/$S$9</f>
        <v>2413.8503000000001</v>
      </c>
      <c r="U25" s="46">
        <f t="shared" si="4"/>
        <v>5796.1560861968555</v>
      </c>
      <c r="V25" s="46">
        <f t="shared" si="5"/>
        <v>35817.104764123469</v>
      </c>
      <c r="W25" s="73">
        <f t="shared" si="6"/>
        <v>0.57961560861968553</v>
      </c>
      <c r="X25" s="73">
        <f t="shared" si="7"/>
        <v>3.5817104764123471</v>
      </c>
      <c r="Y25" s="23" t="s">
        <v>6</v>
      </c>
      <c r="Z25" s="49">
        <v>20</v>
      </c>
    </row>
    <row r="26" spans="1:26" s="4" customFormat="1" ht="77.25" customHeight="1" x14ac:dyDescent="0.2">
      <c r="A26" s="20">
        <v>15</v>
      </c>
      <c r="B26" s="63" t="s">
        <v>75</v>
      </c>
      <c r="C26" s="66" t="s">
        <v>63</v>
      </c>
      <c r="D26" s="22" t="s">
        <v>30</v>
      </c>
      <c r="E26" s="22" t="s">
        <v>21</v>
      </c>
      <c r="F26" s="22" t="s">
        <v>15</v>
      </c>
      <c r="G26" s="22" t="s">
        <v>15</v>
      </c>
      <c r="H26" s="21" t="s">
        <v>48</v>
      </c>
      <c r="I26" s="22" t="s">
        <v>47</v>
      </c>
      <c r="J26" s="23" t="s">
        <v>49</v>
      </c>
      <c r="K26" s="27" t="s">
        <v>131</v>
      </c>
      <c r="L26" s="23" t="s">
        <v>132</v>
      </c>
      <c r="M26" s="61" t="s">
        <v>113</v>
      </c>
      <c r="N26" s="28" t="s">
        <v>7</v>
      </c>
      <c r="O26" s="56">
        <v>1.8728</v>
      </c>
      <c r="P26" s="25">
        <v>2123.3200000000002</v>
      </c>
      <c r="Q26" s="26">
        <v>9163.7799999999988</v>
      </c>
      <c r="R26" s="26">
        <v>25260.947035786863</v>
      </c>
      <c r="S26" s="38">
        <f t="shared" si="3"/>
        <v>34424.727035786862</v>
      </c>
      <c r="T26" s="47">
        <f>S26/$S$9</f>
        <v>11629.975349927994</v>
      </c>
      <c r="U26" s="46">
        <f t="shared" si="4"/>
        <v>4893.0905595899185</v>
      </c>
      <c r="V26" s="46">
        <f t="shared" si="5"/>
        <v>13488.331394589311</v>
      </c>
      <c r="W26" s="73">
        <f t="shared" si="6"/>
        <v>0.48930905595899182</v>
      </c>
      <c r="X26" s="73">
        <f t="shared" si="7"/>
        <v>1.3488331394589312</v>
      </c>
      <c r="Y26" s="23" t="s">
        <v>6</v>
      </c>
      <c r="Z26" s="49">
        <v>21</v>
      </c>
    </row>
    <row r="27" spans="1:26" s="4" customFormat="1" ht="77.25" customHeight="1" x14ac:dyDescent="0.2">
      <c r="A27" s="67">
        <v>16</v>
      </c>
      <c r="B27" s="63" t="s">
        <v>76</v>
      </c>
      <c r="C27" s="68" t="s">
        <v>64</v>
      </c>
      <c r="D27" s="68" t="s">
        <v>30</v>
      </c>
      <c r="E27" s="68" t="s">
        <v>21</v>
      </c>
      <c r="F27" s="68" t="s">
        <v>15</v>
      </c>
      <c r="G27" s="68" t="s">
        <v>15</v>
      </c>
      <c r="H27" s="59" t="s">
        <v>48</v>
      </c>
      <c r="I27" s="22" t="s">
        <v>47</v>
      </c>
      <c r="J27" s="62" t="s">
        <v>49</v>
      </c>
      <c r="K27" s="27" t="s">
        <v>129</v>
      </c>
      <c r="L27" s="23" t="s">
        <v>65</v>
      </c>
      <c r="M27" s="61" t="s">
        <v>109</v>
      </c>
      <c r="N27" s="28" t="s">
        <v>7</v>
      </c>
      <c r="O27" s="24">
        <v>2.173</v>
      </c>
      <c r="P27" s="25">
        <v>1531.08</v>
      </c>
      <c r="Q27" s="26">
        <v>10678.43</v>
      </c>
      <c r="R27" s="26">
        <v>19201.059145633593</v>
      </c>
      <c r="S27" s="38">
        <f t="shared" si="3"/>
        <v>29879.489145633594</v>
      </c>
      <c r="T27" s="47">
        <f>S27/$S$9</f>
        <v>10094.422008659998</v>
      </c>
      <c r="U27" s="46">
        <f t="shared" si="4"/>
        <v>4914.1417395306025</v>
      </c>
      <c r="V27" s="46">
        <f t="shared" si="5"/>
        <v>8836.1984103237883</v>
      </c>
      <c r="W27" s="73">
        <f t="shared" si="6"/>
        <v>0.49141417395306025</v>
      </c>
      <c r="X27" s="73">
        <f t="shared" si="7"/>
        <v>0.88361984103237878</v>
      </c>
      <c r="Y27" s="23" t="s">
        <v>6</v>
      </c>
      <c r="Z27" s="49">
        <v>22</v>
      </c>
    </row>
    <row r="28" spans="1:26" s="4" customFormat="1" ht="240" customHeight="1" x14ac:dyDescent="0.2">
      <c r="A28" s="20">
        <v>17</v>
      </c>
      <c r="B28" s="63" t="s">
        <v>77</v>
      </c>
      <c r="C28" s="22" t="s">
        <v>78</v>
      </c>
      <c r="D28" s="22" t="s">
        <v>30</v>
      </c>
      <c r="E28" s="22" t="s">
        <v>21</v>
      </c>
      <c r="F28" s="22" t="s">
        <v>15</v>
      </c>
      <c r="G28" s="22" t="s">
        <v>15</v>
      </c>
      <c r="H28" s="59" t="s">
        <v>48</v>
      </c>
      <c r="I28" s="22" t="s">
        <v>47</v>
      </c>
      <c r="J28" s="23" t="s">
        <v>49</v>
      </c>
      <c r="K28" s="69" t="s">
        <v>139</v>
      </c>
      <c r="L28" s="23" t="s">
        <v>94</v>
      </c>
      <c r="M28" s="61" t="s">
        <v>114</v>
      </c>
      <c r="N28" s="28" t="s">
        <v>93</v>
      </c>
      <c r="O28" s="24">
        <v>14.3225</v>
      </c>
      <c r="P28" s="25">
        <v>1667.15</v>
      </c>
      <c r="Q28" s="26">
        <v>86378.35</v>
      </c>
      <c r="R28" s="26">
        <v>413373.78081579751</v>
      </c>
      <c r="S28" s="38">
        <f t="shared" si="3"/>
        <v>499752.13081579749</v>
      </c>
      <c r="T28" s="47">
        <f>S28/$S$9</f>
        <v>168835.1793296613</v>
      </c>
      <c r="U28" s="46">
        <f t="shared" si="4"/>
        <v>6030.954791412114</v>
      </c>
      <c r="V28" s="46">
        <f t="shared" si="5"/>
        <v>28861.845405187469</v>
      </c>
      <c r="W28" s="73">
        <f t="shared" si="6"/>
        <v>0.60309547914121142</v>
      </c>
      <c r="X28" s="73">
        <f t="shared" si="7"/>
        <v>2.8861845405187467</v>
      </c>
      <c r="Y28" s="28" t="s">
        <v>117</v>
      </c>
      <c r="Z28" s="49">
        <v>23</v>
      </c>
    </row>
    <row r="29" spans="1:26" s="4" customFormat="1" ht="77.25" customHeight="1" x14ac:dyDescent="0.2">
      <c r="A29" s="20">
        <v>18</v>
      </c>
      <c r="B29" s="63" t="s">
        <v>80</v>
      </c>
      <c r="C29" s="22" t="s">
        <v>81</v>
      </c>
      <c r="D29" s="22" t="s">
        <v>30</v>
      </c>
      <c r="E29" s="22" t="s">
        <v>21</v>
      </c>
      <c r="F29" s="22" t="s">
        <v>15</v>
      </c>
      <c r="G29" s="22" t="s">
        <v>15</v>
      </c>
      <c r="H29" s="59" t="s">
        <v>48</v>
      </c>
      <c r="I29" s="22" t="s">
        <v>47</v>
      </c>
      <c r="J29" s="62" t="s">
        <v>49</v>
      </c>
      <c r="K29" s="69" t="s">
        <v>136</v>
      </c>
      <c r="L29" s="23" t="s">
        <v>82</v>
      </c>
      <c r="M29" s="61" t="s">
        <v>105</v>
      </c>
      <c r="N29" s="28" t="s">
        <v>7</v>
      </c>
      <c r="O29" s="24">
        <v>2.1067999999999998</v>
      </c>
      <c r="P29" s="25">
        <v>711.3</v>
      </c>
      <c r="Q29" s="26">
        <v>11595.14</v>
      </c>
      <c r="R29" s="26">
        <v>38848.284512005797</v>
      </c>
      <c r="S29" s="38">
        <f t="shared" si="3"/>
        <v>50443.424512005797</v>
      </c>
      <c r="T29" s="47">
        <f>S29/$S$9</f>
        <v>17041.697470272229</v>
      </c>
      <c r="U29" s="46">
        <f t="shared" si="4"/>
        <v>5503.6738181127776</v>
      </c>
      <c r="V29" s="46">
        <f t="shared" si="5"/>
        <v>18439.474326944088</v>
      </c>
      <c r="W29" s="73">
        <f t="shared" si="6"/>
        <v>0.55036738181127776</v>
      </c>
      <c r="X29" s="73">
        <f t="shared" si="7"/>
        <v>1.8439474326944088</v>
      </c>
      <c r="Y29" s="23" t="s">
        <v>6</v>
      </c>
      <c r="Z29" s="49">
        <v>24</v>
      </c>
    </row>
    <row r="30" spans="1:26" s="4" customFormat="1" ht="109.5" customHeight="1" x14ac:dyDescent="0.2">
      <c r="A30" s="20">
        <v>19</v>
      </c>
      <c r="B30" s="63" t="s">
        <v>100</v>
      </c>
      <c r="C30" s="22" t="s">
        <v>133</v>
      </c>
      <c r="D30" s="22" t="s">
        <v>30</v>
      </c>
      <c r="E30" s="22" t="s">
        <v>21</v>
      </c>
      <c r="F30" s="22" t="s">
        <v>15</v>
      </c>
      <c r="G30" s="22" t="s">
        <v>15</v>
      </c>
      <c r="H30" s="59" t="s">
        <v>48</v>
      </c>
      <c r="I30" s="22" t="s">
        <v>47</v>
      </c>
      <c r="J30" s="23" t="s">
        <v>49</v>
      </c>
      <c r="K30" s="70" t="s">
        <v>134</v>
      </c>
      <c r="L30" s="23" t="s">
        <v>135</v>
      </c>
      <c r="M30" s="61" t="s">
        <v>115</v>
      </c>
      <c r="N30" s="28" t="s">
        <v>137</v>
      </c>
      <c r="O30" s="24">
        <v>4.3905000000000003</v>
      </c>
      <c r="P30" s="25">
        <v>1174.82</v>
      </c>
      <c r="Q30" s="26">
        <v>25452.699999999997</v>
      </c>
      <c r="R30" s="26">
        <v>98059.584626959753</v>
      </c>
      <c r="S30" s="38">
        <f t="shared" si="3"/>
        <v>123512.28462695975</v>
      </c>
      <c r="T30" s="47">
        <f>S30/$S$9</f>
        <v>41727.123184783697</v>
      </c>
      <c r="U30" s="46">
        <f t="shared" si="4"/>
        <v>5797.2212732035068</v>
      </c>
      <c r="V30" s="46">
        <f t="shared" si="5"/>
        <v>22334.491430807368</v>
      </c>
      <c r="W30" s="73">
        <f t="shared" si="6"/>
        <v>0.57972212732035067</v>
      </c>
      <c r="X30" s="73">
        <f t="shared" si="7"/>
        <v>2.2334491430807368</v>
      </c>
      <c r="Y30" s="70" t="s">
        <v>92</v>
      </c>
      <c r="Z30" s="49">
        <v>25</v>
      </c>
    </row>
    <row r="31" spans="1:26" s="4" customFormat="1" ht="77.25" customHeight="1" x14ac:dyDescent="0.2">
      <c r="A31" s="20">
        <v>20</v>
      </c>
      <c r="B31" s="63" t="s">
        <v>101</v>
      </c>
      <c r="C31" s="23" t="s">
        <v>6</v>
      </c>
      <c r="D31" s="22" t="s">
        <v>30</v>
      </c>
      <c r="E31" s="22" t="s">
        <v>21</v>
      </c>
      <c r="F31" s="22" t="s">
        <v>15</v>
      </c>
      <c r="G31" s="22" t="s">
        <v>15</v>
      </c>
      <c r="H31" s="21" t="s">
        <v>48</v>
      </c>
      <c r="I31" s="22" t="s">
        <v>47</v>
      </c>
      <c r="J31" s="23" t="s">
        <v>49</v>
      </c>
      <c r="K31" s="70" t="s">
        <v>102</v>
      </c>
      <c r="L31" s="23" t="s">
        <v>103</v>
      </c>
      <c r="M31" s="23" t="s">
        <v>6</v>
      </c>
      <c r="N31" s="28" t="s">
        <v>118</v>
      </c>
      <c r="O31" s="23" t="s">
        <v>6</v>
      </c>
      <c r="P31" s="23" t="s">
        <v>6</v>
      </c>
      <c r="Q31" s="26">
        <v>0</v>
      </c>
      <c r="R31" s="26">
        <v>4890</v>
      </c>
      <c r="S31" s="38">
        <f t="shared" ref="S31" si="8">Q31+R31</f>
        <v>4890</v>
      </c>
      <c r="T31" s="47">
        <f>S31/$S$9</f>
        <v>1652.0270270270271</v>
      </c>
      <c r="U31" s="46">
        <v>0</v>
      </c>
      <c r="V31" s="46">
        <v>0</v>
      </c>
      <c r="W31" s="73">
        <f t="shared" ref="W31" si="9">U31/10000</f>
        <v>0</v>
      </c>
      <c r="X31" s="73">
        <f t="shared" ref="X31" si="10">V31/10000</f>
        <v>0</v>
      </c>
      <c r="Y31" s="23" t="s">
        <v>6</v>
      </c>
      <c r="Z31" s="49">
        <v>26</v>
      </c>
    </row>
    <row r="32" spans="1:26" ht="26.25" customHeight="1" x14ac:dyDescent="0.2">
      <c r="L32" s="51"/>
      <c r="O32" s="24">
        <f>SUM(O12:O30)</f>
        <v>46.440300000000008</v>
      </c>
      <c r="S32" s="26">
        <f>SUM(S12:S30)</f>
        <v>1216648.8268017233</v>
      </c>
      <c r="T32" s="47">
        <f>SUM(T12:T30)</f>
        <v>411030.00905463623</v>
      </c>
    </row>
    <row r="34" spans="4:4" ht="15.75" customHeight="1" x14ac:dyDescent="0.2">
      <c r="D34" s="32"/>
    </row>
    <row r="35" spans="4:4" ht="15.75" customHeight="1" x14ac:dyDescent="0.2">
      <c r="D35" s="32"/>
    </row>
  </sheetData>
  <mergeCells count="11">
    <mergeCell ref="A9:C9"/>
    <mergeCell ref="D9:F9"/>
    <mergeCell ref="A2:Y2"/>
    <mergeCell ref="W9:X9"/>
    <mergeCell ref="A5:C5"/>
    <mergeCell ref="D5:L5"/>
    <mergeCell ref="A7:C7"/>
    <mergeCell ref="D7:F7"/>
    <mergeCell ref="I7:J7"/>
    <mergeCell ref="A8:C8"/>
    <mergeCell ref="D8:F8"/>
  </mergeCells>
  <phoneticPr fontId="4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60" fitToHeight="10" orientation="landscape" r:id="rId1"/>
  <headerFooter alignWithMargins="0">
    <oddFooter>&amp;L&amp;"Arial,Negrita"&amp;12Elaborado por  &amp;G&amp;RHOJA  &amp;P DE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PLANILLA</vt:lpstr>
      <vt:lpstr>PLANILLA!Área_de_impresión</vt:lpstr>
      <vt:lpstr>PLANILLA!Títulos_a_imprimir</vt:lpstr>
    </vt:vector>
  </TitlesOfParts>
  <Company>JP PLANNING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NEGOCIADOR</dc:creator>
  <cp:lastModifiedBy>Yuber Rojas Castillo</cp:lastModifiedBy>
  <cp:lastPrinted>2014-12-24T20:47:23Z</cp:lastPrinted>
  <dcterms:created xsi:type="dcterms:W3CDTF">2007-10-29T19:59:31Z</dcterms:created>
  <dcterms:modified xsi:type="dcterms:W3CDTF">2015-01-06T16:45:49Z</dcterms:modified>
</cp:coreProperties>
</file>