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24226"/>
  <xr:revisionPtr revIDLastSave="0" documentId="13_ncr:1_{15D1C4EB-79DF-490D-BB94-D656EC0B1260}" xr6:coauthVersionLast="47" xr6:coauthVersionMax="47"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H862" i="1"/>
  <c r="H645" i="1"/>
  <c r="H923" i="1"/>
  <c r="H902" i="1"/>
  <c r="H626" i="1"/>
  <c r="N1781"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N1751" i="1" l="1"/>
  <c r="N1954" i="1" s="1"/>
  <c r="N1960" i="1" s="1"/>
  <c r="N1710" i="1"/>
  <c r="H1044" i="1"/>
  <c r="N1686" i="1"/>
  <c r="N1716" i="1" s="1"/>
  <c r="N1747" i="1" s="1"/>
  <c r="N1969" i="1" l="1"/>
  <c r="N1975" i="1" s="1"/>
  <c r="N2246" i="1" s="1"/>
  <c r="N1754" i="1"/>
  <c r="N1802" i="1" s="1"/>
  <c r="N1805" i="1" s="1"/>
  <c r="H1051" i="1"/>
  <c r="H279" i="1" s="1"/>
  <c r="G397" i="1"/>
  <c r="N1362" i="1" l="1"/>
  <c r="N1378" i="1" l="1"/>
  <c r="N1707" i="1" l="1"/>
  <c r="N1713" i="1" s="1"/>
  <c r="N1735" i="1" l="1"/>
  <c r="N1722" i="1"/>
  <c r="N1972" i="1" l="1"/>
  <c r="N1741" i="1"/>
  <c r="N1822" i="1" l="1"/>
  <c r="N1825" i="1" s="1"/>
  <c r="N1760" i="1"/>
  <c r="N2216" i="1"/>
  <c r="N2223" i="1" s="1"/>
  <c r="N1978" i="1"/>
  <c r="N2031" i="1" s="1"/>
  <c r="D5" i="1" l="1"/>
  <c r="H1004" i="1" l="1"/>
  <c r="H501" i="1" l="1"/>
  <c r="H498" i="1" l="1"/>
  <c r="H508" i="1" s="1"/>
  <c r="N1314" i="1" l="1"/>
  <c r="G363" i="1"/>
  <c r="H473" i="1" l="1"/>
  <c r="H480" i="1" l="1"/>
  <c r="G360" i="1" s="1"/>
  <c r="N1311" i="1"/>
  <c r="N1397" i="1" s="1"/>
  <c r="H172" i="1" l="1"/>
  <c r="H178" i="1" s="1"/>
  <c r="H188" i="1" s="1"/>
  <c r="N1414" i="1"/>
  <c r="N1430" i="1" s="1"/>
  <c r="N1441" i="1" s="1"/>
  <c r="N1773" i="1" l="1"/>
  <c r="N1500" i="1"/>
  <c r="N1248" i="1"/>
  <c r="N1251" i="1" s="1"/>
  <c r="H542" i="1"/>
  <c r="H545" i="1" s="1"/>
  <c r="N1834" i="1" l="1"/>
  <c r="N1831" i="1"/>
  <c r="N1879" i="1" l="1"/>
  <c r="N2010" i="1"/>
  <c r="N1848" i="1"/>
  <c r="N1851" i="1" s="1"/>
  <c r="N1894" i="1"/>
  <c r="N1934" i="1" s="1"/>
  <c r="N2025" i="1" s="1"/>
  <c r="N2100" i="1" s="1"/>
  <c r="N1921" i="1"/>
  <c r="N1854" i="1" l="1"/>
  <c r="N1882" i="1"/>
  <c r="N1931" i="1" s="1"/>
  <c r="N2013" i="1" s="1"/>
  <c r="N2063" i="1" s="1"/>
  <c r="N1870" i="1"/>
  <c r="N1937" i="1" s="1"/>
  <c r="N2060" i="1"/>
  <c r="N1885" i="1" l="1"/>
  <c r="N1891" i="1" s="1"/>
  <c r="N1899" i="1" s="1"/>
  <c r="N2066" i="1"/>
  <c r="N2085" i="1" s="1"/>
  <c r="N2016" i="1"/>
  <c r="N2022" i="1" s="1"/>
  <c r="N2028" i="1" s="1"/>
  <c r="N2119" i="1" s="1"/>
  <c r="N2156" i="1" l="1"/>
  <c r="N2159" i="1" s="1"/>
  <c r="N2144" i="1"/>
  <c r="N2147" i="1" s="1"/>
  <c r="N2165" i="1" s="1"/>
  <c r="N2315" i="1" l="1"/>
  <c r="N2312" i="1"/>
  <c r="N2326" i="1" l="1"/>
  <c r="L2337" i="1" s="1"/>
  <c r="H530" i="1"/>
  <c r="H538" i="1" s="1"/>
  <c r="H562" i="1" l="1"/>
  <c r="H566" i="1" s="1"/>
  <c r="G366" i="1" s="1"/>
  <c r="H191" i="1"/>
  <c r="H194" i="1" s="1"/>
  <c r="H1134" i="1" l="1"/>
  <c r="H1140" i="1" s="1"/>
  <c r="H306" i="1" s="1"/>
  <c r="H309" i="1" s="1"/>
  <c r="H1193" i="1" s="1"/>
  <c r="H204" i="1"/>
  <c r="H220" i="1"/>
  <c r="H227" i="1" s="1"/>
  <c r="H1007" i="1" l="1"/>
  <c r="G412" i="1" l="1"/>
  <c r="H1017" i="1"/>
  <c r="H270" i="1" s="1"/>
  <c r="H1190" i="1" s="1"/>
  <c r="H1217" i="1" s="1"/>
  <c r="H1220" i="1" s="1"/>
  <c r="G394"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<sst xmlns="http://schemas.openxmlformats.org/spreadsheetml/2006/main" count="1940" uniqueCount="997">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</sst>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59</v>
          </cell>
          <cell r="C33">
            <v>44958</v>
          </cell>
          <cell r="E33">
            <v>2023</v>
          </cell>
          <cell r="G33">
            <v>19</v>
          </cell>
        </row>
        <row r="34">
          <cell r="A34">
            <v>306</v>
          </cell>
          <cell r="D34">
            <v>45322</v>
          </cell>
          <cell r="E34">
            <v>2024</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D3" sqref="D3"/>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345"/>
      <c r="G1" s="345"/>
      <c r="H1" s="345"/>
      <c r="K1" s="396" t="str">
        <f>UPPER([1]OpenAccounts!$E$2)</f>
        <v/>
      </c>
      <c r="L1" s="396"/>
      <c r="M1" s="396"/>
      <c r="N1" s="396"/>
      <c r="O1" s="396"/>
      <c r="P1" s="396"/>
    </row>
    <row r="2" spans="1:30" x14ac:dyDescent="0.25">
      <c r="A2" s="405" t="s">
        <v>512</v>
      </c>
      <c r="B2" s="406"/>
      <c r="C2" s="406"/>
      <c r="D2" s="184">
        <v>0</v>
      </c>
      <c r="E2" s="185" t="s">
        <v>513</v>
      </c>
      <c r="H2" s="401" t="s">
        <v>20</v>
      </c>
      <c r="I2" s="283"/>
      <c r="J2" s="400">
        <f>H46</f>
        <v>44958</v>
      </c>
      <c r="K2" s="400"/>
      <c r="L2" s="400"/>
      <c r="M2" s="19" t="s">
        <v>0</v>
      </c>
      <c r="N2" s="397">
        <f>IF(H59&gt;0,H59,H51)</f>
        <v>45322</v>
      </c>
      <c r="O2" s="397"/>
      <c r="P2" s="345"/>
    </row>
    <row r="3" spans="1:30" x14ac:dyDescent="0.25">
      <c r="A3" s="405" t="s">
        <v>514</v>
      </c>
      <c r="B3" s="406"/>
      <c r="C3" s="406"/>
      <c r="D3" s="210">
        <v>0</v>
      </c>
      <c r="E3" t="s">
        <v>61</v>
      </c>
      <c r="H3" s="131"/>
      <c r="I3" s="132"/>
      <c r="J3" s="132"/>
      <c r="K3" s="133"/>
      <c r="M3" s="19"/>
      <c r="N3" s="134"/>
      <c r="O3" s="134"/>
    </row>
    <row r="4" spans="1:30" ht="34.5" customHeight="1" x14ac:dyDescent="0.25">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5">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5">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6.5" x14ac:dyDescent="0.25">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5.75" x14ac:dyDescent="0.25">
      <c r="A8" s="231" t="s">
        <v>1</v>
      </c>
      <c r="B8" s="232"/>
      <c r="C8" s="232"/>
      <c r="D8" s="232"/>
      <c r="F8" s="233" t="s">
        <v>12</v>
      </c>
      <c r="G8" s="233"/>
      <c r="H8" s="233"/>
      <c r="I8" s="233"/>
      <c r="J8" s="233"/>
      <c r="K8" s="233"/>
      <c r="L8" s="233"/>
      <c r="M8" s="233"/>
      <c r="N8" s="233"/>
      <c r="O8" s="233"/>
      <c r="P8" s="233"/>
      <c r="Q8" s="233"/>
    </row>
    <row r="9" spans="1:30" ht="5.0999999999999996" customHeight="1" x14ac:dyDescent="0.25">
      <c r="A9" s="1"/>
      <c r="B9" s="1"/>
      <c r="C9" s="1"/>
      <c r="D9" s="1"/>
      <c r="E9" s="1"/>
      <c r="F9" s="1"/>
      <c r="G9" s="1"/>
      <c r="H9" s="1"/>
      <c r="I9" s="1"/>
      <c r="J9" s="1"/>
      <c r="K9" s="1"/>
      <c r="L9" s="1"/>
      <c r="M9" s="1"/>
      <c r="N9" s="1"/>
      <c r="O9" s="1"/>
      <c r="P9" s="1"/>
      <c r="Q9" s="1"/>
    </row>
    <row r="10" spans="1:30" x14ac:dyDescent="0.25">
      <c r="A10" s="234" t="s">
        <v>2</v>
      </c>
      <c r="B10" s="235"/>
      <c r="C10" s="235"/>
      <c r="D10" s="235"/>
      <c r="E10" s="236"/>
      <c r="F10" s="236"/>
      <c r="G10" s="236"/>
      <c r="H10" s="236"/>
      <c r="I10" s="236"/>
      <c r="J10" s="236"/>
      <c r="K10" s="236"/>
      <c r="L10" s="236"/>
      <c r="M10" s="236"/>
      <c r="N10" s="236"/>
      <c r="O10" s="236"/>
      <c r="P10" s="236"/>
      <c r="Q10" s="237"/>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24" t="s">
        <v>4</v>
      </c>
      <c r="B14" s="225"/>
      <c r="C14" s="283"/>
      <c r="D14" s="284"/>
      <c r="E14" s="20"/>
      <c r="F14" s="398" t="str">
        <f>UPPER([1]OpenAccounts!$E$2)</f>
        <v/>
      </c>
      <c r="G14" s="398"/>
      <c r="H14" s="398"/>
      <c r="I14" s="398"/>
      <c r="J14" s="398"/>
      <c r="K14" s="398"/>
      <c r="L14" s="398"/>
      <c r="M14" s="398"/>
      <c r="N14" s="398"/>
      <c r="O14" s="398"/>
      <c r="P14" s="399"/>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2"/>
      <c r="B16" s="403"/>
      <c r="C16" s="404"/>
      <c r="D16" s="404"/>
      <c r="E16" s="35"/>
      <c r="F16" s="388"/>
      <c r="G16" s="388"/>
      <c r="H16" s="388"/>
      <c r="I16" s="388"/>
      <c r="J16" s="388"/>
      <c r="K16" s="388"/>
      <c r="L16" s="388"/>
      <c r="M16" s="388"/>
      <c r="N16" s="388"/>
      <c r="O16" s="388"/>
      <c r="P16" s="389"/>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2"/>
      <c r="B20" s="403"/>
      <c r="C20" s="404"/>
      <c r="D20" s="404"/>
      <c r="E20" s="35"/>
      <c r="F20" s="388"/>
      <c r="G20" s="388"/>
      <c r="H20" s="388"/>
      <c r="I20" s="388"/>
      <c r="J20" s="388"/>
      <c r="K20" s="388"/>
      <c r="L20" s="388"/>
      <c r="M20" s="388"/>
      <c r="N20" s="388"/>
      <c r="O20" s="388"/>
      <c r="P20" s="389"/>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21" t="s">
        <v>10</v>
      </c>
      <c r="B37" s="222"/>
      <c r="C37" s="283"/>
      <c r="D37" s="284"/>
      <c r="E37" s="22"/>
      <c r="F37" s="394" t="s">
        <v>11</v>
      </c>
      <c r="G37" s="394"/>
      <c r="H37" s="394"/>
      <c r="I37" s="394"/>
      <c r="J37" s="394"/>
      <c r="K37" s="394"/>
      <c r="L37" s="394"/>
      <c r="M37" s="394"/>
      <c r="N37" s="394"/>
      <c r="O37" s="394"/>
      <c r="P37" s="395"/>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34" t="s">
        <v>14</v>
      </c>
      <c r="B41" s="235"/>
      <c r="C41" s="235"/>
      <c r="D41" s="235"/>
      <c r="E41" s="236"/>
      <c r="F41" s="236"/>
      <c r="G41" s="236"/>
      <c r="H41" s="236"/>
      <c r="I41" s="236"/>
      <c r="J41" s="236"/>
      <c r="K41" s="236"/>
      <c r="L41" s="236"/>
      <c r="M41" s="236"/>
      <c r="N41" s="236"/>
      <c r="O41" s="236"/>
      <c r="P41" s="236"/>
      <c r="Q41" s="237"/>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42" t="s">
        <v>459</v>
      </c>
      <c r="G45" s="342"/>
      <c r="H45" s="342"/>
      <c r="I45" s="342"/>
      <c r="J45" s="342"/>
      <c r="K45" s="342"/>
      <c r="L45" s="342"/>
      <c r="M45" s="342"/>
      <c r="N45" s="342"/>
      <c r="O45" s="342"/>
      <c r="P45" s="52"/>
      <c r="Q45" s="2"/>
    </row>
    <row r="46" spans="1:17" x14ac:dyDescent="0.25">
      <c r="A46" s="224" t="s">
        <v>15</v>
      </c>
      <c r="B46" s="225"/>
      <c r="C46" s="283"/>
      <c r="D46" s="284"/>
      <c r="E46" s="20"/>
      <c r="F46" s="70" t="s">
        <v>17</v>
      </c>
      <c r="G46" s="43"/>
      <c r="H46" s="308">
        <f>[1]CorporationTax!$C$33</f>
        <v>44958</v>
      </c>
      <c r="I46" s="309"/>
      <c r="J46" s="411"/>
      <c r="K46" s="412"/>
      <c r="L46" s="411"/>
      <c r="M46" s="412"/>
      <c r="N46" s="411"/>
      <c r="O46" s="412"/>
      <c r="P46" s="56"/>
      <c r="Q46" s="2"/>
    </row>
    <row r="47" spans="1:17" x14ac:dyDescent="0.25">
      <c r="A47" s="6"/>
      <c r="B47" s="43"/>
      <c r="C47" s="43"/>
      <c r="D47" s="52"/>
      <c r="E47" s="20"/>
      <c r="F47" s="407" t="s">
        <v>965</v>
      </c>
      <c r="G47" s="407"/>
      <c r="H47" s="408"/>
      <c r="I47" s="408"/>
      <c r="J47" s="408"/>
      <c r="K47" s="408"/>
      <c r="L47" s="408"/>
      <c r="M47" s="408"/>
      <c r="N47" s="408"/>
      <c r="O47" s="408"/>
      <c r="P47" s="409"/>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39" t="s">
        <v>460</v>
      </c>
      <c r="G50" s="339"/>
      <c r="H50" s="339"/>
      <c r="I50" s="339"/>
      <c r="J50" s="339"/>
      <c r="K50" s="339"/>
      <c r="L50" s="339"/>
      <c r="M50" s="339"/>
      <c r="N50" s="339"/>
      <c r="O50" s="339"/>
      <c r="P50" s="41"/>
      <c r="Q50" s="2"/>
    </row>
    <row r="51" spans="1:17" x14ac:dyDescent="0.25">
      <c r="A51" s="221" t="s">
        <v>16</v>
      </c>
      <c r="B51" s="222"/>
      <c r="C51" s="283"/>
      <c r="D51" s="284"/>
      <c r="E51" s="22"/>
      <c r="F51" s="70" t="s">
        <v>18</v>
      </c>
      <c r="G51" s="45"/>
      <c r="H51" s="308">
        <f>[1]CorporationTax!$D$34</f>
        <v>45322</v>
      </c>
      <c r="I51" s="309"/>
      <c r="J51" s="413"/>
      <c r="K51" s="414"/>
      <c r="L51" s="413"/>
      <c r="M51" s="414"/>
      <c r="N51" s="413"/>
      <c r="O51" s="414"/>
      <c r="P51" s="161"/>
      <c r="Q51" s="2"/>
    </row>
    <row r="52" spans="1:17" x14ac:dyDescent="0.25">
      <c r="A52" s="11"/>
      <c r="B52" s="45"/>
      <c r="C52" s="45"/>
      <c r="D52" s="54"/>
      <c r="E52" s="22"/>
      <c r="F52" s="410" t="s">
        <v>965</v>
      </c>
      <c r="G52" s="410"/>
      <c r="H52" s="408"/>
      <c r="I52" s="408"/>
      <c r="J52" s="408"/>
      <c r="K52" s="408"/>
      <c r="L52" s="408"/>
      <c r="M52" s="408"/>
      <c r="N52" s="408"/>
      <c r="O52" s="408"/>
      <c r="P52" s="409"/>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12" t="s">
        <v>19</v>
      </c>
      <c r="B55" s="212"/>
      <c r="C55" s="212"/>
      <c r="D55" s="212"/>
      <c r="E55" s="212"/>
      <c r="F55" s="212"/>
      <c r="G55" s="212"/>
      <c r="H55" s="212"/>
      <c r="I55" s="212"/>
      <c r="J55" s="212"/>
      <c r="K55" s="212"/>
      <c r="L55" s="212"/>
      <c r="M55" s="212"/>
      <c r="N55" s="212"/>
      <c r="O55" s="212"/>
      <c r="P55" s="212"/>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42" t="s">
        <v>449</v>
      </c>
      <c r="G58" s="342"/>
      <c r="H58" s="342"/>
      <c r="I58" s="342"/>
      <c r="J58" s="43"/>
      <c r="K58" s="43"/>
      <c r="L58" s="43"/>
      <c r="M58" s="43"/>
      <c r="N58" s="43"/>
      <c r="O58" s="43"/>
      <c r="P58" s="52"/>
      <c r="Q58" s="2"/>
    </row>
    <row r="59" spans="1:17" x14ac:dyDescent="0.25">
      <c r="A59" s="224" t="s">
        <v>21</v>
      </c>
      <c r="B59" s="225"/>
      <c r="C59" s="283"/>
      <c r="D59" s="284"/>
      <c r="E59" s="20"/>
      <c r="F59" s="70" t="s">
        <v>22</v>
      </c>
      <c r="G59" s="57"/>
      <c r="H59" s="308"/>
      <c r="I59" s="309"/>
      <c r="J59" s="42"/>
      <c r="K59" s="42"/>
      <c r="L59" s="42"/>
      <c r="M59" s="42"/>
      <c r="N59" s="42"/>
      <c r="O59" s="42"/>
      <c r="P59" s="56"/>
      <c r="Q59" s="2"/>
    </row>
    <row r="60" spans="1:17" x14ac:dyDescent="0.25">
      <c r="A60" s="6"/>
      <c r="B60" s="43"/>
      <c r="C60" s="43"/>
      <c r="D60" s="52"/>
      <c r="E60" s="20"/>
      <c r="F60" s="407" t="s">
        <v>965</v>
      </c>
      <c r="G60" s="407"/>
      <c r="H60" s="408"/>
      <c r="I60" s="408"/>
      <c r="J60" s="408"/>
      <c r="K60" s="408"/>
      <c r="L60" s="408"/>
      <c r="M60" s="408"/>
      <c r="N60" s="408"/>
      <c r="O60" s="408"/>
      <c r="P60" s="409"/>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34" t="s">
        <v>23</v>
      </c>
      <c r="B64" s="235"/>
      <c r="C64" s="235"/>
      <c r="D64" s="235"/>
      <c r="E64" s="236"/>
      <c r="F64" s="236"/>
      <c r="G64" s="236"/>
      <c r="H64" s="236"/>
      <c r="I64" s="236"/>
      <c r="J64" s="236"/>
      <c r="K64" s="236"/>
      <c r="L64" s="236"/>
      <c r="M64" s="236"/>
      <c r="N64" s="236"/>
      <c r="O64" s="236"/>
      <c r="P64" s="236"/>
      <c r="Q64" s="237"/>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5">
      <c r="A69" s="6"/>
      <c r="B69" s="43"/>
      <c r="C69" s="43"/>
      <c r="D69" s="52"/>
      <c r="E69" s="20"/>
      <c r="F69" s="407" t="s">
        <v>965</v>
      </c>
      <c r="G69" s="407"/>
      <c r="H69" s="408"/>
      <c r="I69" s="408"/>
      <c r="J69" s="408"/>
      <c r="K69" s="408"/>
      <c r="L69" s="408"/>
      <c r="M69" s="408"/>
      <c r="N69" s="408"/>
      <c r="O69" s="408"/>
      <c r="P69" s="409"/>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5">
      <c r="A73" s="11"/>
      <c r="B73" s="45"/>
      <c r="C73" s="45"/>
      <c r="D73" s="54"/>
      <c r="E73" s="22"/>
      <c r="F73" s="410" t="s">
        <v>965</v>
      </c>
      <c r="G73" s="410"/>
      <c r="H73" s="408"/>
      <c r="I73" s="408"/>
      <c r="J73" s="408"/>
      <c r="K73" s="408"/>
      <c r="L73" s="408"/>
      <c r="M73" s="408"/>
      <c r="N73" s="408"/>
      <c r="O73" s="408"/>
      <c r="P73" s="409"/>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12" t="s">
        <v>28</v>
      </c>
      <c r="B76" s="212"/>
      <c r="C76" s="212"/>
      <c r="D76" s="212"/>
      <c r="E76" s="212"/>
      <c r="F76" s="212"/>
      <c r="G76" s="212"/>
      <c r="H76" s="212"/>
      <c r="I76" s="212"/>
      <c r="J76" s="212"/>
      <c r="K76" s="212"/>
      <c r="L76" s="212"/>
      <c r="M76" s="212"/>
      <c r="N76" s="212"/>
      <c r="O76" s="212"/>
      <c r="P76" s="212"/>
      <c r="Q76" s="2"/>
    </row>
    <row r="77" spans="1:17" x14ac:dyDescent="0.25">
      <c r="Q77" s="2"/>
    </row>
    <row r="78" spans="1:17" ht="29.25" customHeight="1" x14ac:dyDescent="0.25">
      <c r="A78" s="266" t="s">
        <v>966</v>
      </c>
      <c r="B78" s="266"/>
      <c r="C78" s="266"/>
      <c r="D78" s="266"/>
      <c r="E78" s="266"/>
      <c r="F78" s="266"/>
      <c r="G78" s="266"/>
      <c r="H78" s="266"/>
      <c r="I78" s="266"/>
      <c r="J78" s="58" t="s">
        <v>31</v>
      </c>
      <c r="K78" s="59"/>
      <c r="L78" s="60" t="s">
        <v>32</v>
      </c>
      <c r="M78" s="59" t="s">
        <v>29</v>
      </c>
      <c r="N78" s="59"/>
      <c r="O78" s="59" t="s">
        <v>30</v>
      </c>
    </row>
    <row r="81" spans="1:17" ht="15.75" x14ac:dyDescent="0.25">
      <c r="A81" s="231" t="s">
        <v>33</v>
      </c>
      <c r="B81" s="232"/>
      <c r="C81" s="232"/>
      <c r="D81" s="232"/>
      <c r="F81" s="233" t="s">
        <v>12</v>
      </c>
      <c r="G81" s="233"/>
      <c r="H81" s="233"/>
      <c r="I81" s="233"/>
      <c r="J81" s="233"/>
      <c r="K81" s="233"/>
      <c r="L81" s="233"/>
      <c r="M81" s="233"/>
      <c r="N81" s="233"/>
      <c r="O81" s="233"/>
      <c r="P81" s="233"/>
      <c r="Q81" s="233"/>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34"/>
      <c r="B83" s="235"/>
      <c r="C83" s="235"/>
      <c r="D83" s="235"/>
      <c r="E83" s="236"/>
      <c r="F83" s="236"/>
      <c r="G83" s="236"/>
      <c r="H83" s="236"/>
      <c r="I83" s="236"/>
      <c r="J83" s="236"/>
      <c r="K83" s="236"/>
      <c r="L83" s="236"/>
      <c r="M83" s="236"/>
      <c r="N83" s="236"/>
      <c r="O83" s="236"/>
      <c r="P83" s="236"/>
      <c r="Q83" s="237"/>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417" t="s">
        <v>39</v>
      </c>
      <c r="B103" s="345"/>
      <c r="C103" s="345"/>
      <c r="D103" s="345"/>
      <c r="E103" s="345"/>
      <c r="F103" s="345"/>
      <c r="G103" s="345"/>
      <c r="H103" s="345"/>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42" t="s">
        <v>216</v>
      </c>
      <c r="I106" s="340"/>
      <c r="J106" s="340"/>
      <c r="K106" s="340"/>
      <c r="L106" s="340"/>
      <c r="M106" s="340"/>
      <c r="N106" s="340"/>
      <c r="O106" s="340"/>
      <c r="P106" s="341"/>
      <c r="Q106" s="2"/>
    </row>
    <row r="107" spans="1:17" x14ac:dyDescent="0.25">
      <c r="A107" s="224" t="s">
        <v>36</v>
      </c>
      <c r="B107" s="225"/>
      <c r="C107" s="283"/>
      <c r="D107" s="284"/>
      <c r="E107" s="20"/>
      <c r="F107" s="70" t="s">
        <v>49</v>
      </c>
      <c r="G107" s="27"/>
      <c r="H107" s="308"/>
      <c r="I107" s="329"/>
      <c r="J107" s="330"/>
      <c r="K107" s="330"/>
      <c r="L107" s="330"/>
      <c r="M107" s="330"/>
      <c r="N107" s="330"/>
      <c r="O107" s="331"/>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39" t="s">
        <v>217</v>
      </c>
      <c r="I110" s="340"/>
      <c r="J110" s="340"/>
      <c r="K110" s="340"/>
      <c r="L110" s="340"/>
      <c r="M110" s="340"/>
      <c r="N110" s="340"/>
      <c r="O110" s="340"/>
      <c r="P110" s="341"/>
      <c r="Q110" s="2"/>
    </row>
    <row r="111" spans="1:17" x14ac:dyDescent="0.25">
      <c r="A111" s="221" t="s">
        <v>37</v>
      </c>
      <c r="B111" s="222"/>
      <c r="C111" s="283"/>
      <c r="D111" s="284"/>
      <c r="E111" s="22"/>
      <c r="F111" s="70" t="s">
        <v>50</v>
      </c>
      <c r="G111" s="40"/>
      <c r="H111" s="308"/>
      <c r="I111" s="329"/>
      <c r="J111" s="330"/>
      <c r="K111" s="330"/>
      <c r="L111" s="330"/>
      <c r="M111" s="330"/>
      <c r="N111" s="330"/>
      <c r="O111" s="331"/>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42" t="s">
        <v>216</v>
      </c>
      <c r="I115" s="340"/>
      <c r="J115" s="340"/>
      <c r="K115" s="340"/>
      <c r="L115" s="340"/>
      <c r="M115" s="340"/>
      <c r="N115" s="340"/>
      <c r="O115" s="340"/>
      <c r="P115" s="341"/>
      <c r="Q115" s="2"/>
    </row>
    <row r="116" spans="1:17" x14ac:dyDescent="0.25">
      <c r="A116" s="224" t="s">
        <v>36</v>
      </c>
      <c r="B116" s="225"/>
      <c r="C116" s="283"/>
      <c r="D116" s="284"/>
      <c r="E116" s="20"/>
      <c r="F116" s="70" t="s">
        <v>52</v>
      </c>
      <c r="G116" s="27"/>
      <c r="H116" s="308"/>
      <c r="I116" s="329"/>
      <c r="J116" s="330"/>
      <c r="K116" s="330"/>
      <c r="L116" s="330"/>
      <c r="M116" s="330"/>
      <c r="N116" s="330"/>
      <c r="O116" s="331"/>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39" t="s">
        <v>217</v>
      </c>
      <c r="I119" s="340"/>
      <c r="J119" s="340"/>
      <c r="K119" s="340"/>
      <c r="L119" s="340"/>
      <c r="M119" s="340"/>
      <c r="N119" s="340"/>
      <c r="O119" s="340"/>
      <c r="P119" s="341"/>
      <c r="Q119" s="2"/>
    </row>
    <row r="120" spans="1:17" x14ac:dyDescent="0.25">
      <c r="A120" s="221" t="s">
        <v>37</v>
      </c>
      <c r="B120" s="222"/>
      <c r="C120" s="283"/>
      <c r="D120" s="284"/>
      <c r="E120" s="22"/>
      <c r="F120" s="70" t="s">
        <v>53</v>
      </c>
      <c r="G120" s="40"/>
      <c r="H120" s="308"/>
      <c r="I120" s="329"/>
      <c r="J120" s="330"/>
      <c r="K120" s="330"/>
      <c r="L120" s="330"/>
      <c r="M120" s="330"/>
      <c r="N120" s="330"/>
      <c r="O120" s="331"/>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417" t="s">
        <v>40</v>
      </c>
      <c r="B123" s="345"/>
      <c r="C123" s="345"/>
      <c r="D123" s="345"/>
      <c r="E123" s="345"/>
      <c r="F123" s="345"/>
      <c r="G123" s="345"/>
      <c r="H123" s="345"/>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42" t="s">
        <v>218</v>
      </c>
      <c r="I126" s="340"/>
      <c r="J126" s="340"/>
      <c r="K126" s="340"/>
      <c r="L126" s="340"/>
      <c r="M126" s="340"/>
      <c r="N126" s="340"/>
      <c r="O126" s="340"/>
      <c r="P126" s="341"/>
      <c r="Q126" s="2"/>
    </row>
    <row r="127" spans="1:17" x14ac:dyDescent="0.25">
      <c r="A127" s="224" t="s">
        <v>36</v>
      </c>
      <c r="B127" s="225"/>
      <c r="C127" s="283"/>
      <c r="D127" s="284"/>
      <c r="E127" s="20"/>
      <c r="F127" s="70" t="s">
        <v>51</v>
      </c>
      <c r="G127" s="27"/>
      <c r="H127" s="308"/>
      <c r="I127" s="329"/>
      <c r="J127" s="330"/>
      <c r="K127" s="330"/>
      <c r="L127" s="330"/>
      <c r="M127" s="330"/>
      <c r="N127" s="330"/>
      <c r="O127" s="331"/>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39" t="s">
        <v>219</v>
      </c>
      <c r="I130" s="340"/>
      <c r="J130" s="340"/>
      <c r="K130" s="340"/>
      <c r="L130" s="340"/>
      <c r="M130" s="340"/>
      <c r="N130" s="340"/>
      <c r="O130" s="340"/>
      <c r="P130" s="341"/>
      <c r="Q130" s="2"/>
    </row>
    <row r="131" spans="1:17" x14ac:dyDescent="0.25">
      <c r="A131" s="221" t="s">
        <v>37</v>
      </c>
      <c r="B131" s="222"/>
      <c r="C131" s="283"/>
      <c r="D131" s="284"/>
      <c r="E131" s="22"/>
      <c r="F131" s="70" t="s">
        <v>54</v>
      </c>
      <c r="G131" s="40"/>
      <c r="H131" s="308"/>
      <c r="I131" s="329"/>
      <c r="J131" s="330"/>
      <c r="K131" s="330"/>
      <c r="L131" s="330"/>
      <c r="M131" s="330"/>
      <c r="N131" s="330"/>
      <c r="O131" s="331"/>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42" t="s">
        <v>218</v>
      </c>
      <c r="I135" s="340"/>
      <c r="J135" s="340"/>
      <c r="K135" s="340"/>
      <c r="L135" s="340"/>
      <c r="M135" s="340"/>
      <c r="N135" s="340"/>
      <c r="O135" s="340"/>
      <c r="P135" s="341"/>
      <c r="Q135" s="2"/>
    </row>
    <row r="136" spans="1:17" x14ac:dyDescent="0.25">
      <c r="A136" s="224" t="s">
        <v>36</v>
      </c>
      <c r="B136" s="225"/>
      <c r="C136" s="283"/>
      <c r="D136" s="284"/>
      <c r="E136" s="20"/>
      <c r="F136" s="70" t="s">
        <v>55</v>
      </c>
      <c r="G136" s="27"/>
      <c r="H136" s="308"/>
      <c r="I136" s="329"/>
      <c r="J136" s="330"/>
      <c r="K136" s="330"/>
      <c r="L136" s="330"/>
      <c r="M136" s="330"/>
      <c r="N136" s="330"/>
      <c r="O136" s="331"/>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5">
      <c r="A140" s="221" t="s">
        <v>37</v>
      </c>
      <c r="B140" s="222"/>
      <c r="C140" s="283"/>
      <c r="D140" s="284"/>
      <c r="E140" s="22"/>
      <c r="F140" s="70" t="s">
        <v>57</v>
      </c>
      <c r="H140" s="308"/>
      <c r="I140" s="329"/>
      <c r="J140" s="330"/>
      <c r="K140" s="330"/>
      <c r="L140" s="330"/>
      <c r="M140" s="330"/>
      <c r="N140" s="330"/>
      <c r="O140" s="331"/>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42" t="s">
        <v>221</v>
      </c>
      <c r="I144" s="340"/>
      <c r="J144" s="340"/>
      <c r="K144" s="340"/>
      <c r="L144" s="340"/>
      <c r="M144" s="340"/>
      <c r="N144" s="340"/>
      <c r="O144" s="340"/>
      <c r="P144" s="341"/>
      <c r="Q144" s="2"/>
    </row>
    <row r="145" spans="1:17" x14ac:dyDescent="0.25">
      <c r="A145" s="224" t="s">
        <v>43</v>
      </c>
      <c r="B145" s="225"/>
      <c r="C145" s="283"/>
      <c r="D145" s="284"/>
      <c r="E145" s="20"/>
      <c r="F145" s="70" t="s">
        <v>56</v>
      </c>
      <c r="G145" s="27"/>
      <c r="H145" s="308"/>
      <c r="I145" s="329"/>
      <c r="J145" s="330"/>
      <c r="K145" s="330"/>
      <c r="L145" s="330"/>
      <c r="M145" s="330"/>
      <c r="N145" s="330"/>
      <c r="O145" s="331"/>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31" t="s">
        <v>58</v>
      </c>
      <c r="B149" s="232"/>
      <c r="C149" s="232"/>
      <c r="D149" s="232"/>
      <c r="F149" s="233"/>
      <c r="G149" s="233"/>
      <c r="H149" s="233"/>
      <c r="I149" s="233"/>
      <c r="J149" s="233"/>
      <c r="K149" s="233"/>
      <c r="L149" s="233"/>
      <c r="M149" s="233"/>
      <c r="N149" s="233"/>
      <c r="O149" s="233"/>
      <c r="P149" s="233"/>
      <c r="Q149" s="233"/>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34" t="str">
        <f>"Profit and Loss account for the year ended "&amp;TEXT(N2,"dd Mmm yyyy")</f>
        <v>Profit and Loss account for the year ended 31 Jan 2024</v>
      </c>
      <c r="B151" s="235"/>
      <c r="C151" s="235"/>
      <c r="D151" s="235"/>
      <c r="E151" s="236"/>
      <c r="F151" s="236"/>
      <c r="G151" s="236"/>
      <c r="H151" s="236"/>
      <c r="I151" s="236"/>
      <c r="J151" s="236"/>
      <c r="K151" s="236"/>
      <c r="L151" s="236"/>
      <c r="M151" s="236"/>
      <c r="N151" s="236"/>
      <c r="O151" s="236"/>
      <c r="P151" s="236"/>
      <c r="Q151" s="237"/>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418" t="str">
        <f>TEXT((YEARFRAC(J2,N2)*12),"0")&amp;" months to "&amp;TEXT(N2,"dd Mmm yyyy")&amp;"."</f>
        <v>12 months to 31 Jan 2024.</v>
      </c>
      <c r="G156" s="418"/>
      <c r="H156" s="418"/>
      <c r="I156" s="418"/>
      <c r="J156" s="72"/>
      <c r="K156" s="72"/>
      <c r="L156" s="239" t="str">
        <f>IF(H72&gt;0,TEXT(H72,"yyyy"),"")</f>
        <v/>
      </c>
      <c r="M156" s="239"/>
      <c r="N156" s="239"/>
      <c r="O156" s="239"/>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419" t="s">
        <v>80</v>
      </c>
      <c r="B197" s="419"/>
      <c r="C197" s="419"/>
      <c r="D197" s="419"/>
      <c r="E197" s="419"/>
      <c r="F197" s="419"/>
      <c r="G197" s="419"/>
      <c r="H197" s="419"/>
      <c r="I197" s="419"/>
      <c r="J197" s="419"/>
      <c r="K197" s="419"/>
      <c r="L197" s="419"/>
      <c r="M197" s="419"/>
      <c r="N197" s="419"/>
      <c r="O197" s="419"/>
      <c r="P197" s="419"/>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12" t="s">
        <v>84</v>
      </c>
      <c r="B207" s="212"/>
      <c r="C207" s="212"/>
      <c r="D207" s="212"/>
      <c r="E207" s="212"/>
      <c r="F207" s="212"/>
      <c r="G207" s="212"/>
      <c r="H207" s="212"/>
      <c r="I207" s="212"/>
      <c r="J207" s="212"/>
      <c r="K207" s="212"/>
      <c r="L207" s="212"/>
      <c r="M207" s="212"/>
      <c r="N207" s="212"/>
      <c r="O207" s="212"/>
      <c r="P207" s="212"/>
    </row>
    <row r="209" spans="1:17" x14ac:dyDescent="0.25">
      <c r="A209" s="212" t="s">
        <v>85</v>
      </c>
      <c r="B209" s="345"/>
      <c r="C209" s="345"/>
      <c r="D209" s="345"/>
      <c r="E209" s="345"/>
      <c r="F209" s="345"/>
      <c r="G209" s="345"/>
      <c r="H209" s="345"/>
      <c r="I209" s="345"/>
      <c r="J209" s="345"/>
      <c r="K209" s="345"/>
      <c r="L209" s="345"/>
      <c r="M209" s="345"/>
      <c r="N209" s="345"/>
      <c r="O209" s="345"/>
      <c r="P209" s="345"/>
    </row>
    <row r="212" spans="1:17" ht="15.75" x14ac:dyDescent="0.25">
      <c r="A212" s="231" t="s">
        <v>86</v>
      </c>
      <c r="B212" s="232"/>
      <c r="C212" s="232"/>
      <c r="D212" s="232"/>
      <c r="F212" s="233"/>
      <c r="G212" s="233"/>
      <c r="H212" s="233"/>
      <c r="I212" s="233"/>
      <c r="J212" s="233"/>
      <c r="K212" s="233"/>
      <c r="L212" s="233"/>
      <c r="M212" s="233"/>
      <c r="N212" s="233"/>
      <c r="O212" s="233"/>
      <c r="P212" s="233"/>
      <c r="Q212" s="233"/>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72"/>
      <c r="B214" s="273"/>
      <c r="C214" s="273"/>
      <c r="D214" s="273"/>
      <c r="E214" s="273"/>
      <c r="F214" s="273"/>
      <c r="G214" s="273"/>
      <c r="H214" s="273"/>
      <c r="I214" s="273"/>
      <c r="J214" s="273"/>
      <c r="K214" s="273"/>
      <c r="L214" s="273"/>
      <c r="M214" s="273"/>
      <c r="N214" s="273"/>
      <c r="O214" s="273"/>
      <c r="P214" s="273"/>
      <c r="Q214" s="274"/>
    </row>
    <row r="215" spans="1:17" ht="45" customHeight="1" x14ac:dyDescent="0.4">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38" t="str">
        <f>F156</f>
        <v>12 months to 31 Jan 2024.</v>
      </c>
      <c r="G217" s="239"/>
      <c r="H217" s="239"/>
      <c r="I217" s="239"/>
      <c r="J217" s="140"/>
      <c r="K217" s="140"/>
      <c r="L217" s="238" t="str">
        <f>IF(H72&gt;0,TEXT(H72,"yyyy"),"")</f>
        <v/>
      </c>
      <c r="M217" s="239"/>
      <c r="N217" s="239"/>
      <c r="O217" s="239"/>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303" t="s">
        <v>420</v>
      </c>
      <c r="G223" s="387"/>
      <c r="H223" s="387"/>
      <c r="I223" s="387"/>
      <c r="J223" s="142"/>
      <c r="K223" s="151"/>
      <c r="L223" s="303" t="s">
        <v>420</v>
      </c>
      <c r="M223" s="387"/>
      <c r="N223" s="387"/>
      <c r="O223" s="387"/>
      <c r="P223" s="41"/>
      <c r="Q223" s="2"/>
    </row>
    <row r="224" spans="1:17" ht="18.75" x14ac:dyDescent="0.4">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345" t="s">
        <v>209</v>
      </c>
      <c r="B230" s="345"/>
      <c r="C230" s="345"/>
      <c r="D230" s="345"/>
      <c r="E230" s="345"/>
      <c r="F230" s="345"/>
      <c r="G230" s="345"/>
      <c r="H230" s="345"/>
      <c r="I230" s="345"/>
      <c r="J230" s="345"/>
      <c r="K230" s="345"/>
      <c r="L230" s="345"/>
      <c r="M230" s="345"/>
      <c r="N230" s="345"/>
      <c r="O230" s="345"/>
      <c r="Q230" s="2"/>
    </row>
    <row r="231" spans="1:17" x14ac:dyDescent="0.25">
      <c r="Q231" s="2"/>
    </row>
    <row r="232" spans="1:17" ht="99.95" customHeight="1" x14ac:dyDescent="0.25">
      <c r="A232" s="213"/>
      <c r="B232" s="346"/>
      <c r="C232" s="347"/>
      <c r="D232" s="347"/>
      <c r="E232" s="347"/>
      <c r="F232" s="347"/>
      <c r="G232" s="347"/>
      <c r="H232" s="347"/>
      <c r="I232" s="347"/>
      <c r="J232" s="347"/>
      <c r="K232" s="347"/>
      <c r="L232" s="347"/>
      <c r="M232" s="347"/>
      <c r="N232" s="347"/>
      <c r="O232" s="347"/>
      <c r="P232" s="348"/>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31" t="s">
        <v>88</v>
      </c>
      <c r="B235" s="232"/>
      <c r="C235" s="232"/>
      <c r="D235" s="232"/>
      <c r="F235" s="233"/>
      <c r="G235" s="233"/>
      <c r="H235" s="233"/>
      <c r="I235" s="233"/>
      <c r="J235" s="233"/>
      <c r="K235" s="233"/>
      <c r="L235" s="233"/>
      <c r="M235" s="233"/>
      <c r="N235" s="233"/>
      <c r="O235" s="233"/>
      <c r="P235" s="233"/>
      <c r="Q235" s="233"/>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34" t="str">
        <f>"Balance sheet for the year ended "&amp;TEXT(N2,"dd Mmm yyyy")</f>
        <v>Balance sheet for the year ended 31 Jan 2024</v>
      </c>
      <c r="B237" s="235"/>
      <c r="C237" s="235"/>
      <c r="D237" s="235"/>
      <c r="E237" s="236"/>
      <c r="F237" s="236"/>
      <c r="G237" s="236"/>
      <c r="H237" s="236"/>
      <c r="I237" s="236"/>
      <c r="J237" s="236"/>
      <c r="K237" s="236"/>
      <c r="L237" s="236"/>
      <c r="M237" s="236"/>
      <c r="N237" s="236"/>
      <c r="O237" s="236"/>
      <c r="P237" s="236"/>
      <c r="Q237" s="237"/>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38" t="str">
        <f>TEXT(N2,"yyyy")</f>
        <v>2024</v>
      </c>
      <c r="G242" s="239"/>
      <c r="H242" s="239"/>
      <c r="I242" s="239"/>
      <c r="J242" s="140"/>
      <c r="K242" s="140"/>
      <c r="L242" s="238" t="str">
        <f>IF(H72&gt;0,TEXT(H72,"yyyy"),"")</f>
        <v/>
      </c>
      <c r="M242" s="239"/>
      <c r="N242" s="239"/>
      <c r="O242" s="239"/>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04" t="s">
        <v>420</v>
      </c>
      <c r="G245" s="420"/>
      <c r="H245" s="420"/>
      <c r="I245" s="420"/>
      <c r="J245" s="26"/>
      <c r="K245" s="27"/>
      <c r="L245" s="304" t="s">
        <v>420</v>
      </c>
      <c r="M245" s="420"/>
      <c r="N245" s="420"/>
      <c r="O245" s="420"/>
      <c r="P245" s="26"/>
      <c r="Q245" s="2"/>
    </row>
    <row r="246" spans="1:17" ht="16.5" x14ac:dyDescent="0.3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38" t="s">
        <v>104</v>
      </c>
      <c r="B255" s="239"/>
      <c r="C255" s="72"/>
      <c r="D255" s="72"/>
      <c r="E255" s="72"/>
      <c r="F255" s="238" t="str">
        <f>TEXT(N2,"yyyy")</f>
        <v>2024</v>
      </c>
      <c r="G255" s="239"/>
      <c r="H255" s="239"/>
      <c r="I255" s="239"/>
      <c r="J255" s="182"/>
      <c r="K255" s="140"/>
      <c r="L255" s="238" t="str">
        <f>IF(HJ72&gt;0,TEXT(H72,"yyyy"),"")</f>
        <v/>
      </c>
      <c r="M255" s="239"/>
      <c r="N255" s="239"/>
      <c r="O255" s="239"/>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5">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31" t="s">
        <v>124</v>
      </c>
      <c r="B290" s="232"/>
      <c r="C290" s="232"/>
      <c r="D290" s="232"/>
      <c r="F290" s="233"/>
      <c r="G290" s="233"/>
      <c r="H290" s="233"/>
      <c r="I290" s="233"/>
      <c r="J290" s="233"/>
      <c r="K290" s="233"/>
      <c r="L290" s="233"/>
      <c r="M290" s="233"/>
      <c r="N290" s="233"/>
      <c r="O290" s="233"/>
      <c r="P290" s="233"/>
      <c r="Q290" s="233"/>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34" t="str">
        <f>"Balance sheet for the year ended "&amp;TEXT(N2,"dd Mmm yyyy")</f>
        <v>Balance sheet for the year ended 31 Jan 2024</v>
      </c>
      <c r="B292" s="235"/>
      <c r="C292" s="235"/>
      <c r="D292" s="235"/>
      <c r="E292" s="236"/>
      <c r="F292" s="236"/>
      <c r="G292" s="236"/>
      <c r="H292" s="236"/>
      <c r="I292" s="236"/>
      <c r="J292" s="236"/>
      <c r="K292" s="236"/>
      <c r="L292" s="236"/>
      <c r="M292" s="236"/>
      <c r="N292" s="236"/>
      <c r="O292" s="236"/>
      <c r="P292" s="236"/>
      <c r="Q292" s="237"/>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326" t="s">
        <v>125</v>
      </c>
      <c r="B294" s="212"/>
      <c r="C294" s="212"/>
      <c r="D294" s="212"/>
      <c r="E294" s="212"/>
      <c r="F294" s="212"/>
      <c r="G294" s="212"/>
      <c r="H294" s="212"/>
      <c r="I294" s="212"/>
      <c r="J294" s="212"/>
      <c r="K294" s="212"/>
      <c r="L294" s="212"/>
      <c r="M294" s="212"/>
      <c r="N294" s="212"/>
      <c r="O294" s="212"/>
      <c r="P294" s="212"/>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38" t="s">
        <v>126</v>
      </c>
      <c r="B296" s="239"/>
      <c r="C296" s="72"/>
      <c r="D296" s="72"/>
      <c r="E296" s="72"/>
      <c r="F296" s="140" t="str">
        <f>TEXT(N2,"yyyy")</f>
        <v>2024</v>
      </c>
      <c r="G296" s="140"/>
      <c r="H296" s="140"/>
      <c r="I296" s="140"/>
      <c r="J296" s="140"/>
      <c r="K296" s="140"/>
      <c r="L296" s="238" t="str">
        <f>IF(H72&gt;0,TEXT(H72,"yyyy"),"")</f>
        <v/>
      </c>
      <c r="M296" s="239"/>
      <c r="N296" s="239"/>
      <c r="O296" s="239"/>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303" t="s">
        <v>420</v>
      </c>
      <c r="G302" s="367"/>
      <c r="H302" s="367"/>
      <c r="I302" s="367"/>
      <c r="J302" s="41"/>
      <c r="K302" s="40"/>
      <c r="L302" s="303" t="s">
        <v>420</v>
      </c>
      <c r="M302" s="367"/>
      <c r="N302" s="367"/>
      <c r="O302" s="367"/>
      <c r="P302" s="41"/>
      <c r="Q302" s="2"/>
    </row>
    <row r="303" spans="1:17" x14ac:dyDescent="0.25">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12" t="s">
        <v>136</v>
      </c>
      <c r="B312" s="212"/>
      <c r="C312" s="212"/>
      <c r="D312" s="212"/>
      <c r="E312" s="212"/>
      <c r="F312" s="212"/>
      <c r="G312" s="212"/>
      <c r="H312" s="212"/>
      <c r="I312" s="212"/>
      <c r="J312" s="212"/>
      <c r="K312" s="212"/>
      <c r="L312" s="212"/>
      <c r="M312" s="212"/>
      <c r="N312" s="212"/>
      <c r="O312" s="212"/>
      <c r="P312" s="212"/>
      <c r="Q312" s="38"/>
    </row>
    <row r="313" spans="1:17" x14ac:dyDescent="0.25">
      <c r="Q313" s="38"/>
    </row>
    <row r="314" spans="1:17" ht="30.75" customHeight="1" x14ac:dyDescent="0.25">
      <c r="A314" s="212" t="s">
        <v>135</v>
      </c>
      <c r="B314" s="212"/>
      <c r="C314" s="212"/>
      <c r="D314" s="212"/>
      <c r="E314" s="212"/>
      <c r="F314" s="212"/>
      <c r="G314" s="212"/>
      <c r="H314" s="212"/>
      <c r="I314" s="212"/>
      <c r="J314" s="212"/>
      <c r="K314" s="212"/>
      <c r="L314" s="212"/>
      <c r="M314" s="212"/>
      <c r="N314" s="212"/>
      <c r="O314" s="212"/>
      <c r="P314" s="212"/>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10" t="s">
        <v>139</v>
      </c>
      <c r="E319" s="310"/>
      <c r="F319" s="310"/>
      <c r="G319" s="310"/>
      <c r="H319" s="310"/>
      <c r="I319" s="310"/>
      <c r="J319" s="310"/>
      <c r="K319" s="310"/>
      <c r="L319" s="310"/>
      <c r="M319" s="310"/>
      <c r="N319" s="310"/>
      <c r="O319" s="310"/>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10" t="s">
        <v>140</v>
      </c>
      <c r="E323" s="310"/>
      <c r="F323" s="310"/>
      <c r="G323" s="310"/>
      <c r="H323" s="310"/>
      <c r="I323" s="310"/>
      <c r="J323" s="310"/>
      <c r="K323" s="310"/>
      <c r="L323" s="310"/>
      <c r="M323" s="310"/>
      <c r="N323" s="310"/>
      <c r="O323" s="310"/>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10" t="s">
        <v>141</v>
      </c>
      <c r="E327" s="310"/>
      <c r="F327" s="310"/>
      <c r="G327" s="310"/>
      <c r="H327" s="310"/>
      <c r="I327" s="310"/>
      <c r="J327" s="310"/>
      <c r="K327" s="310"/>
      <c r="L327" s="310"/>
      <c r="M327" s="310"/>
      <c r="N327" s="310"/>
      <c r="O327" s="310"/>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12" t="s">
        <v>142</v>
      </c>
      <c r="B330" s="345"/>
      <c r="C330" s="345"/>
      <c r="D330" s="345"/>
      <c r="E330" s="345"/>
      <c r="F330" s="345"/>
      <c r="G330" s="345"/>
      <c r="H330" s="345"/>
      <c r="I330" s="345"/>
      <c r="J330" s="345"/>
      <c r="K330" s="345"/>
      <c r="L330" s="345"/>
      <c r="M330" s="345"/>
      <c r="N330" s="345"/>
      <c r="O330" s="345"/>
      <c r="P330" s="345"/>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10" t="s">
        <v>967</v>
      </c>
      <c r="E333" s="310"/>
      <c r="F333" s="310"/>
      <c r="G333" s="310"/>
      <c r="H333" s="310"/>
      <c r="I333" s="310"/>
      <c r="J333" s="310"/>
      <c r="K333" s="310"/>
      <c r="L333" s="310"/>
      <c r="M333" s="310"/>
      <c r="N333" s="310"/>
      <c r="O333" s="310"/>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12" t="s">
        <v>143</v>
      </c>
      <c r="B336" s="345"/>
      <c r="C336" s="345"/>
      <c r="D336" s="345"/>
      <c r="E336" s="345"/>
      <c r="F336" s="345"/>
      <c r="G336" s="345"/>
      <c r="H336" s="345"/>
      <c r="I336" s="345"/>
      <c r="J336" s="345"/>
      <c r="K336" s="345"/>
      <c r="L336" s="345"/>
      <c r="M336" s="345"/>
      <c r="N336" s="345"/>
      <c r="O336" s="345"/>
      <c r="P336" s="345"/>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10" t="s">
        <v>144</v>
      </c>
      <c r="E339" s="310"/>
      <c r="F339" s="310"/>
      <c r="G339" s="310"/>
      <c r="H339" s="310"/>
      <c r="I339" s="310"/>
      <c r="J339" s="310"/>
      <c r="K339" s="310"/>
      <c r="L339" s="310"/>
      <c r="M339" s="310"/>
      <c r="N339" s="310"/>
      <c r="O339" s="310"/>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31" t="s">
        <v>145</v>
      </c>
      <c r="B343" s="232"/>
      <c r="C343" s="232"/>
      <c r="D343" s="232"/>
      <c r="F343" s="311"/>
      <c r="G343" s="311"/>
      <c r="H343" s="311"/>
      <c r="I343" s="311"/>
      <c r="J343" s="311"/>
      <c r="K343" s="311"/>
      <c r="L343" s="311"/>
      <c r="M343" s="311"/>
      <c r="N343" s="311"/>
      <c r="O343" s="311"/>
      <c r="P343" s="311"/>
      <c r="Q343" s="311"/>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5">
      <c r="A346" s="211" t="s">
        <v>146</v>
      </c>
      <c r="B346" s="212"/>
      <c r="C346" s="212"/>
      <c r="D346" s="212"/>
      <c r="E346" s="212"/>
      <c r="F346" s="212"/>
      <c r="G346" s="212"/>
      <c r="H346" s="212"/>
      <c r="I346" s="212"/>
      <c r="J346" s="212"/>
      <c r="K346" s="212"/>
      <c r="L346" s="212"/>
      <c r="M346" s="212"/>
      <c r="N346" s="212"/>
      <c r="O346" s="212"/>
      <c r="P346" s="212"/>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38" t="s">
        <v>147</v>
      </c>
      <c r="B348" s="239"/>
      <c r="C348" s="72"/>
      <c r="D348" s="72"/>
      <c r="E348" s="72"/>
      <c r="F348" s="238" t="s">
        <v>148</v>
      </c>
      <c r="G348" s="238"/>
      <c r="H348" s="238"/>
      <c r="I348" s="238"/>
      <c r="J348" s="238"/>
      <c r="K348" s="238"/>
      <c r="L348" s="238"/>
      <c r="M348" s="238"/>
      <c r="N348" s="238"/>
      <c r="O348" s="238"/>
      <c r="P348" s="238"/>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7" t="s">
        <v>149</v>
      </c>
      <c r="B351" s="318"/>
      <c r="C351" s="319"/>
      <c r="D351" s="319"/>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81" t="s">
        <v>150</v>
      </c>
      <c r="B354" s="382"/>
      <c r="C354" s="383"/>
      <c r="D354" s="383"/>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433" t="s">
        <v>151</v>
      </c>
      <c r="B357" s="434"/>
      <c r="C357" s="383"/>
      <c r="D357" s="383"/>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81" t="s">
        <v>195</v>
      </c>
      <c r="B372" s="382"/>
      <c r="C372" s="384"/>
      <c r="D372" s="384"/>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81" t="s">
        <v>156</v>
      </c>
      <c r="B388" s="382"/>
      <c r="C388" s="383"/>
      <c r="D388" s="383"/>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81" t="s">
        <v>159</v>
      </c>
      <c r="B400" s="382"/>
      <c r="C400" s="384"/>
      <c r="D400" s="384"/>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433" t="s">
        <v>160</v>
      </c>
      <c r="B403" s="434"/>
      <c r="C403" s="383"/>
      <c r="D403" s="383"/>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81" t="s">
        <v>161</v>
      </c>
      <c r="B406" s="382"/>
      <c r="C406" s="384"/>
      <c r="D406" s="384"/>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7" t="s">
        <v>163</v>
      </c>
      <c r="B415" s="318"/>
      <c r="C415" s="319"/>
      <c r="D415" s="319"/>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81" t="s">
        <v>164</v>
      </c>
      <c r="B418" s="382"/>
      <c r="C418" s="384"/>
      <c r="D418" s="384"/>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433" t="s">
        <v>165</v>
      </c>
      <c r="B421" s="434"/>
      <c r="C421" s="383"/>
      <c r="D421" s="383"/>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81" t="s">
        <v>166</v>
      </c>
      <c r="B424" s="382"/>
      <c r="C424" s="384"/>
      <c r="D424" s="384"/>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433" t="s">
        <v>167</v>
      </c>
      <c r="B427" s="434"/>
      <c r="C427" s="383"/>
      <c r="D427" s="383"/>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81" t="s">
        <v>168</v>
      </c>
      <c r="B430" s="382"/>
      <c r="C430" s="384"/>
      <c r="D430" s="384"/>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31" t="s">
        <v>145</v>
      </c>
      <c r="B434" s="232"/>
      <c r="C434" s="232"/>
      <c r="D434" s="232"/>
      <c r="F434" s="233" t="s">
        <v>12</v>
      </c>
      <c r="G434" s="233"/>
      <c r="H434" s="233"/>
      <c r="I434" s="233"/>
      <c r="J434" s="233"/>
      <c r="K434" s="233"/>
      <c r="L434" s="233"/>
      <c r="M434" s="233"/>
      <c r="N434" s="233"/>
      <c r="O434" s="233"/>
      <c r="P434" s="233"/>
      <c r="Q434" s="233"/>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34" t="s">
        <v>149</v>
      </c>
      <c r="B436" s="235"/>
      <c r="C436" s="235"/>
      <c r="D436" s="235"/>
      <c r="E436" s="236"/>
      <c r="F436" s="236"/>
      <c r="G436" s="236"/>
      <c r="H436" s="236"/>
      <c r="I436" s="236"/>
      <c r="J436" s="236"/>
      <c r="K436" s="236"/>
      <c r="L436" s="236"/>
      <c r="M436" s="236"/>
      <c r="N436" s="236"/>
      <c r="O436" s="236"/>
      <c r="P436" s="236"/>
      <c r="Q436" s="237"/>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299" t="s">
        <v>180</v>
      </c>
      <c r="B441" s="300"/>
      <c r="C441" s="301"/>
      <c r="D441" s="301"/>
      <c r="E441" s="301"/>
      <c r="F441" s="301"/>
      <c r="G441" s="301"/>
      <c r="H441" s="301"/>
      <c r="I441" s="301"/>
      <c r="J441" s="301"/>
      <c r="K441" s="301"/>
      <c r="L441" s="301"/>
      <c r="M441" s="301"/>
      <c r="N441" s="301"/>
      <c r="O441" s="301"/>
      <c r="P441" s="302"/>
    </row>
    <row r="443" spans="1:17" x14ac:dyDescent="0.25">
      <c r="A443" t="s">
        <v>186</v>
      </c>
    </row>
    <row r="444" spans="1:17" x14ac:dyDescent="0.25">
      <c r="A444" s="70" t="s">
        <v>182</v>
      </c>
    </row>
    <row r="445" spans="1:17" ht="26.25" customHeight="1" x14ac:dyDescent="0.25">
      <c r="A445" s="299" t="s">
        <v>187</v>
      </c>
      <c r="B445" s="300"/>
      <c r="C445" s="301"/>
      <c r="D445" s="301"/>
      <c r="E445" s="301"/>
      <c r="F445" s="301"/>
      <c r="G445" s="301"/>
      <c r="H445" s="301"/>
      <c r="I445" s="301"/>
      <c r="J445" s="301"/>
      <c r="K445" s="301"/>
      <c r="L445" s="301"/>
      <c r="M445" s="301"/>
      <c r="N445" s="301"/>
      <c r="O445" s="301"/>
      <c r="P445" s="302"/>
    </row>
    <row r="447" spans="1:17" x14ac:dyDescent="0.25">
      <c r="A447" t="s">
        <v>188</v>
      </c>
    </row>
    <row r="448" spans="1:17" x14ac:dyDescent="0.25">
      <c r="A448" s="70" t="s">
        <v>185</v>
      </c>
    </row>
    <row r="449" spans="1:17" ht="53.25" customHeight="1" x14ac:dyDescent="0.25">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5">
      <c r="A451" t="s">
        <v>189</v>
      </c>
    </row>
    <row r="452" spans="1:17" x14ac:dyDescent="0.25">
      <c r="A452" s="70" t="s">
        <v>183</v>
      </c>
    </row>
    <row r="453" spans="1:17" ht="51.75" customHeight="1" x14ac:dyDescent="0.25">
      <c r="A453" s="299" t="s">
        <v>192</v>
      </c>
      <c r="B453" s="300"/>
      <c r="C453" s="301"/>
      <c r="D453" s="301"/>
      <c r="E453" s="301"/>
      <c r="F453" s="301"/>
      <c r="G453" s="301"/>
      <c r="H453" s="301"/>
      <c r="I453" s="301"/>
      <c r="J453" s="301"/>
      <c r="K453" s="301"/>
      <c r="L453" s="301"/>
      <c r="M453" s="301"/>
      <c r="N453" s="301"/>
      <c r="O453" s="301"/>
      <c r="P453" s="302"/>
    </row>
    <row r="455" spans="1:17" x14ac:dyDescent="0.25">
      <c r="A455" t="s">
        <v>190</v>
      </c>
    </row>
    <row r="456" spans="1:17" x14ac:dyDescent="0.25">
      <c r="A456" s="70" t="s">
        <v>184</v>
      </c>
    </row>
    <row r="457" spans="1:17" ht="37.5" customHeight="1" x14ac:dyDescent="0.25">
      <c r="A457" s="299" t="s">
        <v>193</v>
      </c>
      <c r="B457" s="300"/>
      <c r="C457" s="301"/>
      <c r="D457" s="301"/>
      <c r="E457" s="301"/>
      <c r="F457" s="301"/>
      <c r="G457" s="301"/>
      <c r="H457" s="301"/>
      <c r="I457" s="301"/>
      <c r="J457" s="301"/>
      <c r="K457" s="301"/>
      <c r="L457" s="301"/>
      <c r="M457" s="301"/>
      <c r="N457" s="301"/>
      <c r="O457" s="301"/>
      <c r="P457" s="302"/>
    </row>
    <row r="459" spans="1:17" x14ac:dyDescent="0.25">
      <c r="A459" t="s">
        <v>191</v>
      </c>
    </row>
    <row r="460" spans="1:17" ht="92.25" customHeight="1" x14ac:dyDescent="0.25">
      <c r="A460" s="299" t="s">
        <v>194</v>
      </c>
      <c r="B460" s="300"/>
      <c r="C460" s="301"/>
      <c r="D460" s="301"/>
      <c r="E460" s="301"/>
      <c r="F460" s="301"/>
      <c r="G460" s="301"/>
      <c r="H460" s="301"/>
      <c r="I460" s="301"/>
      <c r="J460" s="301"/>
      <c r="K460" s="301"/>
      <c r="L460" s="301"/>
      <c r="M460" s="301"/>
      <c r="N460" s="301"/>
      <c r="O460" s="301"/>
      <c r="P460" s="302"/>
    </row>
    <row r="463" spans="1:17" ht="15.75" x14ac:dyDescent="0.25">
      <c r="A463" s="231" t="s">
        <v>145</v>
      </c>
      <c r="B463" s="232"/>
      <c r="C463" s="232"/>
      <c r="D463" s="232"/>
      <c r="F463" s="233"/>
      <c r="G463" s="233"/>
      <c r="H463" s="233"/>
      <c r="I463" s="233"/>
      <c r="J463" s="233"/>
      <c r="K463" s="233"/>
      <c r="L463" s="233"/>
      <c r="M463" s="233"/>
      <c r="N463" s="233"/>
      <c r="O463" s="233"/>
      <c r="P463" s="233"/>
      <c r="Q463" s="233"/>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34" t="s">
        <v>968</v>
      </c>
      <c r="B465" s="235"/>
      <c r="C465" s="235"/>
      <c r="D465" s="235"/>
      <c r="E465" s="236"/>
      <c r="F465" s="236"/>
      <c r="G465" s="236"/>
      <c r="H465" s="236"/>
      <c r="I465" s="236"/>
      <c r="J465" s="236"/>
      <c r="K465" s="236"/>
      <c r="L465" s="236"/>
      <c r="M465" s="236"/>
      <c r="N465" s="236"/>
      <c r="O465" s="236"/>
      <c r="P465" s="236"/>
      <c r="Q465" s="237"/>
    </row>
    <row r="466" spans="1:17" x14ac:dyDescent="0.25">
      <c r="A466" s="211" t="s">
        <v>207</v>
      </c>
      <c r="B466" s="212"/>
      <c r="C466" s="212"/>
      <c r="D466" s="212"/>
      <c r="E466" s="212"/>
      <c r="F466" s="212"/>
      <c r="G466" s="212"/>
      <c r="H466" s="212"/>
      <c r="I466" s="212"/>
      <c r="J466" s="212"/>
      <c r="K466" s="212"/>
      <c r="L466" s="212"/>
      <c r="M466" s="212"/>
      <c r="N466" s="212"/>
      <c r="O466" s="212"/>
      <c r="P466" s="212"/>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1" t="s">
        <v>970</v>
      </c>
      <c r="B468" s="212"/>
      <c r="C468" s="212"/>
      <c r="D468" s="212"/>
      <c r="E468" s="212"/>
      <c r="F468" s="212"/>
      <c r="G468" s="212"/>
      <c r="H468" s="212"/>
      <c r="I468" s="212"/>
      <c r="J468" s="212"/>
      <c r="K468" s="212"/>
      <c r="L468" s="212"/>
      <c r="M468" s="212"/>
      <c r="N468" s="212"/>
      <c r="O468" s="212"/>
      <c r="P468" s="212"/>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38" t="s">
        <v>208</v>
      </c>
      <c r="B470" s="239"/>
      <c r="C470" s="72"/>
      <c r="D470" s="72"/>
      <c r="E470" s="72"/>
      <c r="F470" s="238" t="str">
        <f>F156</f>
        <v>12 months to 31 Jan 2024.</v>
      </c>
      <c r="G470" s="239"/>
      <c r="H470" s="239"/>
      <c r="I470" s="239"/>
      <c r="J470" s="140"/>
      <c r="K470" s="140"/>
      <c r="L470" s="238" t="str">
        <f>IF(H72&gt;0,TEXT(H72,"yyyy"),"")</f>
        <v/>
      </c>
      <c r="M470" s="239"/>
      <c r="N470" s="239"/>
      <c r="O470" s="239"/>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4">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345" t="s">
        <v>209</v>
      </c>
      <c r="B483" s="345"/>
      <c r="C483" s="345"/>
      <c r="D483" s="345"/>
      <c r="E483" s="345"/>
      <c r="F483" s="345"/>
      <c r="G483" s="345"/>
      <c r="H483" s="345"/>
      <c r="I483" s="345"/>
      <c r="J483" s="345"/>
      <c r="K483" s="345"/>
      <c r="L483" s="345"/>
      <c r="M483" s="345"/>
      <c r="N483" s="345"/>
      <c r="O483" s="345"/>
      <c r="Q483" s="2"/>
    </row>
    <row r="484" spans="1:17" x14ac:dyDescent="0.25">
      <c r="Q484" s="2"/>
    </row>
    <row r="485" spans="1:17" ht="99.95" customHeight="1" x14ac:dyDescent="0.25">
      <c r="A485" s="213"/>
      <c r="B485" s="346"/>
      <c r="C485" s="347"/>
      <c r="D485" s="347"/>
      <c r="E485" s="347"/>
      <c r="F485" s="347"/>
      <c r="G485" s="347"/>
      <c r="H485" s="347"/>
      <c r="I485" s="347"/>
      <c r="J485" s="347"/>
      <c r="K485" s="347"/>
      <c r="L485" s="347"/>
      <c r="M485" s="347"/>
      <c r="N485" s="347"/>
      <c r="O485" s="347"/>
      <c r="P485" s="348"/>
      <c r="Q485" s="2"/>
    </row>
    <row r="486" spans="1:17" x14ac:dyDescent="0.25">
      <c r="Q486" s="2"/>
    </row>
    <row r="488" spans="1:17" ht="15.75" x14ac:dyDescent="0.25">
      <c r="A488" s="231" t="s">
        <v>145</v>
      </c>
      <c r="B488" s="232"/>
      <c r="C488" s="232"/>
      <c r="D488" s="232"/>
      <c r="F488" s="233"/>
      <c r="G488" s="233"/>
      <c r="H488" s="233"/>
      <c r="I488" s="233"/>
      <c r="J488" s="233"/>
      <c r="K488" s="233"/>
      <c r="L488" s="233"/>
      <c r="M488" s="233"/>
      <c r="N488" s="233"/>
      <c r="O488" s="233"/>
      <c r="P488" s="233"/>
      <c r="Q488" s="233"/>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34" t="s">
        <v>152</v>
      </c>
      <c r="B490" s="235"/>
      <c r="C490" s="235"/>
      <c r="D490" s="235"/>
      <c r="E490" s="236"/>
      <c r="F490" s="236"/>
      <c r="G490" s="236"/>
      <c r="H490" s="236"/>
      <c r="I490" s="236"/>
      <c r="J490" s="236"/>
      <c r="K490" s="236"/>
      <c r="L490" s="236"/>
      <c r="M490" s="236"/>
      <c r="N490" s="236"/>
      <c r="O490" s="236"/>
      <c r="P490" s="236"/>
      <c r="Q490" s="237"/>
    </row>
    <row r="491" spans="1:17" x14ac:dyDescent="0.25">
      <c r="A491" s="211" t="s">
        <v>222</v>
      </c>
      <c r="B491" s="212"/>
      <c r="C491" s="212"/>
      <c r="D491" s="212"/>
      <c r="E491" s="212"/>
      <c r="F491" s="212"/>
      <c r="G491" s="212"/>
      <c r="H491" s="212"/>
      <c r="I491" s="212"/>
      <c r="J491" s="212"/>
      <c r="K491" s="212"/>
      <c r="L491" s="212"/>
      <c r="M491" s="212"/>
      <c r="N491" s="212"/>
      <c r="O491" s="212"/>
      <c r="P491" s="212"/>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1" t="s">
        <v>970</v>
      </c>
      <c r="B493" s="212"/>
      <c r="C493" s="212"/>
      <c r="D493" s="212"/>
      <c r="E493" s="212"/>
      <c r="F493" s="212"/>
      <c r="G493" s="212"/>
      <c r="H493" s="212"/>
      <c r="I493" s="212"/>
      <c r="J493" s="212"/>
      <c r="K493" s="212"/>
      <c r="L493" s="212"/>
      <c r="M493" s="212"/>
      <c r="N493" s="212"/>
      <c r="O493" s="212"/>
      <c r="P493" s="212"/>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38" t="s">
        <v>208</v>
      </c>
      <c r="B495" s="239"/>
      <c r="C495" s="72"/>
      <c r="D495" s="72"/>
      <c r="E495" s="72"/>
      <c r="F495" s="238" t="str">
        <f>F156</f>
        <v>12 months to 31 Jan 2024.</v>
      </c>
      <c r="G495" s="239"/>
      <c r="H495" s="239"/>
      <c r="I495" s="239"/>
      <c r="J495" s="140"/>
      <c r="K495" s="140"/>
      <c r="L495" s="238" t="str">
        <f>IF(H72&gt;0,TEXT(H72,"yyyy"),"")</f>
        <v/>
      </c>
      <c r="M495" s="239"/>
      <c r="N495" s="239"/>
      <c r="O495" s="239"/>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3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35">
      <c r="A512" s="327" t="s">
        <v>227</v>
      </c>
      <c r="B512" s="328"/>
      <c r="C512" s="306"/>
      <c r="D512" s="307"/>
      <c r="E512" s="20"/>
      <c r="F512" s="70" t="s">
        <v>238</v>
      </c>
      <c r="G512" s="66"/>
      <c r="H512" s="425"/>
      <c r="I512" s="426"/>
      <c r="J512" s="128"/>
      <c r="K512" s="109"/>
      <c r="L512" s="70" t="s">
        <v>238</v>
      </c>
      <c r="M512" s="66"/>
      <c r="N512" s="425"/>
      <c r="O512" s="426"/>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345" t="s">
        <v>209</v>
      </c>
      <c r="B515" s="345"/>
      <c r="C515" s="345"/>
      <c r="D515" s="345"/>
      <c r="E515" s="345"/>
      <c r="F515" s="345"/>
      <c r="G515" s="345"/>
      <c r="H515" s="345"/>
      <c r="I515" s="345"/>
      <c r="J515" s="345"/>
      <c r="K515" s="345"/>
      <c r="L515" s="345"/>
      <c r="M515" s="345"/>
      <c r="N515" s="345"/>
      <c r="O515" s="345"/>
      <c r="Q515" s="2"/>
    </row>
    <row r="516" spans="1:17" x14ac:dyDescent="0.25">
      <c r="Q516" s="2"/>
    </row>
    <row r="517" spans="1:17" ht="99.95" customHeight="1" x14ac:dyDescent="0.25">
      <c r="A517" s="213"/>
      <c r="B517" s="346"/>
      <c r="C517" s="347"/>
      <c r="D517" s="347"/>
      <c r="E517" s="347"/>
      <c r="F517" s="347"/>
      <c r="G517" s="347"/>
      <c r="H517" s="347"/>
      <c r="I517" s="347"/>
      <c r="J517" s="347"/>
      <c r="K517" s="347"/>
      <c r="L517" s="347"/>
      <c r="M517" s="347"/>
      <c r="N517" s="347"/>
      <c r="O517" s="347"/>
      <c r="P517" s="348"/>
      <c r="Q517" s="2"/>
    </row>
    <row r="518" spans="1:17" x14ac:dyDescent="0.25">
      <c r="Q518" s="2"/>
    </row>
    <row r="520" spans="1:17" ht="15.75" x14ac:dyDescent="0.25">
      <c r="A520" s="231" t="s">
        <v>145</v>
      </c>
      <c r="B520" s="232"/>
      <c r="C520" s="232"/>
      <c r="D520" s="232"/>
      <c r="F520" s="233"/>
      <c r="G520" s="233"/>
      <c r="H520" s="233"/>
      <c r="I520" s="233"/>
      <c r="J520" s="233"/>
      <c r="K520" s="233"/>
      <c r="L520" s="233"/>
      <c r="M520" s="233"/>
      <c r="N520" s="233"/>
      <c r="O520" s="233"/>
      <c r="P520" s="233"/>
      <c r="Q520" s="233"/>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34" t="s">
        <v>153</v>
      </c>
      <c r="B522" s="235"/>
      <c r="C522" s="235"/>
      <c r="D522" s="235"/>
      <c r="E522" s="236"/>
      <c r="F522" s="236"/>
      <c r="G522" s="236"/>
      <c r="H522" s="236"/>
      <c r="I522" s="236"/>
      <c r="J522" s="236"/>
      <c r="K522" s="236"/>
      <c r="L522" s="236"/>
      <c r="M522" s="236"/>
      <c r="N522" s="236"/>
      <c r="O522" s="236"/>
      <c r="P522" s="236"/>
      <c r="Q522" s="237"/>
    </row>
    <row r="523" spans="1:17" x14ac:dyDescent="0.25">
      <c r="A523" s="211" t="s">
        <v>228</v>
      </c>
      <c r="B523" s="212"/>
      <c r="C523" s="212"/>
      <c r="D523" s="212"/>
      <c r="E523" s="212"/>
      <c r="F523" s="212"/>
      <c r="G523" s="212"/>
      <c r="H523" s="212"/>
      <c r="I523" s="212"/>
      <c r="J523" s="212"/>
      <c r="K523" s="212"/>
      <c r="L523" s="212"/>
      <c r="M523" s="212"/>
      <c r="N523" s="212"/>
      <c r="O523" s="212"/>
      <c r="P523" s="212"/>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1" t="s">
        <v>970</v>
      </c>
      <c r="B525" s="212"/>
      <c r="C525" s="212"/>
      <c r="D525" s="212"/>
      <c r="E525" s="212"/>
      <c r="F525" s="212"/>
      <c r="G525" s="212"/>
      <c r="H525" s="212"/>
      <c r="I525" s="212"/>
      <c r="J525" s="212"/>
      <c r="K525" s="212"/>
      <c r="L525" s="212"/>
      <c r="M525" s="212"/>
      <c r="N525" s="212"/>
      <c r="O525" s="212"/>
      <c r="P525" s="212"/>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38" t="s">
        <v>208</v>
      </c>
      <c r="B527" s="239"/>
      <c r="C527" s="72"/>
      <c r="D527" s="72"/>
      <c r="E527" s="72"/>
      <c r="F527" s="238" t="str">
        <f>F156</f>
        <v>12 months to 31 Jan 2024.</v>
      </c>
      <c r="G527" s="239"/>
      <c r="H527" s="239"/>
      <c r="I527" s="239"/>
      <c r="J527" s="140"/>
      <c r="K527" s="140"/>
      <c r="L527" s="238" t="str">
        <f>IF(H72&gt;0,TEXT(H72,"yyyy"),"")</f>
        <v/>
      </c>
      <c r="M527" s="239"/>
      <c r="N527" s="239"/>
      <c r="O527" s="239"/>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4">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5">
      <c r="A550" s="432" t="s">
        <v>244</v>
      </c>
      <c r="B550" s="419"/>
      <c r="C550" s="419"/>
      <c r="D550" s="419"/>
      <c r="E550" s="419"/>
      <c r="F550" s="419"/>
      <c r="G550" s="419"/>
      <c r="H550" s="419"/>
      <c r="I550" s="419"/>
      <c r="J550" s="419"/>
      <c r="K550" s="419"/>
      <c r="L550" s="419"/>
      <c r="M550" s="419"/>
      <c r="N550" s="419"/>
      <c r="O550" s="419"/>
      <c r="P550" s="419"/>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3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4">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5">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363" t="s">
        <v>993</v>
      </c>
      <c r="B571" s="364"/>
      <c r="C571" s="365"/>
      <c r="D571" s="365"/>
      <c r="E571" s="365"/>
      <c r="F571" s="365"/>
      <c r="G571" s="365"/>
      <c r="H571" s="365"/>
      <c r="I571" s="365"/>
      <c r="J571" s="365"/>
      <c r="K571" s="365"/>
      <c r="L571" s="365"/>
      <c r="M571" s="365"/>
      <c r="N571" s="365"/>
      <c r="O571" s="365"/>
      <c r="P571" s="366"/>
      <c r="Q571" s="2"/>
    </row>
    <row r="572" spans="1:17" x14ac:dyDescent="0.25">
      <c r="Q572" s="2"/>
    </row>
    <row r="574" spans="1:17" ht="15.75" x14ac:dyDescent="0.25">
      <c r="A574" s="231" t="s">
        <v>145</v>
      </c>
      <c r="B574" s="232"/>
      <c r="C574" s="232"/>
      <c r="D574" s="232"/>
      <c r="F574" s="233"/>
      <c r="G574" s="233"/>
      <c r="H574" s="233"/>
      <c r="I574" s="233"/>
      <c r="J574" s="233"/>
      <c r="K574" s="233"/>
      <c r="L574" s="233"/>
      <c r="M574" s="233"/>
      <c r="N574" s="233"/>
      <c r="O574" s="233"/>
      <c r="P574" s="233"/>
      <c r="Q574" s="233"/>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34" t="s">
        <v>154</v>
      </c>
      <c r="B576" s="235"/>
      <c r="C576" s="235"/>
      <c r="D576" s="235"/>
      <c r="E576" s="236"/>
      <c r="F576" s="236"/>
      <c r="G576" s="236"/>
      <c r="H576" s="236"/>
      <c r="I576" s="236"/>
      <c r="J576" s="236"/>
      <c r="K576" s="236"/>
      <c r="L576" s="236"/>
      <c r="M576" s="236"/>
      <c r="N576" s="236"/>
      <c r="O576" s="236"/>
      <c r="P576" s="236"/>
      <c r="Q576" s="237"/>
    </row>
    <row r="577" spans="1:17" x14ac:dyDescent="0.25">
      <c r="A577" s="211" t="s">
        <v>254</v>
      </c>
      <c r="B577" s="212"/>
      <c r="C577" s="212"/>
      <c r="D577" s="212"/>
      <c r="E577" s="212"/>
      <c r="F577" s="212"/>
      <c r="G577" s="212"/>
      <c r="H577" s="212"/>
      <c r="I577" s="212"/>
      <c r="J577" s="212"/>
      <c r="K577" s="212"/>
      <c r="L577" s="212"/>
      <c r="M577" s="212"/>
      <c r="N577" s="212"/>
      <c r="O577" s="212"/>
      <c r="P577" s="212"/>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1" t="s">
        <v>970</v>
      </c>
      <c r="B579" s="212"/>
      <c r="C579" s="212"/>
      <c r="D579" s="212"/>
      <c r="E579" s="212"/>
      <c r="F579" s="212"/>
      <c r="G579" s="212"/>
      <c r="H579" s="212"/>
      <c r="I579" s="212"/>
      <c r="J579" s="212"/>
      <c r="K579" s="212"/>
      <c r="L579" s="212"/>
      <c r="M579" s="212"/>
      <c r="N579" s="212"/>
      <c r="O579" s="212"/>
      <c r="P579" s="212"/>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38" t="s">
        <v>208</v>
      </c>
      <c r="B581" s="239"/>
      <c r="C581" s="72"/>
      <c r="D581" s="72"/>
      <c r="E581" s="72"/>
      <c r="F581" s="238" t="str">
        <f>F156</f>
        <v>12 months to 31 Jan 2024.</v>
      </c>
      <c r="G581" s="238"/>
      <c r="H581" s="238"/>
      <c r="I581" s="238"/>
      <c r="J581" s="140"/>
      <c r="K581" s="140"/>
      <c r="L581" s="238" t="str">
        <f>IF(H72&gt;0,TEXT(H72,"yyyy"),"")</f>
        <v/>
      </c>
      <c r="M581" s="239"/>
      <c r="N581" s="239"/>
      <c r="O581" s="239"/>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4">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345" t="s">
        <v>209</v>
      </c>
      <c r="B594" s="345"/>
      <c r="C594" s="345"/>
      <c r="D594" s="345"/>
      <c r="E594" s="345"/>
      <c r="F594" s="345"/>
      <c r="G594" s="345"/>
      <c r="H594" s="345"/>
      <c r="I594" s="345"/>
      <c r="J594" s="345"/>
      <c r="K594" s="345"/>
      <c r="L594" s="345"/>
      <c r="M594" s="345"/>
      <c r="N594" s="345"/>
      <c r="O594" s="345"/>
      <c r="Q594" s="2"/>
    </row>
    <row r="595" spans="1:17" x14ac:dyDescent="0.25">
      <c r="Q595" s="2"/>
    </row>
    <row r="596" spans="1:17" ht="99.95" customHeight="1" x14ac:dyDescent="0.25">
      <c r="A596" s="213"/>
      <c r="B596" s="346"/>
      <c r="C596" s="347"/>
      <c r="D596" s="347"/>
      <c r="E596" s="347"/>
      <c r="F596" s="347"/>
      <c r="G596" s="347"/>
      <c r="H596" s="347"/>
      <c r="I596" s="347"/>
      <c r="J596" s="347"/>
      <c r="K596" s="347"/>
      <c r="L596" s="347"/>
      <c r="M596" s="347"/>
      <c r="N596" s="347"/>
      <c r="O596" s="347"/>
      <c r="P596" s="348"/>
      <c r="Q596" s="2"/>
    </row>
    <row r="597" spans="1:17" x14ac:dyDescent="0.25">
      <c r="Q597" s="2"/>
    </row>
    <row r="599" spans="1:17" ht="15.75" x14ac:dyDescent="0.25">
      <c r="A599" s="231" t="s">
        <v>145</v>
      </c>
      <c r="B599" s="232"/>
      <c r="C599" s="232"/>
      <c r="D599" s="232"/>
      <c r="F599" s="233"/>
      <c r="G599" s="233"/>
      <c r="H599" s="233"/>
      <c r="I599" s="233"/>
      <c r="J599" s="233"/>
      <c r="K599" s="233"/>
      <c r="L599" s="233"/>
      <c r="M599" s="233"/>
      <c r="N599" s="233"/>
      <c r="O599" s="233"/>
      <c r="P599" s="233"/>
      <c r="Q599" s="233"/>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34" t="s">
        <v>258</v>
      </c>
      <c r="B601" s="235"/>
      <c r="C601" s="235"/>
      <c r="D601" s="235"/>
      <c r="E601" s="236"/>
      <c r="F601" s="236"/>
      <c r="G601" s="236"/>
      <c r="H601" s="236"/>
      <c r="I601" s="236"/>
      <c r="J601" s="236"/>
      <c r="K601" s="236"/>
      <c r="L601" s="236"/>
      <c r="M601" s="236"/>
      <c r="N601" s="236"/>
      <c r="O601" s="236"/>
      <c r="P601" s="236"/>
      <c r="Q601" s="237"/>
    </row>
    <row r="602" spans="1:17" x14ac:dyDescent="0.25">
      <c r="A602" s="211" t="s">
        <v>283</v>
      </c>
      <c r="B602" s="212"/>
      <c r="C602" s="212"/>
      <c r="D602" s="212"/>
      <c r="E602" s="212"/>
      <c r="F602" s="212"/>
      <c r="G602" s="212"/>
      <c r="H602" s="212"/>
      <c r="I602" s="212"/>
      <c r="J602" s="212"/>
      <c r="K602" s="212"/>
      <c r="L602" s="212"/>
      <c r="M602" s="212"/>
      <c r="N602" s="212"/>
      <c r="O602" s="212"/>
      <c r="P602" s="212"/>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1" t="s">
        <v>970</v>
      </c>
      <c r="B604" s="212"/>
      <c r="C604" s="212"/>
      <c r="D604" s="212"/>
      <c r="E604" s="212"/>
      <c r="F604" s="212"/>
      <c r="G604" s="212"/>
      <c r="H604" s="212"/>
      <c r="I604" s="212"/>
      <c r="J604" s="212"/>
      <c r="K604" s="212"/>
      <c r="L604" s="212"/>
      <c r="M604" s="212"/>
      <c r="N604" s="212"/>
      <c r="O604" s="212"/>
      <c r="P604" s="212"/>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38" t="s">
        <v>259</v>
      </c>
      <c r="B606" s="239"/>
      <c r="C606" s="72"/>
      <c r="D606" s="72"/>
      <c r="E606" s="72"/>
      <c r="F606" s="238"/>
      <c r="G606" s="238"/>
      <c r="H606" s="238"/>
      <c r="I606" s="238"/>
      <c r="J606" s="238"/>
      <c r="K606" s="238"/>
      <c r="L606" s="238"/>
      <c r="M606" s="238"/>
      <c r="N606" s="238"/>
      <c r="O606" s="238"/>
      <c r="P606" s="238"/>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24" t="str">
        <f>"At "&amp;TEXT(J2,"dd Mmm yyyy")&amp;":"</f>
        <v>At 01 Feb 2023:</v>
      </c>
      <c r="B609" s="225"/>
      <c r="C609" s="283"/>
      <c r="D609" s="284"/>
      <c r="E609" s="20"/>
      <c r="F609" s="70" t="s">
        <v>260</v>
      </c>
      <c r="G609" s="66" t="s">
        <v>61</v>
      </c>
      <c r="H609" s="213">
        <f>ROUND([1]PubNotes!$D$8,D2)</f>
        <v>0</v>
      </c>
      <c r="I609" s="214"/>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303" t="s">
        <v>448</v>
      </c>
      <c r="G618" s="303"/>
      <c r="H618" s="303"/>
      <c r="I618" s="303"/>
      <c r="J618" s="40"/>
      <c r="K618" s="40"/>
      <c r="L618" s="40"/>
      <c r="M618" s="40"/>
      <c r="N618" s="40"/>
      <c r="O618" s="40"/>
      <c r="P618" s="41"/>
      <c r="Q618" s="2"/>
    </row>
    <row r="619" spans="1:17" ht="18.75" x14ac:dyDescent="0.4">
      <c r="A619" s="265" t="s">
        <v>264</v>
      </c>
      <c r="B619" s="305"/>
      <c r="C619" s="306"/>
      <c r="D619" s="307"/>
      <c r="E619" s="22"/>
      <c r="F619" s="70" t="s">
        <v>267</v>
      </c>
      <c r="G619" s="67" t="s">
        <v>61</v>
      </c>
      <c r="H619" s="213"/>
      <c r="I619" s="214"/>
      <c r="J619" s="343"/>
      <c r="K619" s="344"/>
      <c r="L619" s="344"/>
      <c r="M619" s="344"/>
      <c r="N619" s="344"/>
      <c r="O619" s="344"/>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04" t="s">
        <v>448</v>
      </c>
      <c r="G622" s="304"/>
      <c r="H622" s="304"/>
      <c r="I622" s="304"/>
      <c r="J622" s="27"/>
      <c r="K622" s="27"/>
      <c r="L622" s="27"/>
      <c r="M622" s="27"/>
      <c r="N622" s="27"/>
      <c r="O622" s="27"/>
      <c r="P622" s="26"/>
      <c r="Q622" s="2"/>
    </row>
    <row r="623" spans="1:17" ht="18.75" x14ac:dyDescent="0.4">
      <c r="A623" s="224" t="s">
        <v>265</v>
      </c>
      <c r="B623" s="225"/>
      <c r="C623" s="283"/>
      <c r="D623" s="284"/>
      <c r="E623" s="20"/>
      <c r="F623" s="70" t="s">
        <v>268</v>
      </c>
      <c r="G623" s="66" t="s">
        <v>61</v>
      </c>
      <c r="H623" s="213"/>
      <c r="I623" s="214"/>
      <c r="J623" s="431"/>
      <c r="K623" s="290"/>
      <c r="L623" s="290"/>
      <c r="M623" s="290"/>
      <c r="N623" s="290"/>
      <c r="O623" s="290"/>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65" t="str">
        <f>"At "&amp;TEXT(N2,"dd Mmm yyyy")&amp;":"</f>
        <v>At 31 Jan 2024:</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38" t="s">
        <v>270</v>
      </c>
      <c r="B629" s="239"/>
      <c r="C629" s="72"/>
      <c r="D629" s="72"/>
      <c r="E629" s="72"/>
      <c r="F629" s="238"/>
      <c r="G629" s="238"/>
      <c r="H629" s="238"/>
      <c r="I629" s="238"/>
      <c r="J629" s="238"/>
      <c r="K629" s="238"/>
      <c r="L629" s="238"/>
      <c r="M629" s="238"/>
      <c r="N629" s="238"/>
      <c r="O629" s="238"/>
      <c r="P629" s="238"/>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24" t="str">
        <f>"At "&amp;TEXT(J2,"dd Mmm yyyy")&amp;":"</f>
        <v>At 01 Feb 2023:</v>
      </c>
      <c r="B632" s="225"/>
      <c r="C632" s="283"/>
      <c r="D632" s="284"/>
      <c r="E632" s="20"/>
      <c r="F632" s="70" t="s">
        <v>271</v>
      </c>
      <c r="G632" s="66" t="s">
        <v>61</v>
      </c>
      <c r="H632" s="213">
        <f>ROUND([1]PubNotes!$D$14,D2)</f>
        <v>0</v>
      </c>
      <c r="I632" s="214"/>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303" t="s">
        <v>448</v>
      </c>
      <c r="G641" s="303"/>
      <c r="H641" s="303"/>
      <c r="I641" s="303"/>
      <c r="J641" s="40"/>
      <c r="K641" s="40"/>
      <c r="L641" s="40"/>
      <c r="M641" s="40"/>
      <c r="N641" s="40"/>
      <c r="O641" s="40"/>
      <c r="P641" s="41"/>
      <c r="Q641" s="2"/>
    </row>
    <row r="642" spans="1:17" ht="18.75" x14ac:dyDescent="0.4">
      <c r="A642" s="265" t="s">
        <v>278</v>
      </c>
      <c r="B642" s="305"/>
      <c r="C642" s="306"/>
      <c r="D642" s="307"/>
      <c r="E642" s="22"/>
      <c r="F642" s="70" t="s">
        <v>274</v>
      </c>
      <c r="G642" s="67" t="s">
        <v>61</v>
      </c>
      <c r="H642" s="213"/>
      <c r="I642" s="214"/>
      <c r="J642" s="343"/>
      <c r="K642" s="344"/>
      <c r="L642" s="344"/>
      <c r="M642" s="344"/>
      <c r="N642" s="344"/>
      <c r="O642" s="344"/>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24" t="str">
        <f>"At "&amp;TEXT(N2,"dd Mmm yyyy")&amp;":"</f>
        <v>At 31 Jan 2024:</v>
      </c>
      <c r="B645" s="225"/>
      <c r="C645" s="283"/>
      <c r="D645" s="284"/>
      <c r="E645" s="20"/>
      <c r="F645" s="70" t="s">
        <v>275</v>
      </c>
      <c r="G645" s="115" t="s">
        <v>61</v>
      </c>
      <c r="H645" s="242">
        <f>H632+H635-H638+H642</f>
        <v>0</v>
      </c>
      <c r="I645" s="325"/>
      <c r="J645" s="289"/>
      <c r="K645" s="290"/>
      <c r="L645" s="290"/>
      <c r="M645" s="290"/>
      <c r="N645" s="290"/>
      <c r="O645" s="290"/>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24" t="str">
        <f>"At "&amp;TEXT(N2,"dd Mmm yyyy")&amp;":"</f>
        <v>At 31 Jan 2024:</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31" t="s">
        <v>145</v>
      </c>
      <c r="B658" s="232"/>
      <c r="C658" s="232"/>
      <c r="D658" s="232"/>
      <c r="F658" s="233"/>
      <c r="G658" s="233"/>
      <c r="H658" s="233"/>
      <c r="I658" s="233"/>
      <c r="J658" s="233"/>
      <c r="K658" s="233"/>
      <c r="L658" s="233"/>
      <c r="M658" s="233"/>
      <c r="N658" s="233"/>
      <c r="O658" s="233"/>
      <c r="P658" s="233"/>
      <c r="Q658" s="233"/>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34" t="s">
        <v>281</v>
      </c>
      <c r="B660" s="235"/>
      <c r="C660" s="235"/>
      <c r="D660" s="235"/>
      <c r="E660" s="236"/>
      <c r="F660" s="236"/>
      <c r="G660" s="236"/>
      <c r="H660" s="236"/>
      <c r="I660" s="236"/>
      <c r="J660" s="236"/>
      <c r="K660" s="236"/>
      <c r="L660" s="236"/>
      <c r="M660" s="236"/>
      <c r="N660" s="236"/>
      <c r="O660" s="236"/>
      <c r="P660" s="236"/>
      <c r="Q660" s="237"/>
    </row>
    <row r="661" spans="1:17" x14ac:dyDescent="0.25">
      <c r="A661" s="211" t="s">
        <v>282</v>
      </c>
      <c r="B661" s="212"/>
      <c r="C661" s="212"/>
      <c r="D661" s="212"/>
      <c r="E661" s="212"/>
      <c r="F661" s="212"/>
      <c r="G661" s="212"/>
      <c r="H661" s="212"/>
      <c r="I661" s="212"/>
      <c r="J661" s="212"/>
      <c r="K661" s="212"/>
      <c r="L661" s="212"/>
      <c r="M661" s="212"/>
      <c r="N661" s="212"/>
      <c r="O661" s="212"/>
      <c r="P661" s="212"/>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1" t="s">
        <v>970</v>
      </c>
      <c r="B663" s="212"/>
      <c r="C663" s="212"/>
      <c r="D663" s="212"/>
      <c r="E663" s="212"/>
      <c r="F663" s="212"/>
      <c r="G663" s="212"/>
      <c r="H663" s="212"/>
      <c r="I663" s="212"/>
      <c r="J663" s="212"/>
      <c r="K663" s="212"/>
      <c r="L663" s="212"/>
      <c r="M663" s="212"/>
      <c r="N663" s="212"/>
      <c r="O663" s="212"/>
      <c r="P663" s="212"/>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38" t="s">
        <v>259</v>
      </c>
      <c r="B665" s="239"/>
      <c r="C665" s="72"/>
      <c r="D665" s="72"/>
      <c r="E665" s="72"/>
      <c r="F665" s="238"/>
      <c r="G665" s="238"/>
      <c r="H665" s="238"/>
      <c r="I665" s="238"/>
      <c r="J665" s="238"/>
      <c r="K665" s="238"/>
      <c r="L665" s="238"/>
      <c r="M665" s="238"/>
      <c r="N665" s="238"/>
      <c r="O665" s="238"/>
      <c r="P665" s="238"/>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24" t="str">
        <f>"At "&amp;TEXT(J2,"dd Mmm yyyy")&amp;":"</f>
        <v>At 01 Feb 2023:</v>
      </c>
      <c r="B668" s="225"/>
      <c r="C668" s="283"/>
      <c r="D668" s="284"/>
      <c r="E668" s="20"/>
      <c r="F668" s="70" t="s">
        <v>284</v>
      </c>
      <c r="G668" s="66" t="s">
        <v>61</v>
      </c>
      <c r="H668" s="213">
        <f>ROUND([1]PubNotes!$B$8,D2)</f>
        <v>0</v>
      </c>
      <c r="I668" s="214"/>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303" t="s">
        <v>448</v>
      </c>
      <c r="G677" s="303"/>
      <c r="H677" s="303"/>
      <c r="I677" s="303"/>
      <c r="J677" s="40"/>
      <c r="K677" s="40"/>
      <c r="L677" s="40"/>
      <c r="M677" s="40"/>
      <c r="N677" s="40"/>
      <c r="O677" s="40"/>
      <c r="P677" s="41"/>
      <c r="Q677" s="2"/>
    </row>
    <row r="678" spans="1:17" ht="18.75" x14ac:dyDescent="0.4">
      <c r="A678" s="265" t="s">
        <v>264</v>
      </c>
      <c r="B678" s="305"/>
      <c r="C678" s="306"/>
      <c r="D678" s="307"/>
      <c r="E678" s="22"/>
      <c r="F678" s="70" t="s">
        <v>287</v>
      </c>
      <c r="G678" s="67" t="s">
        <v>61</v>
      </c>
      <c r="H678" s="213"/>
      <c r="I678" s="214"/>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04" t="s">
        <v>448</v>
      </c>
      <c r="G681" s="304"/>
      <c r="H681" s="304"/>
      <c r="I681" s="304"/>
      <c r="J681" s="27"/>
      <c r="K681" s="27"/>
      <c r="L681" s="27"/>
      <c r="M681" s="27"/>
      <c r="N681" s="27"/>
      <c r="O681" s="27"/>
      <c r="P681" s="26"/>
      <c r="Q681" s="2"/>
    </row>
    <row r="682" spans="1:17" ht="18.75" x14ac:dyDescent="0.4">
      <c r="A682" s="224" t="s">
        <v>265</v>
      </c>
      <c r="B682" s="225"/>
      <c r="C682" s="283"/>
      <c r="D682" s="284"/>
      <c r="E682" s="20"/>
      <c r="F682" s="70" t="s">
        <v>288</v>
      </c>
      <c r="G682" s="66" t="s">
        <v>61</v>
      </c>
      <c r="H682" s="213"/>
      <c r="I682" s="214"/>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65" t="str">
        <f>"At "&amp;TEXT(N2,"dd Mmm yyyy")&amp;":"</f>
        <v>At 31 Jan 2024:</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38" t="s">
        <v>270</v>
      </c>
      <c r="B688" s="239"/>
      <c r="C688" s="72"/>
      <c r="D688" s="72"/>
      <c r="E688" s="72"/>
      <c r="F688" s="238"/>
      <c r="G688" s="238"/>
      <c r="H688" s="238"/>
      <c r="I688" s="238"/>
      <c r="J688" s="238"/>
      <c r="K688" s="238"/>
      <c r="L688" s="238"/>
      <c r="M688" s="238"/>
      <c r="N688" s="238"/>
      <c r="O688" s="238"/>
      <c r="P688" s="238"/>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24" t="str">
        <f>"At "&amp;TEXT(J2,"dd Mmm yyyy")&amp;":"</f>
        <v>At 01 Feb 2023:</v>
      </c>
      <c r="B691" s="225"/>
      <c r="C691" s="283"/>
      <c r="D691" s="284"/>
      <c r="E691" s="20"/>
      <c r="F691" s="70" t="s">
        <v>290</v>
      </c>
      <c r="G691" s="66" t="s">
        <v>61</v>
      </c>
      <c r="H691" s="213">
        <f>ROUND([1]PubNotes!$B$14,D2)</f>
        <v>0</v>
      </c>
      <c r="I691" s="214"/>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303" t="s">
        <v>448</v>
      </c>
      <c r="G700" s="303"/>
      <c r="H700" s="303"/>
      <c r="I700" s="303"/>
      <c r="J700" s="40"/>
      <c r="K700" s="40"/>
      <c r="L700" s="40"/>
      <c r="M700" s="40"/>
      <c r="N700" s="40"/>
      <c r="O700" s="40"/>
      <c r="P700" s="41"/>
      <c r="Q700" s="2"/>
    </row>
    <row r="701" spans="1:17" ht="18.75" x14ac:dyDescent="0.4">
      <c r="A701" s="265" t="s">
        <v>278</v>
      </c>
      <c r="B701" s="305"/>
      <c r="C701" s="306"/>
      <c r="D701" s="307"/>
      <c r="E701" s="22"/>
      <c r="F701" s="70" t="s">
        <v>293</v>
      </c>
      <c r="G701" s="67" t="s">
        <v>61</v>
      </c>
      <c r="H701" s="213"/>
      <c r="I701" s="214"/>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24" t="str">
        <f>"At "&amp;TEXT(N2,"dd Mmm yyyy")&amp;":"</f>
        <v>At 31 Jan 2024:</v>
      </c>
      <c r="B704" s="225"/>
      <c r="C704" s="283"/>
      <c r="D704" s="284"/>
      <c r="E704" s="20"/>
      <c r="F704" s="70" t="s">
        <v>294</v>
      </c>
      <c r="G704" s="115" t="s">
        <v>61</v>
      </c>
      <c r="H704" s="242">
        <f>H691+H694-H697+H701</f>
        <v>0</v>
      </c>
      <c r="I704" s="325"/>
      <c r="J704" s="289"/>
      <c r="K704" s="290"/>
      <c r="L704" s="290"/>
      <c r="M704" s="290"/>
      <c r="N704" s="290"/>
      <c r="O704" s="290"/>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24" t="str">
        <f>"At "&amp;TEXT(N2,"dd Mmm yyyy")&amp;":"</f>
        <v>At 31 Jan 2024:</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31" t="s">
        <v>145</v>
      </c>
      <c r="B717" s="232"/>
      <c r="C717" s="232"/>
      <c r="D717" s="232"/>
      <c r="F717" s="233"/>
      <c r="G717" s="233"/>
      <c r="H717" s="233"/>
      <c r="I717" s="233"/>
      <c r="J717" s="233"/>
      <c r="K717" s="233"/>
      <c r="L717" s="233"/>
      <c r="M717" s="233"/>
      <c r="N717" s="233"/>
      <c r="O717" s="233"/>
      <c r="P717" s="233"/>
      <c r="Q717" s="233"/>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34" t="s">
        <v>296</v>
      </c>
      <c r="B719" s="235"/>
      <c r="C719" s="235"/>
      <c r="D719" s="235"/>
      <c r="E719" s="236"/>
      <c r="F719" s="236"/>
      <c r="G719" s="236"/>
      <c r="H719" s="236"/>
      <c r="I719" s="236"/>
      <c r="J719" s="236"/>
      <c r="K719" s="236"/>
      <c r="L719" s="236"/>
      <c r="M719" s="236"/>
      <c r="N719" s="236"/>
      <c r="O719" s="236"/>
      <c r="P719" s="236"/>
      <c r="Q719" s="237"/>
    </row>
    <row r="720" spans="1:17" x14ac:dyDescent="0.25">
      <c r="A720" s="211" t="s">
        <v>297</v>
      </c>
      <c r="B720" s="212"/>
      <c r="C720" s="212"/>
      <c r="D720" s="212"/>
      <c r="E720" s="212"/>
      <c r="F720" s="212"/>
      <c r="G720" s="212"/>
      <c r="H720" s="212"/>
      <c r="I720" s="212"/>
      <c r="J720" s="212"/>
      <c r="K720" s="212"/>
      <c r="L720" s="212"/>
      <c r="M720" s="212"/>
      <c r="N720" s="212"/>
      <c r="O720" s="212"/>
      <c r="P720" s="212"/>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1" t="s">
        <v>970</v>
      </c>
      <c r="B722" s="212"/>
      <c r="C722" s="212"/>
      <c r="D722" s="212"/>
      <c r="E722" s="212"/>
      <c r="F722" s="212"/>
      <c r="G722" s="212"/>
      <c r="H722" s="212"/>
      <c r="I722" s="212"/>
      <c r="J722" s="212"/>
      <c r="K722" s="212"/>
      <c r="L722" s="212"/>
      <c r="M722" s="212"/>
      <c r="N722" s="212"/>
      <c r="O722" s="212"/>
      <c r="P722" s="212"/>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38" t="s">
        <v>259</v>
      </c>
      <c r="B724" s="239"/>
      <c r="C724" s="72"/>
      <c r="D724" s="72"/>
      <c r="E724" s="72"/>
      <c r="F724" s="238"/>
      <c r="G724" s="238"/>
      <c r="H724" s="238"/>
      <c r="I724" s="238"/>
      <c r="J724" s="238"/>
      <c r="K724" s="238"/>
      <c r="L724" s="238"/>
      <c r="M724" s="238"/>
      <c r="N724" s="238"/>
      <c r="O724" s="238"/>
      <c r="P724" s="238"/>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24" t="str">
        <f>"At "&amp;TEXT(J2,"dd Mmm yyyy")&amp;":"</f>
        <v>At 01 Feb 2023:</v>
      </c>
      <c r="B727" s="225"/>
      <c r="C727" s="283"/>
      <c r="D727" s="284"/>
      <c r="E727" s="20"/>
      <c r="F727" s="70" t="s">
        <v>298</v>
      </c>
      <c r="G727" s="66" t="s">
        <v>61</v>
      </c>
      <c r="H727" s="213">
        <f>ROUND([1]PubNotes!$F$8,D2)</f>
        <v>0</v>
      </c>
      <c r="I727" s="214"/>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303" t="s">
        <v>448</v>
      </c>
      <c r="G736" s="303"/>
      <c r="H736" s="303"/>
      <c r="I736" s="303"/>
      <c r="J736" s="40"/>
      <c r="K736" s="40"/>
      <c r="L736" s="40"/>
      <c r="M736" s="40"/>
      <c r="N736" s="40"/>
      <c r="O736" s="40"/>
      <c r="P736" s="41"/>
      <c r="Q736" s="2"/>
    </row>
    <row r="737" spans="1:17" ht="18.75" x14ac:dyDescent="0.4">
      <c r="A737" s="265" t="s">
        <v>264</v>
      </c>
      <c r="B737" s="305"/>
      <c r="C737" s="306"/>
      <c r="D737" s="307"/>
      <c r="E737" s="22"/>
      <c r="F737" s="70" t="s">
        <v>301</v>
      </c>
      <c r="G737" s="67" t="s">
        <v>61</v>
      </c>
      <c r="H737" s="213"/>
      <c r="I737" s="214"/>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04" t="s">
        <v>448</v>
      </c>
      <c r="G740" s="304"/>
      <c r="H740" s="304"/>
      <c r="I740" s="304"/>
      <c r="J740" s="27"/>
      <c r="K740" s="27"/>
      <c r="L740" s="27"/>
      <c r="M740" s="27"/>
      <c r="N740" s="27"/>
      <c r="O740" s="27"/>
      <c r="P740" s="26"/>
      <c r="Q740" s="2"/>
    </row>
    <row r="741" spans="1:17" ht="18.75" x14ac:dyDescent="0.4">
      <c r="A741" s="224" t="s">
        <v>265</v>
      </c>
      <c r="B741" s="225"/>
      <c r="C741" s="283"/>
      <c r="D741" s="284"/>
      <c r="E741" s="20"/>
      <c r="F741" s="70" t="s">
        <v>302</v>
      </c>
      <c r="G741" s="66" t="s">
        <v>61</v>
      </c>
      <c r="H741" s="213"/>
      <c r="I741" s="214"/>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65" t="str">
        <f>"At "&amp;TEXT(N2,"dd Mmm yyyy")&amp;":"</f>
        <v>At 31 Jan 2024:</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38" t="s">
        <v>270</v>
      </c>
      <c r="B747" s="239"/>
      <c r="C747" s="72"/>
      <c r="D747" s="72"/>
      <c r="E747" s="72"/>
      <c r="F747" s="238"/>
      <c r="G747" s="238"/>
      <c r="H747" s="238"/>
      <c r="I747" s="238"/>
      <c r="J747" s="238"/>
      <c r="K747" s="238"/>
      <c r="L747" s="238"/>
      <c r="M747" s="238"/>
      <c r="N747" s="238"/>
      <c r="O747" s="238"/>
      <c r="P747" s="238"/>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24" t="str">
        <f>"At "&amp;TEXT(J2,"dd Mmm yyyy")&amp;":"</f>
        <v>At 01 Feb 2023:</v>
      </c>
      <c r="B750" s="225"/>
      <c r="C750" s="283"/>
      <c r="D750" s="284"/>
      <c r="E750" s="20"/>
      <c r="F750" s="70" t="s">
        <v>304</v>
      </c>
      <c r="G750" s="66" t="s">
        <v>61</v>
      </c>
      <c r="H750" s="213">
        <f>ROUND([1]PubNotes!$F$14,D2)</f>
        <v>0</v>
      </c>
      <c r="I750" s="214"/>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303" t="s">
        <v>448</v>
      </c>
      <c r="G759" s="303"/>
      <c r="H759" s="303"/>
      <c r="I759" s="303"/>
      <c r="J759" s="40"/>
      <c r="K759" s="40"/>
      <c r="L759" s="40"/>
      <c r="M759" s="40"/>
      <c r="N759" s="40"/>
      <c r="O759" s="40"/>
      <c r="P759" s="41"/>
      <c r="Q759" s="2"/>
    </row>
    <row r="760" spans="1:17" ht="18.75" x14ac:dyDescent="0.4">
      <c r="A760" s="265" t="s">
        <v>278</v>
      </c>
      <c r="B760" s="305"/>
      <c r="C760" s="306"/>
      <c r="D760" s="307"/>
      <c r="E760" s="22"/>
      <c r="F760" s="70" t="s">
        <v>307</v>
      </c>
      <c r="G760" s="67" t="s">
        <v>61</v>
      </c>
      <c r="H760" s="213"/>
      <c r="I760" s="214"/>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24" t="str">
        <f>"At "&amp;TEXT(N2,"dd Mmm yyyy")&amp;":"</f>
        <v>At 31 Jan 2024:</v>
      </c>
      <c r="B763" s="225"/>
      <c r="C763" s="283"/>
      <c r="D763" s="284"/>
      <c r="E763" s="20"/>
      <c r="F763" s="70" t="s">
        <v>308</v>
      </c>
      <c r="G763" s="115" t="s">
        <v>61</v>
      </c>
      <c r="H763" s="242">
        <f>H750+H753-H756+H760</f>
        <v>0</v>
      </c>
      <c r="I763" s="325"/>
      <c r="J763" s="289"/>
      <c r="K763" s="290"/>
      <c r="L763" s="290"/>
      <c r="M763" s="290"/>
      <c r="N763" s="290"/>
      <c r="O763" s="290"/>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24" t="str">
        <f>"At "&amp;TEXT(N2,"dd Mmm yyyy")&amp;":"</f>
        <v>At 31 Jan 2024:</v>
      </c>
      <c r="B769" s="225"/>
      <c r="C769" s="283"/>
      <c r="D769" s="284"/>
      <c r="E769" s="20"/>
      <c r="F769" s="70" t="s">
        <v>309</v>
      </c>
      <c r="G769" s="115" t="s">
        <v>61</v>
      </c>
      <c r="H769" s="242">
        <f>H744-H763</f>
        <v>0</v>
      </c>
      <c r="I769" s="325"/>
      <c r="J769" s="289"/>
      <c r="K769" s="290"/>
      <c r="L769" s="290"/>
      <c r="M769" s="290"/>
      <c r="N769" s="290"/>
      <c r="O769" s="290"/>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31" t="s">
        <v>145</v>
      </c>
      <c r="B776" s="232"/>
      <c r="C776" s="232"/>
      <c r="D776" s="232"/>
      <c r="F776" s="233"/>
      <c r="G776" s="233"/>
      <c r="H776" s="233"/>
      <c r="I776" s="233"/>
      <c r="J776" s="233"/>
      <c r="K776" s="233"/>
      <c r="L776" s="233"/>
      <c r="M776" s="233"/>
      <c r="N776" s="233"/>
      <c r="O776" s="233"/>
      <c r="P776" s="233"/>
      <c r="Q776" s="233"/>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34" t="s">
        <v>310</v>
      </c>
      <c r="B778" s="235"/>
      <c r="C778" s="235"/>
      <c r="D778" s="235"/>
      <c r="E778" s="236"/>
      <c r="F778" s="236"/>
      <c r="G778" s="236"/>
      <c r="H778" s="236"/>
      <c r="I778" s="236"/>
      <c r="J778" s="236"/>
      <c r="K778" s="236"/>
      <c r="L778" s="236"/>
      <c r="M778" s="236"/>
      <c r="N778" s="236"/>
      <c r="O778" s="236"/>
      <c r="P778" s="236"/>
      <c r="Q778" s="237"/>
    </row>
    <row r="779" spans="1:17" x14ac:dyDescent="0.25">
      <c r="A779" s="211" t="s">
        <v>311</v>
      </c>
      <c r="B779" s="212"/>
      <c r="C779" s="212"/>
      <c r="D779" s="212"/>
      <c r="E779" s="212"/>
      <c r="F779" s="212"/>
      <c r="G779" s="212"/>
      <c r="H779" s="212"/>
      <c r="I779" s="212"/>
      <c r="J779" s="212"/>
      <c r="K779" s="212"/>
      <c r="L779" s="212"/>
      <c r="M779" s="212"/>
      <c r="N779" s="212"/>
      <c r="O779" s="212"/>
      <c r="P779" s="212"/>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1" t="s">
        <v>970</v>
      </c>
      <c r="B781" s="212"/>
      <c r="C781" s="212"/>
      <c r="D781" s="212"/>
      <c r="E781" s="212"/>
      <c r="F781" s="212"/>
      <c r="G781" s="212"/>
      <c r="H781" s="212"/>
      <c r="I781" s="212"/>
      <c r="J781" s="212"/>
      <c r="K781" s="212"/>
      <c r="L781" s="212"/>
      <c r="M781" s="212"/>
      <c r="N781" s="212"/>
      <c r="O781" s="212"/>
      <c r="P781" s="212"/>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38" t="s">
        <v>259</v>
      </c>
      <c r="B783" s="239"/>
      <c r="C783" s="72"/>
      <c r="D783" s="72"/>
      <c r="E783" s="72"/>
      <c r="F783" s="238"/>
      <c r="G783" s="238"/>
      <c r="H783" s="238"/>
      <c r="I783" s="238"/>
      <c r="J783" s="238"/>
      <c r="K783" s="238"/>
      <c r="L783" s="238"/>
      <c r="M783" s="238"/>
      <c r="N783" s="238"/>
      <c r="O783" s="238"/>
      <c r="P783" s="238"/>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24" t="str">
        <f>"At "&amp;TEXT(J2,"dd Mmm yyyy")&amp;":"</f>
        <v>At 01 Feb 2023:</v>
      </c>
      <c r="B786" s="225"/>
      <c r="C786" s="283"/>
      <c r="D786" s="284"/>
      <c r="E786" s="20"/>
      <c r="F786" s="70" t="s">
        <v>317</v>
      </c>
      <c r="G786" s="66" t="s">
        <v>61</v>
      </c>
      <c r="H786" s="213">
        <f>ROUND([1]PubNotes!$E$8,D2)</f>
        <v>0</v>
      </c>
      <c r="I786" s="214"/>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303" t="s">
        <v>448</v>
      </c>
      <c r="G795" s="303"/>
      <c r="H795" s="303"/>
      <c r="I795" s="303"/>
      <c r="J795" s="40"/>
      <c r="K795" s="40"/>
      <c r="L795" s="40"/>
      <c r="M795" s="40"/>
      <c r="N795" s="40"/>
      <c r="O795" s="40"/>
      <c r="P795" s="41"/>
      <c r="Q795" s="2"/>
    </row>
    <row r="796" spans="1:17" ht="18.75" x14ac:dyDescent="0.4">
      <c r="A796" s="265" t="s">
        <v>264</v>
      </c>
      <c r="B796" s="305"/>
      <c r="C796" s="306"/>
      <c r="D796" s="307"/>
      <c r="E796" s="22"/>
      <c r="F796" s="70" t="s">
        <v>314</v>
      </c>
      <c r="G796" s="67" t="s">
        <v>61</v>
      </c>
      <c r="H796" s="213"/>
      <c r="I796" s="214"/>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04" t="s">
        <v>448</v>
      </c>
      <c r="G799" s="304"/>
      <c r="H799" s="304"/>
      <c r="I799" s="304"/>
      <c r="J799" s="27"/>
      <c r="K799" s="27"/>
      <c r="L799" s="27"/>
      <c r="M799" s="27"/>
      <c r="N799" s="27"/>
      <c r="O799" s="27"/>
      <c r="P799" s="26"/>
      <c r="Q799" s="2"/>
    </row>
    <row r="800" spans="1:17" ht="18.75" x14ac:dyDescent="0.4">
      <c r="A800" s="224" t="s">
        <v>265</v>
      </c>
      <c r="B800" s="225"/>
      <c r="C800" s="283"/>
      <c r="D800" s="284"/>
      <c r="E800" s="20"/>
      <c r="F800" s="70" t="s">
        <v>315</v>
      </c>
      <c r="G800" s="66" t="s">
        <v>61</v>
      </c>
      <c r="H800" s="213"/>
      <c r="I800" s="214"/>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65" t="str">
        <f>"At "&amp;TEXT(N2,"dd Mmm yyyy")&amp;":"</f>
        <v>At 31 Jan 2024:</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38" t="s">
        <v>270</v>
      </c>
      <c r="B806" s="239"/>
      <c r="C806" s="72"/>
      <c r="D806" s="72"/>
      <c r="E806" s="72"/>
      <c r="F806" s="238"/>
      <c r="G806" s="238"/>
      <c r="H806" s="238"/>
      <c r="I806" s="238"/>
      <c r="J806" s="238"/>
      <c r="K806" s="238"/>
      <c r="L806" s="238"/>
      <c r="M806" s="238"/>
      <c r="N806" s="238"/>
      <c r="O806" s="238"/>
      <c r="P806" s="238"/>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24" t="str">
        <f>"At "&amp;TEXT(J2,"dd Mmm yyyy")&amp;":"</f>
        <v>At 01 Feb 2023:</v>
      </c>
      <c r="B809" s="225"/>
      <c r="C809" s="283"/>
      <c r="D809" s="284"/>
      <c r="E809" s="20"/>
      <c r="F809" s="70" t="s">
        <v>318</v>
      </c>
      <c r="G809" s="66" t="s">
        <v>61</v>
      </c>
      <c r="H809" s="213">
        <f>ROUND([1]PubNotes!$E$14,D2)</f>
        <v>0</v>
      </c>
      <c r="I809" s="214"/>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303" t="s">
        <v>448</v>
      </c>
      <c r="G818" s="303"/>
      <c r="H818" s="303"/>
      <c r="I818" s="303"/>
      <c r="J818" s="40"/>
      <c r="K818" s="40"/>
      <c r="L818" s="40"/>
      <c r="M818" s="40"/>
      <c r="N818" s="40"/>
      <c r="O818" s="40"/>
      <c r="P818" s="41"/>
      <c r="Q818" s="2"/>
    </row>
    <row r="819" spans="1:17" ht="18.75" x14ac:dyDescent="0.4">
      <c r="A819" s="265" t="s">
        <v>278</v>
      </c>
      <c r="B819" s="305"/>
      <c r="C819" s="306"/>
      <c r="D819" s="307"/>
      <c r="E819" s="22"/>
      <c r="F819" s="70" t="s">
        <v>321</v>
      </c>
      <c r="G819" s="67" t="s">
        <v>61</v>
      </c>
      <c r="H819" s="213"/>
      <c r="I819" s="214"/>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24" t="str">
        <f>"At "&amp;TEXT(N2,"dd Mmm yyyy")&amp;":"</f>
        <v>At 31 Jan 2024:</v>
      </c>
      <c r="B822" s="225"/>
      <c r="C822" s="283"/>
      <c r="D822" s="284"/>
      <c r="E822" s="20"/>
      <c r="F822" s="70" t="s">
        <v>322</v>
      </c>
      <c r="G822" s="115" t="s">
        <v>61</v>
      </c>
      <c r="H822" s="242">
        <f>H809+H812-H815+H819</f>
        <v>0</v>
      </c>
      <c r="I822" s="325"/>
      <c r="J822" s="289"/>
      <c r="K822" s="290"/>
      <c r="L822" s="290"/>
      <c r="M822" s="290"/>
      <c r="N822" s="290"/>
      <c r="O822" s="290"/>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24" t="str">
        <f>"At "&amp;TEXT(N2,"dd Mmm yyyy")&amp;":"</f>
        <v>At 31 Jan 2024:</v>
      </c>
      <c r="B828" s="225"/>
      <c r="C828" s="283"/>
      <c r="D828" s="284"/>
      <c r="E828" s="20"/>
      <c r="F828" s="70" t="s">
        <v>323</v>
      </c>
      <c r="G828" s="115" t="s">
        <v>61</v>
      </c>
      <c r="H828" s="242">
        <f>H803-H822</f>
        <v>0</v>
      </c>
      <c r="I828" s="325"/>
      <c r="J828" s="289"/>
      <c r="K828" s="290"/>
      <c r="L828" s="290"/>
      <c r="M828" s="290"/>
      <c r="N828" s="290"/>
      <c r="O828" s="290"/>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31" t="s">
        <v>145</v>
      </c>
      <c r="B835" s="232"/>
      <c r="C835" s="232"/>
      <c r="D835" s="232"/>
      <c r="F835" s="233"/>
      <c r="G835" s="233"/>
      <c r="H835" s="233"/>
      <c r="I835" s="233"/>
      <c r="J835" s="233"/>
      <c r="K835" s="233"/>
      <c r="L835" s="233"/>
      <c r="M835" s="233"/>
      <c r="N835" s="233"/>
      <c r="O835" s="233"/>
      <c r="P835" s="233"/>
      <c r="Q835" s="233"/>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34" t="s">
        <v>325</v>
      </c>
      <c r="B837" s="235"/>
      <c r="C837" s="235"/>
      <c r="D837" s="235"/>
      <c r="E837" s="236"/>
      <c r="F837" s="236"/>
      <c r="G837" s="236"/>
      <c r="H837" s="236"/>
      <c r="I837" s="236"/>
      <c r="J837" s="236"/>
      <c r="K837" s="236"/>
      <c r="L837" s="236"/>
      <c r="M837" s="236"/>
      <c r="N837" s="236"/>
      <c r="O837" s="236"/>
      <c r="P837" s="236"/>
      <c r="Q837" s="237"/>
    </row>
    <row r="838" spans="1:17" x14ac:dyDescent="0.25">
      <c r="A838" s="211" t="s">
        <v>324</v>
      </c>
      <c r="B838" s="212"/>
      <c r="C838" s="212"/>
      <c r="D838" s="212"/>
      <c r="E838" s="212"/>
      <c r="F838" s="212"/>
      <c r="G838" s="212"/>
      <c r="H838" s="212"/>
      <c r="I838" s="212"/>
      <c r="J838" s="212"/>
      <c r="K838" s="212"/>
      <c r="L838" s="212"/>
      <c r="M838" s="212"/>
      <c r="N838" s="212"/>
      <c r="O838" s="212"/>
      <c r="P838" s="212"/>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1" t="s">
        <v>970</v>
      </c>
      <c r="B840" s="212"/>
      <c r="C840" s="212"/>
      <c r="D840" s="212"/>
      <c r="E840" s="212"/>
      <c r="F840" s="212"/>
      <c r="G840" s="212"/>
      <c r="H840" s="212"/>
      <c r="I840" s="212"/>
      <c r="J840" s="212"/>
      <c r="K840" s="212"/>
      <c r="L840" s="212"/>
      <c r="M840" s="212"/>
      <c r="N840" s="212"/>
      <c r="O840" s="212"/>
      <c r="P840" s="212"/>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38" t="s">
        <v>259</v>
      </c>
      <c r="B842" s="239"/>
      <c r="C842" s="72"/>
      <c r="D842" s="72"/>
      <c r="E842" s="72"/>
      <c r="F842" s="238"/>
      <c r="G842" s="238"/>
      <c r="H842" s="238"/>
      <c r="I842" s="238"/>
      <c r="J842" s="238"/>
      <c r="K842" s="238"/>
      <c r="L842" s="238"/>
      <c r="M842" s="238"/>
      <c r="N842" s="238"/>
      <c r="O842" s="238"/>
      <c r="P842" s="238"/>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24" t="str">
        <f>"At "&amp;TEXT(J2,"dd Mmm yyyy")&amp;":"</f>
        <v>At 01 Feb 2023:</v>
      </c>
      <c r="B845" s="225"/>
      <c r="C845" s="283"/>
      <c r="D845" s="284"/>
      <c r="E845" s="20"/>
      <c r="F845" s="70" t="s">
        <v>326</v>
      </c>
      <c r="G845" s="66" t="s">
        <v>61</v>
      </c>
      <c r="H845" s="213">
        <f>ROUND([1]PubNotes!$C$8,D2)</f>
        <v>0</v>
      </c>
      <c r="I845" s="214"/>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303" t="s">
        <v>448</v>
      </c>
      <c r="G854" s="303"/>
      <c r="H854" s="303"/>
      <c r="I854" s="303"/>
      <c r="J854" s="40"/>
      <c r="K854" s="40"/>
      <c r="L854" s="40"/>
      <c r="M854" s="40"/>
      <c r="N854" s="40"/>
      <c r="O854" s="40"/>
      <c r="P854" s="41"/>
      <c r="Q854" s="2"/>
    </row>
    <row r="855" spans="1:17" ht="15.75" customHeight="1" x14ac:dyDescent="0.4">
      <c r="A855" s="265" t="s">
        <v>264</v>
      </c>
      <c r="B855" s="305"/>
      <c r="C855" s="306"/>
      <c r="D855" s="307"/>
      <c r="E855" s="22"/>
      <c r="F855" s="70" t="s">
        <v>329</v>
      </c>
      <c r="G855" s="67" t="s">
        <v>61</v>
      </c>
      <c r="H855" s="213"/>
      <c r="I855" s="214"/>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04" t="s">
        <v>448</v>
      </c>
      <c r="G858" s="304"/>
      <c r="H858" s="304"/>
      <c r="I858" s="304"/>
      <c r="J858" s="27"/>
      <c r="K858" s="27"/>
      <c r="L858" s="27"/>
      <c r="M858" s="27"/>
      <c r="N858" s="27"/>
      <c r="O858" s="27"/>
      <c r="P858" s="26"/>
      <c r="Q858" s="2"/>
    </row>
    <row r="859" spans="1:17" ht="18.75" x14ac:dyDescent="0.4">
      <c r="A859" s="224" t="s">
        <v>265</v>
      </c>
      <c r="B859" s="225"/>
      <c r="C859" s="283"/>
      <c r="D859" s="284"/>
      <c r="E859" s="20"/>
      <c r="F859" s="70" t="s">
        <v>330</v>
      </c>
      <c r="G859" s="66" t="s">
        <v>61</v>
      </c>
      <c r="H859" s="213"/>
      <c r="I859" s="214"/>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65" t="str">
        <f>"At "&amp;TEXT(N2,"dd Mmm yyyy")&amp;":"</f>
        <v>At 31 Jan 2024:</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38" t="s">
        <v>270</v>
      </c>
      <c r="B865" s="239"/>
      <c r="C865" s="72"/>
      <c r="D865" s="72"/>
      <c r="E865" s="72"/>
      <c r="F865" s="238"/>
      <c r="G865" s="238"/>
      <c r="H865" s="238"/>
      <c r="I865" s="238"/>
      <c r="J865" s="238"/>
      <c r="K865" s="238"/>
      <c r="L865" s="238"/>
      <c r="M865" s="238"/>
      <c r="N865" s="238"/>
      <c r="O865" s="238"/>
      <c r="P865" s="238"/>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24" t="str">
        <f>"At "&amp;TEXT(J2,"dd Mmm yyyy")&amp;":"</f>
        <v>At 01 Feb 2023:</v>
      </c>
      <c r="B868" s="225"/>
      <c r="C868" s="283"/>
      <c r="D868" s="284"/>
      <c r="E868" s="20"/>
      <c r="F868" s="70" t="s">
        <v>332</v>
      </c>
      <c r="G868" s="66" t="s">
        <v>61</v>
      </c>
      <c r="H868" s="213">
        <f>ROUND([1]PubNotes!$C$14,D2)</f>
        <v>0</v>
      </c>
      <c r="I868" s="214"/>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303" t="s">
        <v>448</v>
      </c>
      <c r="G877" s="303"/>
      <c r="H877" s="303"/>
      <c r="I877" s="303"/>
      <c r="J877" s="40"/>
      <c r="K877" s="40"/>
      <c r="L877" s="40"/>
      <c r="M877" s="40"/>
      <c r="N877" s="40"/>
      <c r="O877" s="40"/>
      <c r="P877" s="41"/>
      <c r="Q877" s="2"/>
    </row>
    <row r="878" spans="1:17" ht="18.75" x14ac:dyDescent="0.4">
      <c r="A878" s="265" t="s">
        <v>278</v>
      </c>
      <c r="B878" s="305"/>
      <c r="C878" s="306"/>
      <c r="D878" s="307"/>
      <c r="E878" s="22"/>
      <c r="F878" s="70" t="s">
        <v>335</v>
      </c>
      <c r="G878" s="67" t="s">
        <v>61</v>
      </c>
      <c r="H878" s="213"/>
      <c r="I878" s="214"/>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24" t="str">
        <f>"At "&amp;TEXT(N2,"dd Mmm yyyy")&amp;":"</f>
        <v>At 31 Jan 2024:</v>
      </c>
      <c r="B881" s="225"/>
      <c r="C881" s="283"/>
      <c r="D881" s="284"/>
      <c r="E881" s="20"/>
      <c r="F881" s="70" t="s">
        <v>336</v>
      </c>
      <c r="G881" s="115" t="s">
        <v>61</v>
      </c>
      <c r="H881" s="242">
        <f>H868+H871-H874+H878</f>
        <v>0</v>
      </c>
      <c r="I881" s="325"/>
      <c r="J881" s="289"/>
      <c r="K881" s="290"/>
      <c r="L881" s="290"/>
      <c r="M881" s="290"/>
      <c r="N881" s="290"/>
      <c r="O881" s="290"/>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24" t="str">
        <f>"At "&amp;TEXT(N2,"dd Mmm yyyy")&amp;":"</f>
        <v>At 31 Jan 2024:</v>
      </c>
      <c r="B887" s="225"/>
      <c r="C887" s="283"/>
      <c r="D887" s="284"/>
      <c r="E887" s="20"/>
      <c r="F887" s="70" t="s">
        <v>337</v>
      </c>
      <c r="G887" s="115" t="s">
        <v>61</v>
      </c>
      <c r="H887" s="242">
        <f>H862-H881</f>
        <v>0</v>
      </c>
      <c r="I887" s="325"/>
      <c r="J887" s="289"/>
      <c r="K887" s="290"/>
      <c r="L887" s="290"/>
      <c r="M887" s="290"/>
      <c r="N887" s="290"/>
      <c r="O887" s="290"/>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31" t="s">
        <v>145</v>
      </c>
      <c r="B894" s="232"/>
      <c r="C894" s="232"/>
      <c r="D894" s="232"/>
      <c r="F894" s="233"/>
      <c r="G894" s="233"/>
      <c r="H894" s="233"/>
      <c r="I894" s="233"/>
      <c r="J894" s="233"/>
      <c r="K894" s="233"/>
      <c r="L894" s="233"/>
      <c r="M894" s="233"/>
      <c r="N894" s="233"/>
      <c r="O894" s="233"/>
      <c r="P894" s="233"/>
      <c r="Q894" s="233"/>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5">
      <c r="A897" s="211" t="s">
        <v>339</v>
      </c>
      <c r="B897" s="212"/>
      <c r="C897" s="212"/>
      <c r="D897" s="212"/>
      <c r="E897" s="212"/>
      <c r="F897" s="212"/>
      <c r="G897" s="212"/>
      <c r="H897" s="212"/>
      <c r="I897" s="212"/>
      <c r="J897" s="212"/>
      <c r="K897" s="212"/>
      <c r="L897" s="212"/>
      <c r="M897" s="212"/>
      <c r="N897" s="212"/>
      <c r="O897" s="212"/>
      <c r="P897" s="212"/>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38" t="s">
        <v>259</v>
      </c>
      <c r="B899" s="239"/>
      <c r="C899" s="72"/>
      <c r="D899" s="72"/>
      <c r="E899" s="72"/>
      <c r="F899" s="238"/>
      <c r="G899" s="238"/>
      <c r="H899" s="238"/>
      <c r="I899" s="238"/>
      <c r="J899" s="238"/>
      <c r="K899" s="238"/>
      <c r="L899" s="238"/>
      <c r="M899" s="238"/>
      <c r="N899" s="238"/>
      <c r="O899" s="238"/>
      <c r="P899" s="238"/>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24" t="str">
        <f>"At "&amp;TEXT(J2,"dd Mmm yyyy")&amp;":"</f>
        <v>At 01 Feb 2023:</v>
      </c>
      <c r="B902" s="225"/>
      <c r="C902" s="283"/>
      <c r="D902" s="284"/>
      <c r="E902" s="20"/>
      <c r="F902" s="70" t="s">
        <v>469</v>
      </c>
      <c r="G902" s="115" t="s">
        <v>61</v>
      </c>
      <c r="H902" s="242">
        <f>H609+H668+H727+H786+H845</f>
        <v>0</v>
      </c>
      <c r="I902" s="243"/>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65" t="str">
        <f>"At "&amp;TEXT(N2,"dd Mmm yyyy")&amp;":"</f>
        <v>At 31 Jan 2024:</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38" t="s">
        <v>270</v>
      </c>
      <c r="B920" s="239"/>
      <c r="C920" s="72"/>
      <c r="D920" s="72"/>
      <c r="E920" s="72"/>
      <c r="F920" s="238"/>
      <c r="G920" s="238"/>
      <c r="H920" s="238"/>
      <c r="I920" s="238"/>
      <c r="J920" s="238"/>
      <c r="K920" s="238"/>
      <c r="L920" s="238"/>
      <c r="M920" s="238"/>
      <c r="N920" s="238"/>
      <c r="O920" s="238"/>
      <c r="P920" s="238"/>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24" t="str">
        <f>"At "&amp;TEXT(J2,"dd Mmm yyyy")&amp;":"</f>
        <v>At 01 Feb 2023:</v>
      </c>
      <c r="B923" s="225"/>
      <c r="C923" s="283"/>
      <c r="D923" s="284"/>
      <c r="E923" s="20"/>
      <c r="F923" s="70" t="s">
        <v>475</v>
      </c>
      <c r="G923" s="115" t="s">
        <v>61</v>
      </c>
      <c r="H923" s="242">
        <f>H632+H691+H750+H809+H868</f>
        <v>0</v>
      </c>
      <c r="I923" s="243"/>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24" t="str">
        <f>"At "&amp;TEXT(N2,"dd Mmm yyyy")&amp;":"</f>
        <v>At 31 Jan 2024:</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24" t="str">
        <f>"At "&amp;TEXT(N2,"dd Mmm yyyy")&amp;":"</f>
        <v>At 31 Jan 2024:</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345" t="s">
        <v>209</v>
      </c>
      <c r="B947" s="345"/>
      <c r="C947" s="345"/>
      <c r="D947" s="345"/>
      <c r="E947" s="345"/>
      <c r="F947" s="345"/>
      <c r="G947" s="345"/>
      <c r="H947" s="345"/>
      <c r="I947" s="345"/>
      <c r="J947" s="345"/>
      <c r="K947" s="345"/>
      <c r="L947" s="345"/>
      <c r="M947" s="345"/>
      <c r="N947" s="345"/>
      <c r="O947" s="345"/>
      <c r="Q947" s="2"/>
    </row>
    <row r="948" spans="1:17" x14ac:dyDescent="0.25">
      <c r="Q948" s="2"/>
    </row>
    <row r="949" spans="1:17" ht="99.95" customHeight="1" x14ac:dyDescent="0.25">
      <c r="A949" s="213"/>
      <c r="B949" s="346"/>
      <c r="C949" s="347"/>
      <c r="D949" s="347"/>
      <c r="E949" s="347"/>
      <c r="F949" s="347"/>
      <c r="G949" s="347"/>
      <c r="H949" s="347"/>
      <c r="I949" s="347"/>
      <c r="J949" s="347"/>
      <c r="K949" s="347"/>
      <c r="L949" s="347"/>
      <c r="M949" s="347"/>
      <c r="N949" s="347"/>
      <c r="O949" s="347"/>
      <c r="P949" s="348"/>
      <c r="Q949" s="2"/>
    </row>
    <row r="950" spans="1:17" x14ac:dyDescent="0.25">
      <c r="Q950" s="2"/>
    </row>
    <row r="952" spans="1:17" ht="15.75" x14ac:dyDescent="0.25">
      <c r="A952" s="231" t="s">
        <v>145</v>
      </c>
      <c r="B952" s="232"/>
      <c r="C952" s="232"/>
      <c r="D952" s="232"/>
      <c r="F952" s="233"/>
      <c r="G952" s="233"/>
      <c r="H952" s="233"/>
      <c r="I952" s="233"/>
      <c r="J952" s="233"/>
      <c r="K952" s="233"/>
      <c r="L952" s="233"/>
      <c r="M952" s="233"/>
      <c r="N952" s="233"/>
      <c r="O952" s="233"/>
      <c r="P952" s="233"/>
      <c r="Q952" s="233"/>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34" t="s">
        <v>157</v>
      </c>
      <c r="B954" s="235"/>
      <c r="C954" s="235"/>
      <c r="D954" s="235"/>
      <c r="E954" s="236"/>
      <c r="F954" s="236"/>
      <c r="G954" s="236"/>
      <c r="H954" s="236"/>
      <c r="I954" s="236"/>
      <c r="J954" s="236"/>
      <c r="K954" s="236"/>
      <c r="L954" s="236"/>
      <c r="M954" s="236"/>
      <c r="N954" s="236"/>
      <c r="O954" s="236"/>
      <c r="P954" s="236"/>
      <c r="Q954" s="237"/>
    </row>
    <row r="955" spans="1:17" x14ac:dyDescent="0.25">
      <c r="A955" s="211" t="s">
        <v>340</v>
      </c>
      <c r="B955" s="212"/>
      <c r="C955" s="212"/>
      <c r="D955" s="212"/>
      <c r="E955" s="212"/>
      <c r="F955" s="212"/>
      <c r="G955" s="212"/>
      <c r="H955" s="212"/>
      <c r="I955" s="212"/>
      <c r="J955" s="212"/>
      <c r="K955" s="212"/>
      <c r="L955" s="212"/>
      <c r="M955" s="212"/>
      <c r="N955" s="212"/>
      <c r="O955" s="212"/>
      <c r="P955" s="212"/>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1" t="s">
        <v>970</v>
      </c>
      <c r="B957" s="212"/>
      <c r="C957" s="212"/>
      <c r="D957" s="212"/>
      <c r="E957" s="212"/>
      <c r="F957" s="212"/>
      <c r="G957" s="212"/>
      <c r="H957" s="212"/>
      <c r="I957" s="212"/>
      <c r="J957" s="212"/>
      <c r="K957" s="212"/>
      <c r="L957" s="212"/>
      <c r="M957" s="212"/>
      <c r="N957" s="212"/>
      <c r="O957" s="212"/>
      <c r="P957" s="212"/>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38"/>
      <c r="B959" s="239"/>
      <c r="C959" s="72"/>
      <c r="D959" s="72"/>
      <c r="E959" s="72"/>
      <c r="F959" s="140" t="str">
        <f>TEXT(N2,"yyyy")</f>
        <v>2024</v>
      </c>
      <c r="G959" s="140"/>
      <c r="H959" s="140"/>
      <c r="I959" s="140"/>
      <c r="J959" s="140"/>
      <c r="K959" s="140"/>
      <c r="L959" s="238" t="str">
        <f>IF(H72&gt;0,TEXT(H72,"yyyy"),"")</f>
        <v/>
      </c>
      <c r="M959" s="239"/>
      <c r="N959" s="239"/>
      <c r="O959" s="239"/>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303"/>
      <c r="G965" s="303"/>
      <c r="H965" s="303"/>
      <c r="I965" s="303"/>
      <c r="J965" s="40"/>
      <c r="K965" s="40"/>
      <c r="L965" s="303"/>
      <c r="M965" s="303"/>
      <c r="N965" s="303"/>
      <c r="O965" s="303"/>
      <c r="P965" s="41"/>
      <c r="Q965" s="2"/>
    </row>
    <row r="966" spans="1:17" ht="16.5" customHeight="1" x14ac:dyDescent="0.4">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3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5">
      <c r="Q979" s="2"/>
    </row>
    <row r="980" spans="1:17" ht="35.25" customHeight="1" x14ac:dyDescent="0.25">
      <c r="A980" s="334" t="s">
        <v>353</v>
      </c>
      <c r="B980" s="334"/>
      <c r="C980" s="334"/>
      <c r="D980" s="334"/>
      <c r="E980" s="334"/>
      <c r="F980" s="334"/>
      <c r="G980" s="334"/>
      <c r="H980" s="334"/>
      <c r="I980" s="334"/>
      <c r="J980" s="334"/>
      <c r="K980" s="334"/>
      <c r="L980" s="334"/>
      <c r="M980" s="334"/>
      <c r="N980" s="334"/>
      <c r="O980" s="334"/>
      <c r="P980" s="334"/>
      <c r="Q980" s="2"/>
    </row>
    <row r="981" spans="1:17" x14ac:dyDescent="0.25">
      <c r="Q981" s="2"/>
    </row>
    <row r="982" spans="1:17" ht="29.25" customHeight="1" x14ac:dyDescent="0.25">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5">
      <c r="Q983" s="2"/>
    </row>
    <row r="987" spans="1:17" ht="15.75" x14ac:dyDescent="0.25">
      <c r="A987" s="231" t="s">
        <v>145</v>
      </c>
      <c r="B987" s="232"/>
      <c r="C987" s="232"/>
      <c r="D987" s="232"/>
      <c r="F987" s="233"/>
      <c r="G987" s="233"/>
      <c r="H987" s="233"/>
      <c r="I987" s="233"/>
      <c r="J987" s="233"/>
      <c r="K987" s="233"/>
      <c r="L987" s="233"/>
      <c r="M987" s="233"/>
      <c r="N987" s="233"/>
      <c r="O987" s="233"/>
      <c r="P987" s="233"/>
      <c r="Q987" s="233"/>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34" t="s">
        <v>108</v>
      </c>
      <c r="B989" s="235"/>
      <c r="C989" s="235"/>
      <c r="D989" s="235"/>
      <c r="E989" s="236"/>
      <c r="F989" s="236"/>
      <c r="G989" s="236"/>
      <c r="H989" s="236"/>
      <c r="I989" s="236"/>
      <c r="J989" s="236"/>
      <c r="K989" s="236"/>
      <c r="L989" s="236"/>
      <c r="M989" s="236"/>
      <c r="N989" s="236"/>
      <c r="O989" s="236"/>
      <c r="P989" s="236"/>
      <c r="Q989" s="237"/>
    </row>
    <row r="990" spans="1:17" x14ac:dyDescent="0.25">
      <c r="A990" s="211" t="s">
        <v>349</v>
      </c>
      <c r="B990" s="212"/>
      <c r="C990" s="212"/>
      <c r="D990" s="212"/>
      <c r="E990" s="212"/>
      <c r="F990" s="212"/>
      <c r="G990" s="212"/>
      <c r="H990" s="212"/>
      <c r="I990" s="212"/>
      <c r="J990" s="212"/>
      <c r="K990" s="212"/>
      <c r="L990" s="212"/>
      <c r="M990" s="212"/>
      <c r="N990" s="212"/>
      <c r="O990" s="212"/>
      <c r="P990" s="212"/>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1" t="s">
        <v>970</v>
      </c>
      <c r="B992" s="212"/>
      <c r="C992" s="212"/>
      <c r="D992" s="212"/>
      <c r="E992" s="212"/>
      <c r="F992" s="212"/>
      <c r="G992" s="212"/>
      <c r="H992" s="212"/>
      <c r="I992" s="212"/>
      <c r="J992" s="212"/>
      <c r="K992" s="212"/>
      <c r="L992" s="212"/>
      <c r="M992" s="212"/>
      <c r="N992" s="212"/>
      <c r="O992" s="212"/>
      <c r="P992" s="212"/>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38"/>
      <c r="B994" s="239"/>
      <c r="C994" s="72"/>
      <c r="D994" s="72"/>
      <c r="E994" s="72"/>
      <c r="F994" s="140" t="str">
        <f>TEXT(N2,"yyyy")</f>
        <v>2024</v>
      </c>
      <c r="G994" s="140"/>
      <c r="H994" s="140"/>
      <c r="I994" s="140"/>
      <c r="J994" s="140"/>
      <c r="K994" s="140"/>
      <c r="L994" s="238" t="str">
        <f>IF(H72&gt;0,TEXT(H72,"yyyy"),"")</f>
        <v/>
      </c>
      <c r="M994" s="239"/>
      <c r="N994" s="239"/>
      <c r="O994" s="239"/>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5">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3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5">
      <c r="Q1023" s="2"/>
    </row>
    <row r="1024" spans="1:17" ht="35.25" customHeight="1" x14ac:dyDescent="0.25">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5">
      <c r="Q1025" s="2"/>
    </row>
    <row r="1026" spans="1:17" ht="29.25" customHeight="1" x14ac:dyDescent="0.25">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5">
      <c r="Q1027" s="2"/>
    </row>
    <row r="1030" spans="1:17" ht="15.75" x14ac:dyDescent="0.25">
      <c r="A1030" s="231" t="s">
        <v>145</v>
      </c>
      <c r="B1030" s="232"/>
      <c r="C1030" s="232"/>
      <c r="D1030" s="232"/>
      <c r="F1030" s="233"/>
      <c r="G1030" s="233"/>
      <c r="H1030" s="233"/>
      <c r="I1030" s="233"/>
      <c r="J1030" s="233"/>
      <c r="K1030" s="233"/>
      <c r="L1030" s="233"/>
      <c r="M1030" s="233"/>
      <c r="N1030" s="233"/>
      <c r="O1030" s="233"/>
      <c r="P1030" s="233"/>
      <c r="Q1030" s="233"/>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5">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38"/>
      <c r="B1037" s="239"/>
      <c r="C1037" s="72"/>
      <c r="D1037" s="72"/>
      <c r="E1037" s="72"/>
      <c r="F1037" s="140" t="str">
        <f>TEXT(N2,"yyyy")</f>
        <v>2024</v>
      </c>
      <c r="G1037" s="140"/>
      <c r="H1037" s="140"/>
      <c r="I1037" s="140"/>
      <c r="J1037" s="140"/>
      <c r="K1037" s="140"/>
      <c r="L1037" s="238" t="str">
        <f>IF(H72&gt;0,TEXT(H72,"yyyy"),"")</f>
        <v/>
      </c>
      <c r="M1037" s="239"/>
      <c r="N1037" s="239"/>
      <c r="O1037" s="239"/>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316" t="s">
        <v>252</v>
      </c>
      <c r="G1040" s="316"/>
      <c r="H1040" s="316"/>
      <c r="I1040" s="316"/>
      <c r="J1040" s="27"/>
      <c r="K1040" s="27"/>
      <c r="L1040" s="216" t="s">
        <v>252</v>
      </c>
      <c r="M1040" s="216"/>
      <c r="N1040" s="216"/>
      <c r="O1040" s="216"/>
      <c r="P1040" s="26"/>
      <c r="Q1040" s="2"/>
    </row>
    <row r="1041" spans="1:17" ht="16.5" x14ac:dyDescent="0.3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3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5">
      <c r="Q1057" s="2"/>
    </row>
    <row r="1058" spans="1:17" ht="35.25" customHeight="1" x14ac:dyDescent="0.25">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5">
      <c r="Q1059" s="2"/>
    </row>
    <row r="1060" spans="1:17" ht="29.25" customHeight="1" x14ac:dyDescent="0.25">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5">
      <c r="Q1061" s="2"/>
    </row>
    <row r="1065" spans="1:17" ht="15.75" x14ac:dyDescent="0.25">
      <c r="A1065" s="231" t="s">
        <v>145</v>
      </c>
      <c r="B1065" s="232"/>
      <c r="C1065" s="232"/>
      <c r="D1065" s="232"/>
      <c r="F1065" s="233"/>
      <c r="G1065" s="233"/>
      <c r="H1065" s="233"/>
      <c r="I1065" s="233"/>
      <c r="J1065" s="233"/>
      <c r="K1065" s="233"/>
      <c r="L1065" s="233"/>
      <c r="M1065" s="233"/>
      <c r="N1065" s="233"/>
      <c r="O1065" s="233"/>
      <c r="P1065" s="233"/>
      <c r="Q1065" s="233"/>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5">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356" t="s">
        <v>507</v>
      </c>
      <c r="D1076" s="345"/>
      <c r="E1076" s="345"/>
      <c r="F1076" s="345"/>
      <c r="G1076" s="345"/>
      <c r="H1076" s="345"/>
      <c r="I1076" s="345"/>
      <c r="J1076" s="345"/>
      <c r="K1076" s="345"/>
      <c r="L1076" s="345"/>
      <c r="M1076" s="345"/>
      <c r="N1076" s="345"/>
      <c r="O1076" s="345"/>
      <c r="P1076" s="26"/>
      <c r="Q1076" s="2"/>
    </row>
    <row r="1077" spans="1:17" ht="16.5" x14ac:dyDescent="0.3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5">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53"/>
      <c r="O1082" s="353"/>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54" t="str">
        <f>TEXT(N2,"yyyy")</f>
        <v>2024</v>
      </c>
      <c r="G1087" s="306"/>
      <c r="H1087" s="306"/>
      <c r="I1087" s="306"/>
      <c r="J1087" s="306"/>
      <c r="K1087" s="306"/>
      <c r="L1087" s="306"/>
      <c r="M1087" s="306"/>
      <c r="N1087" s="306"/>
      <c r="O1087" s="306"/>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5">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53"/>
      <c r="O1096" s="353"/>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5">
      <c r="Q1104" s="2"/>
    </row>
    <row r="1106" spans="1:256" ht="15.75" x14ac:dyDescent="0.25">
      <c r="A1106" s="231" t="s">
        <v>145</v>
      </c>
      <c r="B1106" s="232"/>
      <c r="C1106" s="232"/>
      <c r="D1106" s="232"/>
      <c r="F1106" s="233"/>
      <c r="G1106" s="233"/>
      <c r="H1106" s="233"/>
      <c r="I1106" s="233"/>
      <c r="J1106" s="233"/>
      <c r="K1106" s="233"/>
      <c r="L1106" s="233"/>
      <c r="M1106" s="233"/>
      <c r="N1106" s="233"/>
      <c r="O1106" s="233"/>
      <c r="P1106" s="233"/>
      <c r="Q1106" s="233"/>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5">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24" t="str">
        <f>"Reserves at " &amp; TEXT(J2,"DD Mmm yyyy") &amp; ":"</f>
        <v>Reserves at 01 Feb 2023:</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21" t="str">
        <f>"Retained profit at " &amp; TEXT(N2,"DD Mmm yyyy") &amp; ":"</f>
        <v>Retained profit at 31 Jan 2024:</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5">
      <c r="Q1146" s="2"/>
    </row>
    <row r="1148" spans="1:17" ht="15.75" x14ac:dyDescent="0.25">
      <c r="A1148" s="231" t="s">
        <v>396</v>
      </c>
      <c r="B1148" s="232"/>
      <c r="C1148" s="232"/>
      <c r="D1148" s="232"/>
      <c r="F1148" s="233" t="s">
        <v>12</v>
      </c>
      <c r="G1148" s="233"/>
      <c r="H1148" s="233"/>
      <c r="I1148" s="233"/>
      <c r="J1148" s="233"/>
      <c r="K1148" s="233"/>
      <c r="L1148" s="233"/>
      <c r="M1148" s="233"/>
      <c r="N1148" s="233"/>
      <c r="O1148" s="233"/>
      <c r="P1148" s="233"/>
      <c r="Q1148" s="233"/>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5">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5">
      <c r="A1152" s="36"/>
      <c r="Q1152" s="2"/>
    </row>
    <row r="1153" spans="1:17" ht="4.5" customHeight="1" x14ac:dyDescent="0.25"/>
    <row r="1154" spans="1:17" x14ac:dyDescent="0.25">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5"/>
    <row r="1162" spans="1:17" x14ac:dyDescent="0.25">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5">
      <c r="A1163" s="1"/>
      <c r="B1163" s="1"/>
      <c r="Q1163" s="2"/>
    </row>
    <row r="1164" spans="1:17" ht="53.25" customHeight="1" x14ac:dyDescent="0.25">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5">
      <c r="A1165" s="1"/>
      <c r="B1165" s="1"/>
    </row>
    <row r="1166" spans="1:17" x14ac:dyDescent="0.25">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5">
      <c r="A1167" s="1"/>
      <c r="B1167" s="1"/>
      <c r="Q1167" s="2"/>
    </row>
    <row r="1168" spans="1:17" ht="53.25" customHeight="1" x14ac:dyDescent="0.25">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5">
      <c r="Q1169" s="2"/>
    </row>
    <row r="1170" spans="1:256" ht="31.5" customHeight="1" x14ac:dyDescent="0.25">
      <c r="A1170" s="212" t="s">
        <v>403</v>
      </c>
      <c r="B1170" s="212"/>
      <c r="C1170" s="212"/>
      <c r="D1170" s="212"/>
      <c r="E1170" s="212"/>
      <c r="F1170" s="212"/>
      <c r="G1170" s="212"/>
      <c r="H1170" s="212"/>
      <c r="I1170" s="212"/>
      <c r="J1170" s="212"/>
      <c r="K1170" s="212"/>
      <c r="L1170" s="212"/>
      <c r="M1170" s="212"/>
      <c r="N1170" s="212"/>
      <c r="O1170" s="212"/>
      <c r="P1170" s="212"/>
      <c r="Q1170" s="2"/>
    </row>
    <row r="1171" spans="1:256" ht="5.0999999999999996" customHeight="1" x14ac:dyDescent="0.25">
      <c r="A1171" s="138"/>
      <c r="B1171" s="137"/>
    </row>
    <row r="1172" spans="1:256" x14ac:dyDescent="0.25">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5">
      <c r="Q1173" s="2"/>
    </row>
    <row r="1174" spans="1:256" ht="53.25" customHeight="1" x14ac:dyDescent="0.25">
      <c r="A1174" s="299"/>
      <c r="B1174" s="300"/>
      <c r="C1174" s="301"/>
      <c r="D1174" s="301"/>
      <c r="E1174" s="301"/>
      <c r="F1174" s="301"/>
      <c r="G1174" s="301"/>
      <c r="H1174" s="301"/>
      <c r="I1174" s="301"/>
      <c r="J1174" s="301"/>
      <c r="K1174" s="301"/>
      <c r="L1174" s="301"/>
      <c r="M1174" s="301"/>
      <c r="N1174" s="301"/>
      <c r="O1174" s="301"/>
      <c r="P1174" s="302"/>
      <c r="Q1174" s="2"/>
    </row>
    <row r="1175" spans="1:256" x14ac:dyDescent="0.25">
      <c r="Q1175" s="2"/>
    </row>
    <row r="1176" spans="1:256" ht="30" customHeight="1" x14ac:dyDescent="0.25">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5">
      <c r="Q1177" s="2"/>
    </row>
    <row r="1178" spans="1:256" ht="15.75" x14ac:dyDescent="0.25">
      <c r="A1178" s="447" t="s">
        <v>995</v>
      </c>
      <c r="B1178" s="448"/>
      <c r="C1178" s="448"/>
      <c r="D1178" s="448"/>
      <c r="E1178" s="448"/>
      <c r="F1178" s="448"/>
      <c r="G1178" s="448"/>
      <c r="H1178" s="448"/>
      <c r="I1178" s="448"/>
      <c r="J1178" s="448"/>
      <c r="K1178" s="448"/>
      <c r="L1178" s="448"/>
      <c r="M1178" s="448"/>
      <c r="N1178" s="448"/>
      <c r="O1178" s="448"/>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5">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38"/>
      <c r="B1185" s="239"/>
      <c r="C1185" s="212"/>
      <c r="D1185" s="212"/>
      <c r="E1185" s="72"/>
      <c r="F1185" s="140"/>
      <c r="G1185" s="140"/>
      <c r="H1185" s="140"/>
      <c r="I1185" s="140"/>
      <c r="J1185" s="140"/>
      <c r="K1185" s="140"/>
      <c r="L1185" s="140"/>
      <c r="M1185" s="140"/>
      <c r="N1185" s="140"/>
      <c r="O1185" s="140"/>
      <c r="P1185" s="140"/>
      <c r="Q1185" s="38"/>
    </row>
    <row r="1186" spans="1:17" x14ac:dyDescent="0.25">
      <c r="A1186" s="36"/>
      <c r="F1186" s="238" t="s">
        <v>519</v>
      </c>
      <c r="G1186" s="239"/>
      <c r="H1186" s="212"/>
      <c r="I1186" s="212"/>
      <c r="L1186" s="238" t="str">
        <f>IF(H72&gt;0,"Previous year account balances","")</f>
        <v>Previous year account balances</v>
      </c>
      <c r="M1186" s="239"/>
      <c r="N1186" s="212"/>
      <c r="O1186" s="212"/>
      <c r="Q1186" s="2"/>
    </row>
    <row r="1187" spans="1:17" x14ac:dyDescent="0.25">
      <c r="A1187" s="238"/>
      <c r="B1187" s="239"/>
      <c r="C1187" s="72"/>
      <c r="D1187" s="72"/>
      <c r="E1187" s="72"/>
      <c r="F1187" s="140" t="str">
        <f>TEXT(N2,"yyyy")</f>
        <v>2024</v>
      </c>
      <c r="G1187" s="140"/>
      <c r="H1187" s="140"/>
      <c r="I1187" s="140"/>
      <c r="J1187" s="140"/>
      <c r="K1187" s="140"/>
      <c r="L1187" s="238" t="str">
        <f>IF(H72&gt;0,TEXT(H72,"yyyy"),"")</f>
        <v/>
      </c>
      <c r="M1187" s="239"/>
      <c r="N1187" s="239"/>
      <c r="O1187" s="239"/>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31" t="s">
        <v>527</v>
      </c>
      <c r="B1227" s="232"/>
      <c r="C1227" s="232"/>
      <c r="D1227" s="232"/>
      <c r="F1227" s="233" t="s">
        <v>12</v>
      </c>
      <c r="G1227" s="233"/>
      <c r="H1227" s="233"/>
      <c r="I1227" s="233"/>
      <c r="J1227" s="233"/>
      <c r="K1227" s="233"/>
      <c r="L1227" s="233"/>
      <c r="M1227" s="233"/>
      <c r="N1227" s="233"/>
      <c r="O1227" s="233"/>
      <c r="P1227" s="233"/>
      <c r="Q1227" s="233"/>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5">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5">
      <c r="Q1231" s="38"/>
    </row>
    <row r="1232" spans="1:17" ht="28.5" customHeight="1" x14ac:dyDescent="0.25">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5">
      <c r="Q1233" s="38"/>
    </row>
    <row r="1234" spans="1:17" x14ac:dyDescent="0.25">
      <c r="Q1234" s="38"/>
    </row>
    <row r="1235" spans="1:17" ht="15" customHeight="1" x14ac:dyDescent="0.25">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66" t="str">
        <f>"Do your accounts start on " &amp; TEXT(J2,"dd Mmm yyyy") &amp; "?"</f>
        <v>Do your accounts start on 01 Feb 2023?</v>
      </c>
      <c r="B1237" s="266"/>
      <c r="C1237" s="266"/>
      <c r="D1237" s="266"/>
      <c r="E1237" s="266"/>
      <c r="F1237" s="266"/>
      <c r="G1237" s="266"/>
      <c r="H1237" s="266"/>
      <c r="I1237" s="266"/>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66" t="str">
        <f>"Do your accounts end on " &amp; TEXT(N2,"dd Mmm yyyy") &amp; "?"</f>
        <v>Do your accounts end on 31 Jan 2024?</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438" t="s">
        <v>531</v>
      </c>
      <c r="B1242" s="439"/>
      <c r="C1242" s="406"/>
      <c r="D1242" s="406"/>
      <c r="E1242" s="406"/>
      <c r="F1242" s="406"/>
      <c r="G1242" s="406"/>
      <c r="H1242" s="406"/>
      <c r="I1242" s="406"/>
      <c r="J1242" s="26"/>
      <c r="K1242" s="27"/>
      <c r="L1242" s="70" t="s">
        <v>949</v>
      </c>
      <c r="M1242" s="186"/>
      <c r="N1242" s="440">
        <f>J2</f>
        <v>44958</v>
      </c>
      <c r="O1242" s="441"/>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444" t="s">
        <v>532</v>
      </c>
      <c r="B1245" s="445"/>
      <c r="C1245" s="445"/>
      <c r="D1245" s="445"/>
      <c r="E1245" s="445"/>
      <c r="F1245" s="445"/>
      <c r="G1245" s="445"/>
      <c r="H1245" s="445"/>
      <c r="I1245" s="445"/>
      <c r="J1245" s="41"/>
      <c r="K1245" s="40"/>
      <c r="L1245" s="70" t="s">
        <v>950</v>
      </c>
      <c r="M1245" s="107"/>
      <c r="N1245" s="442">
        <f>N2</f>
        <v>45322</v>
      </c>
      <c r="O1245" s="443"/>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31" t="s">
        <v>533</v>
      </c>
      <c r="B1255" s="232"/>
      <c r="C1255" s="232"/>
      <c r="D1255" s="232"/>
      <c r="F1255" s="233" t="s">
        <v>12</v>
      </c>
      <c r="G1255" s="233"/>
      <c r="H1255" s="233"/>
      <c r="I1255" s="233"/>
      <c r="J1255" s="233"/>
      <c r="K1255" s="233"/>
      <c r="L1255" s="233"/>
      <c r="M1255" s="233"/>
      <c r="N1255" s="233"/>
      <c r="O1255" s="233"/>
      <c r="P1255" s="233"/>
      <c r="Q1255" s="233"/>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5">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5">
      <c r="Q1259" s="38"/>
    </row>
    <row r="1260" spans="1:17" ht="28.5" customHeight="1" x14ac:dyDescent="0.25">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5">
      <c r="A1262" s="234" t="s">
        <v>150</v>
      </c>
      <c r="B1262" s="235"/>
      <c r="C1262" s="235"/>
      <c r="D1262" s="235"/>
      <c r="E1262" s="236"/>
      <c r="F1262" s="236"/>
      <c r="G1262" s="236"/>
      <c r="H1262" s="236"/>
      <c r="I1262" s="236"/>
      <c r="J1262" s="236"/>
      <c r="K1262" s="236"/>
      <c r="L1262" s="236"/>
      <c r="M1262" s="236"/>
      <c r="N1262" s="236"/>
      <c r="O1262" s="236"/>
      <c r="P1262" s="236"/>
      <c r="Q1262" s="237"/>
    </row>
    <row r="1263" spans="1:17" ht="5.0999999999999996" customHeight="1" x14ac:dyDescent="0.25">
      <c r="A1263" s="211"/>
      <c r="B1263" s="212"/>
      <c r="C1263" s="212"/>
      <c r="D1263" s="212"/>
      <c r="E1263" s="212"/>
      <c r="F1263" s="212"/>
      <c r="G1263" s="212"/>
      <c r="H1263" s="212"/>
      <c r="I1263" s="212"/>
      <c r="J1263" s="212"/>
      <c r="K1263" s="212"/>
      <c r="L1263" s="212"/>
      <c r="M1263" s="212"/>
      <c r="N1263" s="212"/>
      <c r="O1263" s="212"/>
      <c r="P1263" s="212"/>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34" t="s">
        <v>538</v>
      </c>
      <c r="B1269" s="235"/>
      <c r="C1269" s="235"/>
      <c r="D1269" s="235"/>
      <c r="E1269" s="236"/>
      <c r="F1269" s="236"/>
      <c r="G1269" s="236"/>
      <c r="H1269" s="236"/>
      <c r="I1269" s="236"/>
      <c r="J1269" s="236"/>
      <c r="K1269" s="236"/>
      <c r="L1269" s="236"/>
      <c r="M1269" s="236"/>
      <c r="N1269" s="236"/>
      <c r="O1269" s="236"/>
      <c r="P1269" s="236"/>
      <c r="Q1269" s="237"/>
    </row>
    <row r="1270" spans="1:17" ht="5.0999999999999996" customHeight="1" x14ac:dyDescent="0.25">
      <c r="Q1270" s="38"/>
    </row>
    <row r="1271" spans="1:17" ht="15" customHeight="1" x14ac:dyDescent="0.25">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34" t="s">
        <v>539</v>
      </c>
      <c r="B1290" s="235"/>
      <c r="C1290" s="235"/>
      <c r="D1290" s="235"/>
      <c r="E1290" s="236"/>
      <c r="F1290" s="236"/>
      <c r="G1290" s="236"/>
      <c r="H1290" s="236"/>
      <c r="I1290" s="236"/>
      <c r="J1290" s="236"/>
      <c r="K1290" s="236"/>
      <c r="L1290" s="236"/>
      <c r="M1290" s="236"/>
      <c r="N1290" s="236"/>
      <c r="O1290" s="236"/>
      <c r="P1290" s="236"/>
      <c r="Q1290" s="237"/>
    </row>
    <row r="1291" spans="1:17" ht="5.0999999999999996" customHeight="1" x14ac:dyDescent="0.25">
      <c r="A1291" s="211"/>
      <c r="B1291" s="212"/>
      <c r="C1291" s="212"/>
      <c r="D1291" s="212"/>
      <c r="E1291" s="212"/>
      <c r="F1291" s="212"/>
      <c r="G1291" s="212"/>
      <c r="H1291" s="212"/>
      <c r="I1291" s="212"/>
      <c r="J1291" s="212"/>
      <c r="K1291" s="212"/>
      <c r="L1291" s="212"/>
      <c r="M1291" s="212"/>
      <c r="N1291" s="212"/>
      <c r="O1291" s="212"/>
      <c r="P1291" s="212"/>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31" t="s">
        <v>547</v>
      </c>
      <c r="B1297" s="232"/>
      <c r="C1297" s="232"/>
      <c r="D1297" s="232"/>
      <c r="F1297" s="233"/>
      <c r="G1297" s="233"/>
      <c r="H1297" s="233"/>
      <c r="I1297" s="233"/>
      <c r="J1297" s="233"/>
      <c r="K1297" s="233"/>
      <c r="L1297" s="233"/>
      <c r="M1297" s="233"/>
      <c r="N1297" s="233"/>
      <c r="O1297" s="233"/>
      <c r="P1297" s="233"/>
      <c r="Q1297" s="233"/>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5">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5">
      <c r="Q1301" s="38"/>
    </row>
    <row r="1302" spans="1:17" ht="15" customHeight="1" x14ac:dyDescent="0.25">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5">
      <c r="Q1303" s="38"/>
    </row>
    <row r="1304" spans="1:17" ht="4.5" customHeight="1" x14ac:dyDescent="0.25"/>
    <row r="1305" spans="1:17" x14ac:dyDescent="0.25">
      <c r="A1305" s="234" t="s">
        <v>557</v>
      </c>
      <c r="B1305" s="235"/>
      <c r="C1305" s="235"/>
      <c r="D1305" s="235"/>
      <c r="E1305" s="236"/>
      <c r="F1305" s="236"/>
      <c r="G1305" s="236"/>
      <c r="H1305" s="236"/>
      <c r="I1305" s="236"/>
      <c r="J1305" s="236"/>
      <c r="K1305" s="236"/>
      <c r="L1305" s="236"/>
      <c r="M1305" s="236"/>
      <c r="N1305" s="236"/>
      <c r="O1305" s="236"/>
      <c r="P1305" s="236"/>
      <c r="Q1305" s="237"/>
    </row>
    <row r="1306" spans="1:17" ht="5.0999999999999996" customHeight="1" x14ac:dyDescent="0.25">
      <c r="A1306" s="211"/>
      <c r="B1306" s="212"/>
      <c r="C1306" s="212"/>
      <c r="D1306" s="212"/>
      <c r="E1306" s="212"/>
      <c r="F1306" s="212"/>
      <c r="G1306" s="212"/>
      <c r="H1306" s="212"/>
      <c r="I1306" s="212"/>
      <c r="J1306" s="212"/>
      <c r="K1306" s="212"/>
      <c r="L1306" s="212"/>
      <c r="M1306" s="212"/>
      <c r="N1306" s="212"/>
      <c r="O1306" s="212"/>
      <c r="P1306" s="212"/>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5">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34" t="s">
        <v>560</v>
      </c>
      <c r="B1322" s="235"/>
      <c r="C1322" s="235"/>
      <c r="D1322" s="235"/>
      <c r="E1322" s="236"/>
      <c r="F1322" s="236"/>
      <c r="G1322" s="236"/>
      <c r="H1322" s="236"/>
      <c r="I1322" s="236"/>
      <c r="J1322" s="236"/>
      <c r="K1322" s="236"/>
      <c r="L1322" s="236"/>
      <c r="M1322" s="236"/>
      <c r="N1322" s="236"/>
      <c r="O1322" s="236"/>
      <c r="P1322" s="236"/>
      <c r="Q1322" s="237"/>
    </row>
    <row r="1323" spans="1:17" ht="5.0999999999999996" customHeight="1" x14ac:dyDescent="0.25">
      <c r="A1323" s="211"/>
      <c r="B1323" s="212"/>
      <c r="C1323" s="212"/>
      <c r="D1323" s="212"/>
      <c r="E1323" s="212"/>
      <c r="F1323" s="212"/>
      <c r="G1323" s="212"/>
      <c r="H1323" s="212"/>
      <c r="I1323" s="212"/>
      <c r="J1323" s="212"/>
      <c r="K1323" s="212"/>
      <c r="L1323" s="212"/>
      <c r="M1323" s="212"/>
      <c r="N1323" s="212"/>
      <c r="O1323" s="212"/>
      <c r="P1323" s="212"/>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6" t="s">
        <v>252</v>
      </c>
      <c r="M1325" s="216"/>
      <c r="N1325" s="216"/>
      <c r="O1325" s="216"/>
      <c r="P1325" s="26"/>
      <c r="Q1325" s="2"/>
    </row>
    <row r="1326" spans="1:17" x14ac:dyDescent="0.25">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19" t="s">
        <v>252</v>
      </c>
      <c r="M1329" s="219"/>
      <c r="N1329" s="219"/>
      <c r="O1329" s="219"/>
      <c r="P1329" s="41"/>
      <c r="Q1329" s="2"/>
    </row>
    <row r="1330" spans="1:17" x14ac:dyDescent="0.25">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34" t="s">
        <v>564</v>
      </c>
      <c r="B1337" s="235"/>
      <c r="C1337" s="235"/>
      <c r="D1337" s="235"/>
      <c r="E1337" s="236"/>
      <c r="F1337" s="236"/>
      <c r="G1337" s="236"/>
      <c r="H1337" s="236"/>
      <c r="I1337" s="236"/>
      <c r="J1337" s="236"/>
      <c r="K1337" s="236"/>
      <c r="L1337" s="236"/>
      <c r="M1337" s="236"/>
      <c r="N1337" s="236"/>
      <c r="O1337" s="236"/>
      <c r="P1337" s="236"/>
      <c r="Q1337" s="237"/>
    </row>
    <row r="1338" spans="1:17" ht="5.0999999999999996" customHeight="1" x14ac:dyDescent="0.25">
      <c r="A1338" s="211"/>
      <c r="B1338" s="212"/>
      <c r="C1338" s="212"/>
      <c r="D1338" s="212"/>
      <c r="E1338" s="212"/>
      <c r="F1338" s="212"/>
      <c r="G1338" s="212"/>
      <c r="H1338" s="212"/>
      <c r="I1338" s="212"/>
      <c r="J1338" s="212"/>
      <c r="K1338" s="212"/>
      <c r="L1338" s="212"/>
      <c r="M1338" s="212"/>
      <c r="N1338" s="212"/>
      <c r="O1338" s="212"/>
      <c r="P1338" s="212"/>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34" t="s">
        <v>577</v>
      </c>
      <c r="B1350" s="235"/>
      <c r="C1350" s="235"/>
      <c r="D1350" s="235"/>
      <c r="E1350" s="236"/>
      <c r="F1350" s="236"/>
      <c r="G1350" s="236"/>
      <c r="H1350" s="236"/>
      <c r="I1350" s="236"/>
      <c r="J1350" s="236"/>
      <c r="K1350" s="236"/>
      <c r="L1350" s="236"/>
      <c r="M1350" s="236"/>
      <c r="N1350" s="236"/>
      <c r="O1350" s="236"/>
      <c r="P1350" s="236"/>
      <c r="Q1350" s="237"/>
    </row>
    <row r="1351" spans="1:17" ht="5.0999999999999996" customHeight="1" x14ac:dyDescent="0.25">
      <c r="A1351" s="211"/>
      <c r="B1351" s="212"/>
      <c r="C1351" s="212"/>
      <c r="D1351" s="212"/>
      <c r="E1351" s="212"/>
      <c r="F1351" s="212"/>
      <c r="G1351" s="212"/>
      <c r="H1351" s="212"/>
      <c r="I1351" s="212"/>
      <c r="J1351" s="212"/>
      <c r="K1351" s="212"/>
      <c r="L1351" s="212"/>
      <c r="M1351" s="212"/>
      <c r="N1351" s="212"/>
      <c r="O1351" s="212"/>
      <c r="P1351" s="212"/>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19" t="s">
        <v>252</v>
      </c>
      <c r="M1368" s="219"/>
      <c r="N1368" s="219"/>
      <c r="O1368" s="219"/>
      <c r="P1368" s="41"/>
      <c r="Q1368" s="2"/>
    </row>
    <row r="1369" spans="1:17" x14ac:dyDescent="0.25">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34" t="s">
        <v>591</v>
      </c>
      <c r="B1394" s="235"/>
      <c r="C1394" s="235"/>
      <c r="D1394" s="235"/>
      <c r="E1394" s="236"/>
      <c r="F1394" s="236"/>
      <c r="G1394" s="236"/>
      <c r="H1394" s="236"/>
      <c r="I1394" s="236"/>
      <c r="J1394" s="236"/>
      <c r="K1394" s="236"/>
      <c r="L1394" s="236"/>
      <c r="M1394" s="236"/>
      <c r="N1394" s="236"/>
      <c r="O1394" s="236"/>
      <c r="P1394" s="236"/>
      <c r="Q1394" s="237"/>
    </row>
    <row r="1395" spans="1:17" ht="5.0999999999999996" customHeight="1" x14ac:dyDescent="0.25">
      <c r="A1395" s="211"/>
      <c r="B1395" s="212"/>
      <c r="C1395" s="212"/>
      <c r="D1395" s="212"/>
      <c r="E1395" s="212"/>
      <c r="F1395" s="212"/>
      <c r="G1395" s="212"/>
      <c r="H1395" s="212"/>
      <c r="I1395" s="212"/>
      <c r="J1395" s="212"/>
      <c r="K1395" s="212"/>
      <c r="L1395" s="212"/>
      <c r="M1395" s="212"/>
      <c r="N1395" s="212"/>
      <c r="O1395" s="212"/>
      <c r="P1395" s="212"/>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31" t="s">
        <v>605</v>
      </c>
      <c r="B1401" s="232"/>
      <c r="C1401" s="232"/>
      <c r="D1401" s="232"/>
      <c r="F1401" s="233"/>
      <c r="G1401" s="233"/>
      <c r="H1401" s="233"/>
      <c r="I1401" s="233"/>
      <c r="J1401" s="233"/>
      <c r="K1401" s="233"/>
      <c r="L1401" s="233"/>
      <c r="M1401" s="233"/>
      <c r="N1401" s="233"/>
      <c r="O1401" s="233"/>
      <c r="P1401" s="233"/>
      <c r="Q1401" s="233"/>
    </row>
    <row r="1402" spans="1:17" ht="5.0999999999999996" customHeight="1" x14ac:dyDescent="0.25"/>
    <row r="1403" spans="1:17" x14ac:dyDescent="0.25">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5">
      <c r="A1404" s="211"/>
      <c r="B1404" s="212"/>
      <c r="C1404" s="212"/>
      <c r="D1404" s="212"/>
      <c r="E1404" s="212"/>
      <c r="F1404" s="212"/>
      <c r="G1404" s="212"/>
      <c r="H1404" s="212"/>
      <c r="I1404" s="212"/>
      <c r="J1404" s="212"/>
      <c r="K1404" s="212"/>
      <c r="L1404" s="212"/>
      <c r="M1404" s="212"/>
      <c r="N1404" s="212"/>
      <c r="O1404" s="212"/>
      <c r="P1404" s="212"/>
      <c r="Q1404" s="38"/>
    </row>
    <row r="1405" spans="1:17" x14ac:dyDescent="0.25">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1"/>
      <c r="B1410" s="212"/>
      <c r="C1410" s="212"/>
      <c r="D1410" s="212"/>
      <c r="E1410" s="212"/>
      <c r="F1410" s="212"/>
      <c r="G1410" s="212"/>
      <c r="H1410" s="212"/>
      <c r="I1410" s="212"/>
      <c r="J1410" s="212"/>
      <c r="K1410" s="212"/>
      <c r="L1410" s="212"/>
      <c r="M1410" s="212"/>
      <c r="N1410" s="212"/>
      <c r="O1410" s="212"/>
      <c r="P1410" s="212"/>
      <c r="Q1410" s="38"/>
    </row>
    <row r="1411" spans="1:17" x14ac:dyDescent="0.25">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31" t="s">
        <v>617</v>
      </c>
      <c r="B1434" s="232"/>
      <c r="C1434" s="232"/>
      <c r="D1434" s="232"/>
      <c r="F1434" s="233"/>
      <c r="G1434" s="233"/>
      <c r="H1434" s="233"/>
      <c r="I1434" s="233"/>
      <c r="J1434" s="233"/>
      <c r="K1434" s="233"/>
      <c r="L1434" s="233"/>
      <c r="M1434" s="233"/>
      <c r="N1434" s="233"/>
      <c r="O1434" s="233"/>
      <c r="P1434" s="233"/>
      <c r="Q1434" s="233"/>
    </row>
    <row r="1435" spans="1:17" ht="5.0999999999999996" customHeight="1" x14ac:dyDescent="0.25"/>
    <row r="1436" spans="1:17" x14ac:dyDescent="0.25">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5">
      <c r="A1437" s="211"/>
      <c r="B1437" s="212"/>
      <c r="C1437" s="212"/>
      <c r="D1437" s="212"/>
      <c r="E1437" s="212"/>
      <c r="F1437" s="212"/>
      <c r="G1437" s="212"/>
      <c r="H1437" s="212"/>
      <c r="I1437" s="212"/>
      <c r="J1437" s="212"/>
      <c r="K1437" s="212"/>
      <c r="L1437" s="212"/>
      <c r="M1437" s="212"/>
      <c r="N1437" s="212"/>
      <c r="O1437" s="212"/>
      <c r="P1437" s="212"/>
      <c r="Q1437" s="38"/>
    </row>
    <row r="1438" spans="1:17" x14ac:dyDescent="0.25">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1"/>
      <c r="B1443" s="212"/>
      <c r="C1443" s="212"/>
      <c r="D1443" s="212"/>
      <c r="E1443" s="212"/>
      <c r="F1443" s="212"/>
      <c r="G1443" s="212"/>
      <c r="H1443" s="212"/>
      <c r="I1443" s="212"/>
      <c r="J1443" s="212"/>
      <c r="K1443" s="212"/>
      <c r="L1443" s="212"/>
      <c r="M1443" s="212"/>
      <c r="N1443" s="212"/>
      <c r="O1443" s="212"/>
      <c r="P1443" s="212"/>
      <c r="Q1443" s="38"/>
    </row>
    <row r="1444" spans="1:17" x14ac:dyDescent="0.25">
      <c r="A1444" s="238" t="s">
        <v>622</v>
      </c>
      <c r="B1444" s="239"/>
      <c r="C1444" s="212"/>
      <c r="D1444" s="212"/>
      <c r="E1444" s="72"/>
      <c r="F1444" s="238"/>
      <c r="G1444" s="238"/>
      <c r="H1444" s="238"/>
      <c r="I1444" s="238"/>
      <c r="J1444" s="238"/>
      <c r="K1444" s="238"/>
      <c r="L1444" s="238"/>
      <c r="M1444" s="238"/>
      <c r="N1444" s="238"/>
      <c r="O1444" s="238"/>
      <c r="P1444" s="238"/>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19" t="s">
        <v>252</v>
      </c>
      <c r="M1452" s="219"/>
      <c r="N1452" s="219"/>
      <c r="O1452" s="219"/>
      <c r="P1452" s="41"/>
      <c r="Q1452" s="2"/>
    </row>
    <row r="1453" spans="1:17" x14ac:dyDescent="0.25">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6" t="s">
        <v>252</v>
      </c>
      <c r="M1456" s="216"/>
      <c r="N1456" s="216"/>
      <c r="O1456" s="216"/>
      <c r="P1456" s="26"/>
      <c r="Q1456" s="2"/>
    </row>
    <row r="1457" spans="1:17" x14ac:dyDescent="0.25">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19" t="s">
        <v>252</v>
      </c>
      <c r="M1460" s="219"/>
      <c r="N1460" s="219"/>
      <c r="O1460" s="219"/>
      <c r="P1460" s="41"/>
      <c r="Q1460" s="2"/>
    </row>
    <row r="1461" spans="1:17" x14ac:dyDescent="0.25">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6" t="s">
        <v>449</v>
      </c>
      <c r="M1467" s="216"/>
      <c r="N1467" s="216"/>
      <c r="O1467" s="216"/>
      <c r="P1467" s="26"/>
      <c r="Q1467" s="2"/>
    </row>
    <row r="1468" spans="1:17" x14ac:dyDescent="0.25">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35">
      <c r="A1471" s="61"/>
      <c r="B1471" s="22"/>
      <c r="C1471" s="22"/>
      <c r="D1471" s="22"/>
      <c r="E1471" s="22"/>
      <c r="F1471" s="40"/>
      <c r="G1471" s="40"/>
      <c r="H1471" s="40"/>
      <c r="I1471" s="40"/>
      <c r="J1471" s="176"/>
      <c r="K1471" s="40"/>
      <c r="L1471" s="219" t="s">
        <v>449</v>
      </c>
      <c r="M1471" s="219"/>
      <c r="N1471" s="219"/>
      <c r="O1471" s="219"/>
      <c r="P1471" s="41"/>
      <c r="Q1471" s="2"/>
    </row>
    <row r="1472" spans="1:17" x14ac:dyDescent="0.25">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38" t="s">
        <v>626</v>
      </c>
      <c r="B1478" s="239"/>
      <c r="C1478" s="212"/>
      <c r="D1478" s="212"/>
      <c r="E1478" s="72"/>
      <c r="F1478" s="238"/>
      <c r="G1478" s="238"/>
      <c r="H1478" s="238"/>
      <c r="I1478" s="238"/>
      <c r="J1478" s="238"/>
      <c r="K1478" s="238"/>
      <c r="L1478" s="238"/>
      <c r="M1478" s="238"/>
      <c r="N1478" s="238"/>
      <c r="O1478" s="238"/>
      <c r="P1478" s="238"/>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6" t="s">
        <v>449</v>
      </c>
      <c r="M1483" s="216"/>
      <c r="N1483" s="216"/>
      <c r="O1483" s="216"/>
      <c r="P1483" s="26"/>
      <c r="Q1483" s="2"/>
    </row>
    <row r="1484" spans="1:17" x14ac:dyDescent="0.25">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19" t="s">
        <v>449</v>
      </c>
      <c r="M1487" s="219"/>
      <c r="N1487" s="219"/>
      <c r="O1487" s="219"/>
      <c r="P1487" s="41"/>
      <c r="Q1487" s="2"/>
    </row>
    <row r="1488" spans="1:17" x14ac:dyDescent="0.25">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38" t="s">
        <v>629</v>
      </c>
      <c r="B1497" s="239"/>
      <c r="C1497" s="212"/>
      <c r="D1497" s="212"/>
      <c r="E1497" s="72"/>
      <c r="F1497" s="238"/>
      <c r="G1497" s="238"/>
      <c r="H1497" s="238"/>
      <c r="I1497" s="238"/>
      <c r="J1497" s="238"/>
      <c r="K1497" s="238"/>
      <c r="L1497" s="238"/>
      <c r="M1497" s="238"/>
      <c r="N1497" s="238"/>
      <c r="O1497" s="238"/>
      <c r="P1497" s="238"/>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31" t="s">
        <v>651</v>
      </c>
      <c r="B1504" s="232"/>
      <c r="C1504" s="232"/>
      <c r="D1504" s="232"/>
      <c r="F1504" s="233" t="s">
        <v>12</v>
      </c>
      <c r="G1504" s="233"/>
      <c r="H1504" s="233"/>
      <c r="I1504" s="233"/>
      <c r="J1504" s="233"/>
      <c r="K1504" s="233"/>
      <c r="L1504" s="233"/>
      <c r="M1504" s="233"/>
      <c r="N1504" s="233"/>
      <c r="O1504" s="233"/>
      <c r="P1504" s="233"/>
      <c r="Q1504" s="233"/>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5">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5">
      <c r="Q1508" s="38"/>
    </row>
    <row r="1509" spans="1:256" ht="27.75" customHeight="1" x14ac:dyDescent="0.25">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5">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34" t="s">
        <v>655</v>
      </c>
      <c r="B1515" s="235"/>
      <c r="C1515" s="235"/>
      <c r="D1515" s="235"/>
      <c r="E1515" s="236"/>
      <c r="F1515" s="236"/>
      <c r="G1515" s="236"/>
      <c r="H1515" s="236"/>
      <c r="I1515" s="236"/>
      <c r="J1515" s="236"/>
      <c r="K1515" s="236"/>
      <c r="L1515" s="236"/>
      <c r="M1515" s="236"/>
      <c r="N1515" s="236"/>
      <c r="O1515" s="236"/>
      <c r="P1515" s="236"/>
      <c r="Q1515" s="237"/>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5">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5">
      <c r="Q1521" s="38"/>
    </row>
    <row r="1522" spans="1:256" ht="5.0999999999999996" customHeight="1" x14ac:dyDescent="0.25"/>
    <row r="1523" spans="1:256" x14ac:dyDescent="0.25">
      <c r="A1523" s="234" t="s">
        <v>658</v>
      </c>
      <c r="B1523" s="235"/>
      <c r="C1523" s="235"/>
      <c r="D1523" s="235"/>
      <c r="E1523" s="236"/>
      <c r="F1523" s="236"/>
      <c r="G1523" s="236"/>
      <c r="H1523" s="236"/>
      <c r="I1523" s="236"/>
      <c r="J1523" s="236"/>
      <c r="K1523" s="236"/>
      <c r="L1523" s="236"/>
      <c r="M1523" s="236"/>
      <c r="N1523" s="236"/>
      <c r="O1523" s="236"/>
      <c r="P1523" s="236"/>
      <c r="Q1523" s="237"/>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5">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5">
      <c r="Q1529" s="38"/>
    </row>
    <row r="1531" spans="1:256" ht="15.75" x14ac:dyDescent="0.25">
      <c r="A1531" s="231" t="s">
        <v>651</v>
      </c>
      <c r="B1531" s="232"/>
      <c r="C1531" s="232"/>
      <c r="D1531" s="232"/>
      <c r="F1531" s="233"/>
      <c r="G1531" s="233"/>
      <c r="H1531" s="233"/>
      <c r="I1531" s="233"/>
      <c r="J1531" s="233"/>
      <c r="K1531" s="233"/>
      <c r="L1531" s="233"/>
      <c r="M1531" s="233"/>
      <c r="N1531" s="233"/>
      <c r="O1531" s="233"/>
      <c r="P1531" s="233"/>
      <c r="Q1531" s="233"/>
    </row>
    <row r="1532" spans="1:256" ht="5.0999999999999996" customHeight="1" x14ac:dyDescent="0.25"/>
    <row r="1533" spans="1:256" x14ac:dyDescent="0.25">
      <c r="A1533" s="234" t="s">
        <v>655</v>
      </c>
      <c r="B1533" s="235"/>
      <c r="C1533" s="235"/>
      <c r="D1533" s="235"/>
      <c r="E1533" s="236"/>
      <c r="F1533" s="236"/>
      <c r="G1533" s="236"/>
      <c r="H1533" s="236"/>
      <c r="I1533" s="236"/>
      <c r="J1533" s="236"/>
      <c r="K1533" s="236"/>
      <c r="L1533" s="236"/>
      <c r="M1533" s="236"/>
      <c r="N1533" s="236"/>
      <c r="O1533" s="236"/>
      <c r="P1533" s="236"/>
      <c r="Q1533" s="237"/>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5">
      <c r="Q1536" s="38"/>
    </row>
    <row r="1537" spans="1:256" ht="45.75" customHeight="1" x14ac:dyDescent="0.3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5">
      <c r="Q1538" s="38"/>
    </row>
    <row r="1539" spans="1:256" ht="15.75" x14ac:dyDescent="0.25">
      <c r="A1539" s="231" t="s">
        <v>651</v>
      </c>
      <c r="B1539" s="232"/>
      <c r="C1539" s="232"/>
      <c r="D1539" s="232"/>
      <c r="F1539" s="233"/>
      <c r="G1539" s="233"/>
      <c r="H1539" s="233"/>
      <c r="I1539" s="233"/>
      <c r="J1539" s="233"/>
      <c r="K1539" s="233"/>
      <c r="L1539" s="233"/>
      <c r="M1539" s="233"/>
      <c r="N1539" s="233"/>
      <c r="O1539" s="233"/>
      <c r="P1539" s="233"/>
      <c r="Q1539" s="233"/>
    </row>
    <row r="1540" spans="1:256" ht="5.0999999999999996" customHeight="1" x14ac:dyDescent="0.25"/>
    <row r="1541" spans="1:256" x14ac:dyDescent="0.25">
      <c r="A1541" s="234" t="s">
        <v>655</v>
      </c>
      <c r="B1541" s="235"/>
      <c r="C1541" s="235"/>
      <c r="D1541" s="235"/>
      <c r="E1541" s="236"/>
      <c r="F1541" s="236"/>
      <c r="G1541" s="236"/>
      <c r="H1541" s="236"/>
      <c r="I1541" s="236"/>
      <c r="J1541" s="236"/>
      <c r="K1541" s="236"/>
      <c r="L1541" s="236"/>
      <c r="M1541" s="236"/>
      <c r="N1541" s="236"/>
      <c r="O1541" s="236"/>
      <c r="P1541" s="236"/>
      <c r="Q1541" s="237"/>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5">
      <c r="Q1546" s="38"/>
    </row>
    <row r="1547" spans="1:256" x14ac:dyDescent="0.25">
      <c r="A1547" s="238" t="s">
        <v>873</v>
      </c>
      <c r="B1547" s="239"/>
      <c r="C1547" s="212"/>
      <c r="D1547" s="212"/>
      <c r="E1547" s="72"/>
      <c r="F1547" s="238"/>
      <c r="G1547" s="238"/>
      <c r="H1547" s="238"/>
      <c r="I1547" s="238"/>
      <c r="J1547" s="238"/>
      <c r="K1547" s="238"/>
      <c r="L1547" s="238"/>
      <c r="M1547" s="238"/>
      <c r="N1547" s="238"/>
      <c r="O1547" s="238"/>
      <c r="P1547" s="238"/>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5">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218" t="s">
        <v>897</v>
      </c>
      <c r="L1554" s="219"/>
      <c r="M1554" s="219"/>
      <c r="N1554" s="219"/>
      <c r="O1554" s="219"/>
      <c r="P1554" s="220"/>
      <c r="Q1554" s="2"/>
    </row>
    <row r="1555" spans="1:17" x14ac:dyDescent="0.25">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5">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218" t="s">
        <v>897</v>
      </c>
      <c r="L1562" s="219"/>
      <c r="M1562" s="219"/>
      <c r="N1562" s="219"/>
      <c r="O1562" s="219"/>
      <c r="P1562" s="220"/>
      <c r="Q1562" s="2"/>
    </row>
    <row r="1563" spans="1:17" x14ac:dyDescent="0.25">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5">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218" t="s">
        <v>897</v>
      </c>
      <c r="L1570" s="219"/>
      <c r="M1570" s="219"/>
      <c r="N1570" s="219"/>
      <c r="O1570" s="219"/>
      <c r="P1570" s="220"/>
      <c r="Q1570" s="2"/>
    </row>
    <row r="1571" spans="1:17" x14ac:dyDescent="0.25">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5">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218" t="s">
        <v>897</v>
      </c>
      <c r="L1578" s="219"/>
      <c r="M1578" s="219"/>
      <c r="N1578" s="219"/>
      <c r="O1578" s="219"/>
      <c r="P1578" s="220"/>
      <c r="Q1578" s="2"/>
    </row>
    <row r="1579" spans="1:17" x14ac:dyDescent="0.25">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38" t="s">
        <v>874</v>
      </c>
      <c r="B1582" s="239"/>
      <c r="C1582" s="212"/>
      <c r="D1582" s="212"/>
      <c r="E1582" s="72"/>
      <c r="F1582" s="238"/>
      <c r="G1582" s="238"/>
      <c r="H1582" s="238"/>
      <c r="I1582" s="238"/>
      <c r="J1582" s="238"/>
      <c r="K1582" s="238"/>
      <c r="L1582" s="238"/>
      <c r="M1582" s="238"/>
      <c r="N1582" s="238"/>
      <c r="O1582" s="238"/>
      <c r="P1582" s="238"/>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5">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218" t="s">
        <v>897</v>
      </c>
      <c r="L1589" s="219"/>
      <c r="M1589" s="219"/>
      <c r="N1589" s="219"/>
      <c r="O1589" s="219"/>
      <c r="P1589" s="220"/>
      <c r="Q1589" s="2"/>
    </row>
    <row r="1590" spans="1:17" x14ac:dyDescent="0.25">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5">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218" t="s">
        <v>897</v>
      </c>
      <c r="L1597" s="219"/>
      <c r="M1597" s="219"/>
      <c r="N1597" s="219"/>
      <c r="O1597" s="219"/>
      <c r="P1597" s="220"/>
      <c r="Q1597" s="2"/>
    </row>
    <row r="1598" spans="1:17" x14ac:dyDescent="0.25">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5">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218" t="s">
        <v>897</v>
      </c>
      <c r="L1605" s="219"/>
      <c r="M1605" s="219"/>
      <c r="N1605" s="219"/>
      <c r="O1605" s="219"/>
      <c r="P1605" s="220"/>
      <c r="Q1605" s="2"/>
    </row>
    <row r="1606" spans="1:17" x14ac:dyDescent="0.25">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5">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218" t="s">
        <v>897</v>
      </c>
      <c r="L1613" s="219"/>
      <c r="M1613" s="219"/>
      <c r="N1613" s="219"/>
      <c r="O1613" s="219"/>
      <c r="P1613" s="220"/>
      <c r="Q1613" s="2"/>
    </row>
    <row r="1614" spans="1:17" x14ac:dyDescent="0.25">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38" t="s">
        <v>877</v>
      </c>
      <c r="B1617" s="239"/>
      <c r="C1617" s="212"/>
      <c r="D1617" s="212"/>
      <c r="E1617" s="72"/>
      <c r="F1617" s="238"/>
      <c r="G1617" s="238"/>
      <c r="H1617" s="238"/>
      <c r="I1617" s="238"/>
      <c r="J1617" s="238"/>
      <c r="K1617" s="238"/>
      <c r="L1617" s="238"/>
      <c r="M1617" s="238"/>
      <c r="N1617" s="238"/>
      <c r="O1617" s="238"/>
      <c r="P1617" s="238"/>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31" t="s">
        <v>651</v>
      </c>
      <c r="B1642" s="232"/>
      <c r="C1642" s="232"/>
      <c r="D1642" s="232"/>
      <c r="F1642" s="233"/>
      <c r="G1642" s="233"/>
      <c r="H1642" s="233"/>
      <c r="I1642" s="233"/>
      <c r="J1642" s="233"/>
      <c r="K1642" s="233"/>
      <c r="L1642" s="233"/>
      <c r="M1642" s="233"/>
      <c r="N1642" s="233"/>
      <c r="O1642" s="233"/>
      <c r="P1642" s="233"/>
      <c r="Q1642" s="233"/>
    </row>
    <row r="1643" spans="1:256" ht="5.0999999999999996" customHeight="1" x14ac:dyDescent="0.25"/>
    <row r="1644" spans="1:256" x14ac:dyDescent="0.25">
      <c r="A1644" s="234" t="s">
        <v>658</v>
      </c>
      <c r="B1644" s="235"/>
      <c r="C1644" s="235"/>
      <c r="D1644" s="235"/>
      <c r="E1644" s="236"/>
      <c r="F1644" s="236"/>
      <c r="G1644" s="236"/>
      <c r="H1644" s="236"/>
      <c r="I1644" s="236"/>
      <c r="J1644" s="236"/>
      <c r="K1644" s="236"/>
      <c r="L1644" s="236"/>
      <c r="M1644" s="236"/>
      <c r="N1644" s="236"/>
      <c r="O1644" s="236"/>
      <c r="P1644" s="236"/>
      <c r="Q1644" s="237"/>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218" t="s">
        <v>986</v>
      </c>
      <c r="B1654" s="219"/>
      <c r="C1654" s="219"/>
      <c r="D1654" s="219"/>
      <c r="E1654" s="219"/>
      <c r="F1654" s="219"/>
      <c r="G1654" s="219"/>
      <c r="H1654" s="219"/>
      <c r="I1654" s="219"/>
      <c r="J1654" s="219"/>
      <c r="K1654" s="219"/>
      <c r="L1654" s="219"/>
      <c r="M1654" s="219"/>
      <c r="N1654" s="219"/>
      <c r="O1654" s="219"/>
      <c r="P1654" s="219"/>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38" t="s">
        <v>672</v>
      </c>
      <c r="B1659" s="239"/>
      <c r="C1659" s="212"/>
      <c r="D1659" s="212"/>
      <c r="E1659" s="72"/>
      <c r="F1659" s="238"/>
      <c r="G1659" s="238"/>
      <c r="H1659" s="238"/>
      <c r="I1659" s="238"/>
      <c r="J1659" s="238"/>
      <c r="K1659" s="238"/>
      <c r="L1659" s="238"/>
      <c r="M1659" s="238"/>
      <c r="N1659" s="238"/>
      <c r="O1659" s="238"/>
      <c r="P1659" s="238"/>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5">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52" t="s">
        <v>449</v>
      </c>
      <c r="L1666" s="253"/>
      <c r="M1666" s="253"/>
      <c r="N1666" s="253"/>
      <c r="O1666" s="253"/>
      <c r="P1666" s="254"/>
      <c r="Q1666" s="2"/>
    </row>
    <row r="1667" spans="1:17" x14ac:dyDescent="0.25">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5">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38" t="s">
        <v>673</v>
      </c>
      <c r="B1677" s="239"/>
      <c r="C1677" s="212"/>
      <c r="D1677" s="212"/>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38" t="s">
        <v>676</v>
      </c>
      <c r="B1683" s="239"/>
      <c r="C1683" s="212"/>
      <c r="D1683" s="212"/>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38" t="s">
        <v>679</v>
      </c>
      <c r="B1689" s="239"/>
      <c r="C1689" s="212"/>
      <c r="D1689" s="212"/>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5">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52" t="s">
        <v>449</v>
      </c>
      <c r="L1696" s="253"/>
      <c r="M1696" s="253"/>
      <c r="N1696" s="253"/>
      <c r="O1696" s="253"/>
      <c r="P1696" s="254"/>
      <c r="Q1696" s="2"/>
    </row>
    <row r="1697" spans="1:17" x14ac:dyDescent="0.25">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5">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38" t="s">
        <v>689</v>
      </c>
      <c r="B1719" s="239"/>
      <c r="C1719" s="212"/>
      <c r="D1719" s="212"/>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31" t="s">
        <v>651</v>
      </c>
      <c r="B1726" s="232"/>
      <c r="C1726" s="232"/>
      <c r="D1726" s="232"/>
      <c r="F1726" s="233"/>
      <c r="G1726" s="233"/>
      <c r="H1726" s="233"/>
      <c r="I1726" s="233"/>
      <c r="J1726" s="233"/>
      <c r="K1726" s="233"/>
      <c r="L1726" s="233"/>
      <c r="M1726" s="233"/>
      <c r="N1726" s="233"/>
      <c r="O1726" s="233"/>
      <c r="P1726" s="233"/>
      <c r="Q1726" s="233"/>
    </row>
    <row r="1727" spans="1:17" ht="5.0999999999999996" customHeight="1" x14ac:dyDescent="0.25"/>
    <row r="1728" spans="1:17" x14ac:dyDescent="0.25">
      <c r="A1728" s="234" t="s">
        <v>698</v>
      </c>
      <c r="B1728" s="235"/>
      <c r="C1728" s="235"/>
      <c r="D1728" s="235"/>
      <c r="E1728" s="236"/>
      <c r="F1728" s="236"/>
      <c r="G1728" s="236"/>
      <c r="H1728" s="236"/>
      <c r="I1728" s="236"/>
      <c r="J1728" s="236"/>
      <c r="K1728" s="236"/>
      <c r="L1728" s="236"/>
      <c r="M1728" s="236"/>
      <c r="N1728" s="236"/>
      <c r="O1728" s="236"/>
      <c r="P1728" s="236"/>
      <c r="Q1728" s="237"/>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5">
      <c r="Q1731" s="38"/>
    </row>
    <row r="1732" spans="1:256" x14ac:dyDescent="0.25">
      <c r="A1732" s="238" t="s">
        <v>700</v>
      </c>
      <c r="B1732" s="239"/>
      <c r="C1732" s="212"/>
      <c r="D1732" s="212"/>
      <c r="E1732" s="72"/>
      <c r="F1732" s="238"/>
      <c r="G1732" s="238"/>
      <c r="H1732" s="238"/>
      <c r="I1732" s="238"/>
      <c r="J1732" s="238"/>
      <c r="K1732" s="238"/>
      <c r="L1732" s="238"/>
      <c r="M1732" s="238"/>
      <c r="N1732" s="238"/>
      <c r="O1732" s="238"/>
      <c r="P1732" s="238"/>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38" t="s">
        <v>703</v>
      </c>
      <c r="B1744" s="239"/>
      <c r="C1744" s="212"/>
      <c r="D1744" s="212"/>
      <c r="E1744" s="72"/>
      <c r="F1744" s="238"/>
      <c r="G1744" s="238"/>
      <c r="H1744" s="238"/>
      <c r="I1744" s="238"/>
      <c r="J1744" s="238"/>
      <c r="K1744" s="238"/>
      <c r="L1744" s="238"/>
      <c r="M1744" s="238"/>
      <c r="N1744" s="238"/>
      <c r="O1744" s="238"/>
      <c r="P1744" s="238"/>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5">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38" t="s">
        <v>705</v>
      </c>
      <c r="B1757" s="239"/>
      <c r="C1757" s="212"/>
      <c r="D1757" s="212"/>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31" t="s">
        <v>651</v>
      </c>
      <c r="B1764" s="232"/>
      <c r="C1764" s="232"/>
      <c r="D1764" s="232"/>
      <c r="F1764" s="233"/>
      <c r="G1764" s="233"/>
      <c r="H1764" s="233"/>
      <c r="I1764" s="233"/>
      <c r="J1764" s="233"/>
      <c r="K1764" s="233"/>
      <c r="L1764" s="233"/>
      <c r="M1764" s="233"/>
      <c r="N1764" s="233"/>
      <c r="O1764" s="233"/>
      <c r="P1764" s="233"/>
      <c r="Q1764" s="233"/>
    </row>
    <row r="1765" spans="1:17" ht="5.0999999999999996" customHeight="1" x14ac:dyDescent="0.25"/>
    <row r="1766" spans="1:17" x14ac:dyDescent="0.25">
      <c r="A1766" s="234" t="s">
        <v>617</v>
      </c>
      <c r="B1766" s="235"/>
      <c r="C1766" s="235"/>
      <c r="D1766" s="235"/>
      <c r="E1766" s="236"/>
      <c r="F1766" s="236"/>
      <c r="G1766" s="236"/>
      <c r="H1766" s="236"/>
      <c r="I1766" s="236"/>
      <c r="J1766" s="236"/>
      <c r="K1766" s="236"/>
      <c r="L1766" s="236"/>
      <c r="M1766" s="236"/>
      <c r="N1766" s="236"/>
      <c r="O1766" s="236"/>
      <c r="P1766" s="236"/>
      <c r="Q1766" s="237"/>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1"/>
      <c r="B1775" s="212"/>
      <c r="C1775" s="212"/>
      <c r="D1775" s="212"/>
      <c r="E1775" s="212"/>
      <c r="F1775" s="212"/>
      <c r="G1775" s="212"/>
      <c r="H1775" s="212"/>
      <c r="I1775" s="212"/>
      <c r="J1775" s="212"/>
      <c r="K1775" s="212"/>
      <c r="L1775" s="212"/>
      <c r="M1775" s="212"/>
      <c r="N1775" s="212"/>
      <c r="O1775" s="212"/>
      <c r="P1775" s="212"/>
      <c r="Q1775" s="38"/>
    </row>
    <row r="1776" spans="1:17" x14ac:dyDescent="0.25">
      <c r="A1776" s="238" t="s">
        <v>622</v>
      </c>
      <c r="B1776" s="239"/>
      <c r="C1776" s="212"/>
      <c r="D1776" s="212"/>
      <c r="E1776" s="72"/>
      <c r="F1776" s="238"/>
      <c r="G1776" s="238"/>
      <c r="H1776" s="238"/>
      <c r="I1776" s="238"/>
      <c r="J1776" s="238"/>
      <c r="K1776" s="238"/>
      <c r="L1776" s="238"/>
      <c r="M1776" s="238"/>
      <c r="N1776" s="238"/>
      <c r="O1776" s="238"/>
      <c r="P1776" s="238"/>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19"/>
      <c r="M1801" s="219"/>
      <c r="N1801" s="219"/>
      <c r="O1801" s="219"/>
      <c r="P1801" s="30"/>
      <c r="Q1801" s="2"/>
    </row>
    <row r="1802" spans="1:17" x14ac:dyDescent="0.25">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38" t="s">
        <v>626</v>
      </c>
      <c r="B1808" s="239"/>
      <c r="C1808" s="212"/>
      <c r="D1808" s="212"/>
      <c r="E1808" s="72"/>
      <c r="F1808" s="238"/>
      <c r="G1808" s="238"/>
      <c r="H1808" s="238"/>
      <c r="I1808" s="238"/>
      <c r="J1808" s="238"/>
      <c r="K1808" s="238"/>
      <c r="L1808" s="238"/>
      <c r="M1808" s="238"/>
      <c r="N1808" s="238"/>
      <c r="O1808" s="238"/>
      <c r="P1808" s="238"/>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38" t="s">
        <v>738</v>
      </c>
      <c r="B1828" s="239"/>
      <c r="C1828" s="212"/>
      <c r="D1828" s="212"/>
      <c r="E1828" s="72"/>
      <c r="F1828" s="238"/>
      <c r="G1828" s="238"/>
      <c r="H1828" s="238"/>
      <c r="I1828" s="238"/>
      <c r="J1828" s="238"/>
      <c r="K1828" s="238"/>
      <c r="L1828" s="238"/>
      <c r="M1828" s="238"/>
      <c r="N1828" s="238"/>
      <c r="O1828" s="238"/>
      <c r="P1828" s="238"/>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31" t="s">
        <v>740</v>
      </c>
      <c r="B1838" s="232"/>
      <c r="C1838" s="232"/>
      <c r="D1838" s="232"/>
      <c r="F1838" s="233" t="s">
        <v>12</v>
      </c>
      <c r="G1838" s="233"/>
      <c r="H1838" s="233"/>
      <c r="I1838" s="233"/>
      <c r="J1838" s="233"/>
      <c r="K1838" s="233"/>
      <c r="L1838" s="233"/>
      <c r="M1838" s="233"/>
      <c r="N1838" s="233"/>
      <c r="O1838" s="233"/>
      <c r="P1838" s="233"/>
      <c r="Q1838" s="233"/>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3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5">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5">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277" t="s">
        <v>748</v>
      </c>
      <c r="B1867" s="278"/>
      <c r="C1867" s="278"/>
      <c r="D1867" s="278"/>
      <c r="E1867" s="278"/>
      <c r="F1867" s="278"/>
      <c r="G1867" s="278"/>
      <c r="H1867" s="278"/>
      <c r="I1867" s="278"/>
      <c r="J1867" s="278"/>
      <c r="K1867" s="27"/>
      <c r="L1867" s="166"/>
      <c r="M1867" s="197"/>
      <c r="N1867" s="242"/>
      <c r="O1867" s="243"/>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31" t="s">
        <v>755</v>
      </c>
      <c r="B1874" s="232"/>
      <c r="C1874" s="232"/>
      <c r="D1874" s="232"/>
      <c r="F1874" s="233" t="s">
        <v>12</v>
      </c>
      <c r="G1874" s="233"/>
      <c r="H1874" s="233"/>
      <c r="I1874" s="233"/>
      <c r="J1874" s="233"/>
      <c r="K1874" s="233"/>
      <c r="L1874" s="233"/>
      <c r="M1874" s="233"/>
      <c r="N1874" s="233"/>
      <c r="O1874" s="233"/>
      <c r="P1874" s="233"/>
      <c r="Q1874" s="233"/>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72"/>
      <c r="B1876" s="273"/>
      <c r="C1876" s="273"/>
      <c r="D1876" s="273"/>
      <c r="E1876" s="273"/>
      <c r="F1876" s="273"/>
      <c r="G1876" s="273"/>
      <c r="H1876" s="273"/>
      <c r="I1876" s="273"/>
      <c r="J1876" s="273"/>
      <c r="K1876" s="273"/>
      <c r="L1876" s="273"/>
      <c r="M1876" s="273"/>
      <c r="N1876" s="273"/>
      <c r="O1876" s="273"/>
      <c r="P1876" s="273"/>
      <c r="Q1876" s="274"/>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31" t="s">
        <v>766</v>
      </c>
      <c r="B1903" s="232"/>
      <c r="C1903" s="232"/>
      <c r="D1903" s="232"/>
      <c r="F1903" s="233"/>
      <c r="G1903" s="233"/>
      <c r="H1903" s="233"/>
      <c r="I1903" s="233"/>
      <c r="J1903" s="233"/>
      <c r="K1903" s="233"/>
      <c r="L1903" s="233"/>
      <c r="M1903" s="233"/>
      <c r="N1903" s="233"/>
      <c r="O1903" s="233"/>
      <c r="P1903" s="233"/>
      <c r="Q1903" s="233"/>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5">
      <c r="Q1907" s="38"/>
    </row>
    <row r="1908" spans="1:17" ht="15" customHeight="1" x14ac:dyDescent="0.25">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5">
      <c r="Q1909" s="38"/>
    </row>
    <row r="1911" spans="1:17" ht="15.75" x14ac:dyDescent="0.25">
      <c r="A1911" s="231" t="s">
        <v>766</v>
      </c>
      <c r="B1911" s="232"/>
      <c r="C1911" s="232"/>
      <c r="D1911" s="232"/>
      <c r="F1911" s="233"/>
      <c r="G1911" s="233"/>
      <c r="H1911" s="233"/>
      <c r="I1911" s="233"/>
      <c r="J1911" s="233"/>
      <c r="K1911" s="233"/>
      <c r="L1911" s="233"/>
      <c r="M1911" s="233"/>
      <c r="N1911" s="233"/>
      <c r="O1911" s="233"/>
      <c r="P1911" s="233"/>
      <c r="Q1911" s="233"/>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5">
      <c r="Q1914" s="38"/>
    </row>
    <row r="1915" spans="1:17" ht="26.25" customHeight="1" x14ac:dyDescent="0.25">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52" t="s">
        <v>449</v>
      </c>
      <c r="L1927" s="253"/>
      <c r="M1927" s="253"/>
      <c r="N1927" s="253"/>
      <c r="O1927" s="253"/>
      <c r="P1927" s="254"/>
      <c r="Q1927" s="2"/>
    </row>
    <row r="1928" spans="1:17" x14ac:dyDescent="0.25">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31" t="s">
        <v>766</v>
      </c>
      <c r="B1941" s="232"/>
      <c r="C1941" s="232"/>
      <c r="D1941" s="232"/>
      <c r="F1941" s="233"/>
      <c r="G1941" s="233"/>
      <c r="H1941" s="233"/>
      <c r="I1941" s="233"/>
      <c r="J1941" s="233"/>
      <c r="K1941" s="233"/>
      <c r="L1941" s="233"/>
      <c r="M1941" s="233"/>
      <c r="N1941" s="233"/>
      <c r="O1941" s="233"/>
      <c r="P1941" s="233"/>
      <c r="Q1941" s="233"/>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5">
      <c r="Q1944" s="38"/>
    </row>
    <row r="1945" spans="1:17" ht="26.25" customHeight="1" x14ac:dyDescent="0.25">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5">
      <c r="Q1949" s="38"/>
    </row>
    <row r="1950" spans="1:17" x14ac:dyDescent="0.25">
      <c r="Q1950" s="38"/>
    </row>
    <row r="1951" spans="1:17" x14ac:dyDescent="0.25">
      <c r="A1951" s="238" t="s">
        <v>655</v>
      </c>
      <c r="B1951" s="239"/>
      <c r="C1951" s="212"/>
      <c r="D1951" s="212"/>
      <c r="E1951" s="72"/>
      <c r="F1951" s="238"/>
      <c r="G1951" s="238"/>
      <c r="H1951" s="238"/>
      <c r="I1951" s="238"/>
      <c r="J1951" s="238"/>
      <c r="K1951" s="238"/>
      <c r="L1951" s="238"/>
      <c r="M1951" s="238"/>
      <c r="N1951" s="238"/>
      <c r="O1951" s="238"/>
      <c r="P1951" s="238"/>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38" t="s">
        <v>771</v>
      </c>
      <c r="B1966" s="239"/>
      <c r="C1966" s="212"/>
      <c r="D1966" s="212"/>
      <c r="E1966" s="72"/>
      <c r="F1966" s="238"/>
      <c r="G1966" s="238"/>
      <c r="H1966" s="238"/>
      <c r="I1966" s="238"/>
      <c r="J1966" s="238"/>
      <c r="K1966" s="238"/>
      <c r="L1966" s="238"/>
      <c r="M1966" s="238"/>
      <c r="N1966" s="238"/>
      <c r="O1966" s="238"/>
      <c r="P1966" s="238"/>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31" t="s">
        <v>789</v>
      </c>
      <c r="B2002" s="232"/>
      <c r="C2002" s="232"/>
      <c r="D2002" s="232"/>
      <c r="F2002" s="233"/>
      <c r="G2002" s="233"/>
      <c r="H2002" s="233"/>
      <c r="I2002" s="233"/>
      <c r="J2002" s="233"/>
      <c r="K2002" s="233"/>
      <c r="L2002" s="233"/>
      <c r="M2002" s="233"/>
      <c r="N2002" s="233"/>
      <c r="O2002" s="233"/>
      <c r="P2002" s="233"/>
      <c r="Q2002" s="233"/>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5">
      <c r="Q2006" s="38"/>
    </row>
    <row r="2007" spans="1:17" ht="36" customHeight="1" x14ac:dyDescent="0.25">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31" t="s">
        <v>939</v>
      </c>
      <c r="B2041" s="232"/>
      <c r="C2041" s="232"/>
      <c r="D2041" s="232"/>
      <c r="F2041" s="233"/>
      <c r="G2041" s="233"/>
      <c r="H2041" s="233"/>
      <c r="I2041" s="233"/>
      <c r="J2041" s="233"/>
      <c r="K2041" s="233"/>
      <c r="L2041" s="233"/>
      <c r="M2041" s="233"/>
      <c r="N2041" s="233"/>
      <c r="O2041" s="233"/>
      <c r="P2041" s="233"/>
      <c r="Q2041" s="233"/>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5">
      <c r="Q2046" s="38"/>
    </row>
    <row r="2047" spans="1:17" x14ac:dyDescent="0.25">
      <c r="Q2047" s="37"/>
    </row>
    <row r="2048" spans="1:17" ht="15.75" x14ac:dyDescent="0.25">
      <c r="A2048" s="231" t="s">
        <v>801</v>
      </c>
      <c r="B2048" s="232"/>
      <c r="C2048" s="232"/>
      <c r="D2048" s="232"/>
      <c r="F2048" s="233"/>
      <c r="G2048" s="233"/>
      <c r="H2048" s="233"/>
      <c r="I2048" s="233"/>
      <c r="J2048" s="233"/>
      <c r="K2048" s="233"/>
      <c r="L2048" s="233"/>
      <c r="M2048" s="233"/>
      <c r="N2048" s="233"/>
      <c r="O2048" s="233"/>
      <c r="P2048" s="233"/>
      <c r="Q2048" s="233"/>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34" t="s">
        <v>150</v>
      </c>
      <c r="B2050" s="235"/>
      <c r="C2050" s="235"/>
      <c r="D2050" s="235"/>
      <c r="E2050" s="236"/>
      <c r="F2050" s="236"/>
      <c r="G2050" s="236"/>
      <c r="H2050" s="236"/>
      <c r="I2050" s="236"/>
      <c r="J2050" s="236"/>
      <c r="K2050" s="236"/>
      <c r="L2050" s="236"/>
      <c r="M2050" s="236"/>
      <c r="N2050" s="236"/>
      <c r="O2050" s="236"/>
      <c r="P2050" s="236"/>
      <c r="Q2050" s="237"/>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34" t="s">
        <v>832</v>
      </c>
      <c r="B2057" s="235"/>
      <c r="C2057" s="235"/>
      <c r="D2057" s="235"/>
      <c r="E2057" s="236"/>
      <c r="F2057" s="236"/>
      <c r="G2057" s="236"/>
      <c r="H2057" s="236"/>
      <c r="I2057" s="236"/>
      <c r="J2057" s="236"/>
      <c r="K2057" s="236"/>
      <c r="L2057" s="236"/>
      <c r="M2057" s="236"/>
      <c r="N2057" s="236"/>
      <c r="O2057" s="236"/>
      <c r="P2057" s="236"/>
      <c r="Q2057" s="237"/>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5">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52" t="s">
        <v>449</v>
      </c>
      <c r="L2076" s="253"/>
      <c r="M2076" s="253"/>
      <c r="N2076" s="253"/>
      <c r="O2076" s="253"/>
      <c r="P2076" s="254"/>
      <c r="Q2076" s="2"/>
    </row>
    <row r="2077" spans="1:17" x14ac:dyDescent="0.25">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31" t="s">
        <v>809</v>
      </c>
      <c r="B2081" s="232"/>
      <c r="C2081" s="232"/>
      <c r="D2081" s="232"/>
      <c r="F2081" s="233"/>
      <c r="G2081" s="233"/>
      <c r="H2081" s="233"/>
      <c r="I2081" s="233"/>
      <c r="J2081" s="233"/>
      <c r="K2081" s="233"/>
      <c r="L2081" s="233"/>
      <c r="M2081" s="233"/>
      <c r="N2081" s="233"/>
      <c r="O2081" s="233"/>
      <c r="P2081" s="233"/>
      <c r="Q2081" s="233"/>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5">
      <c r="Q2089" s="38"/>
    </row>
    <row r="2090" spans="1:17" ht="26.25" customHeight="1" x14ac:dyDescent="0.25">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5">
      <c r="Q2091" s="38"/>
    </row>
    <row r="2092" spans="1:17" ht="15" customHeight="1" x14ac:dyDescent="0.3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5">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5">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5">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5">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31" t="s">
        <v>947</v>
      </c>
      <c r="B2115" s="232"/>
      <c r="C2115" s="232"/>
      <c r="D2115" s="232"/>
      <c r="F2115" s="233"/>
      <c r="G2115" s="233"/>
      <c r="H2115" s="233"/>
      <c r="I2115" s="233"/>
      <c r="J2115" s="233"/>
      <c r="K2115" s="233"/>
      <c r="L2115" s="233"/>
      <c r="M2115" s="233"/>
      <c r="N2115" s="233"/>
      <c r="O2115" s="233"/>
      <c r="P2115" s="233"/>
      <c r="Q2115" s="233"/>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5">
      <c r="Q2123" s="38"/>
    </row>
    <row r="2124" spans="1:17" ht="15" customHeight="1" x14ac:dyDescent="0.25">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5">
      <c r="Q2128" s="38"/>
    </row>
    <row r="2129" spans="1:17" ht="15" customHeight="1" x14ac:dyDescent="0.25">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5">
      <c r="Q2130" s="38"/>
    </row>
    <row r="2131" spans="1:17" ht="15" customHeight="1" x14ac:dyDescent="0.25">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5">
      <c r="Q2132" s="38"/>
    </row>
    <row r="2133" spans="1:17" ht="5.0999999999999996" customHeight="1" x14ac:dyDescent="0.25"/>
    <row r="2134" spans="1:17" x14ac:dyDescent="0.25">
      <c r="A2134" s="234" t="s">
        <v>817</v>
      </c>
      <c r="B2134" s="235"/>
      <c r="C2134" s="235"/>
      <c r="D2134" s="235"/>
      <c r="E2134" s="236"/>
      <c r="F2134" s="236"/>
      <c r="G2134" s="236"/>
      <c r="H2134" s="236"/>
      <c r="I2134" s="236"/>
      <c r="J2134" s="236"/>
      <c r="K2134" s="236"/>
      <c r="L2134" s="236"/>
      <c r="M2134" s="236"/>
      <c r="N2134" s="236"/>
      <c r="O2134" s="236"/>
      <c r="P2134" s="236"/>
      <c r="Q2134" s="237"/>
    </row>
    <row r="2135" spans="1:17" ht="5.0999999999999996" customHeight="1" x14ac:dyDescent="0.25">
      <c r="Q2135" s="38"/>
    </row>
    <row r="2136" spans="1:17" ht="15" customHeight="1" x14ac:dyDescent="0.25">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5">
      <c r="Q2137" s="38"/>
    </row>
    <row r="2138" spans="1:17" x14ac:dyDescent="0.25">
      <c r="A2138" s="238" t="str">
        <f>"Financial year " &amp; [1]CorporationTax!$E$33</f>
        <v>Financial year 2023</v>
      </c>
      <c r="B2138" s="239"/>
      <c r="C2138" s="212"/>
      <c r="D2138" s="212"/>
      <c r="E2138" s="72"/>
      <c r="F2138" s="238"/>
      <c r="G2138" s="238"/>
      <c r="H2138" s="238"/>
      <c r="I2138" s="238"/>
      <c r="J2138" s="238"/>
      <c r="K2138" s="238"/>
      <c r="L2138" s="238"/>
      <c r="M2138" s="238"/>
      <c r="N2138" s="238"/>
      <c r="O2138" s="238"/>
      <c r="P2138" s="238"/>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38" t="str">
        <f>"Financial year " &amp; [1]CorporationTax!$E$34</f>
        <v>Financial year 2024</v>
      </c>
      <c r="B2150" s="239"/>
      <c r="C2150" s="212"/>
      <c r="D2150" s="212"/>
      <c r="E2150" s="72"/>
      <c r="F2150" s="238"/>
      <c r="G2150" s="238"/>
      <c r="H2150" s="238"/>
      <c r="I2150" s="238"/>
      <c r="J2150" s="238"/>
      <c r="K2150" s="238"/>
      <c r="L2150" s="238"/>
      <c r="M2150" s="238"/>
      <c r="N2150" s="238"/>
      <c r="O2150" s="238"/>
      <c r="P2150" s="238"/>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38" t="s">
        <v>824</v>
      </c>
      <c r="B2162" s="239"/>
      <c r="C2162" s="212"/>
      <c r="D2162" s="212"/>
      <c r="E2162" s="72"/>
      <c r="F2162" s="238"/>
      <c r="G2162" s="238"/>
      <c r="H2162" s="238"/>
      <c r="I2162" s="238"/>
      <c r="J2162" s="238"/>
      <c r="K2162" s="238"/>
      <c r="L2162" s="238"/>
      <c r="M2162" s="238"/>
      <c r="N2162" s="238"/>
      <c r="O2162" s="238"/>
      <c r="P2162" s="238"/>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270" t="s">
        <v>826</v>
      </c>
      <c r="B2169" s="271"/>
      <c r="C2169" s="271"/>
      <c r="D2169" s="271"/>
      <c r="F2169" s="233"/>
      <c r="G2169" s="233"/>
      <c r="H2169" s="233"/>
      <c r="I2169" s="233"/>
      <c r="J2169" s="233"/>
      <c r="K2169" s="233"/>
      <c r="L2169" s="233"/>
      <c r="M2169" s="233"/>
      <c r="N2169" s="233"/>
      <c r="O2169" s="233"/>
      <c r="P2169" s="233"/>
      <c r="Q2169" s="233"/>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5">
      <c r="Q2173" s="38"/>
    </row>
    <row r="2174" spans="1:17" ht="15" customHeight="1" x14ac:dyDescent="0.3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5">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5">
      <c r="Q2176" s="38"/>
    </row>
    <row r="2178" spans="1:17" ht="15.75" x14ac:dyDescent="0.25">
      <c r="A2178" s="231" t="s">
        <v>826</v>
      </c>
      <c r="B2178" s="232"/>
      <c r="C2178" s="232"/>
      <c r="D2178" s="232"/>
      <c r="F2178" s="233"/>
      <c r="G2178" s="233"/>
      <c r="H2178" s="233"/>
      <c r="I2178" s="233"/>
      <c r="J2178" s="233"/>
      <c r="K2178" s="233"/>
      <c r="L2178" s="233"/>
      <c r="M2178" s="233"/>
      <c r="N2178" s="233"/>
      <c r="O2178" s="233"/>
      <c r="P2178" s="233"/>
      <c r="Q2178" s="233"/>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5">
      <c r="Q2182" s="38"/>
    </row>
    <row r="2183" spans="1:17" ht="15" customHeight="1" x14ac:dyDescent="0.3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5">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5">
      <c r="Q2185" s="38"/>
    </row>
    <row r="2187" spans="1:17" ht="15.75" x14ac:dyDescent="0.25">
      <c r="A2187" s="231" t="s">
        <v>833</v>
      </c>
      <c r="B2187" s="232"/>
      <c r="C2187" s="232"/>
      <c r="D2187" s="232"/>
      <c r="F2187" s="233"/>
      <c r="G2187" s="233"/>
      <c r="H2187" s="233"/>
      <c r="I2187" s="233"/>
      <c r="J2187" s="233"/>
      <c r="K2187" s="233"/>
      <c r="L2187" s="233"/>
      <c r="M2187" s="233"/>
      <c r="N2187" s="233"/>
      <c r="O2187" s="233"/>
      <c r="P2187" s="233"/>
      <c r="Q2187" s="233"/>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5">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5">
      <c r="Q2197" s="38"/>
    </row>
    <row r="2198" spans="1:17" x14ac:dyDescent="0.25">
      <c r="Q2198" s="37"/>
    </row>
    <row r="2199" spans="1:17" ht="15.75" x14ac:dyDescent="0.25">
      <c r="A2199" s="231" t="s">
        <v>700</v>
      </c>
      <c r="B2199" s="232"/>
      <c r="C2199" s="232"/>
      <c r="D2199" s="232"/>
      <c r="F2199" s="233"/>
      <c r="G2199" s="233"/>
      <c r="H2199" s="233"/>
      <c r="I2199" s="233"/>
      <c r="J2199" s="233"/>
      <c r="K2199" s="233"/>
      <c r="L2199" s="233"/>
      <c r="M2199" s="233"/>
      <c r="N2199" s="233"/>
      <c r="O2199" s="233"/>
      <c r="P2199" s="233"/>
      <c r="Q2199" s="233"/>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5">
      <c r="Q2203" s="38"/>
    </row>
    <row r="2204" spans="1:17" ht="15" customHeight="1" x14ac:dyDescent="0.25">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5">
      <c r="Q2205" s="38"/>
    </row>
    <row r="2206" spans="1:17" ht="15" customHeight="1" x14ac:dyDescent="0.25">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5">
      <c r="Q2207" s="38"/>
    </row>
    <row r="2208" spans="1:17" ht="15" customHeight="1" x14ac:dyDescent="0.25">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38" t="s">
        <v>700</v>
      </c>
      <c r="B2213" s="239"/>
      <c r="C2213" s="212"/>
      <c r="D2213" s="212"/>
      <c r="E2213" s="72"/>
      <c r="F2213" s="238"/>
      <c r="G2213" s="238"/>
      <c r="H2213" s="238"/>
      <c r="I2213" s="238"/>
      <c r="J2213" s="238"/>
      <c r="K2213" s="238"/>
      <c r="L2213" s="238"/>
      <c r="M2213" s="238"/>
      <c r="N2213" s="238"/>
      <c r="O2213" s="238"/>
      <c r="P2213" s="238"/>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5">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5">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5">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5">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38" t="s">
        <v>703</v>
      </c>
      <c r="B2238" s="239"/>
      <c r="C2238" s="212"/>
      <c r="D2238" s="212"/>
      <c r="E2238" s="72"/>
      <c r="F2238" s="238"/>
      <c r="G2238" s="238"/>
      <c r="H2238" s="238"/>
      <c r="I2238" s="238"/>
      <c r="J2238" s="238"/>
      <c r="K2238" s="238"/>
      <c r="L2238" s="238"/>
      <c r="M2238" s="238"/>
      <c r="N2238" s="238"/>
      <c r="O2238" s="238"/>
      <c r="P2238" s="238"/>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5">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5">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5">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5">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5">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5">
      <c r="Q2263" s="38"/>
    </row>
    <row r="2264" spans="1:17" x14ac:dyDescent="0.25">
      <c r="A2264" s="238" t="s">
        <v>700</v>
      </c>
      <c r="B2264" s="239"/>
      <c r="C2264" s="212"/>
      <c r="D2264" s="212"/>
      <c r="E2264" s="72"/>
      <c r="F2264" s="238"/>
      <c r="G2264" s="238"/>
      <c r="H2264" s="238"/>
      <c r="I2264" s="238"/>
      <c r="J2264" s="238"/>
      <c r="K2264" s="238"/>
      <c r="L2264" s="238"/>
      <c r="M2264" s="238"/>
      <c r="N2264" s="238"/>
      <c r="O2264" s="238"/>
      <c r="P2264" s="238"/>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5">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5">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5">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38" t="s">
        <v>703</v>
      </c>
      <c r="B2279" s="239"/>
      <c r="C2279" s="212"/>
      <c r="D2279" s="212"/>
      <c r="E2279" s="72"/>
      <c r="F2279" s="238"/>
      <c r="G2279" s="238"/>
      <c r="H2279" s="238"/>
      <c r="I2279" s="238"/>
      <c r="J2279" s="238"/>
      <c r="K2279" s="238"/>
      <c r="L2279" s="238"/>
      <c r="M2279" s="238"/>
      <c r="N2279" s="238"/>
      <c r="O2279" s="238"/>
      <c r="P2279" s="238"/>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5">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34" t="s">
        <v>849</v>
      </c>
      <c r="B2286" s="235"/>
      <c r="C2286" s="235"/>
      <c r="D2286" s="235"/>
      <c r="E2286" s="236"/>
      <c r="F2286" s="236"/>
      <c r="G2286" s="236"/>
      <c r="H2286" s="236"/>
      <c r="I2286" s="236"/>
      <c r="J2286" s="236"/>
      <c r="K2286" s="236"/>
      <c r="L2286" s="236"/>
      <c r="M2286" s="236"/>
      <c r="N2286" s="236"/>
      <c r="O2286" s="236"/>
      <c r="P2286" s="236"/>
      <c r="Q2286" s="237"/>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31" t="s">
        <v>854</v>
      </c>
      <c r="B2302" s="232"/>
      <c r="C2302" s="232"/>
      <c r="D2302" s="232"/>
      <c r="F2302" s="233"/>
      <c r="G2302" s="233"/>
      <c r="H2302" s="233"/>
      <c r="I2302" s="233"/>
      <c r="J2302" s="233"/>
      <c r="K2302" s="233"/>
      <c r="L2302" s="233"/>
      <c r="M2302" s="233"/>
      <c r="N2302" s="233"/>
      <c r="O2302" s="233"/>
      <c r="P2302" s="233"/>
      <c r="Q2302" s="233"/>
    </row>
    <row r="2303" spans="1:17" ht="5.0999999999999996" customHeight="1" x14ac:dyDescent="0.25"/>
    <row r="2304" spans="1:17" x14ac:dyDescent="0.25">
      <c r="A2304" s="234" t="s">
        <v>855</v>
      </c>
      <c r="B2304" s="235"/>
      <c r="C2304" s="235"/>
      <c r="D2304" s="235"/>
      <c r="E2304" s="236"/>
      <c r="F2304" s="236"/>
      <c r="G2304" s="236"/>
      <c r="H2304" s="236"/>
      <c r="I2304" s="236"/>
      <c r="J2304" s="236"/>
      <c r="K2304" s="236"/>
      <c r="L2304" s="236"/>
      <c r="M2304" s="236"/>
      <c r="N2304" s="236"/>
      <c r="O2304" s="236"/>
      <c r="P2304" s="236"/>
      <c r="Q2304" s="237"/>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52"/>
      <c r="L2307" s="253"/>
      <c r="M2307" s="253"/>
      <c r="N2307" s="253"/>
      <c r="O2307" s="253"/>
      <c r="P2307" s="254"/>
      <c r="Q2307" s="38"/>
    </row>
    <row r="2308" spans="1:17" x14ac:dyDescent="0.25">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5">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34" t="s">
        <v>859</v>
      </c>
      <c r="B2319" s="235"/>
      <c r="C2319" s="235"/>
      <c r="D2319" s="235"/>
      <c r="E2319" s="236"/>
      <c r="F2319" s="236"/>
      <c r="G2319" s="236"/>
      <c r="H2319" s="236"/>
      <c r="I2319" s="236"/>
      <c r="J2319" s="236"/>
      <c r="K2319" s="236"/>
      <c r="L2319" s="236"/>
      <c r="M2319" s="236"/>
      <c r="N2319" s="236"/>
      <c r="O2319" s="236"/>
      <c r="P2319" s="236"/>
      <c r="Q2319" s="237"/>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5">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31" t="s">
        <v>862</v>
      </c>
      <c r="B2329" s="232"/>
      <c r="C2329" s="232"/>
      <c r="D2329" s="232"/>
      <c r="F2329" s="233"/>
      <c r="G2329" s="233"/>
      <c r="H2329" s="233"/>
      <c r="I2329" s="233"/>
      <c r="J2329" s="233"/>
      <c r="K2329" s="233"/>
      <c r="L2329" s="233"/>
      <c r="M2329" s="233"/>
      <c r="N2329" s="233"/>
      <c r="O2329" s="233"/>
      <c r="P2329" s="233"/>
      <c r="Q2329" s="233"/>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5">
      <c r="Q2333" s="38"/>
    </row>
    <row r="2334" spans="1:17" ht="46.5" customHeight="1" x14ac:dyDescent="0.3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2022-12-15T21:54:19Z</dcterms:modified>
</cp:coreProperties>
</file>