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1BE5B4FC-CAA9-41BA-ABEB-C07DD934ED50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'Apr22'!$E:$F,'Apr22'!$1:$6</definedName>
    <definedName name="_xlnm.Print_Titles" localSheetId="5">'Aug22'!$A:$D,'Aug22'!$1:$6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'Jul22'!$A:$D,'Jul22'!$1:$6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'May22'!$A:$D,'May22'!$1:$6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AC21" i="16"/>
  <c r="AA23" i="16"/>
  <c r="AA24" i="16"/>
  <c r="AA25" i="16"/>
  <c r="AA22" i="16"/>
  <c r="AA21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V25" i="16"/>
  <c r="V24" i="16"/>
  <c r="V23" i="16"/>
  <c r="V22" i="16"/>
  <c r="V21" i="16"/>
  <c r="M9" i="16"/>
  <c r="K9" i="16"/>
  <c r="K9" i="15"/>
  <c r="N1" i="16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M49" i="17"/>
  <c r="K49" i="17"/>
  <c r="AC12" i="8"/>
  <c r="AC13" i="8"/>
  <c r="AC14" i="8"/>
  <c r="AC15" i="8"/>
  <c r="AC11" i="8"/>
  <c r="AA12" i="8"/>
  <c r="AA13" i="8"/>
  <c r="AA14" i="8"/>
  <c r="AA15" i="8"/>
  <c r="AA11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V15" i="8"/>
  <c r="V14" i="8"/>
  <c r="V13" i="8"/>
  <c r="V12" i="8"/>
  <c r="V11" i="8"/>
  <c r="K9" i="8"/>
  <c r="AC22" i="9"/>
  <c r="AC23" i="9"/>
  <c r="AC24" i="9"/>
  <c r="AC25" i="9"/>
  <c r="AC21" i="9"/>
  <c r="AA22" i="9"/>
  <c r="AA23" i="9"/>
  <c r="AA24" i="9"/>
  <c r="AA25" i="9"/>
  <c r="AA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5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E15" i="9"/>
  <c r="B15" i="9" s="1"/>
  <c r="E14" i="9"/>
  <c r="B14" i="9" s="1"/>
  <c r="E13" i="9"/>
  <c r="B13" i="9" s="1"/>
  <c r="E12" i="9"/>
  <c r="B12" i="9" s="1"/>
  <c r="E11" i="9"/>
  <c r="B11" i="9" s="1"/>
  <c r="T1" i="9"/>
  <c r="Q1" i="9"/>
  <c r="P1" i="9"/>
  <c r="O1" i="9"/>
  <c r="N1" i="9"/>
  <c r="K9" i="9"/>
  <c r="X51" i="10"/>
  <c r="W55" i="10"/>
  <c r="W54" i="10"/>
  <c r="W53" i="10"/>
  <c r="W52" i="10"/>
  <c r="W51" i="10"/>
  <c r="V55" i="10"/>
  <c r="V54" i="10"/>
  <c r="V53" i="10"/>
  <c r="V52" i="10"/>
  <c r="V51" i="10"/>
  <c r="AG55" i="10"/>
  <c r="AF55" i="10"/>
  <c r="AE55" i="10"/>
  <c r="AD55" i="10"/>
  <c r="AC55" i="10"/>
  <c r="AA55" i="10"/>
  <c r="Z55" i="10"/>
  <c r="Y55" i="10"/>
  <c r="X55" i="10"/>
  <c r="AG54" i="10"/>
  <c r="AF54" i="10"/>
  <c r="AE54" i="10"/>
  <c r="AD54" i="10"/>
  <c r="AC54" i="10"/>
  <c r="AA54" i="10"/>
  <c r="Z54" i="10"/>
  <c r="Y54" i="10"/>
  <c r="X54" i="10"/>
  <c r="AG53" i="10"/>
  <c r="AF53" i="10"/>
  <c r="AE53" i="10"/>
  <c r="AD53" i="10"/>
  <c r="AC53" i="10"/>
  <c r="AA53" i="10"/>
  <c r="Z53" i="10"/>
  <c r="Y53" i="10"/>
  <c r="X53" i="10"/>
  <c r="AG52" i="10"/>
  <c r="AF52" i="10"/>
  <c r="AE52" i="10"/>
  <c r="AD52" i="10"/>
  <c r="AC52" i="10"/>
  <c r="AA52" i="10"/>
  <c r="Z52" i="10"/>
  <c r="Y52" i="10"/>
  <c r="X52" i="10"/>
  <c r="AG51" i="10"/>
  <c r="AF51" i="10"/>
  <c r="AE51" i="10"/>
  <c r="AD51" i="10"/>
  <c r="AC51" i="10"/>
  <c r="AA51" i="10"/>
  <c r="Z51" i="10"/>
  <c r="Y51" i="10"/>
  <c r="T1" i="10"/>
  <c r="R1" i="10"/>
  <c r="Q1" i="10"/>
  <c r="P1" i="10"/>
  <c r="O1" i="10"/>
  <c r="N1" i="10"/>
  <c r="M1" i="10"/>
  <c r="T56" i="10"/>
  <c r="Q56" i="10"/>
  <c r="P56" i="10"/>
  <c r="O56" i="10"/>
  <c r="N56" i="10"/>
  <c r="L55" i="10"/>
  <c r="J55" i="10"/>
  <c r="I55" i="10"/>
  <c r="K55" i="10" s="1"/>
  <c r="H55" i="10"/>
  <c r="E55" i="10"/>
  <c r="M55" i="10" s="1"/>
  <c r="R55" i="10" s="1"/>
  <c r="L54" i="10"/>
  <c r="J54" i="10"/>
  <c r="I54" i="10"/>
  <c r="K54" i="10" s="1"/>
  <c r="H54" i="10"/>
  <c r="E54" i="10"/>
  <c r="F54" i="10" s="1"/>
  <c r="L53" i="10"/>
  <c r="J53" i="10"/>
  <c r="I53" i="10"/>
  <c r="K53" i="10" s="1"/>
  <c r="H53" i="10"/>
  <c r="E53" i="10"/>
  <c r="M53" i="10" s="1"/>
  <c r="R53" i="10" s="1"/>
  <c r="L52" i="10"/>
  <c r="J52" i="10"/>
  <c r="K52" i="10" s="1"/>
  <c r="I52" i="10"/>
  <c r="H52" i="10"/>
  <c r="E52" i="10"/>
  <c r="F52" i="10" s="1"/>
  <c r="L51" i="10"/>
  <c r="J51" i="10"/>
  <c r="I51" i="10"/>
  <c r="K51" i="10" s="1"/>
  <c r="H51" i="10"/>
  <c r="E51" i="10"/>
  <c r="M51" i="10" s="1"/>
  <c r="M49" i="10"/>
  <c r="K49" i="10"/>
  <c r="M9" i="12"/>
  <c r="R51" i="10" l="1"/>
  <c r="F51" i="10"/>
  <c r="B52" i="10"/>
  <c r="M52" i="10"/>
  <c r="R52" i="10" s="1"/>
  <c r="F53" i="10"/>
  <c r="B54" i="10"/>
  <c r="M54" i="10"/>
  <c r="R54" i="10" s="1"/>
  <c r="F55" i="10"/>
  <c r="B51" i="10"/>
  <c r="B53" i="10"/>
  <c r="B55" i="10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R56" i="10"/>
  <c r="M56" i="10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L7" i="40"/>
  <c r="I9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M15" i="9"/>
  <c r="M11" i="9"/>
  <c r="E43" i="12"/>
  <c r="M43" i="12" s="1"/>
  <c r="M13" i="9"/>
  <c r="M14" i="9"/>
  <c r="M12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22" i="40"/>
  <c r="M8" i="40"/>
  <c r="M66" i="40"/>
  <c r="M37" i="40"/>
  <c r="M51" i="40"/>
  <c r="Z13" i="15" l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B63" i="24"/>
  <c r="W62" i="25"/>
  <c r="M1" i="16"/>
  <c r="R16" i="16"/>
  <c r="R16" i="9"/>
  <c r="R1" i="9" s="1"/>
  <c r="V35" i="9"/>
  <c r="V45" i="9" s="1"/>
  <c r="V25" i="8" s="1"/>
  <c r="V35" i="8" s="1"/>
  <c r="V45" i="8" s="1"/>
  <c r="V15" i="17" s="1"/>
  <c r="V25" i="17" s="1"/>
  <c r="V35" i="17" s="1"/>
  <c r="V45" i="17" s="1"/>
  <c r="V55" i="17" s="1"/>
  <c r="V35" i="16" s="1"/>
  <c r="V45" i="16" s="1"/>
  <c r="V33" i="9"/>
  <c r="V43" i="9" s="1"/>
  <c r="V23" i="8" s="1"/>
  <c r="V33" i="8" s="1"/>
  <c r="V43" i="8" s="1"/>
  <c r="V13" i="17" s="1"/>
  <c r="V23" i="17" s="1"/>
  <c r="V33" i="17" s="1"/>
  <c r="V43" i="17" s="1"/>
  <c r="V53" i="17" s="1"/>
  <c r="V33" i="16" s="1"/>
  <c r="V43" i="16" s="1"/>
  <c r="V34" i="9"/>
  <c r="V44" i="9" s="1"/>
  <c r="V24" i="8" s="1"/>
  <c r="V34" i="8" s="1"/>
  <c r="V44" i="8" s="1"/>
  <c r="V14" i="17" s="1"/>
  <c r="V24" i="17" s="1"/>
  <c r="V34" i="17" s="1"/>
  <c r="V44" i="17" s="1"/>
  <c r="V54" i="17" s="1"/>
  <c r="V34" i="16" s="1"/>
  <c r="V44" i="16" s="1"/>
  <c r="G16" i="39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5" i="15" l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4" i="15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V13" i="15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AA25" i="8" s="1"/>
  <c r="AA35" i="8" s="1"/>
  <c r="AA45" i="8" s="1"/>
  <c r="AA15" i="17" s="1"/>
  <c r="AA25" i="17" s="1"/>
  <c r="AA35" i="17" s="1"/>
  <c r="AA45" i="17" s="1"/>
  <c r="AA55" i="17" s="1"/>
  <c r="AA35" i="16" s="1"/>
  <c r="AA45" i="16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AA24" i="8" s="1"/>
  <c r="AA34" i="8" s="1"/>
  <c r="AA44" i="8" s="1"/>
  <c r="AA14" i="17" s="1"/>
  <c r="AA24" i="17" s="1"/>
  <c r="AA34" i="17" s="1"/>
  <c r="AA44" i="17" s="1"/>
  <c r="AA54" i="17" s="1"/>
  <c r="AA34" i="16" s="1"/>
  <c r="AA44" i="16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AA23" i="8" s="1"/>
  <c r="AA33" i="8" s="1"/>
  <c r="AA43" i="8" s="1"/>
  <c r="AA13" i="17" s="1"/>
  <c r="AA23" i="17" s="1"/>
  <c r="AA33" i="17" s="1"/>
  <c r="AA43" i="17" s="1"/>
  <c r="AA53" i="17" s="1"/>
  <c r="AA33" i="16" s="1"/>
  <c r="AA43" i="16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AC14" i="15" l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AA15" i="15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AA14" i="15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13" i="15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AC21" i="8" s="1"/>
  <c r="AC31" i="8" s="1"/>
  <c r="AC41" i="8" s="1"/>
  <c r="AC11" i="17" s="1"/>
  <c r="AC21" i="17" s="1"/>
  <c r="AC31" i="17" s="1"/>
  <c r="AC41" i="17" s="1"/>
  <c r="AC51" i="17" s="1"/>
  <c r="AC31" i="16" s="1"/>
  <c r="AC41" i="16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2" i="15" l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11" i="15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M9" i="9"/>
  <c r="K19" i="9" s="1"/>
  <c r="B87" i="24"/>
  <c r="M59" i="10" s="1"/>
  <c r="Y41" i="16"/>
  <c r="Y11" i="15" s="1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X52" i="14"/>
  <c r="V32" i="13"/>
  <c r="AA41" i="9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X22" i="18"/>
  <c r="V52" i="18"/>
  <c r="AA51" i="17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K49" i="8" s="1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M49" i="16" s="1"/>
  <c r="W209" i="25"/>
  <c r="W210" i="25" l="1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<sst xmlns="http://schemas.openxmlformats.org/spreadsheetml/2006/main" count="1383" uniqueCount="138">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</sst>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46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46"/>
      <c r="W2" s="206">
        <f>Admin!B2</f>
        <v>44657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4" t="s">
        <v>135</v>
      </c>
      <c r="I3" s="354"/>
      <c r="J3" s="354"/>
      <c r="K3" s="354"/>
      <c r="L3" s="354"/>
      <c r="M3" s="354"/>
      <c r="N3" s="5"/>
      <c r="O3" s="62"/>
      <c r="P3" s="143"/>
      <c r="Q3" s="351" t="s">
        <v>66</v>
      </c>
      <c r="R3" s="352"/>
      <c r="S3" s="353"/>
      <c r="T3" s="80"/>
      <c r="U3" s="346"/>
      <c r="W3" s="206">
        <f>Admin!B3</f>
        <v>44658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46"/>
      <c r="W4" s="206">
        <f>Admin!B4</f>
        <v>44659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55"/>
      <c r="E5" s="356"/>
      <c r="F5" s="357"/>
      <c r="G5" s="5"/>
      <c r="H5" s="358" t="s">
        <v>137</v>
      </c>
      <c r="I5" s="358"/>
      <c r="J5" s="358"/>
      <c r="K5" s="358"/>
      <c r="L5" s="358"/>
      <c r="M5" s="358"/>
      <c r="N5" s="358"/>
      <c r="O5" s="358"/>
      <c r="P5" s="68"/>
      <c r="Q5" s="5"/>
      <c r="R5" s="79"/>
      <c r="S5" s="79"/>
      <c r="T5" s="80"/>
      <c r="U5" s="346"/>
      <c r="V5" s="3" t="s">
        <v>78</v>
      </c>
      <c r="W5" s="206">
        <f>Admin!B5</f>
        <v>44660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55"/>
      <c r="E6" s="356"/>
      <c r="F6" s="357"/>
      <c r="G6" s="5"/>
      <c r="H6" s="358"/>
      <c r="I6" s="358"/>
      <c r="J6" s="358"/>
      <c r="K6" s="358"/>
      <c r="L6" s="358"/>
      <c r="M6" s="358"/>
      <c r="N6" s="358"/>
      <c r="O6" s="358"/>
      <c r="P6" s="68"/>
      <c r="Q6" s="5"/>
      <c r="R6" s="79"/>
      <c r="S6" s="79"/>
      <c r="T6" s="80"/>
      <c r="U6" s="346"/>
      <c r="V6" s="3" t="s">
        <v>79</v>
      </c>
      <c r="W6" s="206">
        <f>Admin!B6</f>
        <v>44661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55"/>
      <c r="E7" s="356"/>
      <c r="F7" s="357"/>
      <c r="G7" s="5"/>
      <c r="H7" s="358"/>
      <c r="I7" s="358"/>
      <c r="J7" s="358"/>
      <c r="K7" s="358"/>
      <c r="L7" s="358"/>
      <c r="M7" s="358"/>
      <c r="N7" s="358"/>
      <c r="O7" s="358"/>
      <c r="P7" s="68"/>
      <c r="Q7" s="5"/>
      <c r="R7" s="79"/>
      <c r="S7" s="79"/>
      <c r="T7" s="80"/>
      <c r="U7" s="346"/>
      <c r="V7" s="3" t="s">
        <v>80</v>
      </c>
      <c r="W7" s="206">
        <f>Admin!B7</f>
        <v>44662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46"/>
      <c r="V8" s="3" t="s">
        <v>78</v>
      </c>
      <c r="W8" s="206">
        <f>Admin!B8</f>
        <v>44663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44657</v>
      </c>
      <c r="N9" s="5"/>
      <c r="O9" s="163">
        <f>Admin!I1</f>
        <v>45021</v>
      </c>
      <c r="P9" s="145"/>
      <c r="Q9" s="140"/>
      <c r="R9" s="141"/>
      <c r="S9" s="141"/>
      <c r="T9" s="80"/>
      <c r="U9" s="346"/>
      <c r="W9" s="206">
        <f>Admin!B9</f>
        <v>44664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46"/>
      <c r="V10" s="3" t="s">
        <v>81</v>
      </c>
      <c r="W10" s="206">
        <f>Admin!B10</f>
        <v>44665</v>
      </c>
      <c r="X10" s="3">
        <f t="shared" si="0"/>
        <v>9</v>
      </c>
    </row>
    <row r="11" spans="1:24" ht="15" customHeight="1" thickBot="1" x14ac:dyDescent="0.25">
      <c r="A11" s="347"/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8"/>
      <c r="S11" s="348"/>
      <c r="T11" s="348"/>
      <c r="U11" s="346"/>
      <c r="W11" s="206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46"/>
      <c r="V12" s="3" t="s">
        <v>82</v>
      </c>
      <c r="W12" s="206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39" t="s">
        <v>50</v>
      </c>
      <c r="I13" s="14"/>
      <c r="J13" s="22"/>
      <c r="K13" s="83" t="s">
        <v>20</v>
      </c>
      <c r="L13" s="52"/>
      <c r="M13" s="70"/>
      <c r="N13" s="13"/>
      <c r="O13" s="344"/>
      <c r="P13" s="345"/>
      <c r="Q13" s="341"/>
      <c r="R13" s="53"/>
      <c r="S13" s="331"/>
      <c r="T13" s="15"/>
      <c r="U13" s="346"/>
      <c r="V13" s="3" t="s">
        <v>83</v>
      </c>
      <c r="W13" s="206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39"/>
      <c r="I14" s="14"/>
      <c r="J14" s="22"/>
      <c r="K14" s="52"/>
      <c r="L14" s="52"/>
      <c r="M14" s="70"/>
      <c r="N14" s="13"/>
      <c r="O14" s="14"/>
      <c r="P14" s="148"/>
      <c r="Q14" s="342"/>
      <c r="R14" s="14"/>
      <c r="S14" s="332"/>
      <c r="T14" s="15"/>
      <c r="U14" s="346"/>
      <c r="W14" s="206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3"/>
      <c r="E15" s="334"/>
      <c r="F15" s="335"/>
      <c r="G15" s="14"/>
      <c r="H15" s="21" t="s">
        <v>51</v>
      </c>
      <c r="I15" s="14"/>
      <c r="J15" s="51"/>
      <c r="K15" s="14" t="s">
        <v>17</v>
      </c>
      <c r="L15" s="14"/>
      <c r="M15" s="336"/>
      <c r="N15" s="337"/>
      <c r="O15" s="338"/>
      <c r="P15" s="148"/>
      <c r="Q15" s="138"/>
      <c r="R15" s="136"/>
      <c r="S15" s="139"/>
      <c r="T15" s="15"/>
      <c r="U15" s="346"/>
      <c r="W15" s="206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3"/>
      <c r="E16" s="334"/>
      <c r="F16" s="335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46"/>
      <c r="W16" s="206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46"/>
      <c r="W17" s="206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46"/>
      <c r="W18" s="206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46"/>
      <c r="W19" s="206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46"/>
      <c r="W20" s="206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46"/>
      <c r="W21" s="206">
        <f>Admin!B21</f>
        <v>44676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46"/>
      <c r="W22" s="206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46"/>
      <c r="W23" s="206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46"/>
      <c r="W24" s="206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46"/>
      <c r="W25" s="206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46"/>
      <c r="W26" s="206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46"/>
      <c r="W27" s="206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46"/>
      <c r="W28" s="206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46"/>
      <c r="W29" s="206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46"/>
      <c r="W30" s="206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46"/>
      <c r="W31" s="206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46"/>
      <c r="W32" s="206">
        <f>Admin!B32</f>
        <v>44687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46"/>
      <c r="W33" s="206">
        <f>Admin!B33</f>
        <v>44688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46"/>
      <c r="W34" s="206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46"/>
      <c r="W35" s="206">
        <f>Admin!B35</f>
        <v>44690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46"/>
      <c r="W36" s="206">
        <f>Admin!B36</f>
        <v>44691</v>
      </c>
      <c r="X36" s="3">
        <f t="shared" si="0"/>
        <v>35</v>
      </c>
    </row>
    <row r="37" spans="1:24" ht="22.5" customHeight="1" thickBot="1" x14ac:dyDescent="0.25">
      <c r="A37" s="343"/>
      <c r="B37" s="343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2"/>
      <c r="W37" s="206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42"/>
      <c r="W38" s="206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39" t="s">
        <v>50</v>
      </c>
      <c r="I39" s="14"/>
      <c r="J39" s="22"/>
      <c r="K39" s="83" t="s">
        <v>20</v>
      </c>
      <c r="L39" s="52"/>
      <c r="M39" s="70"/>
      <c r="N39" s="13"/>
      <c r="O39" s="344"/>
      <c r="P39" s="345"/>
      <c r="Q39" s="341"/>
      <c r="R39" s="53"/>
      <c r="S39" s="331"/>
      <c r="T39" s="15"/>
      <c r="U39" s="342"/>
      <c r="W39" s="206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39"/>
      <c r="I40" s="14"/>
      <c r="J40" s="22"/>
      <c r="K40" s="52"/>
      <c r="L40" s="52"/>
      <c r="M40" s="70"/>
      <c r="N40" s="13"/>
      <c r="O40" s="14"/>
      <c r="P40" s="148"/>
      <c r="Q40" s="342"/>
      <c r="R40" s="14"/>
      <c r="S40" s="332"/>
      <c r="T40" s="15"/>
      <c r="U40" s="342"/>
      <c r="W40" s="206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3"/>
      <c r="E41" s="334"/>
      <c r="F41" s="335"/>
      <c r="G41" s="14"/>
      <c r="H41" s="21" t="s">
        <v>51</v>
      </c>
      <c r="I41" s="14"/>
      <c r="J41" s="51"/>
      <c r="K41" s="14" t="s">
        <v>17</v>
      </c>
      <c r="L41" s="14"/>
      <c r="M41" s="336"/>
      <c r="N41" s="337"/>
      <c r="O41" s="338"/>
      <c r="P41" s="148"/>
      <c r="Q41" s="138"/>
      <c r="R41" s="136"/>
      <c r="S41" s="139"/>
      <c r="T41" s="15"/>
      <c r="U41" s="342"/>
      <c r="W41" s="206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3"/>
      <c r="E42" s="334"/>
      <c r="F42" s="335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42"/>
      <c r="W42" s="206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42"/>
      <c r="W43" s="206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42"/>
      <c r="W44" s="206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42"/>
      <c r="W45" s="206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42"/>
      <c r="W46" s="206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42"/>
      <c r="W47" s="206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42"/>
      <c r="W48" s="206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42"/>
      <c r="W49" s="206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06/04/22)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42"/>
      <c r="W50" s="206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42"/>
      <c r="W51" s="206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42"/>
      <c r="W52" s="206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42"/>
      <c r="W53" s="206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42"/>
      <c r="W54" s="206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42"/>
      <c r="W55" s="206">
        <f>Admin!B55</f>
        <v>44710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42"/>
      <c r="W56" s="206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42"/>
      <c r="W57" s="206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42"/>
      <c r="W58" s="206">
        <f>Admin!B58</f>
        <v>44713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42"/>
      <c r="W59" s="206">
        <f>Admin!B59</f>
        <v>44714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42"/>
      <c r="W60" s="206">
        <f>Admin!B60</f>
        <v>44715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39"/>
      <c r="L61" s="339"/>
      <c r="M61" s="340"/>
      <c r="N61" s="340"/>
      <c r="O61" s="340"/>
      <c r="P61" s="340"/>
      <c r="Q61" s="340"/>
      <c r="R61" s="340"/>
      <c r="S61" s="340"/>
      <c r="T61" s="15"/>
      <c r="U61" s="342"/>
      <c r="W61" s="206">
        <f>Admin!B61</f>
        <v>44716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42"/>
      <c r="W62" s="206">
        <f>Admin!B62</f>
        <v>44717</v>
      </c>
    </row>
    <row r="63" spans="1:24" ht="22.5" customHeight="1" thickBot="1" x14ac:dyDescent="0.25">
      <c r="A63" s="343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2"/>
      <c r="W63" s="206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42"/>
      <c r="W64" s="206">
        <f>Admin!B64</f>
        <v>44719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39" t="s">
        <v>50</v>
      </c>
      <c r="I65" s="14"/>
      <c r="J65" s="22"/>
      <c r="K65" s="83" t="s">
        <v>20</v>
      </c>
      <c r="L65" s="52"/>
      <c r="M65" s="70"/>
      <c r="N65" s="13"/>
      <c r="O65" s="344"/>
      <c r="P65" s="345"/>
      <c r="Q65" s="341"/>
      <c r="R65" s="53"/>
      <c r="S65" s="331"/>
      <c r="T65" s="15"/>
      <c r="U65" s="342"/>
      <c r="W65" s="206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39"/>
      <c r="I66" s="14"/>
      <c r="J66" s="22"/>
      <c r="K66" s="52"/>
      <c r="L66" s="52"/>
      <c r="M66" s="70"/>
      <c r="N66" s="13"/>
      <c r="O66" s="14"/>
      <c r="P66" s="148"/>
      <c r="Q66" s="342"/>
      <c r="R66" s="14"/>
      <c r="S66" s="332"/>
      <c r="T66" s="15"/>
      <c r="U66" s="342"/>
      <c r="W66" s="206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33"/>
      <c r="E67" s="334"/>
      <c r="F67" s="335"/>
      <c r="G67" s="14"/>
      <c r="H67" s="21" t="s">
        <v>51</v>
      </c>
      <c r="I67" s="14"/>
      <c r="J67" s="51"/>
      <c r="K67" s="14" t="s">
        <v>17</v>
      </c>
      <c r="L67" s="14"/>
      <c r="M67" s="336"/>
      <c r="N67" s="337"/>
      <c r="O67" s="338"/>
      <c r="P67" s="148"/>
      <c r="Q67" s="138"/>
      <c r="R67" s="136"/>
      <c r="S67" s="139"/>
      <c r="T67" s="15"/>
      <c r="U67" s="342"/>
      <c r="W67" s="206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33"/>
      <c r="E68" s="334"/>
      <c r="F68" s="335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42"/>
      <c r="W68" s="206">
        <f>Admin!B68</f>
        <v>44723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42"/>
      <c r="W69" s="206">
        <f>Admin!B69</f>
        <v>44724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42"/>
      <c r="W70" s="206">
        <f>Admin!B70</f>
        <v>44725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42"/>
      <c r="W71" s="206">
        <f>Admin!B71</f>
        <v>44726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42"/>
      <c r="W72" s="206">
        <f>Admin!B72</f>
        <v>44727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42"/>
      <c r="W73" s="206">
        <f>Admin!B73</f>
        <v>44728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42"/>
      <c r="W74" s="206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42"/>
      <c r="W75" s="206">
        <f>Admin!B75</f>
        <v>44730</v>
      </c>
    </row>
    <row r="76" spans="1:23" ht="13.5" thickTop="1" thickBot="1" x14ac:dyDescent="0.25">
      <c r="A76" s="12"/>
      <c r="B76" s="14" t="str">
        <f>B24</f>
        <v>Starting date (existing = 06/04/22)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42"/>
      <c r="W76" s="206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42"/>
      <c r="W77" s="206">
        <f>Admin!B77</f>
        <v>44732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42"/>
      <c r="W78" s="206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42"/>
      <c r="W79" s="206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42"/>
      <c r="W80" s="206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42"/>
      <c r="W81" s="206">
        <f>Admin!B81</f>
        <v>44736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42"/>
      <c r="W82" s="206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42"/>
      <c r="W83" s="206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42"/>
      <c r="W84" s="206">
        <f>Admin!B84</f>
        <v>44739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42"/>
      <c r="W85" s="206">
        <f>Admin!B85</f>
        <v>44740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42"/>
      <c r="W86" s="206">
        <f>Admin!B86</f>
        <v>44741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42"/>
      <c r="W87" s="206">
        <f>Admin!B87</f>
        <v>44742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42"/>
      <c r="W88" s="206">
        <f>Admin!B88</f>
        <v>44743</v>
      </c>
    </row>
    <row r="89" spans="1:23" ht="22.5" customHeight="1" thickBot="1" x14ac:dyDescent="0.25">
      <c r="A89" s="343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2"/>
      <c r="W89" s="206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42"/>
      <c r="W90" s="206">
        <f>Admin!B90</f>
        <v>44745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39" t="s">
        <v>50</v>
      </c>
      <c r="I91" s="14"/>
      <c r="J91" s="22"/>
      <c r="K91" s="83" t="s">
        <v>20</v>
      </c>
      <c r="L91" s="52"/>
      <c r="M91" s="70"/>
      <c r="N91" s="13"/>
      <c r="O91" s="344"/>
      <c r="P91" s="345"/>
      <c r="Q91" s="341"/>
      <c r="R91" s="53"/>
      <c r="S91" s="331"/>
      <c r="T91" s="15"/>
      <c r="U91" s="342"/>
      <c r="W91" s="206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39"/>
      <c r="I92" s="14"/>
      <c r="J92" s="22"/>
      <c r="K92" s="52"/>
      <c r="L92" s="52"/>
      <c r="M92" s="70"/>
      <c r="N92" s="13"/>
      <c r="O92" s="14"/>
      <c r="P92" s="148"/>
      <c r="Q92" s="342"/>
      <c r="R92" s="14"/>
      <c r="S92" s="332"/>
      <c r="T92" s="15"/>
      <c r="U92" s="342"/>
      <c r="W92" s="206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33"/>
      <c r="E93" s="334"/>
      <c r="F93" s="335"/>
      <c r="G93" s="14"/>
      <c r="H93" s="21" t="s">
        <v>51</v>
      </c>
      <c r="I93" s="14"/>
      <c r="J93" s="51"/>
      <c r="K93" s="14" t="s">
        <v>17</v>
      </c>
      <c r="L93" s="14"/>
      <c r="M93" s="336"/>
      <c r="N93" s="337"/>
      <c r="O93" s="338"/>
      <c r="P93" s="148"/>
      <c r="Q93" s="138"/>
      <c r="R93" s="136"/>
      <c r="S93" s="139"/>
      <c r="T93" s="15"/>
      <c r="U93" s="342"/>
      <c r="W93" s="206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33"/>
      <c r="E94" s="334"/>
      <c r="F94" s="335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42"/>
      <c r="W94" s="206">
        <f>Admin!B94</f>
        <v>44749</v>
      </c>
    </row>
    <row r="95" spans="1:23" ht="13.5" thickTop="1" thickBot="1" x14ac:dyDescent="0.25">
      <c r="A95" s="12"/>
      <c r="B95" s="14" t="s">
        <v>13</v>
      </c>
      <c r="C95" s="14"/>
      <c r="D95" s="333"/>
      <c r="E95" s="334"/>
      <c r="F95" s="335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42"/>
      <c r="W95" s="206">
        <f>Admin!B95</f>
        <v>44750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42"/>
      <c r="W96" s="206">
        <f>Admin!B96</f>
        <v>44751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42"/>
      <c r="W97" s="206">
        <f>Admin!B97</f>
        <v>44752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42"/>
      <c r="W98" s="206">
        <f>Admin!B98</f>
        <v>44753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42"/>
      <c r="W99" s="206">
        <f>Admin!B99</f>
        <v>44754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42"/>
      <c r="W100" s="206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42"/>
      <c r="W101" s="206">
        <f>Admin!B101</f>
        <v>44756</v>
      </c>
    </row>
    <row r="102" spans="1:23" ht="13.5" thickTop="1" thickBot="1" x14ac:dyDescent="0.25">
      <c r="A102" s="12"/>
      <c r="B102" s="14" t="str">
        <f>B24</f>
        <v>Starting date (existing = 06/04/22)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42"/>
      <c r="W102" s="206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42"/>
      <c r="W103" s="206">
        <f>Admin!B103</f>
        <v>44758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42"/>
      <c r="W104" s="206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42"/>
      <c r="W105" s="206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42"/>
      <c r="W106" s="206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42"/>
      <c r="W107" s="206">
        <f>Admin!B107</f>
        <v>44762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42"/>
      <c r="W108" s="206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42"/>
      <c r="W109" s="206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42"/>
      <c r="W110" s="206">
        <f>Admin!B110</f>
        <v>44765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42"/>
      <c r="W111" s="206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42"/>
      <c r="W112" s="206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42"/>
      <c r="W113" s="206">
        <f>Admin!B113</f>
        <v>44768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42"/>
      <c r="W114" s="206">
        <f>Admin!B114</f>
        <v>44769</v>
      </c>
    </row>
    <row r="115" spans="1:23" ht="22.5" customHeight="1" thickBot="1" x14ac:dyDescent="0.25">
      <c r="A115" s="343"/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2"/>
      <c r="W115" s="206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42"/>
      <c r="W116" s="206">
        <f>Admin!B116</f>
        <v>44771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39" t="s">
        <v>50</v>
      </c>
      <c r="I117" s="14"/>
      <c r="J117" s="22"/>
      <c r="K117" s="83" t="s">
        <v>20</v>
      </c>
      <c r="L117" s="52"/>
      <c r="M117" s="70"/>
      <c r="N117" s="13"/>
      <c r="O117" s="344"/>
      <c r="P117" s="345"/>
      <c r="Q117" s="341"/>
      <c r="R117" s="53"/>
      <c r="S117" s="331"/>
      <c r="T117" s="15"/>
      <c r="U117" s="342"/>
      <c r="W117" s="206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39"/>
      <c r="I118" s="14"/>
      <c r="J118" s="22"/>
      <c r="K118" s="52"/>
      <c r="L118" s="52"/>
      <c r="M118" s="70"/>
      <c r="N118" s="13"/>
      <c r="O118" s="14"/>
      <c r="P118" s="148"/>
      <c r="Q118" s="342"/>
      <c r="R118" s="14"/>
      <c r="S118" s="332"/>
      <c r="T118" s="15"/>
      <c r="U118" s="342"/>
      <c r="W118" s="206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33"/>
      <c r="E119" s="334"/>
      <c r="F119" s="335"/>
      <c r="G119" s="14"/>
      <c r="H119" s="21" t="s">
        <v>51</v>
      </c>
      <c r="I119" s="14"/>
      <c r="J119" s="51"/>
      <c r="K119" s="14" t="s">
        <v>17</v>
      </c>
      <c r="L119" s="14"/>
      <c r="M119" s="336"/>
      <c r="N119" s="337"/>
      <c r="O119" s="338"/>
      <c r="P119" s="148"/>
      <c r="Q119" s="29"/>
      <c r="R119" s="136"/>
      <c r="S119" s="139"/>
      <c r="T119" s="15"/>
      <c r="U119" s="342"/>
      <c r="W119" s="206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33"/>
      <c r="E120" s="334"/>
      <c r="F120" s="335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42"/>
      <c r="W120" s="206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42"/>
      <c r="W121" s="206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42"/>
      <c r="W122" s="206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42"/>
      <c r="W123" s="206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42"/>
      <c r="W124" s="206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42"/>
      <c r="W125" s="206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42"/>
      <c r="W126" s="206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42"/>
      <c r="W127" s="206">
        <f>Admin!B127</f>
        <v>44782</v>
      </c>
    </row>
    <row r="128" spans="1:23" ht="13.5" thickTop="1" thickBot="1" x14ac:dyDescent="0.25">
      <c r="A128" s="12"/>
      <c r="B128" s="14" t="str">
        <f>B24</f>
        <v>Starting date (existing = 06/04/22)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42"/>
      <c r="W128" s="206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42"/>
      <c r="W129" s="206">
        <f>Admin!B129</f>
        <v>44784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42"/>
      <c r="W130" s="206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42"/>
      <c r="W131" s="206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42"/>
      <c r="W132" s="206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42"/>
      <c r="W133" s="206">
        <f>Admin!B133</f>
        <v>44788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42"/>
      <c r="W134" s="206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42"/>
      <c r="W135" s="206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42"/>
      <c r="W136" s="206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42"/>
      <c r="W137" s="206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42"/>
      <c r="W138" s="206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42"/>
      <c r="W139" s="206">
        <f>Admin!B139</f>
        <v>44794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42"/>
      <c r="W140" s="206">
        <f>Admin!B140</f>
        <v>44795</v>
      </c>
    </row>
    <row r="141" spans="1:23" ht="22.5" customHeight="1" thickBot="1" x14ac:dyDescent="0.25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2"/>
      <c r="W141" s="206">
        <f>Admin!B141</f>
        <v>44796</v>
      </c>
    </row>
    <row r="142" spans="1:23" x14ac:dyDescent="0.2">
      <c r="W142" s="206">
        <f>Admin!B142</f>
        <v>44797</v>
      </c>
    </row>
    <row r="143" spans="1:23" x14ac:dyDescent="0.2">
      <c r="W143" s="206">
        <f>Admin!B143</f>
        <v>44798</v>
      </c>
    </row>
    <row r="144" spans="1:23" x14ac:dyDescent="0.2">
      <c r="W144" s="206">
        <f>Admin!B144</f>
        <v>44799</v>
      </c>
    </row>
    <row r="145" spans="23:23" x14ac:dyDescent="0.2">
      <c r="W145" s="206">
        <f>Admin!B145</f>
        <v>44800</v>
      </c>
    </row>
    <row r="146" spans="23:23" x14ac:dyDescent="0.2">
      <c r="W146" s="206">
        <f>Admin!B146</f>
        <v>44801</v>
      </c>
    </row>
    <row r="147" spans="23:23" x14ac:dyDescent="0.2">
      <c r="W147" s="206">
        <f>Admin!B147</f>
        <v>44802</v>
      </c>
    </row>
    <row r="148" spans="23:23" x14ac:dyDescent="0.2">
      <c r="W148" s="206">
        <f>Admin!B148</f>
        <v>44803</v>
      </c>
    </row>
    <row r="149" spans="23:23" x14ac:dyDescent="0.2">
      <c r="W149" s="206">
        <f>Admin!B149</f>
        <v>44804</v>
      </c>
    </row>
    <row r="150" spans="23:23" x14ac:dyDescent="0.2">
      <c r="W150" s="206">
        <f>Admin!B150</f>
        <v>44805</v>
      </c>
    </row>
    <row r="151" spans="23:23" x14ac:dyDescent="0.2">
      <c r="W151" s="206">
        <f>Admin!B151</f>
        <v>44806</v>
      </c>
    </row>
    <row r="152" spans="23:23" x14ac:dyDescent="0.2">
      <c r="W152" s="206">
        <f>Admin!B152</f>
        <v>44807</v>
      </c>
    </row>
    <row r="153" spans="23:23" x14ac:dyDescent="0.2">
      <c r="W153" s="206">
        <f>Admin!B153</f>
        <v>44808</v>
      </c>
    </row>
    <row r="154" spans="23:23" x14ac:dyDescent="0.2">
      <c r="W154" s="206">
        <f>Admin!B154</f>
        <v>44809</v>
      </c>
    </row>
    <row r="155" spans="23:23" x14ac:dyDescent="0.2">
      <c r="W155" s="206">
        <f>Admin!B155</f>
        <v>44810</v>
      </c>
    </row>
    <row r="156" spans="23:23" x14ac:dyDescent="0.2">
      <c r="W156" s="206">
        <f>Admin!B156</f>
        <v>44811</v>
      </c>
    </row>
    <row r="157" spans="23:23" x14ac:dyDescent="0.2">
      <c r="W157" s="206">
        <f>Admin!B157</f>
        <v>44812</v>
      </c>
    </row>
    <row r="158" spans="23:23" x14ac:dyDescent="0.2">
      <c r="W158" s="206">
        <f>Admin!B158</f>
        <v>44813</v>
      </c>
    </row>
    <row r="159" spans="23:23" x14ac:dyDescent="0.2">
      <c r="W159" s="206">
        <f>Admin!B159</f>
        <v>44814</v>
      </c>
    </row>
    <row r="160" spans="23:23" x14ac:dyDescent="0.2">
      <c r="W160" s="206">
        <f>Admin!B160</f>
        <v>44815</v>
      </c>
    </row>
    <row r="161" spans="23:23" x14ac:dyDescent="0.2">
      <c r="W161" s="206">
        <f>Admin!B161</f>
        <v>44816</v>
      </c>
    </row>
    <row r="162" spans="23:23" x14ac:dyDescent="0.2">
      <c r="W162" s="206">
        <f>Admin!B162</f>
        <v>44817</v>
      </c>
    </row>
    <row r="163" spans="23:23" x14ac:dyDescent="0.2">
      <c r="W163" s="206">
        <f>Admin!B163</f>
        <v>44818</v>
      </c>
    </row>
    <row r="164" spans="23:23" x14ac:dyDescent="0.2">
      <c r="W164" s="206">
        <f>Admin!B164</f>
        <v>44819</v>
      </c>
    </row>
    <row r="165" spans="23:23" x14ac:dyDescent="0.2">
      <c r="W165" s="206">
        <f>Admin!B165</f>
        <v>44820</v>
      </c>
    </row>
    <row r="166" spans="23:23" x14ac:dyDescent="0.2">
      <c r="W166" s="206">
        <f>Admin!B166</f>
        <v>44821</v>
      </c>
    </row>
    <row r="167" spans="23:23" x14ac:dyDescent="0.2">
      <c r="W167" s="206">
        <f>Admin!B167</f>
        <v>44822</v>
      </c>
    </row>
    <row r="168" spans="23:23" x14ac:dyDescent="0.2">
      <c r="W168" s="206">
        <f>Admin!B168</f>
        <v>44823</v>
      </c>
    </row>
    <row r="169" spans="23:23" x14ac:dyDescent="0.2">
      <c r="W169" s="206">
        <f>Admin!B169</f>
        <v>44824</v>
      </c>
    </row>
    <row r="170" spans="23:23" x14ac:dyDescent="0.2">
      <c r="W170" s="206">
        <f>Admin!B170</f>
        <v>44825</v>
      </c>
    </row>
    <row r="171" spans="23:23" x14ac:dyDescent="0.2">
      <c r="W171" s="206">
        <f>Admin!B171</f>
        <v>44826</v>
      </c>
    </row>
    <row r="172" spans="23:23" x14ac:dyDescent="0.2">
      <c r="W172" s="206">
        <f>Admin!B172</f>
        <v>44827</v>
      </c>
    </row>
    <row r="173" spans="23:23" x14ac:dyDescent="0.2">
      <c r="W173" s="206">
        <f>Admin!B173</f>
        <v>44828</v>
      </c>
    </row>
    <row r="174" spans="23:23" x14ac:dyDescent="0.2">
      <c r="W174" s="206">
        <f>Admin!B174</f>
        <v>44829</v>
      </c>
    </row>
    <row r="175" spans="23:23" x14ac:dyDescent="0.2">
      <c r="W175" s="206">
        <f>Admin!B175</f>
        <v>44830</v>
      </c>
    </row>
    <row r="176" spans="23:23" x14ac:dyDescent="0.2">
      <c r="W176" s="206">
        <f>Admin!B176</f>
        <v>44831</v>
      </c>
    </row>
    <row r="177" spans="23:23" x14ac:dyDescent="0.2">
      <c r="W177" s="206">
        <f>Admin!B177</f>
        <v>44832</v>
      </c>
    </row>
    <row r="178" spans="23:23" x14ac:dyDescent="0.2">
      <c r="W178" s="206">
        <f>Admin!B178</f>
        <v>44833</v>
      </c>
    </row>
    <row r="179" spans="23:23" x14ac:dyDescent="0.2">
      <c r="W179" s="206">
        <f>Admin!B179</f>
        <v>44834</v>
      </c>
    </row>
    <row r="180" spans="23:23" x14ac:dyDescent="0.2">
      <c r="W180" s="206">
        <f>Admin!B180</f>
        <v>44835</v>
      </c>
    </row>
    <row r="181" spans="23:23" x14ac:dyDescent="0.2">
      <c r="W181" s="206">
        <f>Admin!B181</f>
        <v>44836</v>
      </c>
    </row>
    <row r="182" spans="23:23" x14ac:dyDescent="0.2">
      <c r="W182" s="206">
        <f>Admin!B182</f>
        <v>44837</v>
      </c>
    </row>
    <row r="183" spans="23:23" x14ac:dyDescent="0.2">
      <c r="W183" s="206">
        <f>Admin!B183</f>
        <v>44838</v>
      </c>
    </row>
    <row r="184" spans="23:23" x14ac:dyDescent="0.2">
      <c r="W184" s="206">
        <f>Admin!B184</f>
        <v>44839</v>
      </c>
    </row>
    <row r="185" spans="23:23" x14ac:dyDescent="0.2">
      <c r="W185" s="206">
        <f>Admin!B185</f>
        <v>44840</v>
      </c>
    </row>
    <row r="186" spans="23:23" x14ac:dyDescent="0.2">
      <c r="W186" s="206">
        <f>Admin!B186</f>
        <v>44841</v>
      </c>
    </row>
    <row r="187" spans="23:23" x14ac:dyDescent="0.2">
      <c r="W187" s="206">
        <f>Admin!B187</f>
        <v>44842</v>
      </c>
    </row>
    <row r="188" spans="23:23" x14ac:dyDescent="0.2">
      <c r="W188" s="206">
        <f>Admin!B188</f>
        <v>44843</v>
      </c>
    </row>
    <row r="189" spans="23:23" x14ac:dyDescent="0.2">
      <c r="W189" s="206">
        <f>Admin!B189</f>
        <v>44844</v>
      </c>
    </row>
    <row r="190" spans="23:23" x14ac:dyDescent="0.2">
      <c r="W190" s="206">
        <f>Admin!B190</f>
        <v>44845</v>
      </c>
    </row>
    <row r="191" spans="23:23" x14ac:dyDescent="0.2">
      <c r="W191" s="206">
        <f>Admin!B191</f>
        <v>44846</v>
      </c>
    </row>
    <row r="192" spans="23:23" x14ac:dyDescent="0.2">
      <c r="W192" s="206">
        <f>Admin!B192</f>
        <v>44847</v>
      </c>
    </row>
    <row r="193" spans="23:23" x14ac:dyDescent="0.2">
      <c r="W193" s="206">
        <f>Admin!B193</f>
        <v>44848</v>
      </c>
    </row>
    <row r="194" spans="23:23" x14ac:dyDescent="0.2">
      <c r="W194" s="206">
        <f>Admin!B194</f>
        <v>44849</v>
      </c>
    </row>
    <row r="195" spans="23:23" x14ac:dyDescent="0.2">
      <c r="W195" s="206">
        <f>Admin!B195</f>
        <v>44850</v>
      </c>
    </row>
    <row r="196" spans="23:23" x14ac:dyDescent="0.2">
      <c r="W196" s="206">
        <f>Admin!B196</f>
        <v>44851</v>
      </c>
    </row>
    <row r="197" spans="23:23" x14ac:dyDescent="0.2">
      <c r="W197" s="206">
        <f>Admin!B197</f>
        <v>44852</v>
      </c>
    </row>
    <row r="198" spans="23:23" x14ac:dyDescent="0.2">
      <c r="W198" s="206">
        <f>Admin!B198</f>
        <v>44853</v>
      </c>
    </row>
    <row r="199" spans="23:23" x14ac:dyDescent="0.2">
      <c r="W199" s="206">
        <f>Admin!B199</f>
        <v>44854</v>
      </c>
    </row>
    <row r="200" spans="23:23" x14ac:dyDescent="0.2">
      <c r="W200" s="206">
        <f>Admin!B200</f>
        <v>44855</v>
      </c>
    </row>
    <row r="201" spans="23:23" x14ac:dyDescent="0.2">
      <c r="W201" s="206">
        <f>Admin!B201</f>
        <v>44856</v>
      </c>
    </row>
    <row r="202" spans="23:23" x14ac:dyDescent="0.2">
      <c r="W202" s="206">
        <f>Admin!B202</f>
        <v>44857</v>
      </c>
    </row>
    <row r="203" spans="23:23" x14ac:dyDescent="0.2">
      <c r="W203" s="206">
        <f>Admin!B203</f>
        <v>44858</v>
      </c>
    </row>
    <row r="204" spans="23:23" x14ac:dyDescent="0.2">
      <c r="W204" s="206">
        <f>Admin!B204</f>
        <v>44859</v>
      </c>
    </row>
    <row r="205" spans="23:23" x14ac:dyDescent="0.2">
      <c r="W205" s="206">
        <f>Admin!B205</f>
        <v>44860</v>
      </c>
    </row>
    <row r="206" spans="23:23" x14ac:dyDescent="0.2">
      <c r="W206" s="206">
        <f>Admin!B206</f>
        <v>44861</v>
      </c>
    </row>
    <row r="207" spans="23:23" x14ac:dyDescent="0.2">
      <c r="W207" s="206">
        <f>Admin!B207</f>
        <v>44862</v>
      </c>
    </row>
    <row r="208" spans="23:23" x14ac:dyDescent="0.2">
      <c r="W208" s="206">
        <f>Admin!B208</f>
        <v>44863</v>
      </c>
    </row>
    <row r="209" spans="23:23" x14ac:dyDescent="0.2">
      <c r="W209" s="206">
        <f>Admin!B209</f>
        <v>44864</v>
      </c>
    </row>
    <row r="210" spans="23:23" x14ac:dyDescent="0.2">
      <c r="W210" s="206">
        <f>Admin!B210</f>
        <v>44865</v>
      </c>
    </row>
    <row r="211" spans="23:23" x14ac:dyDescent="0.2">
      <c r="W211" s="206">
        <f>Admin!B211</f>
        <v>44866</v>
      </c>
    </row>
    <row r="212" spans="23:23" x14ac:dyDescent="0.2">
      <c r="W212" s="206">
        <f>Admin!B212</f>
        <v>44867</v>
      </c>
    </row>
    <row r="213" spans="23:23" x14ac:dyDescent="0.2">
      <c r="W213" s="206">
        <f>Admin!B213</f>
        <v>44868</v>
      </c>
    </row>
    <row r="214" spans="23:23" x14ac:dyDescent="0.2">
      <c r="W214" s="206">
        <f>Admin!B214</f>
        <v>44869</v>
      </c>
    </row>
    <row r="215" spans="23:23" x14ac:dyDescent="0.2">
      <c r="W215" s="206">
        <f>Admin!B215</f>
        <v>44870</v>
      </c>
    </row>
    <row r="216" spans="23:23" x14ac:dyDescent="0.2">
      <c r="W216" s="206">
        <f>Admin!B216</f>
        <v>44871</v>
      </c>
    </row>
    <row r="217" spans="23:23" x14ac:dyDescent="0.2">
      <c r="W217" s="206">
        <f>Admin!B217</f>
        <v>44872</v>
      </c>
    </row>
    <row r="218" spans="23:23" x14ac:dyDescent="0.2">
      <c r="W218" s="206">
        <f>Admin!B218</f>
        <v>44873</v>
      </c>
    </row>
    <row r="219" spans="23:23" x14ac:dyDescent="0.2">
      <c r="W219" s="206">
        <f>Admin!B219</f>
        <v>44874</v>
      </c>
    </row>
    <row r="220" spans="23:23" x14ac:dyDescent="0.2">
      <c r="W220" s="206">
        <f>Admin!B220</f>
        <v>44875</v>
      </c>
    </row>
    <row r="221" spans="23:23" x14ac:dyDescent="0.2">
      <c r="W221" s="206">
        <f>Admin!B221</f>
        <v>44876</v>
      </c>
    </row>
    <row r="222" spans="23:23" x14ac:dyDescent="0.2">
      <c r="W222" s="206">
        <f>Admin!B222</f>
        <v>44877</v>
      </c>
    </row>
    <row r="223" spans="23:23" x14ac:dyDescent="0.2">
      <c r="W223" s="206">
        <f>Admin!B223</f>
        <v>44878</v>
      </c>
    </row>
    <row r="224" spans="23:23" x14ac:dyDescent="0.2">
      <c r="W224" s="206">
        <f>Admin!B224</f>
        <v>44879</v>
      </c>
    </row>
    <row r="225" spans="23:23" x14ac:dyDescent="0.2">
      <c r="W225" s="206">
        <f>Admin!B225</f>
        <v>44880</v>
      </c>
    </row>
    <row r="226" spans="23:23" x14ac:dyDescent="0.2">
      <c r="W226" s="206">
        <f>Admin!B226</f>
        <v>44881</v>
      </c>
    </row>
    <row r="227" spans="23:23" x14ac:dyDescent="0.2">
      <c r="W227" s="206">
        <f>Admin!B227</f>
        <v>44882</v>
      </c>
    </row>
    <row r="228" spans="23:23" x14ac:dyDescent="0.2">
      <c r="W228" s="206">
        <f>Admin!B228</f>
        <v>44883</v>
      </c>
    </row>
    <row r="229" spans="23:23" x14ac:dyDescent="0.2">
      <c r="W229" s="206">
        <f>Admin!B229</f>
        <v>44884</v>
      </c>
    </row>
    <row r="230" spans="23:23" x14ac:dyDescent="0.2">
      <c r="W230" s="206">
        <f>Admin!B230</f>
        <v>44885</v>
      </c>
    </row>
    <row r="231" spans="23:23" x14ac:dyDescent="0.2">
      <c r="W231" s="206">
        <f>Admin!B231</f>
        <v>44886</v>
      </c>
    </row>
    <row r="232" spans="23:23" x14ac:dyDescent="0.2">
      <c r="W232" s="206">
        <f>Admin!B232</f>
        <v>44887</v>
      </c>
    </row>
    <row r="233" spans="23:23" x14ac:dyDescent="0.2">
      <c r="W233" s="206">
        <f>Admin!B233</f>
        <v>44888</v>
      </c>
    </row>
    <row r="234" spans="23:23" x14ac:dyDescent="0.2">
      <c r="W234" s="206">
        <f>Admin!B234</f>
        <v>44889</v>
      </c>
    </row>
    <row r="235" spans="23:23" x14ac:dyDescent="0.2">
      <c r="W235" s="206">
        <f>Admin!B235</f>
        <v>44890</v>
      </c>
    </row>
    <row r="236" spans="23:23" x14ac:dyDescent="0.2">
      <c r="W236" s="206">
        <f>Admin!B236</f>
        <v>44891</v>
      </c>
    </row>
    <row r="237" spans="23:23" x14ac:dyDescent="0.2">
      <c r="W237" s="206">
        <f>Admin!B237</f>
        <v>44892</v>
      </c>
    </row>
    <row r="238" spans="23:23" x14ac:dyDescent="0.2">
      <c r="W238" s="206">
        <f>Admin!B238</f>
        <v>44893</v>
      </c>
    </row>
    <row r="239" spans="23:23" x14ac:dyDescent="0.2">
      <c r="W239" s="206">
        <f>Admin!B239</f>
        <v>44894</v>
      </c>
    </row>
    <row r="240" spans="23:23" x14ac:dyDescent="0.2">
      <c r="W240" s="206">
        <f>Admin!B240</f>
        <v>44895</v>
      </c>
    </row>
    <row r="241" spans="23:23" x14ac:dyDescent="0.2">
      <c r="W241" s="206">
        <f>Admin!B241</f>
        <v>44896</v>
      </c>
    </row>
    <row r="242" spans="23:23" x14ac:dyDescent="0.2">
      <c r="W242" s="206">
        <f>Admin!B242</f>
        <v>44897</v>
      </c>
    </row>
    <row r="243" spans="23:23" x14ac:dyDescent="0.2">
      <c r="W243" s="206">
        <f>Admin!B243</f>
        <v>44898</v>
      </c>
    </row>
    <row r="244" spans="23:23" x14ac:dyDescent="0.2">
      <c r="W244" s="206">
        <f>Admin!B244</f>
        <v>44899</v>
      </c>
    </row>
    <row r="245" spans="23:23" x14ac:dyDescent="0.2">
      <c r="W245" s="206">
        <f>Admin!B245</f>
        <v>44900</v>
      </c>
    </row>
    <row r="246" spans="23:23" x14ac:dyDescent="0.2">
      <c r="W246" s="206">
        <f>Admin!B246</f>
        <v>44901</v>
      </c>
    </row>
    <row r="247" spans="23:23" x14ac:dyDescent="0.2">
      <c r="W247" s="206">
        <f>Admin!B247</f>
        <v>44902</v>
      </c>
    </row>
    <row r="248" spans="23:23" x14ac:dyDescent="0.2">
      <c r="W248" s="206">
        <f>Admin!B248</f>
        <v>44903</v>
      </c>
    </row>
    <row r="249" spans="23:23" x14ac:dyDescent="0.2">
      <c r="W249" s="206">
        <f>Admin!B249</f>
        <v>44904</v>
      </c>
    </row>
    <row r="250" spans="23:23" x14ac:dyDescent="0.2">
      <c r="W250" s="206">
        <f>Admin!B250</f>
        <v>44905</v>
      </c>
    </row>
    <row r="251" spans="23:23" x14ac:dyDescent="0.2">
      <c r="W251" s="206">
        <f>Admin!B251</f>
        <v>44906</v>
      </c>
    </row>
    <row r="252" spans="23:23" x14ac:dyDescent="0.2">
      <c r="W252" s="206">
        <f>Admin!B252</f>
        <v>44907</v>
      </c>
    </row>
    <row r="253" spans="23:23" x14ac:dyDescent="0.2">
      <c r="W253" s="206">
        <f>Admin!B253</f>
        <v>44908</v>
      </c>
    </row>
    <row r="254" spans="23:23" x14ac:dyDescent="0.2">
      <c r="W254" s="206">
        <f>Admin!B254</f>
        <v>44909</v>
      </c>
    </row>
    <row r="255" spans="23:23" x14ac:dyDescent="0.2">
      <c r="W255" s="206">
        <f>Admin!B255</f>
        <v>44910</v>
      </c>
    </row>
    <row r="256" spans="23:23" x14ac:dyDescent="0.2">
      <c r="W256" s="206">
        <f>Admin!B256</f>
        <v>44911</v>
      </c>
    </row>
    <row r="257" spans="23:23" x14ac:dyDescent="0.2">
      <c r="W257" s="206">
        <f>Admin!B257</f>
        <v>44912</v>
      </c>
    </row>
    <row r="258" spans="23:23" x14ac:dyDescent="0.2">
      <c r="W258" s="206">
        <f>Admin!B258</f>
        <v>44913</v>
      </c>
    </row>
    <row r="259" spans="23:23" x14ac:dyDescent="0.2">
      <c r="W259" s="206">
        <f>Admin!B259</f>
        <v>44914</v>
      </c>
    </row>
    <row r="260" spans="23:23" x14ac:dyDescent="0.2">
      <c r="W260" s="206">
        <f>Admin!B260</f>
        <v>44915</v>
      </c>
    </row>
    <row r="261" spans="23:23" x14ac:dyDescent="0.2">
      <c r="W261" s="206">
        <f>Admin!B261</f>
        <v>44916</v>
      </c>
    </row>
    <row r="262" spans="23:23" x14ac:dyDescent="0.2">
      <c r="W262" s="206">
        <f>Admin!B262</f>
        <v>44917</v>
      </c>
    </row>
    <row r="263" spans="23:23" x14ac:dyDescent="0.2">
      <c r="W263" s="206">
        <f>Admin!B263</f>
        <v>44918</v>
      </c>
    </row>
    <row r="264" spans="23:23" x14ac:dyDescent="0.2">
      <c r="W264" s="206">
        <f>Admin!B264</f>
        <v>44919</v>
      </c>
    </row>
    <row r="265" spans="23:23" x14ac:dyDescent="0.2">
      <c r="W265" s="206">
        <f>Admin!B265</f>
        <v>44920</v>
      </c>
    </row>
    <row r="266" spans="23:23" x14ac:dyDescent="0.2">
      <c r="W266" s="206">
        <f>Admin!B266</f>
        <v>44921</v>
      </c>
    </row>
    <row r="267" spans="23:23" x14ac:dyDescent="0.2">
      <c r="W267" s="206">
        <f>Admin!B267</f>
        <v>44922</v>
      </c>
    </row>
    <row r="268" spans="23:23" x14ac:dyDescent="0.2">
      <c r="W268" s="206">
        <f>Admin!B268</f>
        <v>44923</v>
      </c>
    </row>
    <row r="269" spans="23:23" x14ac:dyDescent="0.2">
      <c r="W269" s="206">
        <f>Admin!B269</f>
        <v>44924</v>
      </c>
    </row>
    <row r="270" spans="23:23" x14ac:dyDescent="0.2">
      <c r="W270" s="206">
        <f>Admin!B270</f>
        <v>44925</v>
      </c>
    </row>
    <row r="271" spans="23:23" x14ac:dyDescent="0.2">
      <c r="W271" s="206">
        <f>Admin!B271</f>
        <v>44926</v>
      </c>
    </row>
    <row r="272" spans="23:23" x14ac:dyDescent="0.2">
      <c r="W272" s="206">
        <f>Admin!B272</f>
        <v>44927</v>
      </c>
    </row>
    <row r="273" spans="23:23" x14ac:dyDescent="0.2">
      <c r="W273" s="206">
        <f>Admin!B273</f>
        <v>44928</v>
      </c>
    </row>
    <row r="274" spans="23:23" x14ac:dyDescent="0.2">
      <c r="W274" s="206">
        <f>Admin!B274</f>
        <v>44929</v>
      </c>
    </row>
    <row r="275" spans="23:23" x14ac:dyDescent="0.2">
      <c r="W275" s="206">
        <f>Admin!B275</f>
        <v>44930</v>
      </c>
    </row>
    <row r="276" spans="23:23" x14ac:dyDescent="0.2">
      <c r="W276" s="206">
        <f>Admin!B276</f>
        <v>44931</v>
      </c>
    </row>
    <row r="277" spans="23:23" x14ac:dyDescent="0.2">
      <c r="W277" s="206">
        <f>Admin!B277</f>
        <v>44932</v>
      </c>
    </row>
    <row r="278" spans="23:23" x14ac:dyDescent="0.2">
      <c r="W278" s="206">
        <f>Admin!B278</f>
        <v>44933</v>
      </c>
    </row>
    <row r="279" spans="23:23" x14ac:dyDescent="0.2">
      <c r="W279" s="206">
        <f>Admin!B279</f>
        <v>44934</v>
      </c>
    </row>
    <row r="280" spans="23:23" x14ac:dyDescent="0.2">
      <c r="W280" s="206">
        <f>Admin!B280</f>
        <v>44935</v>
      </c>
    </row>
    <row r="281" spans="23:23" x14ac:dyDescent="0.2">
      <c r="W281" s="206">
        <f>Admin!B281</f>
        <v>44936</v>
      </c>
    </row>
    <row r="282" spans="23:23" x14ac:dyDescent="0.2">
      <c r="W282" s="206">
        <f>Admin!B282</f>
        <v>44937</v>
      </c>
    </row>
    <row r="283" spans="23:23" x14ac:dyDescent="0.2">
      <c r="W283" s="206">
        <f>Admin!B283</f>
        <v>44938</v>
      </c>
    </row>
    <row r="284" spans="23:23" x14ac:dyDescent="0.2">
      <c r="W284" s="206">
        <f>Admin!B284</f>
        <v>44939</v>
      </c>
    </row>
    <row r="285" spans="23:23" x14ac:dyDescent="0.2">
      <c r="W285" s="206">
        <f>Admin!B285</f>
        <v>44940</v>
      </c>
    </row>
    <row r="286" spans="23:23" x14ac:dyDescent="0.2">
      <c r="W286" s="206">
        <f>Admin!B286</f>
        <v>44941</v>
      </c>
    </row>
    <row r="287" spans="23:23" x14ac:dyDescent="0.2">
      <c r="W287" s="206">
        <f>Admin!B287</f>
        <v>44942</v>
      </c>
    </row>
    <row r="288" spans="23:23" x14ac:dyDescent="0.2">
      <c r="W288" s="206">
        <f>Admin!B288</f>
        <v>44943</v>
      </c>
    </row>
    <row r="289" spans="23:23" x14ac:dyDescent="0.2">
      <c r="W289" s="206">
        <f>Admin!B289</f>
        <v>44944</v>
      </c>
    </row>
    <row r="290" spans="23:23" x14ac:dyDescent="0.2">
      <c r="W290" s="206">
        <f>Admin!B290</f>
        <v>44945</v>
      </c>
    </row>
    <row r="291" spans="23:23" x14ac:dyDescent="0.2">
      <c r="W291" s="206">
        <f>Admin!B291</f>
        <v>44946</v>
      </c>
    </row>
    <row r="292" spans="23:23" x14ac:dyDescent="0.2">
      <c r="W292" s="206">
        <f>Admin!B292</f>
        <v>44947</v>
      </c>
    </row>
    <row r="293" spans="23:23" x14ac:dyDescent="0.2">
      <c r="W293" s="206">
        <f>Admin!B293</f>
        <v>44948</v>
      </c>
    </row>
    <row r="294" spans="23:23" x14ac:dyDescent="0.2">
      <c r="W294" s="206">
        <f>Admin!B294</f>
        <v>44949</v>
      </c>
    </row>
    <row r="295" spans="23:23" x14ac:dyDescent="0.2">
      <c r="W295" s="206">
        <f>Admin!B295</f>
        <v>44950</v>
      </c>
    </row>
    <row r="296" spans="23:23" x14ac:dyDescent="0.2">
      <c r="W296" s="206">
        <f>Admin!B296</f>
        <v>44951</v>
      </c>
    </row>
    <row r="297" spans="23:23" x14ac:dyDescent="0.2">
      <c r="W297" s="206">
        <f>Admin!B297</f>
        <v>44952</v>
      </c>
    </row>
    <row r="298" spans="23:23" x14ac:dyDescent="0.2">
      <c r="W298" s="206">
        <f>Admin!B298</f>
        <v>44953</v>
      </c>
    </row>
    <row r="299" spans="23:23" x14ac:dyDescent="0.2">
      <c r="W299" s="206">
        <f>Admin!B299</f>
        <v>44954</v>
      </c>
    </row>
    <row r="300" spans="23:23" x14ac:dyDescent="0.2">
      <c r="W300" s="206">
        <f>Admin!B300</f>
        <v>44955</v>
      </c>
    </row>
    <row r="301" spans="23:23" x14ac:dyDescent="0.2">
      <c r="W301" s="206">
        <f>Admin!B301</f>
        <v>44956</v>
      </c>
    </row>
    <row r="302" spans="23:23" x14ac:dyDescent="0.2">
      <c r="W302" s="206">
        <f>Admin!B302</f>
        <v>44957</v>
      </c>
    </row>
    <row r="303" spans="23:23" x14ac:dyDescent="0.2">
      <c r="W303" s="206">
        <f>Admin!B303</f>
        <v>44958</v>
      </c>
    </row>
    <row r="304" spans="23:23" x14ac:dyDescent="0.2">
      <c r="W304" s="206">
        <f>Admin!B304</f>
        <v>44959</v>
      </c>
    </row>
    <row r="305" spans="23:23" x14ac:dyDescent="0.2">
      <c r="W305" s="206">
        <f>Admin!B305</f>
        <v>44960</v>
      </c>
    </row>
    <row r="306" spans="23:23" x14ac:dyDescent="0.2">
      <c r="W306" s="206">
        <f>Admin!B306</f>
        <v>44961</v>
      </c>
    </row>
    <row r="307" spans="23:23" x14ac:dyDescent="0.2">
      <c r="W307" s="206">
        <f>Admin!B307</f>
        <v>44962</v>
      </c>
    </row>
    <row r="308" spans="23:23" x14ac:dyDescent="0.2">
      <c r="W308" s="206">
        <f>Admin!B308</f>
        <v>44963</v>
      </c>
    </row>
    <row r="309" spans="23:23" x14ac:dyDescent="0.2">
      <c r="W309" s="206">
        <f>Admin!B309</f>
        <v>44964</v>
      </c>
    </row>
    <row r="310" spans="23:23" x14ac:dyDescent="0.2">
      <c r="W310" s="206">
        <f>Admin!B310</f>
        <v>44965</v>
      </c>
    </row>
    <row r="311" spans="23:23" x14ac:dyDescent="0.2">
      <c r="W311" s="206">
        <f>Admin!B311</f>
        <v>44966</v>
      </c>
    </row>
    <row r="312" spans="23:23" x14ac:dyDescent="0.2">
      <c r="W312" s="206">
        <f>Admin!B312</f>
        <v>44967</v>
      </c>
    </row>
    <row r="313" spans="23:23" x14ac:dyDescent="0.2">
      <c r="W313" s="206">
        <f>Admin!B313</f>
        <v>44968</v>
      </c>
    </row>
    <row r="314" spans="23:23" x14ac:dyDescent="0.2">
      <c r="W314" s="206">
        <f>Admin!B314</f>
        <v>44969</v>
      </c>
    </row>
    <row r="315" spans="23:23" x14ac:dyDescent="0.2">
      <c r="W315" s="206">
        <f>Admin!B315</f>
        <v>44970</v>
      </c>
    </row>
    <row r="316" spans="23:23" x14ac:dyDescent="0.2">
      <c r="W316" s="206">
        <f>Admin!B316</f>
        <v>44971</v>
      </c>
    </row>
    <row r="317" spans="23:23" x14ac:dyDescent="0.2">
      <c r="W317" s="206">
        <f>Admin!B317</f>
        <v>44972</v>
      </c>
    </row>
    <row r="318" spans="23:23" x14ac:dyDescent="0.2">
      <c r="W318" s="206">
        <f>Admin!B318</f>
        <v>44973</v>
      </c>
    </row>
    <row r="319" spans="23:23" x14ac:dyDescent="0.2">
      <c r="W319" s="206">
        <f>Admin!B319</f>
        <v>44974</v>
      </c>
    </row>
    <row r="320" spans="23:23" x14ac:dyDescent="0.2">
      <c r="W320" s="206">
        <f>Admin!B320</f>
        <v>44975</v>
      </c>
    </row>
    <row r="321" spans="23:23" x14ac:dyDescent="0.2">
      <c r="W321" s="206">
        <f>Admin!B321</f>
        <v>44976</v>
      </c>
    </row>
    <row r="322" spans="23:23" x14ac:dyDescent="0.2">
      <c r="W322" s="206">
        <f>Admin!B322</f>
        <v>44977</v>
      </c>
    </row>
    <row r="323" spans="23:23" x14ac:dyDescent="0.2">
      <c r="W323" s="206">
        <f>Admin!B323</f>
        <v>44978</v>
      </c>
    </row>
    <row r="324" spans="23:23" x14ac:dyDescent="0.2">
      <c r="W324" s="206">
        <f>Admin!B324</f>
        <v>44979</v>
      </c>
    </row>
    <row r="325" spans="23:23" x14ac:dyDescent="0.2">
      <c r="W325" s="206">
        <f>Admin!B325</f>
        <v>44980</v>
      </c>
    </row>
    <row r="326" spans="23:23" x14ac:dyDescent="0.2">
      <c r="W326" s="206">
        <f>Admin!B326</f>
        <v>44981</v>
      </c>
    </row>
    <row r="327" spans="23:23" x14ac:dyDescent="0.2">
      <c r="W327" s="206">
        <f>Admin!B327</f>
        <v>44982</v>
      </c>
    </row>
    <row r="328" spans="23:23" x14ac:dyDescent="0.2">
      <c r="W328" s="206">
        <f>Admin!B328</f>
        <v>44983</v>
      </c>
    </row>
    <row r="329" spans="23:23" x14ac:dyDescent="0.2">
      <c r="W329" s="206">
        <f>Admin!B329</f>
        <v>44984</v>
      </c>
    </row>
    <row r="330" spans="23:23" x14ac:dyDescent="0.2">
      <c r="W330" s="206">
        <f>Admin!B330</f>
        <v>44985</v>
      </c>
    </row>
    <row r="331" spans="23:23" x14ac:dyDescent="0.2">
      <c r="W331" s="206">
        <f>Admin!B331</f>
        <v>44986</v>
      </c>
    </row>
    <row r="332" spans="23:23" x14ac:dyDescent="0.2">
      <c r="W332" s="206">
        <f>Admin!B332</f>
        <v>44987</v>
      </c>
    </row>
    <row r="333" spans="23:23" x14ac:dyDescent="0.2">
      <c r="W333" s="206">
        <f>Admin!B333</f>
        <v>44988</v>
      </c>
    </row>
    <row r="334" spans="23:23" x14ac:dyDescent="0.2">
      <c r="W334" s="206">
        <f>Admin!B334</f>
        <v>44989</v>
      </c>
    </row>
    <row r="335" spans="23:23" x14ac:dyDescent="0.2">
      <c r="W335" s="206">
        <f>Admin!B335</f>
        <v>44990</v>
      </c>
    </row>
    <row r="336" spans="23:23" x14ac:dyDescent="0.2">
      <c r="W336" s="206">
        <f>Admin!B336</f>
        <v>44991</v>
      </c>
    </row>
    <row r="337" spans="23:23" x14ac:dyDescent="0.2">
      <c r="W337" s="206">
        <f>Admin!B337</f>
        <v>44992</v>
      </c>
    </row>
    <row r="338" spans="23:23" x14ac:dyDescent="0.2">
      <c r="W338" s="206">
        <f>Admin!B338</f>
        <v>44993</v>
      </c>
    </row>
    <row r="339" spans="23:23" x14ac:dyDescent="0.2">
      <c r="W339" s="206">
        <f>Admin!B339</f>
        <v>44994</v>
      </c>
    </row>
    <row r="340" spans="23:23" x14ac:dyDescent="0.2">
      <c r="W340" s="206">
        <f>Admin!B340</f>
        <v>44995</v>
      </c>
    </row>
    <row r="341" spans="23:23" x14ac:dyDescent="0.2">
      <c r="W341" s="206">
        <f>Admin!B341</f>
        <v>44996</v>
      </c>
    </row>
    <row r="342" spans="23:23" x14ac:dyDescent="0.2">
      <c r="W342" s="206">
        <f>Admin!B342</f>
        <v>44997</v>
      </c>
    </row>
    <row r="343" spans="23:23" x14ac:dyDescent="0.2">
      <c r="W343" s="206">
        <f>Admin!B343</f>
        <v>44998</v>
      </c>
    </row>
    <row r="344" spans="23:23" x14ac:dyDescent="0.2">
      <c r="W344" s="206">
        <f>Admin!B344</f>
        <v>44999</v>
      </c>
    </row>
    <row r="345" spans="23:23" x14ac:dyDescent="0.2">
      <c r="W345" s="206">
        <f>Admin!B345</f>
        <v>45000</v>
      </c>
    </row>
    <row r="346" spans="23:23" x14ac:dyDescent="0.2">
      <c r="W346" s="206">
        <f>Admin!B346</f>
        <v>45001</v>
      </c>
    </row>
    <row r="347" spans="23:23" x14ac:dyDescent="0.2">
      <c r="W347" s="206">
        <f>Admin!B347</f>
        <v>45002</v>
      </c>
    </row>
    <row r="348" spans="23:23" x14ac:dyDescent="0.2">
      <c r="W348" s="206">
        <f>Admin!B348</f>
        <v>45003</v>
      </c>
    </row>
    <row r="349" spans="23:23" x14ac:dyDescent="0.2">
      <c r="W349" s="206">
        <f>Admin!B349</f>
        <v>45004</v>
      </c>
    </row>
    <row r="350" spans="23:23" x14ac:dyDescent="0.2">
      <c r="W350" s="206">
        <f>Admin!B350</f>
        <v>45005</v>
      </c>
    </row>
    <row r="351" spans="23:23" x14ac:dyDescent="0.2">
      <c r="W351" s="206">
        <f>Admin!B351</f>
        <v>45006</v>
      </c>
    </row>
    <row r="352" spans="23:23" x14ac:dyDescent="0.2">
      <c r="W352" s="206">
        <f>Admin!B352</f>
        <v>45007</v>
      </c>
    </row>
    <row r="353" spans="23:23" x14ac:dyDescent="0.2">
      <c r="W353" s="206">
        <f>Admin!B353</f>
        <v>45008</v>
      </c>
    </row>
    <row r="354" spans="23:23" x14ac:dyDescent="0.2">
      <c r="W354" s="206">
        <f>Admin!B354</f>
        <v>45009</v>
      </c>
    </row>
    <row r="355" spans="23:23" x14ac:dyDescent="0.2">
      <c r="W355" s="206">
        <f>Admin!B355</f>
        <v>45010</v>
      </c>
    </row>
    <row r="356" spans="23:23" x14ac:dyDescent="0.2">
      <c r="W356" s="206">
        <f>Admin!B356</f>
        <v>45011</v>
      </c>
    </row>
    <row r="357" spans="23:23" x14ac:dyDescent="0.2">
      <c r="W357" s="206">
        <f>Admin!B357</f>
        <v>45012</v>
      </c>
    </row>
    <row r="358" spans="23:23" x14ac:dyDescent="0.2">
      <c r="W358" s="206">
        <f>Admin!B358</f>
        <v>45013</v>
      </c>
    </row>
    <row r="359" spans="23:23" x14ac:dyDescent="0.2">
      <c r="W359" s="206">
        <f>Admin!B359</f>
        <v>45014</v>
      </c>
    </row>
    <row r="360" spans="23:23" x14ac:dyDescent="0.2">
      <c r="W360" s="206">
        <f>Admin!B360</f>
        <v>45015</v>
      </c>
    </row>
    <row r="361" spans="23:23" x14ac:dyDescent="0.2">
      <c r="W361" s="206">
        <f>Admin!B361</f>
        <v>45016</v>
      </c>
    </row>
    <row r="362" spans="23:23" x14ac:dyDescent="0.2">
      <c r="W362" s="206">
        <f>Admin!B362</f>
        <v>45017</v>
      </c>
    </row>
    <row r="363" spans="23:23" x14ac:dyDescent="0.2">
      <c r="W363" s="206">
        <f>Admin!B363</f>
        <v>45018</v>
      </c>
    </row>
    <row r="364" spans="23:23" x14ac:dyDescent="0.2">
      <c r="W364" s="206">
        <f>Admin!B364</f>
        <v>45019</v>
      </c>
    </row>
    <row r="365" spans="23:23" x14ac:dyDescent="0.2">
      <c r="W365" s="206">
        <f>Admin!B365</f>
        <v>45020</v>
      </c>
    </row>
    <row r="366" spans="23:23" x14ac:dyDescent="0.2">
      <c r="W366" s="206">
        <f>Admin!B366</f>
        <v>45021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35</v>
      </c>
      <c r="F9" s="35"/>
      <c r="G9" s="35"/>
      <c r="H9" s="361" t="s">
        <v>28</v>
      </c>
      <c r="I9" s="362"/>
      <c r="J9" s="360"/>
      <c r="K9" s="204">
        <f>'Nov22'!M39+1</f>
        <v>44893</v>
      </c>
      <c r="L9" s="203" t="s">
        <v>76</v>
      </c>
      <c r="M9" s="205">
        <f>K9+6</f>
        <v>44899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IF(T$9="Y",'Nov22'!H41,0)</f>
        <v>0</v>
      </c>
      <c r="I11" s="89">
        <f>IF(T$9="Y",'Nov22'!I41,0)</f>
        <v>0</v>
      </c>
      <c r="J11" s="89">
        <f>IF(T$9="Y",'Nov22'!J41,0)</f>
        <v>0</v>
      </c>
      <c r="K11" s="89">
        <f>IF(T$9="Y",'Nov22'!K41,I11*J11)</f>
        <v>0</v>
      </c>
      <c r="L11" s="110">
        <f>IF(T$9="Y",'Nov22'!L41,0)</f>
        <v>0</v>
      </c>
      <c r="M11" s="110" t="str">
        <f>IF(E11=" "," ",IF(T$9="Y",'Nov22'!M41,IF((H11+K11+L11)&gt;0,H11+K11+L11,"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IF(Employee!H$34=E$9,Employee!D$34+SUM(M11)+'Nov22'!V41,SUM(M11)+'Nov22'!V41)</f>
        <v>0</v>
      </c>
      <c r="W11" s="49">
        <f>IF(Employee!H$34=E$9,Employee!D$35+SUM(N11)+'Nov22'!W41,SUM(N11)+'Nov22'!W41)</f>
        <v>0</v>
      </c>
      <c r="X11" s="49">
        <f>IF(O11=" ",'Nov22'!X41,O11+'Nov22'!X41)</f>
        <v>0</v>
      </c>
      <c r="Y11" s="49">
        <f>IF(P11=" ",'Nov22'!Y41,P11+'Nov22'!Y41)</f>
        <v>0</v>
      </c>
      <c r="Z11" s="49">
        <f>IF(Q11=" ",'Nov22'!Z41,Q11+'Nov22'!Z41)</f>
        <v>0</v>
      </c>
      <c r="AA11" s="49">
        <f>IF(R11=" ",'Nov22'!AA41,R11+'Nov22'!AA41)</f>
        <v>0</v>
      </c>
      <c r="AC11" s="49">
        <f>IF(T11=" ",'Nov22'!AC41,T11+'Nov22'!AC41)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IF(T$9="Y",'Nov22'!H42,0)</f>
        <v>0</v>
      </c>
      <c r="I12" s="92">
        <f>IF(T$9="Y",'Nov22'!I42,0)</f>
        <v>0</v>
      </c>
      <c r="J12" s="92">
        <f>IF(T$9="Y",'Nov22'!J42,0)</f>
        <v>0</v>
      </c>
      <c r="K12" s="92">
        <f>IF(T$9="Y",'Nov22'!K42,I12*J12)</f>
        <v>0</v>
      </c>
      <c r="L12" s="111">
        <f>IF(T$9="Y",'Nov22'!L42,0)</f>
        <v>0</v>
      </c>
      <c r="M12" s="111" t="str">
        <f>IF(E12=" "," ",IF(T$9="Y",'Nov22'!M42,IF((H12+K12+L12)&gt;0,H12+K12+L12,"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IF(Employee!H$60=E$9,Employee!D$60+SUM(M12)+'Nov22'!V42,SUM(M12)+'Nov22'!V42)</f>
        <v>0</v>
      </c>
      <c r="W12" s="49">
        <f>IF(Employee!H$60=E$9,Employee!D$61+SUM(N12)+'Nov22'!W42,SUM(N12)+'Nov22'!W42)</f>
        <v>0</v>
      </c>
      <c r="X12" s="49">
        <f>IF(O12=" ",'Nov22'!X42,O12+'Nov22'!X42)</f>
        <v>0</v>
      </c>
      <c r="Y12" s="49">
        <f>IF(P12=" ",'Nov22'!Y42,P12+'Nov22'!Y42)</f>
        <v>0</v>
      </c>
      <c r="Z12" s="49">
        <f>IF(Q12=" ",'Nov22'!Z42,Q12+'Nov22'!Z42)</f>
        <v>0</v>
      </c>
      <c r="AA12" s="49">
        <f>IF(R12=" ",'Nov22'!AA42,R12+'Nov22'!AA42)</f>
        <v>0</v>
      </c>
      <c r="AC12" s="49">
        <f>IF(T12=" ",'Nov22'!AC42,T12+'Nov22'!AC42)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IF(T$9="Y",'Nov22'!H43,0)</f>
        <v>0</v>
      </c>
      <c r="I13" s="92">
        <f>IF(T$9="Y",'Nov22'!I43,0)</f>
        <v>0</v>
      </c>
      <c r="J13" s="92">
        <f>IF(T$9="Y",'Nov22'!J43,0)</f>
        <v>0</v>
      </c>
      <c r="K13" s="92">
        <f>IF(T$9="Y",'Nov22'!K43,I13*J13)</f>
        <v>0</v>
      </c>
      <c r="L13" s="111">
        <f>IF(T$9="Y",'Nov22'!L43,0)</f>
        <v>0</v>
      </c>
      <c r="M13" s="111" t="str">
        <f>IF(E13=" "," ",IF(T$9="Y",'Nov22'!M43,IF((H13+K13+L13)&gt;0,H13+K13+L13,"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IF(Employee!H$86=E$9,Employee!D$86+SUM(M13)+'Nov22'!V43,SUM(M13)+'Nov22'!V43)</f>
        <v>0</v>
      </c>
      <c r="W13" s="49">
        <f>IF(Employee!H$86=E$9,Employee!D$87+SUM(N13)+'Nov22'!W43,SUM(N13)+'Nov22'!W43)</f>
        <v>0</v>
      </c>
      <c r="X13" s="49">
        <f>IF(O13=" ",'Nov22'!X43,O13+'Nov22'!X43)</f>
        <v>0</v>
      </c>
      <c r="Y13" s="49">
        <f>IF(P13=" ",'Nov22'!Y43,P13+'Nov22'!Y43)</f>
        <v>0</v>
      </c>
      <c r="Z13" s="49">
        <f>IF(Q13=" ",'Nov22'!Z43,Q13+'Nov22'!Z43)</f>
        <v>0</v>
      </c>
      <c r="AA13" s="49">
        <f>IF(R13=" ",'Nov22'!AA43,R13+'Nov22'!AA43)</f>
        <v>0</v>
      </c>
      <c r="AC13" s="49">
        <f>IF(T13=" ",'Nov22'!AC43,T13+'Nov22'!AC43)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IF(T$9="Y",'Nov22'!H44,0)</f>
        <v>0</v>
      </c>
      <c r="I14" s="92">
        <f>IF(T$9="Y",'Nov22'!I44,0)</f>
        <v>0</v>
      </c>
      <c r="J14" s="92">
        <f>IF(T$9="Y",'Nov22'!J44,0)</f>
        <v>0</v>
      </c>
      <c r="K14" s="92">
        <f>IF(T$9="Y",'Nov22'!K44,I14*J14)</f>
        <v>0</v>
      </c>
      <c r="L14" s="111">
        <f>IF(T$9="Y",'Nov22'!L44,0)</f>
        <v>0</v>
      </c>
      <c r="M14" s="111" t="str">
        <f>IF(E14=" "," ",IF(T$9="Y",'Nov22'!M44,IF((H14+K14+L14)&gt;0,H14+K14+L14,"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IF(Employee!H$112=E$9,Employee!D$112+SUM(M14)+'Nov22'!V44,SUM(M14)+'Nov22'!V44)</f>
        <v>0</v>
      </c>
      <c r="W14" s="49">
        <f>IF(Employee!H$112=E$9,Employee!D$113+SUM(N14)+'Nov22'!W44,SUM(N14)+'Nov22'!W44)</f>
        <v>0</v>
      </c>
      <c r="X14" s="49">
        <f>IF(O14=" ",'Nov22'!X44,O14+'Nov22'!X44)</f>
        <v>0</v>
      </c>
      <c r="Y14" s="49">
        <f>IF(P14=" ",'Nov22'!Y44,P14+'Nov22'!Y44)</f>
        <v>0</v>
      </c>
      <c r="Z14" s="49">
        <f>IF(Q14=" ",'Nov22'!Z44,Q14+'Nov22'!Z44)</f>
        <v>0</v>
      </c>
      <c r="AA14" s="49">
        <f>IF(R14=" ",'Nov22'!AA44,R14+'Nov22'!AA44)</f>
        <v>0</v>
      </c>
      <c r="AC14" s="49">
        <f>IF(T14=" ",'Nov22'!AC44,T14+'Nov22'!AC44)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IF(T$9="Y",'Nov22'!H45,0)</f>
        <v>0</v>
      </c>
      <c r="I15" s="245">
        <f>IF(T$9="Y",'Nov22'!I45,0)</f>
        <v>0</v>
      </c>
      <c r="J15" s="245">
        <f>IF(T$9="Y",'Nov22'!J45,0)</f>
        <v>0</v>
      </c>
      <c r="K15" s="245">
        <f>IF(T$9="Y",'Nov22'!K45,I15*J15)</f>
        <v>0</v>
      </c>
      <c r="L15" s="246">
        <f>IF(T$9="Y",'Nov22'!L45,0)</f>
        <v>0</v>
      </c>
      <c r="M15" s="111" t="str">
        <f>IF(E15=" "," ",IF(T$9="Y",'Nov22'!M45,IF((H15+K15+L15)&gt;0,H15+K15+L15,"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IF(Employee!H$138=E$9,Employee!D$138+SUM(M15)+'Nov22'!V45,SUM(M15)+'Nov22'!V45)</f>
        <v>0</v>
      </c>
      <c r="W15" s="49">
        <f>IF(Employee!H$138=E$9,Employee!D$139+SUM(N15)+'Nov22'!W45,SUM(N15)+'Nov22'!W45)</f>
        <v>0</v>
      </c>
      <c r="X15" s="49">
        <f>IF(O15=" ",'Nov22'!X45,O15+'Nov22'!X45)</f>
        <v>0</v>
      </c>
      <c r="Y15" s="49">
        <f>IF(P15=" ",'Nov22'!Y45,P15+'Nov22'!Y45)</f>
        <v>0</v>
      </c>
      <c r="Z15" s="49">
        <f>IF(Q15=" ",'Nov22'!Z45,Q15+'Nov22'!Z45)</f>
        <v>0</v>
      </c>
      <c r="AA15" s="49">
        <f>IF(R15=" ",'Nov22'!AA45,R15+'Nov22'!AA45)</f>
        <v>0</v>
      </c>
      <c r="AC15" s="49">
        <f>IF(T15=" ",'Nov22'!AC45,T15+'Nov22'!AC45)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36</v>
      </c>
      <c r="F19" s="35"/>
      <c r="G19" s="35"/>
      <c r="H19" s="361" t="s">
        <v>28</v>
      </c>
      <c r="I19" s="362"/>
      <c r="J19" s="360"/>
      <c r="K19" s="204">
        <f>M9+1</f>
        <v>44900</v>
      </c>
      <c r="L19" s="203" t="s">
        <v>76</v>
      </c>
      <c r="M19" s="205">
        <f>K19+6</f>
        <v>44906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37</v>
      </c>
      <c r="F29" s="35"/>
      <c r="G29" s="35"/>
      <c r="H29" s="361" t="s">
        <v>28</v>
      </c>
      <c r="I29" s="362"/>
      <c r="J29" s="360"/>
      <c r="K29" s="204">
        <f>M19+1</f>
        <v>44907</v>
      </c>
      <c r="L29" s="203" t="s">
        <v>76</v>
      </c>
      <c r="M29" s="205">
        <f>K29+6</f>
        <v>44913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38</v>
      </c>
      <c r="F39" s="35"/>
      <c r="G39" s="35"/>
      <c r="H39" s="361" t="s">
        <v>28</v>
      </c>
      <c r="I39" s="440"/>
      <c r="J39" s="441"/>
      <c r="K39" s="204">
        <f>M29+1</f>
        <v>44914</v>
      </c>
      <c r="L39" s="203" t="s">
        <v>76</v>
      </c>
      <c r="M39" s="205">
        <f>K39+6</f>
        <v>44920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39</v>
      </c>
      <c r="F49" s="35"/>
      <c r="G49" s="35"/>
      <c r="H49" s="361" t="s">
        <v>28</v>
      </c>
      <c r="I49" s="440"/>
      <c r="J49" s="441"/>
      <c r="K49" s="204">
        <f>M39+1</f>
        <v>44921</v>
      </c>
      <c r="L49" s="203" t="s">
        <v>76</v>
      </c>
      <c r="M49" s="205">
        <f>K49+6</f>
        <v>44927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9</v>
      </c>
      <c r="F59" s="35"/>
      <c r="G59" s="35"/>
      <c r="H59" s="361" t="s">
        <v>28</v>
      </c>
      <c r="I59" s="362"/>
      <c r="J59" s="360"/>
      <c r="K59" s="204">
        <f>Admin!B241</f>
        <v>44896</v>
      </c>
      <c r="L59" s="203" t="s">
        <v>76</v>
      </c>
      <c r="M59" s="205">
        <f>Admin!B271</f>
        <v>44926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IF(T$59="Y",'Nov22'!H51,0)</f>
        <v>0</v>
      </c>
      <c r="I61" s="89">
        <f>IF(T$59="Y",'Nov22'!I51,0)</f>
        <v>0</v>
      </c>
      <c r="J61" s="89">
        <f>IF(T$59="Y",'Nov22'!J51,0)</f>
        <v>0</v>
      </c>
      <c r="K61" s="89">
        <f>IF(T$59="Y",'Nov22'!K51,I61*J61)</f>
        <v>0</v>
      </c>
      <c r="L61" s="110">
        <f>IF(T$59="Y",'Nov22'!L51,0)</f>
        <v>0</v>
      </c>
      <c r="M61" s="99" t="str">
        <f>IF(E61=" "," ",IF(T$59="Y",'Nov22'!M51,IF((H61+K61+L61)&gt;0,H61+K61+L61,"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IF(Employee!H$35=E$59,Employee!D$34+SUM(M61)+'Nov22'!V51,SUM(M61)+'Nov22'!V51)</f>
        <v>0</v>
      </c>
      <c r="W61" s="49">
        <f>IF(Employee!H$35=E$59,Employee!D$35+SUM(N61)+'Nov22'!W51,SUM(N61)+'Nov22'!W51)</f>
        <v>0</v>
      </c>
      <c r="X61" s="49">
        <f>IF(O61=" ",'Nov22'!X51,O61+'Nov22'!X51)</f>
        <v>0</v>
      </c>
      <c r="Y61" s="49">
        <f>IF(P61=" ",'Nov22'!Y51,P61+'Nov22'!Y51)</f>
        <v>0</v>
      </c>
      <c r="Z61" s="49">
        <f>IF(Q61=" ",'Nov22'!Z51,Q61+'Nov22'!Z51)</f>
        <v>0</v>
      </c>
      <c r="AA61" s="49">
        <f>IF(R61=" ",'Nov22'!AA51,R61+'Nov22'!AA51)</f>
        <v>0</v>
      </c>
      <c r="AC61" s="49">
        <f>IF(T61=" ",'Nov22'!AC51,T61+'Nov22'!AC51)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IF(T$59="Y",'Nov22'!H52,0)</f>
        <v>0</v>
      </c>
      <c r="I62" s="92">
        <f>IF(T$59="Y",'Nov22'!I52,0)</f>
        <v>0</v>
      </c>
      <c r="J62" s="92">
        <f>IF(T$59="Y",'Nov22'!J52,0)</f>
        <v>0</v>
      </c>
      <c r="K62" s="92">
        <f>IF(T$59="Y",'Nov22'!K52,I62*J62)</f>
        <v>0</v>
      </c>
      <c r="L62" s="111">
        <f>IF(T$59="Y",'Nov22'!L52,0)</f>
        <v>0</v>
      </c>
      <c r="M62" s="100" t="str">
        <f>IF(E62=" "," ",IF(T$59="Y",'Nov22'!M52,IF((H62+K62+L62)&gt;0,H62+K62+L62,"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IF(Employee!H$61=E$59,Employee!D$60+SUM(M62)+'Nov22'!V52,SUM(M62)+'Nov22'!V52)</f>
        <v>0</v>
      </c>
      <c r="W62" s="49">
        <f>IF(Employee!H$61=E$59,Employee!D$61+SUM(N62)+'Nov22'!W52,SUM(N62)+'Nov22'!W52)</f>
        <v>0</v>
      </c>
      <c r="X62" s="49">
        <f>IF(O62=" ",'Nov22'!X52,O62+'Nov22'!X52)</f>
        <v>0</v>
      </c>
      <c r="Y62" s="49">
        <f>IF(P62=" ",'Nov22'!Y52,P62+'Nov22'!Y52)</f>
        <v>0</v>
      </c>
      <c r="Z62" s="49">
        <f>IF(Q62=" ",'Nov22'!Z52,Q62+'Nov22'!Z52)</f>
        <v>0</v>
      </c>
      <c r="AA62" s="49">
        <f>IF(R62=" ",'Nov22'!AA52,R62+'Nov22'!AA52)</f>
        <v>0</v>
      </c>
      <c r="AC62" s="49">
        <f>IF(T62=" ",'Nov22'!AC52,T62+'Nov22'!AC52)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IF(T$59="Y",'Nov22'!H53,0)</f>
        <v>0</v>
      </c>
      <c r="I63" s="92">
        <f>IF(T$59="Y",'Nov22'!I53,0)</f>
        <v>0</v>
      </c>
      <c r="J63" s="92">
        <f>IF(T$59="Y",'Nov22'!J53,0)</f>
        <v>0</v>
      </c>
      <c r="K63" s="92">
        <f>IF(T$59="Y",'Nov22'!K53,I63*J63)</f>
        <v>0</v>
      </c>
      <c r="L63" s="111">
        <f>IF(T$59="Y",'Nov22'!L53,0)</f>
        <v>0</v>
      </c>
      <c r="M63" s="100" t="str">
        <f>IF(E63=" "," ",IF(T$59="Y",'Nov22'!M53,IF((H63+K63+L63)&gt;0,H63+K63+L63,"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IF(Employee!H$87=E$59,Employee!D$86+SUM(M63)+'Nov22'!V53,SUM(M63)+'Nov22'!V53)</f>
        <v>0</v>
      </c>
      <c r="W63" s="49">
        <f>IF(Employee!H$87=E$59,Employee!D$87+SUM(N63)+'Nov22'!W53,SUM(N63)+'Nov22'!W53)</f>
        <v>0</v>
      </c>
      <c r="X63" s="49">
        <f>IF(O63=" ",'Nov22'!X53,O63+'Nov22'!X53)</f>
        <v>0</v>
      </c>
      <c r="Y63" s="49">
        <f>IF(P63=" ",'Nov22'!Y53,P63+'Nov22'!Y53)</f>
        <v>0</v>
      </c>
      <c r="Z63" s="49">
        <f>IF(Q63=" ",'Nov22'!Z53,Q63+'Nov22'!Z53)</f>
        <v>0</v>
      </c>
      <c r="AA63" s="49">
        <f>IF(R63=" ",'Nov22'!AA53,R63+'Nov22'!AA53)</f>
        <v>0</v>
      </c>
      <c r="AC63" s="49">
        <f>IF(T63=" ",'Nov22'!AC53,T63+'Nov22'!AC53)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IF(T$59="Y",'Nov22'!H54,0)</f>
        <v>0</v>
      </c>
      <c r="I64" s="92">
        <f>IF(T$59="Y",'Nov22'!I54,0)</f>
        <v>0</v>
      </c>
      <c r="J64" s="92">
        <f>IF(T$59="Y",'Nov22'!J54,0)</f>
        <v>0</v>
      </c>
      <c r="K64" s="92">
        <f>IF(T$59="Y",'Nov22'!K54,I64*J64)</f>
        <v>0</v>
      </c>
      <c r="L64" s="111">
        <f>IF(T$59="Y",'Nov22'!L54,0)</f>
        <v>0</v>
      </c>
      <c r="M64" s="100" t="str">
        <f>IF(E64=" "," ",IF(T$59="Y",'Nov22'!M54,IF((H64+K64+L64)&gt;0,H64+K64+L64,"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IF(Employee!H$113=E$59,Employee!D$112+SUM(M64)+'Nov22'!V54,SUM(M64)+'Nov22'!V54)</f>
        <v>0</v>
      </c>
      <c r="W64" s="49">
        <f>IF(Employee!H$113=E$59,Employee!D$113+SUM(N64)+'Nov22'!W54,SUM(N64)+'Nov22'!W54)</f>
        <v>0</v>
      </c>
      <c r="X64" s="49">
        <f>IF(O64=" ",'Nov22'!X54,O64+'Nov22'!X54)</f>
        <v>0</v>
      </c>
      <c r="Y64" s="49">
        <f>IF(P64=" ",'Nov22'!Y54,P64+'Nov22'!Y54)</f>
        <v>0</v>
      </c>
      <c r="Z64" s="49">
        <f>IF(Q64=" ",'Nov22'!Z54,Q64+'Nov22'!Z54)</f>
        <v>0</v>
      </c>
      <c r="AA64" s="49">
        <f>IF(R64=" ",'Nov22'!AA54,R64+'Nov22'!AA54)</f>
        <v>0</v>
      </c>
      <c r="AC64" s="49">
        <f>IF(T64=" ",'Nov22'!AC54,T64+'Nov22'!AC54)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IF(T$59="Y",'Nov22'!H55,0)</f>
        <v>0</v>
      </c>
      <c r="I65" s="245">
        <f>IF(T$59="Y",'Nov22'!I55,0)</f>
        <v>0</v>
      </c>
      <c r="J65" s="245">
        <f>IF(T$59="Y",'Nov22'!J55,0)</f>
        <v>0</v>
      </c>
      <c r="K65" s="245">
        <f>IF(T$59="Y",'Nov22'!K55,I65*J65)</f>
        <v>0</v>
      </c>
      <c r="L65" s="246">
        <f>IF(T$59="Y",'Nov22'!L55,0)</f>
        <v>0</v>
      </c>
      <c r="M65" s="100" t="str">
        <f>IF(E65=" "," ",IF(T$59="Y",'Nov22'!M55,IF((H65+K65+L65)&gt;0,H65+K65+L65,"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IF(Employee!H$139=E$59,Employee!D$138+SUM(M65)+'Nov22'!V55,SUM(M65)+'Nov22'!V55)</f>
        <v>0</v>
      </c>
      <c r="W65" s="49">
        <f>IF(Employee!H$139=E$59,Employee!D$139+SUM(N65)+'Nov22'!W55,SUM(N65)+'Nov22'!W55)</f>
        <v>0</v>
      </c>
      <c r="X65" s="49">
        <f>IF(O65=" ",'Nov22'!X55,O65+'Nov22'!X55)</f>
        <v>0</v>
      </c>
      <c r="Y65" s="49">
        <f>IF(P65=" ",'Nov22'!Y55,P65+'Nov22'!Y55)</f>
        <v>0</v>
      </c>
      <c r="Z65" s="49">
        <f>IF(Q65=" ",'Nov22'!Z55,Q65+'Nov22'!Z55)</f>
        <v>0</v>
      </c>
      <c r="AA65" s="49">
        <f>IF(R65=" ",'Nov22'!AA55,R65+'Nov22'!AA55)</f>
        <v>0</v>
      </c>
      <c r="AC65" s="49">
        <f>IF(T65=" ",'Nov22'!AC55,T65+'Nov22'!AC55)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AD70+'Nov22'!AD65</f>
        <v>0</v>
      </c>
      <c r="AE75" s="158">
        <f>AE70+'Nov22'!AE65</f>
        <v>0</v>
      </c>
      <c r="AF75" s="158">
        <f>AF70+'Nov22'!AF65</f>
        <v>0</v>
      </c>
      <c r="AG75" s="158">
        <f>AG70+'Nov22'!AG65</f>
        <v>0</v>
      </c>
    </row>
    <row r="76" spans="1:34" ht="13.5" thickTop="1" x14ac:dyDescent="0.2"/>
    <row r="77" spans="1:34" x14ac:dyDescent="0.2">
      <c r="AD77" s="162"/>
      <c r="AE77" s="158">
        <f>AE72+'Nov22'!AE67</f>
        <v>0</v>
      </c>
      <c r="AF77" s="158">
        <f>AF72+'Nov22'!AF67</f>
        <v>0</v>
      </c>
      <c r="AG77" s="158">
        <f>AG72+'Nov22'!AG67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40</v>
      </c>
      <c r="F9" s="35"/>
      <c r="G9" s="35"/>
      <c r="H9" s="361" t="s">
        <v>28</v>
      </c>
      <c r="I9" s="362"/>
      <c r="J9" s="360"/>
      <c r="K9" s="204">
        <f>'Dec22'!M49+1</f>
        <v>44928</v>
      </c>
      <c r="L9" s="203" t="s">
        <v>76</v>
      </c>
      <c r="M9" s="205">
        <f>K9+6</f>
        <v>44934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IF(T$9="Y",'Dec22'!H51,0)</f>
        <v>0</v>
      </c>
      <c r="I11" s="89">
        <f>IF(T$9="Y",'Dec22'!I51,0)</f>
        <v>0</v>
      </c>
      <c r="J11" s="89">
        <f>IF(T$9="Y",'Dec22'!J51,0)</f>
        <v>0</v>
      </c>
      <c r="K11" s="89">
        <f>IF(T$9="Y",'Dec22'!K51,I11*J11)</f>
        <v>0</v>
      </c>
      <c r="L11" s="110">
        <f>IF(T$9="Y",'Dec22'!L51,0)</f>
        <v>0</v>
      </c>
      <c r="M11" s="110" t="str">
        <f>IF(E11=" "," ",IF(T$9="Y",'Dec22'!M51,IF((H11+K11+L11)&gt;0,H11+K11+L11,"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IF(Employee!H$34=E$9,Employee!D$34+SUM(M11)+'Dec22'!V51,SUM(M11)+'Dec22'!V51)</f>
        <v>0</v>
      </c>
      <c r="W11" s="49">
        <f>IF(Employee!H$34=E$9,Employee!D$35+SUM(N11)+'Dec22'!W51,SUM(N11)+'Dec22'!W51)</f>
        <v>0</v>
      </c>
      <c r="X11" s="49">
        <f>IF(O11=" ",'Dec22'!X51,O11+'Dec22'!X51)</f>
        <v>0</v>
      </c>
      <c r="Y11" s="49">
        <f>IF(P11=" ",'Dec22'!Y51,P11+'Dec22'!Y51)</f>
        <v>0</v>
      </c>
      <c r="Z11" s="49">
        <f>IF(Q11=" ",'Dec22'!Z51,Q11+'Dec22'!Z51)</f>
        <v>0</v>
      </c>
      <c r="AA11" s="49">
        <f>IF(R11=" ",'Dec22'!AA51,R11+'Dec22'!AA51)</f>
        <v>0</v>
      </c>
      <c r="AC11" s="49">
        <f>IF(T11=" ",'Dec22'!AC51,T11+'Dec22'!AC51)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IF(T$9="Y",'Dec22'!H52,0)</f>
        <v>0</v>
      </c>
      <c r="I12" s="92">
        <f>IF(T$9="Y",'Dec22'!I52,0)</f>
        <v>0</v>
      </c>
      <c r="J12" s="92">
        <f>IF(T$9="Y",'Dec22'!J52,0)</f>
        <v>0</v>
      </c>
      <c r="K12" s="92">
        <f>IF(T$9="Y",'Dec22'!K52,I12*J12)</f>
        <v>0</v>
      </c>
      <c r="L12" s="111">
        <f>IF(T$9="Y",'Dec22'!L52,0)</f>
        <v>0</v>
      </c>
      <c r="M12" s="111" t="str">
        <f>IF(E12=" "," ",IF(T$9="Y",'Dec22'!M52,IF((H12+K12+L12)&gt;0,H12+K12+L12,"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IF(Employee!H$60=E$9,Employee!D$60+SUM(M12)+'Dec22'!V52,SUM(M12)+'Dec22'!V52)</f>
        <v>0</v>
      </c>
      <c r="W12" s="49">
        <f>IF(Employee!H$60=E$9,Employee!D$61+SUM(N12)+'Dec22'!W52,SUM(N12)+'Dec22'!W52)</f>
        <v>0</v>
      </c>
      <c r="X12" s="49">
        <f>IF(O12=" ",'Dec22'!X52,O12+'Dec22'!X52)</f>
        <v>0</v>
      </c>
      <c r="Y12" s="49">
        <f>IF(P12=" ",'Dec22'!Y52,P12+'Dec22'!Y52)</f>
        <v>0</v>
      </c>
      <c r="Z12" s="49">
        <f>IF(Q12=" ",'Dec22'!Z52,Q12+'Dec22'!Z52)</f>
        <v>0</v>
      </c>
      <c r="AA12" s="49">
        <f>IF(R12=" ",'Dec22'!AA52,R12+'Dec22'!AA52)</f>
        <v>0</v>
      </c>
      <c r="AC12" s="49">
        <f>IF(T12=" ",'Dec22'!AC52,T12+'Dec22'!AC52)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IF(T$9="Y",'Dec22'!H53,0)</f>
        <v>0</v>
      </c>
      <c r="I13" s="92">
        <f>IF(T$9="Y",'Dec22'!I53,0)</f>
        <v>0</v>
      </c>
      <c r="J13" s="92">
        <f>IF(T$9="Y",'Dec22'!J53,0)</f>
        <v>0</v>
      </c>
      <c r="K13" s="92">
        <f>IF(T$9="Y",'Dec22'!K53,I13*J13)</f>
        <v>0</v>
      </c>
      <c r="L13" s="111">
        <f>IF(T$9="Y",'Dec22'!L53,0)</f>
        <v>0</v>
      </c>
      <c r="M13" s="111" t="str">
        <f>IF(E13=" "," ",IF(T$9="Y",'Dec22'!M53,IF((H13+K13+L13)&gt;0,H13+K13+L13,"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IF(Employee!H$86=E$9,Employee!D$86+SUM(M13)+'Dec22'!V53,SUM(M13)+'Dec22'!V53)</f>
        <v>0</v>
      </c>
      <c r="W13" s="49">
        <f>IF(Employee!H$86=E$9,Employee!D$87+SUM(N13)+'Dec22'!W53,SUM(N13)+'Dec22'!W53)</f>
        <v>0</v>
      </c>
      <c r="X13" s="49">
        <f>IF(O13=" ",'Dec22'!X53,O13+'Dec22'!X53)</f>
        <v>0</v>
      </c>
      <c r="Y13" s="49">
        <f>IF(P13=" ",'Dec22'!Y53,P13+'Dec22'!Y53)</f>
        <v>0</v>
      </c>
      <c r="Z13" s="49">
        <f>IF(Q13=" ",'Dec22'!Z53,Q13+'Dec22'!Z53)</f>
        <v>0</v>
      </c>
      <c r="AA13" s="49">
        <f>IF(R13=" ",'Dec22'!AA53,R13+'Dec22'!AA53)</f>
        <v>0</v>
      </c>
      <c r="AC13" s="49">
        <f>IF(T13=" ",'Dec22'!AC53,T13+'Dec22'!AC53)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IF(T$9="Y",'Dec22'!H54,0)</f>
        <v>0</v>
      </c>
      <c r="I14" s="92">
        <f>IF(T$9="Y",'Dec22'!I54,0)</f>
        <v>0</v>
      </c>
      <c r="J14" s="92">
        <f>IF(T$9="Y",'Dec22'!J54,0)</f>
        <v>0</v>
      </c>
      <c r="K14" s="92">
        <f>IF(T$9="Y",'Dec22'!K54,I14*J14)</f>
        <v>0</v>
      </c>
      <c r="L14" s="111">
        <f>IF(T$9="Y",'Dec22'!L54,0)</f>
        <v>0</v>
      </c>
      <c r="M14" s="111" t="str">
        <f>IF(E14=" "," ",IF(T$9="Y",'Dec22'!M54,IF((H14+K14+L14)&gt;0,H14+K14+L14,"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IF(Employee!H$112=E$9,Employee!D$112+SUM(M14)+'Dec22'!V54,SUM(M14)+'Dec22'!V54)</f>
        <v>0</v>
      </c>
      <c r="W14" s="49">
        <f>IF(Employee!H$112=E$9,Employee!D$113+SUM(N14)+'Dec22'!W54,SUM(N14)+'Dec22'!W54)</f>
        <v>0</v>
      </c>
      <c r="X14" s="49">
        <f>IF(O14=" ",'Dec22'!X54,O14+'Dec22'!X54)</f>
        <v>0</v>
      </c>
      <c r="Y14" s="49">
        <f>IF(P14=" ",'Dec22'!Y54,P14+'Dec22'!Y54)</f>
        <v>0</v>
      </c>
      <c r="Z14" s="49">
        <f>IF(Q14=" ",'Dec22'!Z54,Q14+'Dec22'!Z54)</f>
        <v>0</v>
      </c>
      <c r="AA14" s="49">
        <f>IF(R14=" ",'Dec22'!AA54,R14+'Dec22'!AA54)</f>
        <v>0</v>
      </c>
      <c r="AC14" s="49">
        <f>IF(T14=" ",'Dec22'!AC54,T14+'Dec22'!AC54)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IF(T$9="Y",'Dec22'!H55,0)</f>
        <v>0</v>
      </c>
      <c r="I15" s="245">
        <f>IF(T$9="Y",'Dec22'!I55,0)</f>
        <v>0</v>
      </c>
      <c r="J15" s="245">
        <f>IF(T$9="Y",'Dec22'!J55,0)</f>
        <v>0</v>
      </c>
      <c r="K15" s="245">
        <f>IF(T$9="Y",'Dec22'!K55,I15*J15)</f>
        <v>0</v>
      </c>
      <c r="L15" s="246">
        <f>IF(T$9="Y",'Dec22'!L55,0)</f>
        <v>0</v>
      </c>
      <c r="M15" s="111" t="str">
        <f>IF(E15=" "," ",IF(T$9="Y",'Dec22'!M55,IF((H15+K15+L15)&gt;0,H15+K15+L15,"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IF(Employee!H$138=E$9,Employee!D$138+SUM(M15)+'Dec22'!V55,SUM(M15)+'Dec22'!V55)</f>
        <v>0</v>
      </c>
      <c r="W15" s="49">
        <f>IF(Employee!H$138=E$9,Employee!D$139+SUM(N15)+'Dec22'!W55,SUM(N15)+'Dec22'!W55)</f>
        <v>0</v>
      </c>
      <c r="X15" s="49">
        <f>IF(O15=" ",'Dec22'!X55,O15+'Dec22'!X55)</f>
        <v>0</v>
      </c>
      <c r="Y15" s="49">
        <f>IF(P15=" ",'Dec22'!Y55,P15+'Dec22'!Y55)</f>
        <v>0</v>
      </c>
      <c r="Z15" s="49">
        <f>IF(Q15=" ",'Dec22'!Z55,Q15+'Dec22'!Z55)</f>
        <v>0</v>
      </c>
      <c r="AA15" s="49">
        <f>IF(R15=" ",'Dec22'!AA55,R15+'Dec22'!AA55)</f>
        <v>0</v>
      </c>
      <c r="AC15" s="49">
        <f>IF(T15=" ",'Dec22'!AC55,T15+'Dec22'!AC55)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41</v>
      </c>
      <c r="F19" s="35"/>
      <c r="G19" s="35"/>
      <c r="H19" s="361" t="s">
        <v>28</v>
      </c>
      <c r="I19" s="362"/>
      <c r="J19" s="360"/>
      <c r="K19" s="204">
        <f>M9+1</f>
        <v>44935</v>
      </c>
      <c r="L19" s="203" t="s">
        <v>76</v>
      </c>
      <c r="M19" s="205">
        <f>K19+6</f>
        <v>44941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42</v>
      </c>
      <c r="F29" s="35"/>
      <c r="G29" s="35"/>
      <c r="H29" s="361" t="s">
        <v>28</v>
      </c>
      <c r="I29" s="362"/>
      <c r="J29" s="360"/>
      <c r="K29" s="204">
        <f>M19+1</f>
        <v>44942</v>
      </c>
      <c r="L29" s="203" t="s">
        <v>76</v>
      </c>
      <c r="M29" s="205">
        <f>K29+6</f>
        <v>44948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43</v>
      </c>
      <c r="F39" s="35"/>
      <c r="G39" s="35"/>
      <c r="H39" s="361" t="s">
        <v>28</v>
      </c>
      <c r="I39" s="440"/>
      <c r="J39" s="441"/>
      <c r="K39" s="204">
        <f>M29+1</f>
        <v>44949</v>
      </c>
      <c r="L39" s="203" t="s">
        <v>76</v>
      </c>
      <c r="M39" s="205">
        <f>K39+6</f>
        <v>44955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10</v>
      </c>
      <c r="F49" s="35"/>
      <c r="G49" s="35"/>
      <c r="H49" s="361" t="s">
        <v>28</v>
      </c>
      <c r="I49" s="362"/>
      <c r="J49" s="360"/>
      <c r="K49" s="204">
        <f>Admin!B272</f>
        <v>44927</v>
      </c>
      <c r="L49" s="203" t="s">
        <v>76</v>
      </c>
      <c r="M49" s="205">
        <f>Admin!B302</f>
        <v>44957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IF(T$49="Y",'Dec22'!H61,0)</f>
        <v>0</v>
      </c>
      <c r="I51" s="89">
        <f>IF(T$49="Y",'Dec22'!I61,0)</f>
        <v>0</v>
      </c>
      <c r="J51" s="89">
        <f>IF(T$49="Y",'Dec22'!J61,0)</f>
        <v>0</v>
      </c>
      <c r="K51" s="89">
        <f>IF(T$49="Y",'Dec22'!K61,I51*J51)</f>
        <v>0</v>
      </c>
      <c r="L51" s="110">
        <f>IF(T$49="Y",'Dec22'!L61,0)</f>
        <v>0</v>
      </c>
      <c r="M51" s="99" t="str">
        <f>IF(E51=" "," ",IF(T$49="Y",'Dec22'!M61,IF((H51+K51+L51)&gt;0,H51+K51+L51,"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IF(Employee!H$35=E$49,Employee!D$34+SUM(M51)+'Dec22'!V61,SUM(M51)+'Dec22'!V61)</f>
        <v>0</v>
      </c>
      <c r="W51" s="49">
        <f>IF(Employee!H$35=E$49,Employee!D$35+SUM(N51)+'Dec22'!W61,SUM(N51)+'Dec22'!W61)</f>
        <v>0</v>
      </c>
      <c r="X51" s="49">
        <f>IF(O51=" ",'Dec22'!X61,O51+'Dec22'!X61)</f>
        <v>0</v>
      </c>
      <c r="Y51" s="49">
        <f>IF(P51=" ",'Dec22'!Y61,P51+'Dec22'!Y61)</f>
        <v>0</v>
      </c>
      <c r="Z51" s="49">
        <f>IF(Q51=" ",'Dec22'!Z61,Q51+'Dec22'!Z61)</f>
        <v>0</v>
      </c>
      <c r="AA51" s="49">
        <f>IF(R51=" ",'Dec22'!AA61,R51+'Dec22'!AA61)</f>
        <v>0</v>
      </c>
      <c r="AC51" s="49">
        <f>IF(T51=" ",'Dec22'!AC61,T51+'Dec22'!AC61)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IF(T$49="Y",'Dec22'!H62,0)</f>
        <v>0</v>
      </c>
      <c r="I52" s="92">
        <f>IF(T$49="Y",'Dec22'!I62,0)</f>
        <v>0</v>
      </c>
      <c r="J52" s="92">
        <f>IF(T$49="Y",'Dec22'!J62,0)</f>
        <v>0</v>
      </c>
      <c r="K52" s="92">
        <f>IF(T$49="Y",'Dec22'!K62,I52*J52)</f>
        <v>0</v>
      </c>
      <c r="L52" s="111">
        <f>IF(T$49="Y",'Dec22'!L62,0)</f>
        <v>0</v>
      </c>
      <c r="M52" s="100" t="str">
        <f>IF(E52=" "," ",IF(T$49="Y",'Dec22'!M62,IF((H52+K52+L52)&gt;0,H52+K52+L52,"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IF(Employee!H$61=E$49,Employee!D$60+SUM(M52)+'Dec22'!V62,SUM(M52)+'Dec22'!V62)</f>
        <v>0</v>
      </c>
      <c r="W52" s="49">
        <f>IF(Employee!H$61=E$49,Employee!D$61+SUM(N52)+'Dec22'!W62,SUM(N52)+'Dec22'!W62)</f>
        <v>0</v>
      </c>
      <c r="X52" s="49">
        <f>IF(O52=" ",'Dec22'!X62,O52+'Dec22'!X62)</f>
        <v>0</v>
      </c>
      <c r="Y52" s="49">
        <f>IF(P52=" ",'Dec22'!Y62,P52+'Dec22'!Y62)</f>
        <v>0</v>
      </c>
      <c r="Z52" s="49">
        <f>IF(Q52=" ",'Dec22'!Z62,Q52+'Dec22'!Z62)</f>
        <v>0</v>
      </c>
      <c r="AA52" s="49">
        <f>IF(R52=" ",'Dec22'!AA62,R52+'Dec22'!AA62)</f>
        <v>0</v>
      </c>
      <c r="AC52" s="49">
        <f>IF(T52=" ",'Dec22'!AC62,T52+'Dec22'!AC62)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IF(T$49="Y",'Dec22'!H63,0)</f>
        <v>0</v>
      </c>
      <c r="I53" s="92">
        <f>IF(T$49="Y",'Dec22'!I63,0)</f>
        <v>0</v>
      </c>
      <c r="J53" s="92">
        <f>IF(T$49="Y",'Dec22'!J63,0)</f>
        <v>0</v>
      </c>
      <c r="K53" s="92">
        <f>IF(T$49="Y",'Dec22'!K63,I53*J53)</f>
        <v>0</v>
      </c>
      <c r="L53" s="111">
        <f>IF(T$49="Y",'Dec22'!L63,0)</f>
        <v>0</v>
      </c>
      <c r="M53" s="100" t="str">
        <f>IF(E53=" "," ",IF(T$49="Y",'Dec22'!M63,IF((H53+K53+L53)&gt;0,H53+K53+L53,"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IF(Employee!H$87=E$49,Employee!D$86+SUM(M53)+'Dec22'!V63,SUM(M53)+'Dec22'!V63)</f>
        <v>0</v>
      </c>
      <c r="W53" s="49">
        <f>IF(Employee!H$87=E$49,Employee!D$87+SUM(N53)+'Dec22'!W63,SUM(N53)+'Dec22'!W63)</f>
        <v>0</v>
      </c>
      <c r="X53" s="49">
        <f>IF(O53=" ",'Dec22'!X63,O53+'Dec22'!X63)</f>
        <v>0</v>
      </c>
      <c r="Y53" s="49">
        <f>IF(P53=" ",'Dec22'!Y63,P53+'Dec22'!Y63)</f>
        <v>0</v>
      </c>
      <c r="Z53" s="49">
        <f>IF(Q53=" ",'Dec22'!Z63,Q53+'Dec22'!Z63)</f>
        <v>0</v>
      </c>
      <c r="AA53" s="49">
        <f>IF(R53=" ",'Dec22'!AA63,R53+'Dec22'!AA63)</f>
        <v>0</v>
      </c>
      <c r="AC53" s="49">
        <f>IF(T53=" ",'Dec22'!AC63,T53+'Dec22'!AC63)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IF(T$49="Y",'Dec22'!H64,0)</f>
        <v>0</v>
      </c>
      <c r="I54" s="92">
        <f>IF(T$49="Y",'Dec22'!I64,0)</f>
        <v>0</v>
      </c>
      <c r="J54" s="92">
        <f>IF(T$49="Y",'Dec22'!J64,0)</f>
        <v>0</v>
      </c>
      <c r="K54" s="92">
        <f>IF(T$49="Y",'Dec22'!K64,I54*J54)</f>
        <v>0</v>
      </c>
      <c r="L54" s="111">
        <f>IF(T$49="Y",'Dec22'!L64,0)</f>
        <v>0</v>
      </c>
      <c r="M54" s="100" t="str">
        <f>IF(E54=" "," ",IF(T$49="Y",'Dec22'!M64,IF((H54+K54+L54)&gt;0,H54+K54+L54,"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IF(Employee!H$113=E$49,Employee!D$112+SUM(M54)+'Dec22'!V64,SUM(M54)+'Dec22'!V64)</f>
        <v>0</v>
      </c>
      <c r="W54" s="49">
        <f>IF(Employee!H$113=E$49,Employee!D$113+SUM(N54)+'Dec22'!W64,SUM(N54)+'Dec22'!W64)</f>
        <v>0</v>
      </c>
      <c r="X54" s="49">
        <f>IF(O54=" ",'Dec22'!X64,O54+'Dec22'!X64)</f>
        <v>0</v>
      </c>
      <c r="Y54" s="49">
        <f>IF(P54=" ",'Dec22'!Y64,P54+'Dec22'!Y64)</f>
        <v>0</v>
      </c>
      <c r="Z54" s="49">
        <f>IF(Q54=" ",'Dec22'!Z64,Q54+'Dec22'!Z64)</f>
        <v>0</v>
      </c>
      <c r="AA54" s="49">
        <f>IF(R54=" ",'Dec22'!AA64,R54+'Dec22'!AA64)</f>
        <v>0</v>
      </c>
      <c r="AC54" s="49">
        <f>IF(T54=" ",'Dec22'!AC64,T54+'Dec22'!AC64)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IF(T$49="Y",'Dec22'!H65,0)</f>
        <v>0</v>
      </c>
      <c r="I55" s="245">
        <f>IF(T$49="Y",'Dec22'!I65,0)</f>
        <v>0</v>
      </c>
      <c r="J55" s="245">
        <f>IF(T$49="Y",'Dec22'!J65,0)</f>
        <v>0</v>
      </c>
      <c r="K55" s="245">
        <f>IF(T$49="Y",'Dec22'!K65,I55*J55)</f>
        <v>0</v>
      </c>
      <c r="L55" s="246">
        <f>IF(T$49="Y",'Dec22'!L65,0)</f>
        <v>0</v>
      </c>
      <c r="M55" s="100" t="str">
        <f>IF(E55=" "," ",IF(T$49="Y",'Dec22'!M65,IF((H55+K55+L55)&gt;0,H55+K55+L55,"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IF(Employee!H$139=E$49,Employee!D$138+SUM(M55)+'Dec22'!V65,SUM(M55)+'Dec22'!V65)</f>
        <v>0</v>
      </c>
      <c r="W55" s="49">
        <f>IF(Employee!H$139=E$49,Employee!D$139+SUM(N55)+'Dec22'!W65,SUM(N55)+'Dec22'!W65)</f>
        <v>0</v>
      </c>
      <c r="X55" s="49">
        <f>IF(O55=" ",'Dec22'!X65,O55+'Dec22'!X65)</f>
        <v>0</v>
      </c>
      <c r="Y55" s="49">
        <f>IF(P55=" ",'Dec22'!Y65,P55+'Dec22'!Y65)</f>
        <v>0</v>
      </c>
      <c r="Z55" s="49">
        <f>IF(Q55=" ",'Dec22'!Z65,Q55+'Dec22'!Z65)</f>
        <v>0</v>
      </c>
      <c r="AA55" s="49">
        <f>IF(R55=" ",'Dec22'!AA65,R55+'Dec22'!AA65)</f>
        <v>0</v>
      </c>
      <c r="AC55" s="49">
        <f>IF(T55=" ",'Dec22'!AC65,T55+'Dec22'!AC65)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AD60+'Dec22'!AD75</f>
        <v>0</v>
      </c>
      <c r="AE65" s="158">
        <f>AE60+'Dec22'!AE75</f>
        <v>0</v>
      </c>
      <c r="AF65" s="158">
        <f>AF60+'Dec22'!AF75</f>
        <v>0</v>
      </c>
      <c r="AG65" s="158">
        <f>AG60+'Dec22'!AG75</f>
        <v>0</v>
      </c>
    </row>
    <row r="66" spans="6:33" ht="13.5" thickTop="1" x14ac:dyDescent="0.2"/>
    <row r="67" spans="6:33" x14ac:dyDescent="0.2">
      <c r="AD67" s="162"/>
      <c r="AE67" s="158">
        <f>AE62+'Dec22'!AE77</f>
        <v>0</v>
      </c>
      <c r="AF67" s="158">
        <f>AF62+'Dec22'!AF77</f>
        <v>0</v>
      </c>
      <c r="AG67" s="158">
        <f>AG62+'Dec22'!AG77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47" t="s">
        <v>66</v>
      </c>
      <c r="C1" s="448"/>
      <c r="D1" s="448"/>
      <c r="E1" s="448"/>
      <c r="F1" s="449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50"/>
      <c r="C2" s="451"/>
      <c r="D2" s="451"/>
      <c r="E2" s="451"/>
      <c r="F2" s="452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44</v>
      </c>
      <c r="F9" s="35"/>
      <c r="G9" s="35"/>
      <c r="H9" s="361" t="s">
        <v>28</v>
      </c>
      <c r="I9" s="362"/>
      <c r="J9" s="360"/>
      <c r="K9" s="204">
        <f>'Jan23'!M39+1</f>
        <v>44956</v>
      </c>
      <c r="L9" s="203" t="s">
        <v>76</v>
      </c>
      <c r="M9" s="205">
        <f>K9+6</f>
        <v>44962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IF(T$9="Y",'Jan23'!H41,0)</f>
        <v>0</v>
      </c>
      <c r="I11" s="89">
        <f>IF(T$9="Y",'Jan23'!I41,0)</f>
        <v>0</v>
      </c>
      <c r="J11" s="89">
        <f>IF(T$9="Y",'Jan23'!J41,0)</f>
        <v>0</v>
      </c>
      <c r="K11" s="89">
        <f>IF(T$9="Y",'Jan23'!K41,I11*J11)</f>
        <v>0</v>
      </c>
      <c r="L11" s="110">
        <f>IF(T$9="Y",'Jan23'!L41,0)</f>
        <v>0</v>
      </c>
      <c r="M11" s="110" t="str">
        <f>IF(E11=" "," ",IF(T$9="Y",'Jan23'!M41,IF((H11+K11+L11)&gt;0,H11+K11+L11,"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IF(Employee!H$34=E$9,Employee!D$34+SUM(M11)+'Jan23'!V41,SUM(M11)+'Jan23'!V41)</f>
        <v>0</v>
      </c>
      <c r="W11" s="49">
        <f>IF(Employee!H$34=E$9,Employee!D$35+SUM(N11)+'Jan23'!W41,SUM(N11)+'Jan23'!W41)</f>
        <v>0</v>
      </c>
      <c r="X11" s="49">
        <f>IF(O11=" ",'Jan23'!X41,O11+'Jan23'!X41)</f>
        <v>0</v>
      </c>
      <c r="Y11" s="49">
        <f>IF(P11=" ",'Jan23'!Y41,P11+'Jan23'!Y41)</f>
        <v>0</v>
      </c>
      <c r="Z11" s="49">
        <f>IF(Q11=" ",'Jan23'!Z41,Q11+'Jan23'!Z41)</f>
        <v>0</v>
      </c>
      <c r="AA11" s="49">
        <f>IF(R11=" ",'Jan23'!AA41,R11+'Jan23'!AA41)</f>
        <v>0</v>
      </c>
      <c r="AC11" s="49">
        <f>IF(T11=" ",'Jan23'!AC41,T11+'Jan23'!AC41)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IF(T$9="Y",'Jan23'!H42,0)</f>
        <v>0</v>
      </c>
      <c r="I12" s="92">
        <f>IF(T$9="Y",'Jan23'!I42,0)</f>
        <v>0</v>
      </c>
      <c r="J12" s="92">
        <f>IF(T$9="Y",'Jan23'!J42,0)</f>
        <v>0</v>
      </c>
      <c r="K12" s="92">
        <f>IF(T$9="Y",'Jan23'!K42,I12*J12)</f>
        <v>0</v>
      </c>
      <c r="L12" s="111">
        <f>IF(T$9="Y",'Jan23'!L42,0)</f>
        <v>0</v>
      </c>
      <c r="M12" s="111" t="str">
        <f>IF(E12=" "," ",IF(T$9="Y",'Jan23'!M42,IF((H12+K12+L12)&gt;0,H12+K12+L12,"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IF(Employee!H$60=E$9,Employee!D$60+SUM(M12)+'Jan23'!V42,SUM(M12)+'Jan23'!V42)</f>
        <v>0</v>
      </c>
      <c r="W12" s="49">
        <f>IF(Employee!H$60=E$9,Employee!D$61+SUM(N12)+'Jan23'!W42,SUM(N12)+'Jan23'!W42)</f>
        <v>0</v>
      </c>
      <c r="X12" s="49">
        <f>IF(O12=" ",'Jan23'!X42,O12+'Jan23'!X42)</f>
        <v>0</v>
      </c>
      <c r="Y12" s="49">
        <f>IF(P12=" ",'Jan23'!Y42,P12+'Jan23'!Y42)</f>
        <v>0</v>
      </c>
      <c r="Z12" s="49">
        <f>IF(Q12=" ",'Jan23'!Z42,Q12+'Jan23'!Z42)</f>
        <v>0</v>
      </c>
      <c r="AA12" s="49">
        <f>IF(R12=" ",'Jan23'!AA42,R12+'Jan23'!AA42)</f>
        <v>0</v>
      </c>
      <c r="AC12" s="49">
        <f>IF(T12=" ",'Jan23'!AC42,T12+'Jan23'!AC42)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IF(T$9="Y",'Jan23'!H43,0)</f>
        <v>0</v>
      </c>
      <c r="I13" s="92">
        <f>IF(T$9="Y",'Jan23'!I43,0)</f>
        <v>0</v>
      </c>
      <c r="J13" s="92">
        <f>IF(T$9="Y",'Jan23'!J43,0)</f>
        <v>0</v>
      </c>
      <c r="K13" s="92">
        <f>IF(T$9="Y",'Jan23'!K43,I13*J13)</f>
        <v>0</v>
      </c>
      <c r="L13" s="111">
        <f>IF(T$9="Y",'Jan23'!L43,0)</f>
        <v>0</v>
      </c>
      <c r="M13" s="111" t="str">
        <f>IF(E13=" "," ",IF(T$9="Y",'Jan23'!M43,IF((H13+K13+L13)&gt;0,H13+K13+L13,"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IF(Employee!H$86=E$9,Employee!D$86+SUM(M13)+'Jan23'!V43,SUM(M13)+'Jan23'!V43)</f>
        <v>0</v>
      </c>
      <c r="W13" s="49">
        <f>IF(Employee!H$86=E$9,Employee!D$87+SUM(N13)+'Jan23'!W43,SUM(N13)+'Jan23'!W43)</f>
        <v>0</v>
      </c>
      <c r="X13" s="49">
        <f>IF(O13=" ",'Jan23'!X43,O13+'Jan23'!X43)</f>
        <v>0</v>
      </c>
      <c r="Y13" s="49">
        <f>IF(P13=" ",'Jan23'!Y43,P13+'Jan23'!Y43)</f>
        <v>0</v>
      </c>
      <c r="Z13" s="49">
        <f>IF(Q13=" ",'Jan23'!Z43,Q13+'Jan23'!Z43)</f>
        <v>0</v>
      </c>
      <c r="AA13" s="49">
        <f>IF(R13=" ",'Jan23'!AA43,R13+'Jan23'!AA43)</f>
        <v>0</v>
      </c>
      <c r="AC13" s="49">
        <f>IF(T13=" ",'Jan23'!AC43,T13+'Jan23'!AC43)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IF(T$9="Y",'Jan23'!H44,0)</f>
        <v>0</v>
      </c>
      <c r="I14" s="92">
        <f>IF(T$9="Y",'Jan23'!I44,0)</f>
        <v>0</v>
      </c>
      <c r="J14" s="92">
        <f>IF(T$9="Y",'Jan23'!J44,0)</f>
        <v>0</v>
      </c>
      <c r="K14" s="92">
        <f>IF(T$9="Y",'Jan23'!K44,I14*J14)</f>
        <v>0</v>
      </c>
      <c r="L14" s="111">
        <f>IF(T$9="Y",'Jan23'!L44,0)</f>
        <v>0</v>
      </c>
      <c r="M14" s="111" t="str">
        <f>IF(E14=" "," ",IF(T$9="Y",'Jan23'!M44,IF((H14+K14+L14)&gt;0,H14+K14+L14,"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IF(Employee!H$112=E$9,Employee!D$112+SUM(M14)+'Jan23'!V44,SUM(M14)+'Jan23'!V44)</f>
        <v>0</v>
      </c>
      <c r="W14" s="49">
        <f>IF(Employee!H$112=E$9,Employee!D$113+SUM(N14)+'Jan23'!W44,SUM(N14)+'Jan23'!W44)</f>
        <v>0</v>
      </c>
      <c r="X14" s="49">
        <f>IF(O14=" ",'Jan23'!X44,O14+'Jan23'!X44)</f>
        <v>0</v>
      </c>
      <c r="Y14" s="49">
        <f>IF(P14=" ",'Jan23'!Y44,P14+'Jan23'!Y44)</f>
        <v>0</v>
      </c>
      <c r="Z14" s="49">
        <f>IF(Q14=" ",'Jan23'!Z44,Q14+'Jan23'!Z44)</f>
        <v>0</v>
      </c>
      <c r="AA14" s="49">
        <f>IF(R14=" ",'Jan23'!AA44,R14+'Jan23'!AA44)</f>
        <v>0</v>
      </c>
      <c r="AC14" s="49">
        <f>IF(T14=" ",'Jan23'!AC44,T14+'Jan23'!AC44)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IF(T$9="Y",'Jan23'!H45,0)</f>
        <v>0</v>
      </c>
      <c r="I15" s="245">
        <f>IF(T$9="Y",'Jan23'!I45,0)</f>
        <v>0</v>
      </c>
      <c r="J15" s="245">
        <f>IF(T$9="Y",'Jan23'!J45,0)</f>
        <v>0</v>
      </c>
      <c r="K15" s="245">
        <f>IF(T$9="Y",'Jan23'!K45,I15*J15)</f>
        <v>0</v>
      </c>
      <c r="L15" s="246">
        <f>IF(T$19="Y",'Jan23'!L45,0)</f>
        <v>0</v>
      </c>
      <c r="M15" s="111" t="str">
        <f>IF(E15=" "," ",IF(T$9="Y",'Jan23'!M45,IF((H15+K15+L15)&gt;0,H15+K15+L15,"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IF(Employee!H$138=E$9,Employee!D$138+SUM(M15)+'Jan23'!V45,SUM(M15)+'Jan23'!V45)</f>
        <v>0</v>
      </c>
      <c r="W15" s="49">
        <f>IF(Employee!H$138=E$9,Employee!D$139+SUM(N15)+'Jan23'!W45,SUM(N15)+'Jan23'!W45)</f>
        <v>0</v>
      </c>
      <c r="X15" s="49">
        <f>IF(O15=" ",'Jan23'!X45,O15+'Jan23'!X45)</f>
        <v>0</v>
      </c>
      <c r="Y15" s="49">
        <f>IF(P15=" ",'Jan23'!Y45,P15+'Jan23'!Y45)</f>
        <v>0</v>
      </c>
      <c r="Z15" s="49">
        <f>IF(Q15=" ",'Jan23'!Z45,Q15+'Jan23'!Z45)</f>
        <v>0</v>
      </c>
      <c r="AA15" s="49">
        <f>IF(R15=" ",'Jan23'!AA45,R15+'Jan23'!AA45)</f>
        <v>0</v>
      </c>
      <c r="AC15" s="49">
        <f>IF(T15=" ",'Jan23'!AC45,T15+'Jan23'!AC45)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45</v>
      </c>
      <c r="F19" s="35"/>
      <c r="G19" s="35"/>
      <c r="H19" s="361" t="s">
        <v>28</v>
      </c>
      <c r="I19" s="362"/>
      <c r="J19" s="360"/>
      <c r="K19" s="204">
        <f>M9+1</f>
        <v>44963</v>
      </c>
      <c r="L19" s="203" t="s">
        <v>76</v>
      </c>
      <c r="M19" s="205">
        <f>K19+6</f>
        <v>44969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46</v>
      </c>
      <c r="F29" s="35"/>
      <c r="G29" s="35"/>
      <c r="H29" s="361" t="s">
        <v>28</v>
      </c>
      <c r="I29" s="362"/>
      <c r="J29" s="360"/>
      <c r="K29" s="204">
        <f>M19+1</f>
        <v>44970</v>
      </c>
      <c r="L29" s="203" t="s">
        <v>76</v>
      </c>
      <c r="M29" s="205">
        <f>K29+6</f>
        <v>44976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47</v>
      </c>
      <c r="F39" s="35"/>
      <c r="G39" s="35"/>
      <c r="H39" s="361" t="s">
        <v>28</v>
      </c>
      <c r="I39" s="440"/>
      <c r="J39" s="441"/>
      <c r="K39" s="204">
        <f>M29+1</f>
        <v>44977</v>
      </c>
      <c r="L39" s="203" t="s">
        <v>76</v>
      </c>
      <c r="M39" s="205">
        <f>K39+6</f>
        <v>44983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11</v>
      </c>
      <c r="F49" s="35"/>
      <c r="G49" s="35"/>
      <c r="H49" s="361" t="s">
        <v>28</v>
      </c>
      <c r="I49" s="362"/>
      <c r="J49" s="360"/>
      <c r="K49" s="204">
        <f>Admin!B303</f>
        <v>44958</v>
      </c>
      <c r="L49" s="203" t="s">
        <v>76</v>
      </c>
      <c r="M49" s="205">
        <f>Admin!B330</f>
        <v>44985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IF(T$49="Y",'Jan23'!H51,0)</f>
        <v>0</v>
      </c>
      <c r="I51" s="89">
        <f>IF(T$49="Y",'Jan23'!I51,0)</f>
        <v>0</v>
      </c>
      <c r="J51" s="89">
        <f>IF(T$49="Y",'Jan23'!J51,0)</f>
        <v>0</v>
      </c>
      <c r="K51" s="89">
        <f>IF(T$49="Y",'Jan23'!K51,I51*J51)</f>
        <v>0</v>
      </c>
      <c r="L51" s="110">
        <f>IF(T$49="Y",'Jan23'!L51,0)</f>
        <v>0</v>
      </c>
      <c r="M51" s="99" t="str">
        <f>IF(E51=" "," ",IF(T$49="Y",'Jan23'!M51,IF((H51+K51+L51)&gt;0,H51+K51+L51,"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IF(Employee!H$35=E$49,Employee!D$34+SUM(M51)+'Jan23'!V51,SUM(M51)+'Jan23'!V51)</f>
        <v>0</v>
      </c>
      <c r="W51" s="49">
        <f>IF(Employee!H$35=E$49,Employee!D$35+SUM(N51)+'Jan23'!W51,SUM(N51)+'Jan23'!W51)</f>
        <v>0</v>
      </c>
      <c r="X51" s="49">
        <f>IF(O51=" ",'Jan23'!X51,O51+'Jan23'!X51)</f>
        <v>0</v>
      </c>
      <c r="Y51" s="49">
        <f>IF(P51=" ",'Jan23'!Y51,P51+'Jan23'!Y51)</f>
        <v>0</v>
      </c>
      <c r="Z51" s="49">
        <f>IF(Q51=" ",'Jan23'!Z51,Q51+'Jan23'!Z51)</f>
        <v>0</v>
      </c>
      <c r="AA51" s="49">
        <f>IF(R51=" ",'Jan23'!AA51,R51+'Jan23'!AA51)</f>
        <v>0</v>
      </c>
      <c r="AC51" s="49">
        <f>IF(T51=" ",'Jan23'!AC51,T51+'Jan23'!AC51)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IF(T$49="Y",'Jan23'!H52,0)</f>
        <v>0</v>
      </c>
      <c r="I52" s="92">
        <f>IF(T$49="Y",'Jan23'!I52,0)</f>
        <v>0</v>
      </c>
      <c r="J52" s="92">
        <f>IF(T$49="Y",'Jan23'!J52,0)</f>
        <v>0</v>
      </c>
      <c r="K52" s="92">
        <f>IF(T$49="Y",'Jan23'!K52,I52*J52)</f>
        <v>0</v>
      </c>
      <c r="L52" s="111">
        <f>IF(T$49="Y",'Jan23'!L52,0)</f>
        <v>0</v>
      </c>
      <c r="M52" s="100" t="str">
        <f>IF(E52=" "," ",IF(T$49="Y",'Jan23'!M52,IF((H52+K52+L52)&gt;0,H52+K52+L52,"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IF(Employee!H$61=E$49,Employee!D$60+SUM(M52)+'Jan23'!V52,SUM(M52)+'Jan23'!V52)</f>
        <v>0</v>
      </c>
      <c r="W52" s="49">
        <f>IF(Employee!H$61=E$49,Employee!D$61+SUM(N52)+'Jan23'!W52,SUM(N52)+'Jan23'!W52)</f>
        <v>0</v>
      </c>
      <c r="X52" s="49">
        <f>IF(O52=" ",'Jan23'!X52,O52+'Jan23'!X52)</f>
        <v>0</v>
      </c>
      <c r="Y52" s="49">
        <f>IF(P52=" ",'Jan23'!Y52,P52+'Jan23'!Y52)</f>
        <v>0</v>
      </c>
      <c r="Z52" s="49">
        <f>IF(Q52=" ",'Jan23'!Z52,Q52+'Jan23'!Z52)</f>
        <v>0</v>
      </c>
      <c r="AA52" s="49">
        <f>IF(R52=" ",'Jan23'!AA52,R52+'Jan23'!AA52)</f>
        <v>0</v>
      </c>
      <c r="AC52" s="49">
        <f>IF(T52=" ",'Jan23'!AC52,T52+'Jan23'!AC52)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IF(T$49="Y",'Jan23'!H53,0)</f>
        <v>0</v>
      </c>
      <c r="I53" s="92">
        <f>IF(T$49="Y",'Jan23'!I53,0)</f>
        <v>0</v>
      </c>
      <c r="J53" s="92">
        <f>IF(T$49="Y",'Jan23'!J53,0)</f>
        <v>0</v>
      </c>
      <c r="K53" s="92">
        <f>IF(T$49="Y",'Jan23'!K53,I53*J53)</f>
        <v>0</v>
      </c>
      <c r="L53" s="111">
        <f>IF(T$49="Y",'Jan23'!L53,0)</f>
        <v>0</v>
      </c>
      <c r="M53" s="100" t="str">
        <f>IF(E53=" "," ",IF(T$49="Y",'Jan23'!M53,IF((H53+K53+L53)&gt;0,H53+K53+L53,"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IF(Employee!H$87=E$49,Employee!D$86+SUM(M53)+'Jan23'!V53,SUM(M53)+'Jan23'!V53)</f>
        <v>0</v>
      </c>
      <c r="W53" s="49">
        <f>IF(Employee!H$87=E$49,Employee!D$87+SUM(N53)+'Jan23'!W53,SUM(N53)+'Jan23'!W53)</f>
        <v>0</v>
      </c>
      <c r="X53" s="49">
        <f>IF(O53=" ",'Jan23'!X53,O53+'Jan23'!X53)</f>
        <v>0</v>
      </c>
      <c r="Y53" s="49">
        <f>IF(P53=" ",'Jan23'!Y53,P53+'Jan23'!Y53)</f>
        <v>0</v>
      </c>
      <c r="Z53" s="49">
        <f>IF(Q53=" ",'Jan23'!Z53,Q53+'Jan23'!Z53)</f>
        <v>0</v>
      </c>
      <c r="AA53" s="49">
        <f>IF(R53=" ",'Jan23'!AA53,R53+'Jan23'!AA53)</f>
        <v>0</v>
      </c>
      <c r="AC53" s="49">
        <f>IF(T53=" ",'Jan23'!AC53,T53+'Jan23'!AC53)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IF(T$49="Y",'Jan23'!H54,0)</f>
        <v>0</v>
      </c>
      <c r="I54" s="92">
        <f>IF(T$49="Y",'Jan23'!I54,0)</f>
        <v>0</v>
      </c>
      <c r="J54" s="92">
        <f>IF(T$49="Y",'Jan23'!J54,0)</f>
        <v>0</v>
      </c>
      <c r="K54" s="92">
        <f>IF(T$49="Y",'Jan23'!K54,I54*J54)</f>
        <v>0</v>
      </c>
      <c r="L54" s="111">
        <f>IF(T$49="Y",'Jan23'!L54,0)</f>
        <v>0</v>
      </c>
      <c r="M54" s="100" t="str">
        <f>IF(E54=" "," ",IF(T$49="Y",'Jan23'!M54,IF((H54+K54+L54)&gt;0,H54+K54+L54,"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IF(Employee!H$113=E$49,Employee!D$112+SUM(M54)+'Jan23'!V54,SUM(M54)+'Jan23'!V54)</f>
        <v>0</v>
      </c>
      <c r="W54" s="49">
        <f>IF(Employee!H$113=E$49,Employee!D$113+SUM(N54)+'Jan23'!W54,SUM(N54)+'Jan23'!W54)</f>
        <v>0</v>
      </c>
      <c r="X54" s="49">
        <f>IF(O54=" ",'Jan23'!X54,O54+'Jan23'!X54)</f>
        <v>0</v>
      </c>
      <c r="Y54" s="49">
        <f>IF(P54=" ",'Jan23'!Y54,P54+'Jan23'!Y54)</f>
        <v>0</v>
      </c>
      <c r="Z54" s="49">
        <f>IF(Q54=" ",'Jan23'!Z54,Q54+'Jan23'!Z54)</f>
        <v>0</v>
      </c>
      <c r="AA54" s="49">
        <f>IF(R54=" ",'Jan23'!AA54,R54+'Jan23'!AA54)</f>
        <v>0</v>
      </c>
      <c r="AC54" s="49">
        <f>IF(T54=" ",'Jan23'!AC54,T54+'Jan23'!AC54)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IF(T$49="Y",'Jan23'!H55,0)</f>
        <v>0</v>
      </c>
      <c r="I55" s="245">
        <f>IF(T$49="Y",'Jan23'!I55,0)</f>
        <v>0</v>
      </c>
      <c r="J55" s="245">
        <f>IF(T$49="Y",'Jan23'!J55,0)</f>
        <v>0</v>
      </c>
      <c r="K55" s="245">
        <f>IF(T$49="Y",'Jan23'!K55,I55*J55)</f>
        <v>0</v>
      </c>
      <c r="L55" s="246">
        <f>IF(T$49="Y",'Jan23'!L55,0)</f>
        <v>0</v>
      </c>
      <c r="M55" s="100" t="str">
        <f>IF(E55=" "," ",IF(T$49="Y",'Jan23'!M55,IF((H55+K55+L55)&gt;0,H55+K55+L55,"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IF(Employee!H$139=E$49,Employee!D$138+SUM(M55)+'Jan23'!V55,SUM(M55)+'Jan23'!V55)</f>
        <v>0</v>
      </c>
      <c r="W55" s="49">
        <f>IF(Employee!H$139=E$49,Employee!D$139+SUM(N55)+'Jan23'!W55,SUM(N55)+'Jan23'!W55)</f>
        <v>0</v>
      </c>
      <c r="X55" s="49">
        <f>IF(O55=" ",'Jan23'!X55,O55+'Jan23'!X55)</f>
        <v>0</v>
      </c>
      <c r="Y55" s="49">
        <f>IF(P55=" ",'Jan23'!Y55,P55+'Jan23'!Y55)</f>
        <v>0</v>
      </c>
      <c r="Z55" s="49">
        <f>IF(Q55=" ",'Jan23'!Z55,Q55+'Jan23'!Z55)</f>
        <v>0</v>
      </c>
      <c r="AA55" s="49">
        <f>IF(R55=" ",'Jan23'!AA55,R55+'Jan23'!AA55)</f>
        <v>0</v>
      </c>
      <c r="AC55" s="49">
        <f>IF(T55=" ",'Jan23'!AC55,T55+'Jan23'!AC55)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AD60+'Jan23'!AD65</f>
        <v>0</v>
      </c>
      <c r="AE65" s="158">
        <f>AE60+'Jan23'!AE65</f>
        <v>0</v>
      </c>
      <c r="AF65" s="158">
        <f>AF60+'Jan23'!AF65</f>
        <v>0</v>
      </c>
      <c r="AG65" s="158">
        <f>AG60+'Jan23'!AG65</f>
        <v>0</v>
      </c>
    </row>
    <row r="66" spans="6:33" ht="13.5" thickTop="1" x14ac:dyDescent="0.2"/>
    <row r="67" spans="6:33" x14ac:dyDescent="0.2">
      <c r="AD67" s="162"/>
      <c r="AE67" s="158">
        <f>AE62+'Jan23'!AE67</f>
        <v>0</v>
      </c>
      <c r="AF67" s="158">
        <f>AF62+'Jan23'!AF67</f>
        <v>0</v>
      </c>
      <c r="AG67" s="158">
        <f>AG62+'Jan23'!AG67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SUM(AD80:AG80)+SUM(AE82:AG82)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48</v>
      </c>
      <c r="F9" s="35"/>
      <c r="G9" s="35"/>
      <c r="H9" s="361" t="s">
        <v>28</v>
      </c>
      <c r="I9" s="362"/>
      <c r="J9" s="360"/>
      <c r="K9" s="204">
        <f>'Feb23'!M39+1</f>
        <v>44984</v>
      </c>
      <c r="L9" s="203" t="s">
        <v>76</v>
      </c>
      <c r="M9" s="205">
        <f>K9+6</f>
        <v>44990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IF(T$9="Y",'Feb23'!H41,0)</f>
        <v>0</v>
      </c>
      <c r="I11" s="89">
        <f>IF(T$9="Y",'Feb23'!I41,0)</f>
        <v>0</v>
      </c>
      <c r="J11" s="89">
        <f>IF(T$9="Y",'Feb23'!J41,0)</f>
        <v>0</v>
      </c>
      <c r="K11" s="89">
        <f>IF(T$9="Y",'Feb23'!K41,I11*J11)</f>
        <v>0</v>
      </c>
      <c r="L11" s="110">
        <f>IF(T$9="Y",'Feb23'!L41,0)</f>
        <v>0</v>
      </c>
      <c r="M11" s="110" t="str">
        <f>IF(E11=" "," ",IF(T$9="Y",'Feb23'!M41,IF((H11+K11+L11)&gt;0,H11+K11+L11,"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IF(Employee!H$34=E$9,Employee!D$34+SUM(M11)+'Feb23'!V41,SUM(M11)+'Feb23'!V41)</f>
        <v>0</v>
      </c>
      <c r="W11" s="49">
        <f>IF(Employee!H$34=E$9,Employee!D$35+SUM(N11)+'Feb23'!W41,SUM(N11)+'Feb23'!W41)</f>
        <v>0</v>
      </c>
      <c r="X11" s="49">
        <f>IF(O11=" ",'Feb23'!X41,O11+'Feb23'!X41)</f>
        <v>0</v>
      </c>
      <c r="Y11" s="49">
        <f>IF(P11=" ",'Feb23'!Y41,P11+'Feb23'!Y41)</f>
        <v>0</v>
      </c>
      <c r="Z11" s="49">
        <f>IF(Q11=" ",'Feb23'!Z41,Q11+'Feb23'!Z41)</f>
        <v>0</v>
      </c>
      <c r="AA11" s="49">
        <f>IF(R11=" ",'Feb23'!AA41,R11+'Feb23'!AA41)</f>
        <v>0</v>
      </c>
      <c r="AC11" s="49">
        <f>IF(T11=" ",'Feb23'!AC41,T11+'Feb23'!AC41)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IF(T$9="Y",'Feb23'!H42,0)</f>
        <v>0</v>
      </c>
      <c r="I12" s="92">
        <f>IF(T$9="Y",'Feb23'!I42,0)</f>
        <v>0</v>
      </c>
      <c r="J12" s="92">
        <f>IF(T$9="Y",'Feb23'!J42,0)</f>
        <v>0</v>
      </c>
      <c r="K12" s="92">
        <f>IF(T$9="Y",'Feb23'!K42,I12*J12)</f>
        <v>0</v>
      </c>
      <c r="L12" s="111">
        <f>IF(T$9="Y",'Feb23'!L42,0)</f>
        <v>0</v>
      </c>
      <c r="M12" s="111" t="str">
        <f>IF(E12=" "," ",IF(T$9="Y",'Feb23'!M42,IF((H12+K12+L12)&gt;0,H12+K12+L12,"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IF(Employee!H$60=E$9,Employee!D$60+SUM(M12)+'Feb23'!V42,SUM(M12)+'Feb23'!V42)</f>
        <v>0</v>
      </c>
      <c r="W12" s="49">
        <f>IF(Employee!H$60=E$9,Employee!D$61+SUM(N12)+'Feb23'!W42,SUM(N12)+'Feb23'!W42)</f>
        <v>0</v>
      </c>
      <c r="X12" s="49">
        <f>IF(O12=" ",'Feb23'!X42,O12+'Feb23'!X42)</f>
        <v>0</v>
      </c>
      <c r="Y12" s="49">
        <f>IF(P12=" ",'Feb23'!Y42,P12+'Feb23'!Y42)</f>
        <v>0</v>
      </c>
      <c r="Z12" s="49">
        <f>IF(Q12=" ",'Feb23'!Z42,Q12+'Feb23'!Z42)</f>
        <v>0</v>
      </c>
      <c r="AA12" s="49">
        <f>IF(R12=" ",'Feb23'!AA42,R12+'Feb23'!AA42)</f>
        <v>0</v>
      </c>
      <c r="AC12" s="49">
        <f>IF(T12=" ",'Feb23'!AC42,T12+'Feb23'!AC42)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IF(T$9="Y",'Feb23'!H43,0)</f>
        <v>0</v>
      </c>
      <c r="I13" s="92">
        <f>IF(T$9="Y",'Feb23'!I43,0)</f>
        <v>0</v>
      </c>
      <c r="J13" s="92">
        <f>IF(T$9="Y",'Feb23'!J43,0)</f>
        <v>0</v>
      </c>
      <c r="K13" s="92">
        <f>IF(T$9="Y",'Feb23'!K43,I13*J13)</f>
        <v>0</v>
      </c>
      <c r="L13" s="111">
        <f>IF(T$9="Y",'Feb23'!L43,0)</f>
        <v>0</v>
      </c>
      <c r="M13" s="111" t="str">
        <f>IF(E13=" "," ",IF(T$9="Y",'Feb23'!M43,IF((H13+K13+L13)&gt;0,H13+K13+L13,"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IF(Employee!H$86=E$9,Employee!D$86+SUM(M13)+'Feb23'!V43,SUM(M13)+'Feb23'!V43)</f>
        <v>0</v>
      </c>
      <c r="W13" s="49">
        <f>IF(Employee!H$86=E$9,Employee!D$87+SUM(N13)+'Feb23'!W43,SUM(N13)+'Feb23'!W43)</f>
        <v>0</v>
      </c>
      <c r="X13" s="49">
        <f>IF(O13=" ",'Feb23'!X43,O13+'Feb23'!X43)</f>
        <v>0</v>
      </c>
      <c r="Y13" s="49">
        <f>IF(P13=" ",'Feb23'!Y43,P13+'Feb23'!Y43)</f>
        <v>0</v>
      </c>
      <c r="Z13" s="49">
        <f>IF(Q13=" ",'Feb23'!Z43,Q13+'Feb23'!Z43)</f>
        <v>0</v>
      </c>
      <c r="AA13" s="49">
        <f>IF(R13=" ",'Feb23'!AA43,R13+'Feb23'!AA43)</f>
        <v>0</v>
      </c>
      <c r="AC13" s="49">
        <f>IF(T13=" ",'Feb23'!AC43,T13+'Feb23'!AC43)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IF(T$9="Y",'Feb23'!H44,0)</f>
        <v>0</v>
      </c>
      <c r="I14" s="92">
        <f>IF(T$9="Y",'Feb23'!I44,0)</f>
        <v>0</v>
      </c>
      <c r="J14" s="92">
        <f>IF(T$9="Y",'Feb23'!J44,0)</f>
        <v>0</v>
      </c>
      <c r="K14" s="92">
        <f>IF(T$9="Y",'Feb23'!K44,I14*J14)</f>
        <v>0</v>
      </c>
      <c r="L14" s="111">
        <f>IF(T$9="Y",'Feb23'!L44,0)</f>
        <v>0</v>
      </c>
      <c r="M14" s="111" t="str">
        <f>IF(E14=" "," ",IF(T$9="Y",'Feb23'!M44,IF((H14+K14+L14)&gt;0,H14+K14+L14,"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IF(Employee!H$112=E$9,Employee!D$112+SUM(M14)+'Feb23'!V44,SUM(M14)+'Feb23'!V44)</f>
        <v>0</v>
      </c>
      <c r="W14" s="49">
        <f>IF(Employee!H$112=E$9,Employee!D$113+SUM(N14)+'Feb23'!W44,SUM(N14)+'Feb23'!W44)</f>
        <v>0</v>
      </c>
      <c r="X14" s="49">
        <f>IF(O14=" ",'Feb23'!X44,O14+'Feb23'!X44)</f>
        <v>0</v>
      </c>
      <c r="Y14" s="49">
        <f>IF(P14=" ",'Feb23'!Y44,P14+'Feb23'!Y44)</f>
        <v>0</v>
      </c>
      <c r="Z14" s="49">
        <f>IF(Q14=" ",'Feb23'!Z44,Q14+'Feb23'!Z44)</f>
        <v>0</v>
      </c>
      <c r="AA14" s="49">
        <f>IF(R14=" ",'Feb23'!AA44,R14+'Feb23'!AA44)</f>
        <v>0</v>
      </c>
      <c r="AC14" s="49">
        <f>IF(T14=" ",'Feb23'!AC44,T14+'Feb23'!AC44)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IF(T$9="Y",'Feb23'!H45,0)</f>
        <v>0</v>
      </c>
      <c r="I15" s="245">
        <f>IF(T$9="Y",'Feb23'!I45,0)</f>
        <v>0</v>
      </c>
      <c r="J15" s="245">
        <f>IF(T$9="Y",'Feb23'!J45,0)</f>
        <v>0</v>
      </c>
      <c r="K15" s="245">
        <f>IF(T$9="Y",'Feb23'!K45,I15*J15)</f>
        <v>0</v>
      </c>
      <c r="L15" s="246">
        <f>IF(T$9="Y",'Feb23'!L45,0)</f>
        <v>0</v>
      </c>
      <c r="M15" s="111" t="str">
        <f>IF(E15=" "," ",IF(T$9="Y",'Feb23'!M45,IF((H15+K15+L15)&gt;0,H15+K15+L15,"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IF(Employee!H$138=E$9,Employee!D$138+SUM(M15)+'Feb23'!V45,SUM(M15)+'Feb23'!V45)</f>
        <v>0</v>
      </c>
      <c r="W15" s="49">
        <f>IF(Employee!H$138=E$9,Employee!D$139+SUM(N15)+'Feb23'!W45,SUM(N15)+'Feb23'!W45)</f>
        <v>0</v>
      </c>
      <c r="X15" s="49">
        <f>IF(O15=" ",'Feb23'!X45,O15+'Feb23'!X45)</f>
        <v>0</v>
      </c>
      <c r="Y15" s="49">
        <f>IF(P15=" ",'Feb23'!Y45,P15+'Feb23'!Y45)</f>
        <v>0</v>
      </c>
      <c r="Z15" s="49">
        <f>IF(Q15=" ",'Feb23'!Z45,Q15+'Feb23'!Z45)</f>
        <v>0</v>
      </c>
      <c r="AA15" s="49">
        <f>IF(R15=" ",'Feb23'!AA45,R15+'Feb23'!AA45)</f>
        <v>0</v>
      </c>
      <c r="AC15" s="49">
        <f>IF(T15=" ",'Feb23'!AC45,T15+'Feb23'!AC45)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49</v>
      </c>
      <c r="F19" s="35"/>
      <c r="G19" s="35"/>
      <c r="H19" s="361" t="s">
        <v>28</v>
      </c>
      <c r="I19" s="362"/>
      <c r="J19" s="360"/>
      <c r="K19" s="204">
        <f>M9+1</f>
        <v>44991</v>
      </c>
      <c r="L19" s="203" t="s">
        <v>76</v>
      </c>
      <c r="M19" s="205">
        <f>K19+6</f>
        <v>44997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50</v>
      </c>
      <c r="F29" s="35"/>
      <c r="G29" s="35"/>
      <c r="H29" s="361" t="s">
        <v>28</v>
      </c>
      <c r="I29" s="362"/>
      <c r="J29" s="360"/>
      <c r="K29" s="204">
        <f>M19+1</f>
        <v>44998</v>
      </c>
      <c r="L29" s="203" t="s">
        <v>76</v>
      </c>
      <c r="M29" s="205">
        <f>K29+6</f>
        <v>45004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51</v>
      </c>
      <c r="F39" s="35"/>
      <c r="G39" s="35"/>
      <c r="H39" s="361" t="s">
        <v>28</v>
      </c>
      <c r="I39" s="440"/>
      <c r="J39" s="441"/>
      <c r="K39" s="204">
        <f>M29+1</f>
        <v>45005</v>
      </c>
      <c r="L39" s="203" t="s">
        <v>76</v>
      </c>
      <c r="M39" s="205">
        <f>K39+6</f>
        <v>45011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52</v>
      </c>
      <c r="F49" s="35"/>
      <c r="G49" s="35"/>
      <c r="H49" s="361" t="s">
        <v>28</v>
      </c>
      <c r="I49" s="440"/>
      <c r="J49" s="441"/>
      <c r="K49" s="204">
        <f>M39+1</f>
        <v>45012</v>
      </c>
      <c r="L49" s="203" t="s">
        <v>76</v>
      </c>
      <c r="M49" s="205">
        <f>K49+6</f>
        <v>45018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9</v>
      </c>
      <c r="C59" s="440"/>
      <c r="D59" s="441"/>
      <c r="E59" s="156">
        <v>53</v>
      </c>
      <c r="F59" s="35"/>
      <c r="G59" s="35"/>
      <c r="H59" s="361" t="s">
        <v>28</v>
      </c>
      <c r="I59" s="440"/>
      <c r="J59" s="441"/>
      <c r="K59" s="204">
        <f>M49+1</f>
        <v>45019</v>
      </c>
      <c r="L59" s="203" t="s">
        <v>76</v>
      </c>
      <c r="M59" s="205">
        <f>K59+4</f>
        <v>45023</v>
      </c>
      <c r="N59" s="20"/>
      <c r="O59" s="402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2">
      <c r="A60" s="34"/>
      <c r="B60" s="453" t="s">
        <v>65</v>
      </c>
      <c r="C60" s="454"/>
      <c r="D60" s="454"/>
      <c r="E60" s="454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444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76" t="s">
        <v>24</v>
      </c>
      <c r="C68" s="362"/>
      <c r="D68" s="362"/>
      <c r="E68" s="360"/>
      <c r="F68" s="32"/>
      <c r="G68" s="32"/>
      <c r="H68" s="43"/>
      <c r="I68" s="43"/>
      <c r="J68" s="43"/>
      <c r="K68" s="46"/>
      <c r="L68" s="46"/>
      <c r="M68" s="43"/>
      <c r="N68" s="32"/>
      <c r="O68" s="363" t="s">
        <v>28</v>
      </c>
      <c r="P68" s="364"/>
      <c r="Q68" s="365"/>
      <c r="R68" s="400"/>
      <c r="S68" s="401"/>
      <c r="T68" s="401"/>
      <c r="U68" s="33"/>
      <c r="AH68" s="35"/>
    </row>
    <row r="69" spans="1:34" ht="18" customHeight="1" thickTop="1" thickBot="1" x14ac:dyDescent="0.25">
      <c r="A69" s="34"/>
      <c r="B69" s="361" t="s">
        <v>10</v>
      </c>
      <c r="C69" s="362"/>
      <c r="D69" s="360"/>
      <c r="E69" s="156">
        <v>12</v>
      </c>
      <c r="F69" s="35"/>
      <c r="G69" s="35"/>
      <c r="H69" s="361" t="s">
        <v>28</v>
      </c>
      <c r="I69" s="362"/>
      <c r="J69" s="360"/>
      <c r="K69" s="204">
        <f>Admin!B331</f>
        <v>44986</v>
      </c>
      <c r="L69" s="203" t="s">
        <v>76</v>
      </c>
      <c r="M69" s="205">
        <f>Admin!B361</f>
        <v>45016</v>
      </c>
      <c r="N69" s="20"/>
      <c r="O69" s="402" t="s">
        <v>64</v>
      </c>
      <c r="P69" s="403"/>
      <c r="Q69" s="403"/>
      <c r="R69" s="404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IF(T$69="Y",'Feb23'!H51,0)</f>
        <v>0</v>
      </c>
      <c r="I71" s="89">
        <f>IF(T$69="Y",'Feb23'!I51,0)</f>
        <v>0</v>
      </c>
      <c r="J71" s="89">
        <f>IF(T$69="Y",'Feb23'!J51,0)</f>
        <v>0</v>
      </c>
      <c r="K71" s="89">
        <f>IF(T$69="Y",'Feb23'!K51,I71*J71)</f>
        <v>0</v>
      </c>
      <c r="L71" s="110">
        <f>IF(T$69="Y",'Feb23'!L51,0)</f>
        <v>0</v>
      </c>
      <c r="M71" s="99" t="str">
        <f>IF(E71=" "," ",IF(T$69="Y",'Feb23'!M51,IF((H71+K71+L71)&gt;0,H71+K71+L71,"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IF(Employee!H$35=E$69,Employee!D$34+SUM(M71)+'Feb23'!V51,SUM(M71)+'Feb23'!V51)</f>
        <v>0</v>
      </c>
      <c r="W71" s="49">
        <f>IF(Employee!H$35=E$69,Employee!D$35+SUM(N71)+'Feb23'!W51,SUM(N71)+'Feb23'!W51)</f>
        <v>0</v>
      </c>
      <c r="X71" s="49">
        <f>IF(O71=" ",'Feb23'!X51,O71+'Feb23'!X51)</f>
        <v>0</v>
      </c>
      <c r="Y71" s="49">
        <f>IF(P71=" ",'Feb23'!Y51,P71+'Feb23'!Y51)</f>
        <v>0</v>
      </c>
      <c r="Z71" s="49">
        <f>IF(Q71=" ",'Feb23'!Z51,Q71+'Feb23'!Z51)</f>
        <v>0</v>
      </c>
      <c r="AA71" s="49">
        <f>IF(R71=" ",'Feb23'!AA51,R71+'Feb23'!AA51)</f>
        <v>0</v>
      </c>
      <c r="AC71" s="49">
        <f>IF(T71=" ",'Feb23'!AC51,T71+'Feb23'!AC51)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IF(T$69="Y",'Feb23'!H52,0)</f>
        <v>0</v>
      </c>
      <c r="I72" s="92">
        <f>IF(T$69="Y",'Feb23'!I52,0)</f>
        <v>0</v>
      </c>
      <c r="J72" s="92">
        <f>IF(T$69="Y",'Feb23'!J52,0)</f>
        <v>0</v>
      </c>
      <c r="K72" s="92">
        <f>IF(T$69="Y",'Feb23'!K52,I72*J72)</f>
        <v>0</v>
      </c>
      <c r="L72" s="111">
        <f>IF(T$69="Y",'Feb23'!L52,0)</f>
        <v>0</v>
      </c>
      <c r="M72" s="100" t="str">
        <f>IF(E72=" "," ",IF(T$69="Y",'Feb23'!M52,IF((H72+K72+L72)&gt;0,H72+K72+L72,"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IF(Employee!H$61=E$69,Employee!D$60+SUM(M72)+'Feb23'!V52,SUM(M72)+'Feb23'!V52)</f>
        <v>0</v>
      </c>
      <c r="W72" s="49">
        <f>IF(Employee!H$61=E$69,Employee!D$61+SUM(N72)+'Feb23'!W52,SUM(N72)+'Feb23'!W52)</f>
        <v>0</v>
      </c>
      <c r="X72" s="49">
        <f>IF(O72=" ",'Feb23'!X52,O72+'Feb23'!X52)</f>
        <v>0</v>
      </c>
      <c r="Y72" s="49">
        <f>IF(P72=" ",'Feb23'!Y52,P72+'Feb23'!Y52)</f>
        <v>0</v>
      </c>
      <c r="Z72" s="49">
        <f>IF(Q72=" ",'Feb23'!Z52,Q72+'Feb23'!Z52)</f>
        <v>0</v>
      </c>
      <c r="AA72" s="49">
        <f>IF(R72=" ",'Feb23'!AA52,R72+'Feb23'!AA52)</f>
        <v>0</v>
      </c>
      <c r="AC72" s="49">
        <f>IF(T72=" ",'Feb23'!AC52,T72+'Feb23'!AC52)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IF(T$69="Y",'Feb23'!H53,0)</f>
        <v>0</v>
      </c>
      <c r="I73" s="92">
        <f>IF(T$69="Y",'Feb23'!I53,0)</f>
        <v>0</v>
      </c>
      <c r="J73" s="92">
        <f>IF(T$69="Y",'Feb23'!J53,0)</f>
        <v>0</v>
      </c>
      <c r="K73" s="92">
        <f>IF(T$69="Y",'Feb23'!K53,I73*J73)</f>
        <v>0</v>
      </c>
      <c r="L73" s="111">
        <f>IF(T$69="Y",'Feb23'!L53,0)</f>
        <v>0</v>
      </c>
      <c r="M73" s="100" t="str">
        <f>IF(E73=" "," ",IF(T$69="Y",'Feb23'!M53,IF((H73+K73+L73)&gt;0,H73+K73+L73,"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IF(Employee!H$87=E$69,Employee!D$86+SUM(M73)+'Feb23'!V53,SUM(M73)+'Feb23'!V53)</f>
        <v>0</v>
      </c>
      <c r="W73" s="49">
        <f>IF(Employee!H$87=E$69,Employee!D$87+SUM(N73)+'Feb23'!W53,SUM(N73)+'Feb23'!W53)</f>
        <v>0</v>
      </c>
      <c r="X73" s="49">
        <f>IF(O73=" ",'Feb23'!X53,O73+'Feb23'!X53)</f>
        <v>0</v>
      </c>
      <c r="Y73" s="49">
        <f>IF(P73=" ",'Feb23'!Y53,P73+'Feb23'!Y53)</f>
        <v>0</v>
      </c>
      <c r="Z73" s="49">
        <f>IF(Q73=" ",'Feb23'!Z53,Q73+'Feb23'!Z53)</f>
        <v>0</v>
      </c>
      <c r="AA73" s="49">
        <f>IF(R73=" ",'Feb23'!AA53,R73+'Feb23'!AA53)</f>
        <v>0</v>
      </c>
      <c r="AC73" s="49">
        <f>IF(T73=" ",'Feb23'!AC53,T73+'Feb23'!AC53)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IF(T$69="Y",'Feb23'!H54,0)</f>
        <v>0</v>
      </c>
      <c r="I74" s="92">
        <f>IF(T$69="Y",'Feb23'!I54,0)</f>
        <v>0</v>
      </c>
      <c r="J74" s="92">
        <f>IF(T$69="Y",'Feb23'!J54,0)</f>
        <v>0</v>
      </c>
      <c r="K74" s="92">
        <f>IF(T$69="Y",'Feb23'!K54,I74*J74)</f>
        <v>0</v>
      </c>
      <c r="L74" s="111">
        <f>IF(T$69="Y",'Feb23'!L54,0)</f>
        <v>0</v>
      </c>
      <c r="M74" s="100" t="str">
        <f>IF(E74=" "," ",IF(T$69="Y",'Feb23'!M54,IF((H74+K74+L74)&gt;0,H74+K74+L74,"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IF(Employee!H$113=E$69,Employee!D$112+SUM(M74)+'Feb23'!V54,SUM(M74)+'Feb23'!V54)</f>
        <v>0</v>
      </c>
      <c r="W74" s="49">
        <f>IF(Employee!H$113=E$69,Employee!D$113+SUM(N74)+'Feb23'!W54,SUM(N74)+'Feb23'!W54)</f>
        <v>0</v>
      </c>
      <c r="X74" s="49">
        <f>IF(O74=" ",'Feb23'!X54,O74+'Feb23'!X54)</f>
        <v>0</v>
      </c>
      <c r="Y74" s="49">
        <f>IF(P74=" ",'Feb23'!Y54,P74+'Feb23'!Y54)</f>
        <v>0</v>
      </c>
      <c r="Z74" s="49">
        <f>IF(Q74=" ",'Feb23'!Z54,Q74+'Feb23'!Z54)</f>
        <v>0</v>
      </c>
      <c r="AA74" s="49">
        <f>IF(R74=" ",'Feb23'!AA54,R74+'Feb23'!AA54)</f>
        <v>0</v>
      </c>
      <c r="AC74" s="49">
        <f>IF(T74=" ",'Feb23'!AC54,T74+'Feb23'!AC54)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IF(T$69="Y",'Feb23'!H55,0)</f>
        <v>0</v>
      </c>
      <c r="I75" s="245">
        <f>IF(T$69="Y",'Feb23'!I55,0)</f>
        <v>0</v>
      </c>
      <c r="J75" s="245">
        <f>IF(T$69="Y",'Feb23'!J55,0)</f>
        <v>0</v>
      </c>
      <c r="K75" s="245">
        <f>IF(T$69="Y",'Feb23'!K55,I75*J75)</f>
        <v>0</v>
      </c>
      <c r="L75" s="246">
        <f>IF(T$69="Y",'Feb23'!L55,0)</f>
        <v>0</v>
      </c>
      <c r="M75" s="100" t="str">
        <f>IF(E75=" "," ",IF(T$69="Y",'Feb23'!M55,IF((H75+K75+L75)&gt;0,H75+K75+L75,"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IF(Employee!H$139=E$69,Employee!D$138+SUM(M75)+'Feb23'!V55,SUM(M75)+'Feb23'!V55)</f>
        <v>0</v>
      </c>
      <c r="W75" s="49">
        <f>IF(Employee!H$139=E$69,Employee!D$139+SUM(N75)+'Feb23'!W55,SUM(N75)+'Feb23'!W55)</f>
        <v>0</v>
      </c>
      <c r="X75" s="49">
        <f>IF(O75=" ",'Feb23'!X55,O75+'Feb23'!X55)</f>
        <v>0</v>
      </c>
      <c r="Y75" s="49">
        <f>IF(P75=" ",'Feb23'!Y55,P75+'Feb23'!Y55)</f>
        <v>0</v>
      </c>
      <c r="Z75" s="49">
        <f>IF(Q75=" ",'Feb23'!Z55,Q75+'Feb23'!Z55)</f>
        <v>0</v>
      </c>
      <c r="AA75" s="49">
        <f>IF(R75=" ",'Feb23'!AA55,R75+'Feb23'!AA55)</f>
        <v>0</v>
      </c>
      <c r="AC75" s="49">
        <f>IF(T75=" ",'Feb23'!AC55,T75+'Feb23'!AC55)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59" t="s">
        <v>7</v>
      </c>
      <c r="G76" s="360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416" t="s">
        <v>74</v>
      </c>
      <c r="N79" s="417"/>
      <c r="O79" s="417"/>
      <c r="P79" s="417"/>
      <c r="Q79" s="417"/>
      <c r="R79" s="417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AD80+'Feb23'!AD65</f>
        <v>0</v>
      </c>
      <c r="AE85" s="158">
        <f>AE80+'Feb23'!AE65</f>
        <v>0</v>
      </c>
      <c r="AF85" s="158">
        <f>AF80+'Feb23'!AF65</f>
        <v>0</v>
      </c>
      <c r="AG85" s="158">
        <f>AG80+'Feb23'!AG65</f>
        <v>0</v>
      </c>
    </row>
    <row r="86" spans="6:33" ht="13.5" thickTop="1" x14ac:dyDescent="0.2"/>
    <row r="87" spans="6:33" x14ac:dyDescent="0.2">
      <c r="AD87" s="162"/>
      <c r="AE87" s="158">
        <f>AE82+'Feb23'!AE67</f>
        <v>0</v>
      </c>
      <c r="AF87" s="158">
        <f>AF82+'Feb23'!AF67</f>
        <v>0</v>
      </c>
      <c r="AG87" s="158">
        <f>AG82+'Feb23'!AG67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Apr22</v>
      </c>
      <c r="I3" s="479" t="str">
        <f>IF(M3="ERROR","Enter W or M in cell F3"," ")</f>
        <v xml:space="preserve"> </v>
      </c>
      <c r="J3" s="479"/>
      <c r="K3" s="479"/>
      <c r="L3" s="479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79" t="str">
        <f>IF(M3="ERROR","Enter 1 to 53 in cell F4"," ")</f>
        <v xml:space="preserve"> </v>
      </c>
      <c r="J4" s="479"/>
      <c r="K4" s="479"/>
      <c r="L4" s="479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55"/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</row>
    <row r="7" spans="1:14" ht="24.95" customHeight="1" x14ac:dyDescent="0.2">
      <c r="A7" s="256"/>
      <c r="B7" s="473" t="str">
        <f ca="1">IF(M14=" "," ",Employee!$D$5)</f>
        <v xml:space="preserve"> </v>
      </c>
      <c r="C7" s="473"/>
      <c r="D7" s="473"/>
      <c r="E7" s="473"/>
      <c r="F7" s="473"/>
      <c r="G7" s="468" t="str">
        <f ca="1">IF(G14=" "," ",Employee!$D$15)</f>
        <v xml:space="preserve"> </v>
      </c>
      <c r="H7" s="469"/>
      <c r="I7" s="480" t="str">
        <f ca="1">IF(G14=" "," ",Employee!$D$16)</f>
        <v xml:space="preserve"> </v>
      </c>
      <c r="J7" s="481"/>
      <c r="K7" s="481"/>
      <c r="L7" s="460" t="str">
        <f ca="1">INDIRECT($H$3 &amp; "!B" &amp; $H$4)</f>
        <v>WEEKLY PAYROLL</v>
      </c>
      <c r="M7" s="460"/>
      <c r="N7" s="257"/>
    </row>
    <row r="8" spans="1:14" ht="18" customHeight="1" x14ac:dyDescent="0.15">
      <c r="A8" s="258"/>
      <c r="B8" s="464" t="str">
        <f ca="1">IF(M14=" "," ",Employee!$D$6)</f>
        <v xml:space="preserve"> </v>
      </c>
      <c r="C8" s="464"/>
      <c r="D8" s="465"/>
      <c r="E8" s="466"/>
      <c r="F8" s="467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4" t="str">
        <f ca="1">IF(M14=" "," ",Employee!$D$7)</f>
        <v xml:space="preserve"> </v>
      </c>
      <c r="C9" s="464"/>
      <c r="D9" s="464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44661</v>
      </c>
      <c r="J9" s="482" t="s">
        <v>6</v>
      </c>
      <c r="K9" s="482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88"/>
      <c r="E10" s="489"/>
      <c r="F10" s="486"/>
      <c r="G10" s="486"/>
      <c r="H10" s="253" t="str">
        <f>"Tax "&amp;IF($F$3="W","Week","Month")</f>
        <v>Tax Week</v>
      </c>
      <c r="I10" s="268">
        <f ca="1">INDIRECT($H$3 &amp; "!E" &amp; $H$4+1)</f>
        <v>1</v>
      </c>
      <c r="J10" s="478" t="str">
        <f ca="1">IF(M8=" "," ",INDIRECT($H$3 &amp; "!D" &amp; $H$4+2+C10))</f>
        <v xml:space="preserve"> </v>
      </c>
      <c r="K10" s="478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262"/>
    </row>
    <row r="12" spans="1:14" ht="21" customHeight="1" x14ac:dyDescent="0.15">
      <c r="A12" s="258"/>
      <c r="B12" s="474" t="s">
        <v>122</v>
      </c>
      <c r="C12" s="475"/>
      <c r="D12" s="475"/>
      <c r="E12" s="475"/>
      <c r="F12" s="475"/>
      <c r="G12" s="476" t="s">
        <v>121</v>
      </c>
      <c r="H12" s="483" t="s">
        <v>120</v>
      </c>
      <c r="I12" s="483"/>
      <c r="J12" s="483"/>
      <c r="K12" s="483"/>
      <c r="L12" s="483"/>
      <c r="M12" s="487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77"/>
      <c r="H13" s="251" t="s">
        <v>128</v>
      </c>
      <c r="I13" s="252" t="s">
        <v>112</v>
      </c>
      <c r="J13" s="463" t="s">
        <v>111</v>
      </c>
      <c r="K13" s="463"/>
      <c r="L13" s="248" t="s">
        <v>2</v>
      </c>
      <c r="M13" s="476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58" t="str">
        <f ca="1">IF(M8=" "," ",INDIRECT($H$3 &amp; "!P" &amp; $H$4+2+C10))</f>
        <v xml:space="preserve"> </v>
      </c>
      <c r="K14" s="458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72" t="s">
        <v>110</v>
      </c>
      <c r="C15" s="472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56" t="s">
        <v>109</v>
      </c>
      <c r="F16" s="457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58" t="str">
        <f ca="1">IF(M8=" "," ",INDIRECT($H$3 &amp; "!Y" &amp; $H$4+2+C10))</f>
        <v xml:space="preserve"> </v>
      </c>
      <c r="K16" s="458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59"/>
      <c r="K17" s="459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0" t="s">
        <v>108</v>
      </c>
      <c r="K18" s="471"/>
      <c r="L18" s="471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55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</row>
    <row r="21" spans="1:14" ht="24.95" customHeight="1" x14ac:dyDescent="0.2">
      <c r="A21" s="256"/>
      <c r="B21" s="473" t="str">
        <f ca="1">IF(M28=" "," ",Employee!$D$5)</f>
        <v xml:space="preserve"> </v>
      </c>
      <c r="C21" s="473"/>
      <c r="D21" s="473"/>
      <c r="E21" s="473"/>
      <c r="F21" s="473"/>
      <c r="G21" s="468" t="str">
        <f ca="1">IF(G28=" "," ",Employee!$D$41)</f>
        <v xml:space="preserve"> </v>
      </c>
      <c r="H21" s="469"/>
      <c r="I21" s="480" t="str">
        <f ca="1">IF(G28=" "," ",Employee!$D$42)</f>
        <v xml:space="preserve"> </v>
      </c>
      <c r="J21" s="481"/>
      <c r="K21" s="481"/>
      <c r="L21" s="460" t="s">
        <v>23</v>
      </c>
      <c r="M21" s="460"/>
      <c r="N21" s="257"/>
    </row>
    <row r="22" spans="1:14" ht="18" customHeight="1" x14ac:dyDescent="0.15">
      <c r="A22" s="258"/>
      <c r="B22" s="464" t="str">
        <f ca="1">IF(M28=" "," ",Employee!$D$6)</f>
        <v xml:space="preserve"> </v>
      </c>
      <c r="C22" s="464"/>
      <c r="D22" s="465"/>
      <c r="E22" s="466"/>
      <c r="F22" s="467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4" t="str">
        <f ca="1">IF(M28=" "," ",Employee!$D$7)</f>
        <v xml:space="preserve"> </v>
      </c>
      <c r="C23" s="464"/>
      <c r="D23" s="464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44661</v>
      </c>
      <c r="J23" s="482" t="s">
        <v>6</v>
      </c>
      <c r="K23" s="482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59"/>
      <c r="G24" s="459"/>
      <c r="H24" s="253" t="s">
        <v>124</v>
      </c>
      <c r="I24" s="268">
        <f ca="1">I10</f>
        <v>1</v>
      </c>
      <c r="J24" s="478" t="str">
        <f ca="1">IF(M22=" "," ",INDIRECT($H$3 &amp; "!D" &amp; $H$4+2+C24))</f>
        <v xml:space="preserve"> </v>
      </c>
      <c r="K24" s="478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262"/>
    </row>
    <row r="26" spans="1:14" ht="21" customHeight="1" x14ac:dyDescent="0.15">
      <c r="A26" s="258"/>
      <c r="B26" s="474" t="s">
        <v>122</v>
      </c>
      <c r="C26" s="475"/>
      <c r="D26" s="475"/>
      <c r="E26" s="475"/>
      <c r="F26" s="475"/>
      <c r="G26" s="476" t="s">
        <v>121</v>
      </c>
      <c r="H26" s="474" t="s">
        <v>120</v>
      </c>
      <c r="I26" s="483"/>
      <c r="J26" s="483"/>
      <c r="K26" s="483"/>
      <c r="L26" s="483"/>
      <c r="M26" s="461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77"/>
      <c r="H27" s="252" t="s">
        <v>128</v>
      </c>
      <c r="I27" s="252" t="s">
        <v>112</v>
      </c>
      <c r="J27" s="463" t="s">
        <v>111</v>
      </c>
      <c r="K27" s="463"/>
      <c r="L27" s="248" t="s">
        <v>2</v>
      </c>
      <c r="M27" s="462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58" t="str">
        <f ca="1">IF(M22=" "," ",INDIRECT($H$3 &amp; "!P" &amp; $H$4+2+C24))</f>
        <v xml:space="preserve"> </v>
      </c>
      <c r="K28" s="458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72" t="s">
        <v>110</v>
      </c>
      <c r="C29" s="472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56" t="s">
        <v>109</v>
      </c>
      <c r="F30" s="457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58" t="str">
        <f ca="1">IF(M22=" "," ",INDIRECT($H$3 &amp; "!Y" &amp; $H$4+2+C24))</f>
        <v xml:space="preserve"> </v>
      </c>
      <c r="K30" s="458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59"/>
      <c r="K31" s="459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0" t="s">
        <v>108</v>
      </c>
      <c r="K32" s="471"/>
      <c r="L32" s="471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4"/>
      <c r="B34" s="485"/>
      <c r="C34" s="485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</row>
    <row r="35" spans="1:14" ht="21" customHeight="1" x14ac:dyDescent="0.15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</row>
    <row r="36" spans="1:14" ht="24.95" customHeight="1" x14ac:dyDescent="0.2">
      <c r="A36" s="256"/>
      <c r="B36" s="473" t="str">
        <f ca="1">IF(M43=" "," ",Employee!$D$5)</f>
        <v xml:space="preserve"> </v>
      </c>
      <c r="C36" s="473"/>
      <c r="D36" s="473"/>
      <c r="E36" s="473"/>
      <c r="F36" s="473"/>
      <c r="G36" s="468" t="str">
        <f ca="1">IF(G43=" "," ",Employee!$D$67)</f>
        <v xml:space="preserve"> </v>
      </c>
      <c r="H36" s="469"/>
      <c r="I36" s="480" t="str">
        <f ca="1">IF(G43=" "," ",Employee!$D$68)</f>
        <v xml:space="preserve"> </v>
      </c>
      <c r="J36" s="481"/>
      <c r="K36" s="481"/>
      <c r="L36" s="460" t="s">
        <v>23</v>
      </c>
      <c r="M36" s="460"/>
      <c r="N36" s="257"/>
    </row>
    <row r="37" spans="1:14" ht="18" customHeight="1" x14ac:dyDescent="0.15">
      <c r="A37" s="258"/>
      <c r="B37" s="464" t="str">
        <f ca="1">IF(M43=" "," ",Employee!$D$6)</f>
        <v xml:space="preserve"> </v>
      </c>
      <c r="C37" s="464"/>
      <c r="D37" s="465"/>
      <c r="E37" s="466"/>
      <c r="F37" s="467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4" t="str">
        <f ca="1">IF(M43=" "," ",Employee!$D$7)</f>
        <v xml:space="preserve"> </v>
      </c>
      <c r="C38" s="464"/>
      <c r="D38" s="464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44661</v>
      </c>
      <c r="J38" s="482" t="s">
        <v>6</v>
      </c>
      <c r="K38" s="482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59"/>
      <c r="G39" s="459"/>
      <c r="H39" s="253" t="s">
        <v>124</v>
      </c>
      <c r="I39" s="268">
        <f ca="1">I24</f>
        <v>1</v>
      </c>
      <c r="J39" s="478" t="str">
        <f ca="1">IF(M37=" "," ",INDIRECT($H$3 &amp; "!D" &amp; $H$4+2+C39))</f>
        <v xml:space="preserve"> </v>
      </c>
      <c r="K39" s="478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262"/>
    </row>
    <row r="41" spans="1:14" ht="21" customHeight="1" x14ac:dyDescent="0.15">
      <c r="A41" s="258"/>
      <c r="B41" s="474" t="s">
        <v>122</v>
      </c>
      <c r="C41" s="475"/>
      <c r="D41" s="475"/>
      <c r="E41" s="475"/>
      <c r="F41" s="475"/>
      <c r="G41" s="476" t="s">
        <v>121</v>
      </c>
      <c r="H41" s="474" t="s">
        <v>120</v>
      </c>
      <c r="I41" s="483"/>
      <c r="J41" s="483"/>
      <c r="K41" s="483"/>
      <c r="L41" s="483"/>
      <c r="M41" s="461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77"/>
      <c r="H42" s="252" t="s">
        <v>128</v>
      </c>
      <c r="I42" s="252" t="s">
        <v>112</v>
      </c>
      <c r="J42" s="463" t="s">
        <v>111</v>
      </c>
      <c r="K42" s="463"/>
      <c r="L42" s="248" t="s">
        <v>2</v>
      </c>
      <c r="M42" s="462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58" t="str">
        <f ca="1">IF(M37=" "," ",INDIRECT($H$3 &amp; "!P" &amp; $H$4+2+C39))</f>
        <v xml:space="preserve"> </v>
      </c>
      <c r="K43" s="458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72" t="s">
        <v>110</v>
      </c>
      <c r="C44" s="472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56" t="s">
        <v>109</v>
      </c>
      <c r="F45" s="457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58" t="str">
        <f ca="1">IF(M37=" "," ",INDIRECT($H$3 &amp; "!Y" &amp; $H$4+2+C39))</f>
        <v xml:space="preserve"> </v>
      </c>
      <c r="K45" s="458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59"/>
      <c r="K46" s="459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0" t="s">
        <v>108</v>
      </c>
      <c r="K47" s="471"/>
      <c r="L47" s="471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</row>
    <row r="50" spans="1:14" ht="24.95" customHeight="1" x14ac:dyDescent="0.2">
      <c r="A50" s="256"/>
      <c r="B50" s="473" t="str">
        <f ca="1">IF(M57=" "," ",Employee!$D$5)</f>
        <v xml:space="preserve"> </v>
      </c>
      <c r="C50" s="473"/>
      <c r="D50" s="473"/>
      <c r="E50" s="473"/>
      <c r="F50" s="473"/>
      <c r="G50" s="468" t="str">
        <f ca="1">IF(G57=" "," ",Employee!$D$93)</f>
        <v xml:space="preserve"> </v>
      </c>
      <c r="H50" s="469"/>
      <c r="I50" s="480" t="str">
        <f ca="1">IF(G57=" "," ",Employee!$D$94)</f>
        <v xml:space="preserve"> </v>
      </c>
      <c r="J50" s="481"/>
      <c r="K50" s="481"/>
      <c r="L50" s="460" t="s">
        <v>23</v>
      </c>
      <c r="M50" s="460"/>
      <c r="N50" s="257"/>
    </row>
    <row r="51" spans="1:14" ht="18" customHeight="1" x14ac:dyDescent="0.15">
      <c r="A51" s="258"/>
      <c r="B51" s="464" t="str">
        <f ca="1">IF(M57=" "," ",Employee!$D$6)</f>
        <v xml:space="preserve"> </v>
      </c>
      <c r="C51" s="464"/>
      <c r="D51" s="465"/>
      <c r="E51" s="466"/>
      <c r="F51" s="467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4" t="str">
        <f ca="1">IF(M57=" "," ",Employee!$D$7)</f>
        <v xml:space="preserve"> </v>
      </c>
      <c r="C52" s="464"/>
      <c r="D52" s="464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44661</v>
      </c>
      <c r="J52" s="482" t="s">
        <v>6</v>
      </c>
      <c r="K52" s="482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59"/>
      <c r="G53" s="459"/>
      <c r="H53" s="253" t="s">
        <v>124</v>
      </c>
      <c r="I53" s="268">
        <f ca="1">I39</f>
        <v>1</v>
      </c>
      <c r="J53" s="478" t="str">
        <f ca="1">IF(M51=" "," ",INDIRECT($H$3 &amp; "!D" &amp; $H$4+2+C53))</f>
        <v xml:space="preserve"> </v>
      </c>
      <c r="K53" s="478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  <c r="M54" s="459"/>
      <c r="N54" s="262"/>
    </row>
    <row r="55" spans="1:14" ht="21" customHeight="1" x14ac:dyDescent="0.15">
      <c r="A55" s="258"/>
      <c r="B55" s="474" t="s">
        <v>122</v>
      </c>
      <c r="C55" s="475"/>
      <c r="D55" s="475"/>
      <c r="E55" s="475"/>
      <c r="F55" s="475"/>
      <c r="G55" s="476" t="s">
        <v>121</v>
      </c>
      <c r="H55" s="474" t="s">
        <v>120</v>
      </c>
      <c r="I55" s="483"/>
      <c r="J55" s="483"/>
      <c r="K55" s="483"/>
      <c r="L55" s="483"/>
      <c r="M55" s="461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77"/>
      <c r="H56" s="252" t="s">
        <v>128</v>
      </c>
      <c r="I56" s="252" t="s">
        <v>112</v>
      </c>
      <c r="J56" s="463" t="s">
        <v>111</v>
      </c>
      <c r="K56" s="463"/>
      <c r="L56" s="248" t="s">
        <v>2</v>
      </c>
      <c r="M56" s="462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58" t="str">
        <f ca="1">IF(M51=" "," ",INDIRECT($H$3 &amp; "!P" &amp; $H$4+2+C53))</f>
        <v xml:space="preserve"> </v>
      </c>
      <c r="K57" s="458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72" t="s">
        <v>110</v>
      </c>
      <c r="C58" s="472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56" t="s">
        <v>109</v>
      </c>
      <c r="F59" s="457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58" t="str">
        <f ca="1">IF(M51=" "," ",INDIRECT($H$3 &amp; "!Y" &amp; $H$4+2+C53))</f>
        <v xml:space="preserve"> </v>
      </c>
      <c r="K59" s="458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59"/>
      <c r="K60" s="459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0" t="s">
        <v>108</v>
      </c>
      <c r="K61" s="471"/>
      <c r="L61" s="471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4"/>
      <c r="B63" s="485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85"/>
    </row>
    <row r="64" spans="1:14" ht="21" customHeight="1" x14ac:dyDescent="0.15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</row>
    <row r="65" spans="1:14" ht="24.95" customHeight="1" x14ac:dyDescent="0.2">
      <c r="A65" s="256"/>
      <c r="B65" s="473" t="str">
        <f ca="1">IF(M72=" "," ",Employee!$D$5)</f>
        <v xml:space="preserve"> </v>
      </c>
      <c r="C65" s="473"/>
      <c r="D65" s="473"/>
      <c r="E65" s="473"/>
      <c r="F65" s="473"/>
      <c r="G65" s="468" t="str">
        <f ca="1">IF(G72=" "," ",Employee!$D$119)</f>
        <v xml:space="preserve"> </v>
      </c>
      <c r="H65" s="469"/>
      <c r="I65" s="480" t="str">
        <f ca="1">IF(G72=" "," ",Employee!$D$120)</f>
        <v xml:space="preserve"> </v>
      </c>
      <c r="J65" s="481"/>
      <c r="K65" s="481"/>
      <c r="L65" s="460" t="s">
        <v>23</v>
      </c>
      <c r="M65" s="460"/>
      <c r="N65" s="257"/>
    </row>
    <row r="66" spans="1:14" ht="18" customHeight="1" x14ac:dyDescent="0.15">
      <c r="A66" s="258"/>
      <c r="B66" s="464" t="str">
        <f ca="1">IF(M72=" "," ",Employee!$D$6)</f>
        <v xml:space="preserve"> </v>
      </c>
      <c r="C66" s="464"/>
      <c r="D66" s="465"/>
      <c r="E66" s="466"/>
      <c r="F66" s="467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4" t="str">
        <f ca="1">IF(M72=" "," ",Employee!$D$7)</f>
        <v xml:space="preserve"> </v>
      </c>
      <c r="C67" s="464"/>
      <c r="D67" s="464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44661</v>
      </c>
      <c r="J67" s="482" t="s">
        <v>6</v>
      </c>
      <c r="K67" s="482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59"/>
      <c r="G68" s="459"/>
      <c r="H68" s="253" t="s">
        <v>124</v>
      </c>
      <c r="I68" s="268">
        <f ca="1">I53</f>
        <v>1</v>
      </c>
      <c r="J68" s="478" t="str">
        <f ca="1">IF(M66=" "," ",INDIRECT($H$3 &amp; "!D" &amp; $H$4+2+C68))</f>
        <v xml:space="preserve"> </v>
      </c>
      <c r="K68" s="478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59"/>
      <c r="C69" s="459"/>
      <c r="D69" s="459"/>
      <c r="E69" s="459"/>
      <c r="F69" s="459"/>
      <c r="G69" s="459"/>
      <c r="H69" s="459"/>
      <c r="I69" s="459"/>
      <c r="J69" s="459"/>
      <c r="K69" s="459"/>
      <c r="L69" s="459"/>
      <c r="M69" s="459"/>
      <c r="N69" s="262"/>
    </row>
    <row r="70" spans="1:14" ht="21" customHeight="1" x14ac:dyDescent="0.15">
      <c r="A70" s="258"/>
      <c r="B70" s="474" t="s">
        <v>122</v>
      </c>
      <c r="C70" s="475"/>
      <c r="D70" s="475"/>
      <c r="E70" s="475"/>
      <c r="F70" s="475"/>
      <c r="G70" s="476" t="s">
        <v>121</v>
      </c>
      <c r="H70" s="474" t="s">
        <v>120</v>
      </c>
      <c r="I70" s="483"/>
      <c r="J70" s="483"/>
      <c r="K70" s="483"/>
      <c r="L70" s="483"/>
      <c r="M70" s="461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77"/>
      <c r="H71" s="252" t="s">
        <v>113</v>
      </c>
      <c r="I71" s="252" t="s">
        <v>112</v>
      </c>
      <c r="J71" s="463" t="s">
        <v>111</v>
      </c>
      <c r="K71" s="463"/>
      <c r="L71" s="248" t="s">
        <v>2</v>
      </c>
      <c r="M71" s="462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58" t="str">
        <f ca="1">IF(M66=" "," ",INDIRECT($H$3 &amp; "!P" &amp; $H$4+2+C68))</f>
        <v xml:space="preserve"> </v>
      </c>
      <c r="K72" s="458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72" t="s">
        <v>110</v>
      </c>
      <c r="C73" s="472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56" t="s">
        <v>109</v>
      </c>
      <c r="F74" s="457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58" t="str">
        <f ca="1">IF(M66=" "," ",INDIRECT($H$3 &amp; "!Y" &amp; $H$4+2+C68))</f>
        <v xml:space="preserve"> </v>
      </c>
      <c r="K74" s="458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59"/>
      <c r="K75" s="459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0" t="s">
        <v>108</v>
      </c>
      <c r="K76" s="471"/>
      <c r="L76" s="471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55"/>
      <c r="B78" s="455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44681</v>
      </c>
      <c r="C4" s="229">
        <f>Admin!$B$45</f>
        <v>44700</v>
      </c>
      <c r="D4" s="227">
        <f>'Apr22'!T1+'Apr22'!O1</f>
        <v>0</v>
      </c>
      <c r="E4" s="228">
        <f>'Apr22'!N1</f>
        <v>0</v>
      </c>
      <c r="F4" s="228">
        <f>'Apr22'!AD60+'Apr22'!AE60+'Apr22'!AF60+'Apr22'!AG60</f>
        <v>0</v>
      </c>
      <c r="G4" s="228">
        <f>'Apr22'!AE62+'Apr22'!AF62+'Apr22'!AG62</f>
        <v>0</v>
      </c>
      <c r="H4" s="228">
        <f>'Apr22'!P1</f>
        <v>0</v>
      </c>
      <c r="I4" s="227">
        <f t="shared" ref="I4:I15" si="0">D4+E4-F4-G4+H4</f>
        <v>0</v>
      </c>
      <c r="M4" s="212">
        <f>(YEAR(Admin!B2)-1999)*100+1</f>
        <v>2301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44712</v>
      </c>
      <c r="C5" s="229">
        <f>Admin!$B$76</f>
        <v>44731</v>
      </c>
      <c r="D5" s="227">
        <f>'May22'!T1+'May22'!O1</f>
        <v>0</v>
      </c>
      <c r="E5" s="228">
        <f>'May22'!N1</f>
        <v>0</v>
      </c>
      <c r="F5" s="228">
        <f>'May22'!AD60+'May22'!AE60+'May22'!AF60+'May22'!AG60</f>
        <v>0</v>
      </c>
      <c r="G5" s="228">
        <f>'May22'!AE62+'May22'!AF62+'May22'!AG62</f>
        <v>0</v>
      </c>
      <c r="H5" s="228">
        <f>'May22'!P1</f>
        <v>0</v>
      </c>
      <c r="I5" s="227">
        <f t="shared" si="0"/>
        <v>0</v>
      </c>
      <c r="M5" s="212">
        <f>M4+1</f>
        <v>2302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44742</v>
      </c>
      <c r="C6" s="229">
        <f>Admin!$B$106</f>
        <v>44761</v>
      </c>
      <c r="D6" s="227">
        <f>'Jun22'!T1+'Jun22'!O1</f>
        <v>0</v>
      </c>
      <c r="E6" s="228">
        <f>'Jun22'!N1</f>
        <v>0</v>
      </c>
      <c r="F6" s="228">
        <f>'Jun22'!AD70+'Jun22'!AE70+'Jun22'!AF70+'Jun22'!AG70</f>
        <v>0</v>
      </c>
      <c r="G6" s="228">
        <f>'Jun22'!AE72+'Jun22'!AF72+'Jun22'!AG72</f>
        <v>0</v>
      </c>
      <c r="H6" s="228">
        <f>'Jun22'!P1</f>
        <v>0</v>
      </c>
      <c r="I6" s="227">
        <f t="shared" si="0"/>
        <v>0</v>
      </c>
      <c r="M6" s="212">
        <f t="shared" ref="M6:M15" si="2">M5+1</f>
        <v>2303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44773</v>
      </c>
      <c r="C7" s="229">
        <f>Admin!$B$137</f>
        <v>44792</v>
      </c>
      <c r="D7" s="227">
        <f>'Jul22'!T1+'Jul22'!O1</f>
        <v>0</v>
      </c>
      <c r="E7" s="228">
        <f>'Jul22'!N1</f>
        <v>0</v>
      </c>
      <c r="F7" s="228">
        <f>'Jul22'!AD60+'Jul22'!AE60+'Jul22'!AF60+'Jul22'!AG60</f>
        <v>0</v>
      </c>
      <c r="G7" s="228">
        <f>'Jul22'!AE62+'Jul22'!AF62+'Jul22'!AG62</f>
        <v>0</v>
      </c>
      <c r="H7" s="228">
        <f>'Jul22'!P1</f>
        <v>0</v>
      </c>
      <c r="I7" s="227">
        <f t="shared" si="0"/>
        <v>0</v>
      </c>
      <c r="M7" s="212">
        <f t="shared" si="2"/>
        <v>2304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44804</v>
      </c>
      <c r="C8" s="229">
        <f>Admin!$B$168</f>
        <v>44823</v>
      </c>
      <c r="D8" s="227">
        <f>'Aug22'!T1+'Aug22'!O1</f>
        <v>0</v>
      </c>
      <c r="E8" s="228">
        <f>'Aug22'!N1</f>
        <v>0</v>
      </c>
      <c r="F8" s="228">
        <f>'Aug22'!AD60+'Aug22'!AE60+'Aug22'!AF60+'Aug22'!AG60</f>
        <v>0</v>
      </c>
      <c r="G8" s="228">
        <f>'Aug22'!AE62+'Aug22'!AF62+'Aug22'!AG62</f>
        <v>0</v>
      </c>
      <c r="H8" s="228">
        <f>'Aug22'!P1</f>
        <v>0</v>
      </c>
      <c r="I8" s="227">
        <f t="shared" si="0"/>
        <v>0</v>
      </c>
      <c r="M8" s="212">
        <f t="shared" si="2"/>
        <v>2305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44834</v>
      </c>
      <c r="C9" s="229">
        <f>Admin!$B$198</f>
        <v>44853</v>
      </c>
      <c r="D9" s="227">
        <f>'Sep22'!T1+'Sep22'!O1</f>
        <v>0</v>
      </c>
      <c r="E9" s="228">
        <f>'Sep22'!N1</f>
        <v>0</v>
      </c>
      <c r="F9" s="228">
        <f>'Sep22'!AD70+'Sep22'!AE70+'Sep22'!AF70+'Sep22'!AG70</f>
        <v>0</v>
      </c>
      <c r="G9" s="228">
        <f>'Sep22'!AE72+'Sep22'!AF72+'Sep22'!AG72</f>
        <v>0</v>
      </c>
      <c r="H9" s="228">
        <f>'Sep22'!P1</f>
        <v>0</v>
      </c>
      <c r="I9" s="227">
        <f t="shared" si="0"/>
        <v>0</v>
      </c>
      <c r="M9" s="212">
        <f t="shared" si="2"/>
        <v>2306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44865</v>
      </c>
      <c r="C10" s="229">
        <f>Admin!$B$229</f>
        <v>44884</v>
      </c>
      <c r="D10" s="227">
        <f>'Oct22'!T1+'Oct22'!O1</f>
        <v>0</v>
      </c>
      <c r="E10" s="228">
        <f>'Oct22'!N1</f>
        <v>0</v>
      </c>
      <c r="F10" s="228">
        <f>'Oct22'!AD60+'Oct22'!AE60+'Oct22'!AF60+'Oct22'!AG60</f>
        <v>0</v>
      </c>
      <c r="G10" s="228">
        <f>'Oct22'!AE62+'Oct22'!AF62+'Oct22'!AG62</f>
        <v>0</v>
      </c>
      <c r="H10" s="228">
        <f>'Oct22'!P1</f>
        <v>0</v>
      </c>
      <c r="I10" s="227">
        <f t="shared" si="0"/>
        <v>0</v>
      </c>
      <c r="M10" s="212">
        <f t="shared" si="2"/>
        <v>2307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44895</v>
      </c>
      <c r="C11" s="229">
        <f>Admin!$B$259</f>
        <v>44914</v>
      </c>
      <c r="D11" s="227">
        <f>'Nov22'!T1+'Nov22'!O1</f>
        <v>0</v>
      </c>
      <c r="E11" s="228">
        <f>'Nov22'!N1</f>
        <v>0</v>
      </c>
      <c r="F11" s="228">
        <f>'Nov22'!AD60+'Nov22'!AE60+'Nov22'!AF60+'Nov22'!AG60</f>
        <v>0</v>
      </c>
      <c r="G11" s="228">
        <f>'Nov22'!AE62+'Nov22'!AF62+'Nov22'!AG62</f>
        <v>0</v>
      </c>
      <c r="H11" s="228">
        <f>'Nov22'!P1</f>
        <v>0</v>
      </c>
      <c r="I11" s="227">
        <f t="shared" si="0"/>
        <v>0</v>
      </c>
      <c r="M11" s="212">
        <f t="shared" si="2"/>
        <v>2308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44926</v>
      </c>
      <c r="C12" s="229">
        <f>Admin!$B$290</f>
        <v>44945</v>
      </c>
      <c r="D12" s="227">
        <f>'Dec22'!T1+'Dec22'!O1</f>
        <v>0</v>
      </c>
      <c r="E12" s="228">
        <f>'Dec22'!N1</f>
        <v>0</v>
      </c>
      <c r="F12" s="228">
        <f>'Dec22'!AD70+'Dec22'!AE70+'Dec22'!AF70+'Dec22'!AG70</f>
        <v>0</v>
      </c>
      <c r="G12" s="228">
        <f>'Dec22'!AE72+'Dec22'!AF72+'Dec22'!AG72</f>
        <v>0</v>
      </c>
      <c r="H12" s="228">
        <f>'Dec22'!P1</f>
        <v>0</v>
      </c>
      <c r="I12" s="227">
        <f t="shared" si="0"/>
        <v>0</v>
      </c>
      <c r="M12" s="212">
        <f t="shared" si="2"/>
        <v>2309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44957</v>
      </c>
      <c r="C13" s="229">
        <f>Admin!$B$321</f>
        <v>44976</v>
      </c>
      <c r="D13" s="227">
        <f>'Jan23'!T1+'Jan23'!O1</f>
        <v>0</v>
      </c>
      <c r="E13" s="228">
        <f>'Jan23'!N1</f>
        <v>0</v>
      </c>
      <c r="F13" s="228">
        <f>'Jan23'!AD60+'Jan23'!AE60+'Jan23'!AF60+'Jan23'!AG60</f>
        <v>0</v>
      </c>
      <c r="G13" s="228">
        <f>'Jan23'!AE62+'Jan23'!AF62+'Jan23'!AG62</f>
        <v>0</v>
      </c>
      <c r="H13" s="228">
        <f>'Jan23'!P1</f>
        <v>0</v>
      </c>
      <c r="I13" s="227">
        <f t="shared" si="0"/>
        <v>0</v>
      </c>
      <c r="M13" s="212">
        <f t="shared" si="2"/>
        <v>2310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44985</v>
      </c>
      <c r="C14" s="229">
        <f>Admin!$B$350</f>
        <v>45005</v>
      </c>
      <c r="D14" s="227">
        <f>'Feb23'!T1+'Feb23'!O1</f>
        <v>0</v>
      </c>
      <c r="E14" s="228">
        <f>'Feb23'!N1</f>
        <v>0</v>
      </c>
      <c r="F14" s="228">
        <f>'Feb23'!AD60+'Feb23'!AE60+'Feb23'!AF60+'Feb23'!AG60</f>
        <v>0</v>
      </c>
      <c r="G14" s="228">
        <f>'Feb23'!AE62+'Feb23'!AF62+'Feb23'!AG62</f>
        <v>0</v>
      </c>
      <c r="H14" s="228">
        <f>'Feb23'!P1</f>
        <v>0</v>
      </c>
      <c r="I14" s="227">
        <f t="shared" si="0"/>
        <v>0</v>
      </c>
      <c r="M14" s="212">
        <f t="shared" si="2"/>
        <v>2311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45016</v>
      </c>
      <c r="C15" s="229">
        <f>Admin!$B$381</f>
        <v>45036</v>
      </c>
      <c r="D15" s="227">
        <f>'Mar23'!T1+'Mar23'!O1</f>
        <v>0</v>
      </c>
      <c r="E15" s="228">
        <f>'Mar23'!N1</f>
        <v>0</v>
      </c>
      <c r="F15" s="228">
        <f>'Mar23'!AD80+'Mar23'!AE80+'Mar23'!AF80+'Mar23'!AG80</f>
        <v>0</v>
      </c>
      <c r="G15" s="228">
        <f>'Mar23'!AE82+'Mar23'!AF82+'Mar23'!AG82</f>
        <v>0</v>
      </c>
      <c r="H15" s="228">
        <f>'Mar23'!P1</f>
        <v>0</v>
      </c>
      <c r="I15" s="227">
        <f t="shared" si="0"/>
        <v>0</v>
      </c>
      <c r="M15" s="212">
        <f t="shared" si="2"/>
        <v>2312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0"/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1" t="s">
        <v>77</v>
      </c>
      <c r="H1" s="492"/>
      <c r="I1" s="493">
        <f>B366</f>
        <v>45021</v>
      </c>
      <c r="J1" s="494"/>
      <c r="K1" s="303"/>
      <c r="L1" s="303"/>
      <c r="M1" s="304"/>
      <c r="N1" s="305" t="str">
        <f>TEXT(YEAR(I1)-1,"0") &amp; "-" &amp; TEXT(YEAR(I1)-2000,"0")</f>
        <v>2022-23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Apr22</v>
      </c>
      <c r="B2" s="308">
        <v>44657</v>
      </c>
      <c r="C2" s="309">
        <v>1</v>
      </c>
      <c r="D2" s="309">
        <v>1</v>
      </c>
      <c r="E2" s="310">
        <f>B2</f>
        <v>44657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Apr22</v>
      </c>
      <c r="B3" s="308">
        <f>B2+1</f>
        <v>44658</v>
      </c>
      <c r="C3" s="309">
        <v>1</v>
      </c>
      <c r="D3" s="309">
        <v>1</v>
      </c>
      <c r="E3" s="311"/>
      <c r="F3" s="312">
        <v>1</v>
      </c>
      <c r="G3" s="303"/>
      <c r="H3" s="495" t="s">
        <v>88</v>
      </c>
      <c r="I3" s="496"/>
      <c r="J3" s="496"/>
      <c r="K3" s="496"/>
      <c r="L3" s="496"/>
      <c r="M3" s="497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Apr22</v>
      </c>
      <c r="B4" s="308">
        <f t="shared" ref="B4:B67" si="1">B3+1</f>
        <v>44659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Apr22</v>
      </c>
      <c r="B5" s="308">
        <f t="shared" si="1"/>
        <v>44660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Apr22</v>
      </c>
      <c r="B6" s="308">
        <f t="shared" si="1"/>
        <v>44661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Apr22</v>
      </c>
      <c r="B7" s="308">
        <f t="shared" si="1"/>
        <v>44662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Apr22</v>
      </c>
      <c r="B8" s="308">
        <f t="shared" si="1"/>
        <v>44663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Apr22</v>
      </c>
      <c r="B9" s="308">
        <f t="shared" si="1"/>
        <v>44664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Apr22</v>
      </c>
      <c r="B10" s="308">
        <f t="shared" si="1"/>
        <v>44665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Apr22</v>
      </c>
      <c r="B11" s="308">
        <f t="shared" si="1"/>
        <v>44666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Apr22</v>
      </c>
      <c r="B12" s="308">
        <f t="shared" si="1"/>
        <v>44667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Apr22</v>
      </c>
      <c r="B13" s="308">
        <f t="shared" si="1"/>
        <v>44668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Apr22</v>
      </c>
      <c r="B14" s="308">
        <f t="shared" si="1"/>
        <v>44669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Apr22</v>
      </c>
      <c r="B15" s="308">
        <f t="shared" si="1"/>
        <v>44670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Apr22</v>
      </c>
      <c r="B16" s="308">
        <f t="shared" si="1"/>
        <v>44671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Apr22</v>
      </c>
      <c r="B17" s="308">
        <f t="shared" si="1"/>
        <v>44672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Apr22</v>
      </c>
      <c r="B18" s="308">
        <f t="shared" si="1"/>
        <v>44673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Apr22</v>
      </c>
      <c r="B19" s="308">
        <f t="shared" si="1"/>
        <v>44674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Apr22</v>
      </c>
      <c r="B20" s="308">
        <f t="shared" si="1"/>
        <v>44675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Apr22</v>
      </c>
      <c r="B21" s="308">
        <f t="shared" si="1"/>
        <v>44676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Apr22</v>
      </c>
      <c r="B22" s="308">
        <f t="shared" si="1"/>
        <v>44677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Apr22</v>
      </c>
      <c r="B23" s="308">
        <f t="shared" si="1"/>
        <v>44678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Apr22</v>
      </c>
      <c r="B24" s="308">
        <f t="shared" si="1"/>
        <v>44679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Apr22</v>
      </c>
      <c r="B25" s="308">
        <f t="shared" si="1"/>
        <v>44680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Apr22</v>
      </c>
      <c r="B26" s="308">
        <f t="shared" si="1"/>
        <v>44681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Apr22</v>
      </c>
      <c r="B27" s="308">
        <f t="shared" si="1"/>
        <v>44682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May22</v>
      </c>
      <c r="B28" s="308">
        <f t="shared" si="1"/>
        <v>44683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May22</v>
      </c>
      <c r="B29" s="308">
        <f t="shared" si="1"/>
        <v>44684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May22</v>
      </c>
      <c r="B30" s="308">
        <f t="shared" si="1"/>
        <v>44685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May22</v>
      </c>
      <c r="B31" s="308">
        <f t="shared" si="1"/>
        <v>44686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May22</v>
      </c>
      <c r="B32" s="308">
        <f t="shared" si="1"/>
        <v>44687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May22</v>
      </c>
      <c r="B33" s="308">
        <f t="shared" si="1"/>
        <v>44688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May22</v>
      </c>
      <c r="B34" s="308">
        <f t="shared" si="1"/>
        <v>44689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May22</v>
      </c>
      <c r="B35" s="308">
        <f t="shared" si="1"/>
        <v>44690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May22</v>
      </c>
      <c r="B36" s="308">
        <f t="shared" si="1"/>
        <v>44691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May22</v>
      </c>
      <c r="B37" s="308">
        <f t="shared" si="1"/>
        <v>44692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May22</v>
      </c>
      <c r="B38" s="308">
        <f t="shared" si="1"/>
        <v>44693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May22</v>
      </c>
      <c r="B39" s="308">
        <f t="shared" si="1"/>
        <v>44694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May22</v>
      </c>
      <c r="B40" s="308">
        <f t="shared" si="1"/>
        <v>44695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May22</v>
      </c>
      <c r="B41" s="308">
        <f t="shared" si="1"/>
        <v>44696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May22</v>
      </c>
      <c r="B42" s="308">
        <f t="shared" si="1"/>
        <v>44697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May22</v>
      </c>
      <c r="B43" s="308">
        <f t="shared" si="1"/>
        <v>44698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May22</v>
      </c>
      <c r="B44" s="308">
        <f t="shared" si="1"/>
        <v>44699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May22</v>
      </c>
      <c r="B45" s="308">
        <f t="shared" si="1"/>
        <v>44700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May22</v>
      </c>
      <c r="B46" s="308">
        <f t="shared" si="1"/>
        <v>44701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May22</v>
      </c>
      <c r="B47" s="308">
        <f t="shared" si="1"/>
        <v>44702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May22</v>
      </c>
      <c r="B48" s="308">
        <f t="shared" si="1"/>
        <v>44703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May22</v>
      </c>
      <c r="B49" s="308">
        <f t="shared" si="1"/>
        <v>44704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May22</v>
      </c>
      <c r="B50" s="308">
        <f t="shared" si="1"/>
        <v>44705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May22</v>
      </c>
      <c r="B51" s="308">
        <f t="shared" si="1"/>
        <v>44706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May22</v>
      </c>
      <c r="B52" s="308">
        <f t="shared" si="1"/>
        <v>44707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May22</v>
      </c>
      <c r="B53" s="308">
        <f t="shared" si="1"/>
        <v>44708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May22</v>
      </c>
      <c r="B54" s="308">
        <f t="shared" si="1"/>
        <v>44709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May22</v>
      </c>
      <c r="B55" s="308">
        <f t="shared" si="1"/>
        <v>44710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Jun22</v>
      </c>
      <c r="B56" s="308">
        <f t="shared" si="1"/>
        <v>44711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Jun22</v>
      </c>
      <c r="B57" s="308">
        <f t="shared" si="1"/>
        <v>44712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Jun22</v>
      </c>
      <c r="B58" s="308">
        <f t="shared" si="1"/>
        <v>44713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Jun22</v>
      </c>
      <c r="B59" s="308">
        <f t="shared" si="1"/>
        <v>44714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Jun22</v>
      </c>
      <c r="B60" s="308">
        <f t="shared" si="1"/>
        <v>44715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Jun22</v>
      </c>
      <c r="B61" s="308">
        <f t="shared" si="1"/>
        <v>44716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Jun22</v>
      </c>
      <c r="B62" s="308">
        <f t="shared" si="1"/>
        <v>44717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Jun22</v>
      </c>
      <c r="B63" s="308">
        <f t="shared" si="1"/>
        <v>44718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Jun22</v>
      </c>
      <c r="B64" s="308">
        <f t="shared" si="1"/>
        <v>44719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Jun22</v>
      </c>
      <c r="B65" s="308">
        <f t="shared" si="1"/>
        <v>44720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Jun22</v>
      </c>
      <c r="B66" s="308">
        <f t="shared" si="1"/>
        <v>44721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Jun22</v>
      </c>
      <c r="B67" s="308">
        <f t="shared" si="1"/>
        <v>44722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Jun22</v>
      </c>
      <c r="B68" s="308">
        <f t="shared" ref="B68:B131" si="3">B67+1</f>
        <v>44723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Jun22</v>
      </c>
      <c r="B69" s="308">
        <f t="shared" si="3"/>
        <v>44724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Jun22</v>
      </c>
      <c r="B70" s="308">
        <f t="shared" si="3"/>
        <v>44725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Jun22</v>
      </c>
      <c r="B71" s="308">
        <f t="shared" si="3"/>
        <v>44726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Jun22</v>
      </c>
      <c r="B72" s="308">
        <f t="shared" si="3"/>
        <v>44727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Jun22</v>
      </c>
      <c r="B73" s="308">
        <f t="shared" si="3"/>
        <v>44728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Jun22</v>
      </c>
      <c r="B74" s="308">
        <f t="shared" si="3"/>
        <v>44729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Jun22</v>
      </c>
      <c r="B75" s="308">
        <f t="shared" si="3"/>
        <v>44730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Jun22</v>
      </c>
      <c r="B76" s="308">
        <f t="shared" si="3"/>
        <v>44731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Jun22</v>
      </c>
      <c r="B77" s="308">
        <f t="shared" si="3"/>
        <v>44732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Jun22</v>
      </c>
      <c r="B78" s="308">
        <f t="shared" si="3"/>
        <v>44733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Jun22</v>
      </c>
      <c r="B79" s="308">
        <f t="shared" si="3"/>
        <v>44734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Jun22</v>
      </c>
      <c r="B80" s="308">
        <f t="shared" si="3"/>
        <v>44735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Jun22</v>
      </c>
      <c r="B81" s="308">
        <f t="shared" si="3"/>
        <v>44736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Jun22</v>
      </c>
      <c r="B82" s="308">
        <f t="shared" si="3"/>
        <v>44737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Jun22</v>
      </c>
      <c r="B83" s="308">
        <f t="shared" si="3"/>
        <v>44738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Jun22</v>
      </c>
      <c r="B84" s="308">
        <f t="shared" si="3"/>
        <v>44739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Jun22</v>
      </c>
      <c r="B85" s="308">
        <f t="shared" si="3"/>
        <v>44740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Jun22</v>
      </c>
      <c r="B86" s="308">
        <f t="shared" si="3"/>
        <v>44741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Jun22</v>
      </c>
      <c r="B87" s="308">
        <f t="shared" si="3"/>
        <v>44742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Jun22</v>
      </c>
      <c r="B88" s="308">
        <f t="shared" si="3"/>
        <v>44743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Jun22</v>
      </c>
      <c r="B89" s="308">
        <f t="shared" si="3"/>
        <v>44744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Jun22</v>
      </c>
      <c r="B90" s="308">
        <f t="shared" si="3"/>
        <v>44745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Jul22</v>
      </c>
      <c r="B91" s="308">
        <f t="shared" si="3"/>
        <v>44746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Jul22</v>
      </c>
      <c r="B92" s="308">
        <f t="shared" si="3"/>
        <v>44747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Jul22</v>
      </c>
      <c r="B93" s="308">
        <f t="shared" si="3"/>
        <v>44748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Jul22</v>
      </c>
      <c r="B94" s="308">
        <f t="shared" si="3"/>
        <v>44749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Jul22</v>
      </c>
      <c r="B95" s="308">
        <f t="shared" si="3"/>
        <v>44750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Jul22</v>
      </c>
      <c r="B96" s="308">
        <f t="shared" si="3"/>
        <v>44751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Jul22</v>
      </c>
      <c r="B97" s="308">
        <f t="shared" si="3"/>
        <v>44752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Jul22</v>
      </c>
      <c r="B98" s="308">
        <f t="shared" si="3"/>
        <v>44753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Jul22</v>
      </c>
      <c r="B99" s="308">
        <f t="shared" si="3"/>
        <v>44754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Jul22</v>
      </c>
      <c r="B100" s="308">
        <f t="shared" si="3"/>
        <v>44755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Jul22</v>
      </c>
      <c r="B101" s="308">
        <f t="shared" si="3"/>
        <v>44756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Jul22</v>
      </c>
      <c r="B102" s="308">
        <f t="shared" si="3"/>
        <v>44757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Jul22</v>
      </c>
      <c r="B103" s="308">
        <f t="shared" si="3"/>
        <v>44758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Jul22</v>
      </c>
      <c r="B104" s="308">
        <f t="shared" si="3"/>
        <v>44759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Jul22</v>
      </c>
      <c r="B105" s="308">
        <f t="shared" si="3"/>
        <v>44760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Jul22</v>
      </c>
      <c r="B106" s="308">
        <f t="shared" si="3"/>
        <v>44761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Jul22</v>
      </c>
      <c r="B107" s="308">
        <f t="shared" si="3"/>
        <v>44762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Jul22</v>
      </c>
      <c r="B108" s="308">
        <f t="shared" si="3"/>
        <v>44763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Jul22</v>
      </c>
      <c r="B109" s="308">
        <f t="shared" si="3"/>
        <v>44764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Jul22</v>
      </c>
      <c r="B110" s="308">
        <f t="shared" si="3"/>
        <v>44765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Jul22</v>
      </c>
      <c r="B111" s="308">
        <f t="shared" si="3"/>
        <v>44766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Jul22</v>
      </c>
      <c r="B112" s="308">
        <f t="shared" si="3"/>
        <v>44767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Jul22</v>
      </c>
      <c r="B113" s="308">
        <f t="shared" si="3"/>
        <v>44768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Jul22</v>
      </c>
      <c r="B114" s="308">
        <f t="shared" si="3"/>
        <v>44769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Jul22</v>
      </c>
      <c r="B115" s="308">
        <f t="shared" si="3"/>
        <v>44770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Jul22</v>
      </c>
      <c r="B116" s="308">
        <f t="shared" si="3"/>
        <v>44771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Jul22</v>
      </c>
      <c r="B117" s="308">
        <f t="shared" si="3"/>
        <v>44772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Jul22</v>
      </c>
      <c r="B118" s="308">
        <f t="shared" si="3"/>
        <v>44773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Aug22</v>
      </c>
      <c r="B119" s="308">
        <f t="shared" si="3"/>
        <v>44774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Aug22</v>
      </c>
      <c r="B120" s="308">
        <f t="shared" si="3"/>
        <v>44775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Aug22</v>
      </c>
      <c r="B121" s="308">
        <f t="shared" si="3"/>
        <v>44776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Aug22</v>
      </c>
      <c r="B122" s="308">
        <f t="shared" si="3"/>
        <v>44777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Aug22</v>
      </c>
      <c r="B123" s="308">
        <f t="shared" si="3"/>
        <v>44778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Aug22</v>
      </c>
      <c r="B124" s="308">
        <f t="shared" si="3"/>
        <v>44779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Aug22</v>
      </c>
      <c r="B125" s="308">
        <f t="shared" si="3"/>
        <v>44780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Aug22</v>
      </c>
      <c r="B126" s="308">
        <f t="shared" si="3"/>
        <v>44781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Aug22</v>
      </c>
      <c r="B127" s="308">
        <f t="shared" si="3"/>
        <v>44782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Aug22</v>
      </c>
      <c r="B128" s="308">
        <f t="shared" si="3"/>
        <v>44783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Aug22</v>
      </c>
      <c r="B129" s="308">
        <f t="shared" si="3"/>
        <v>44784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Aug22</v>
      </c>
      <c r="B130" s="308">
        <f t="shared" si="3"/>
        <v>44785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Aug22</v>
      </c>
      <c r="B131" s="308">
        <f t="shared" si="3"/>
        <v>44786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Aug22</v>
      </c>
      <c r="B132" s="308">
        <f t="shared" ref="B132:B195" si="5">B131+1</f>
        <v>44787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Aug22</v>
      </c>
      <c r="B133" s="308">
        <f t="shared" si="5"/>
        <v>44788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Aug22</v>
      </c>
      <c r="B134" s="308">
        <f t="shared" si="5"/>
        <v>44789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Aug22</v>
      </c>
      <c r="B135" s="308">
        <f t="shared" si="5"/>
        <v>44790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Aug22</v>
      </c>
      <c r="B136" s="308">
        <f t="shared" si="5"/>
        <v>44791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Aug22</v>
      </c>
      <c r="B137" s="308">
        <f t="shared" si="5"/>
        <v>44792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Aug22</v>
      </c>
      <c r="B138" s="308">
        <f t="shared" si="5"/>
        <v>44793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Aug22</v>
      </c>
      <c r="B139" s="308">
        <f t="shared" si="5"/>
        <v>44794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Aug22</v>
      </c>
      <c r="B140" s="308">
        <f t="shared" si="5"/>
        <v>44795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Aug22</v>
      </c>
      <c r="B141" s="308">
        <f t="shared" si="5"/>
        <v>44796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Aug22</v>
      </c>
      <c r="B142" s="308">
        <f t="shared" si="5"/>
        <v>44797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Aug22</v>
      </c>
      <c r="B143" s="308">
        <f t="shared" si="5"/>
        <v>44798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Aug22</v>
      </c>
      <c r="B144" s="308">
        <f t="shared" si="5"/>
        <v>44799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Aug22</v>
      </c>
      <c r="B145" s="308">
        <f t="shared" si="5"/>
        <v>44800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Aug22</v>
      </c>
      <c r="B146" s="308">
        <f t="shared" si="5"/>
        <v>44801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Sep22</v>
      </c>
      <c r="B147" s="308">
        <f t="shared" si="5"/>
        <v>44802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Sep22</v>
      </c>
      <c r="B148" s="308">
        <f t="shared" si="5"/>
        <v>44803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Sep22</v>
      </c>
      <c r="B149" s="308">
        <f t="shared" si="5"/>
        <v>44804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Sep22</v>
      </c>
      <c r="B150" s="308">
        <f t="shared" si="5"/>
        <v>44805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Sep22</v>
      </c>
      <c r="B151" s="308">
        <f t="shared" si="5"/>
        <v>44806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Sep22</v>
      </c>
      <c r="B152" s="308">
        <f t="shared" si="5"/>
        <v>44807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Sep22</v>
      </c>
      <c r="B153" s="308">
        <f t="shared" si="5"/>
        <v>44808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Sep22</v>
      </c>
      <c r="B154" s="308">
        <f t="shared" si="5"/>
        <v>44809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Sep22</v>
      </c>
      <c r="B155" s="322">
        <f t="shared" si="5"/>
        <v>44810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Sep22</v>
      </c>
      <c r="B156" s="308">
        <f t="shared" si="5"/>
        <v>44811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Sep22</v>
      </c>
      <c r="B157" s="308">
        <f t="shared" si="5"/>
        <v>44812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Sep22</v>
      </c>
      <c r="B158" s="308">
        <f t="shared" si="5"/>
        <v>44813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Sep22</v>
      </c>
      <c r="B159" s="308">
        <f t="shared" si="5"/>
        <v>44814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Sep22</v>
      </c>
      <c r="B160" s="308">
        <f t="shared" si="5"/>
        <v>44815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Sep22</v>
      </c>
      <c r="B161" s="308">
        <f t="shared" si="5"/>
        <v>44816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Sep22</v>
      </c>
      <c r="B162" s="308">
        <f t="shared" si="5"/>
        <v>44817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Sep22</v>
      </c>
      <c r="B163" s="308">
        <f t="shared" si="5"/>
        <v>44818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Sep22</v>
      </c>
      <c r="B164" s="308">
        <f t="shared" si="5"/>
        <v>44819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Sep22</v>
      </c>
      <c r="B165" s="308">
        <f t="shared" si="5"/>
        <v>44820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Sep22</v>
      </c>
      <c r="B166" s="308">
        <f t="shared" si="5"/>
        <v>44821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Sep22</v>
      </c>
      <c r="B167" s="308">
        <f t="shared" si="5"/>
        <v>44822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Sep22</v>
      </c>
      <c r="B168" s="308">
        <f t="shared" si="5"/>
        <v>44823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Sep22</v>
      </c>
      <c r="B169" s="308">
        <f t="shared" si="5"/>
        <v>44824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Sep22</v>
      </c>
      <c r="B170" s="308">
        <f t="shared" si="5"/>
        <v>44825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Sep22</v>
      </c>
      <c r="B171" s="308">
        <f t="shared" si="5"/>
        <v>44826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Sep22</v>
      </c>
      <c r="B172" s="308">
        <f t="shared" si="5"/>
        <v>44827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Sep22</v>
      </c>
      <c r="B173" s="308">
        <f t="shared" si="5"/>
        <v>44828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Sep22</v>
      </c>
      <c r="B174" s="308">
        <f t="shared" si="5"/>
        <v>44829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Sep22</v>
      </c>
      <c r="B175" s="308">
        <f t="shared" si="5"/>
        <v>44830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Sep22</v>
      </c>
      <c r="B176" s="308">
        <f t="shared" si="5"/>
        <v>44831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Sep22</v>
      </c>
      <c r="B177" s="308">
        <f t="shared" si="5"/>
        <v>44832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Sep22</v>
      </c>
      <c r="B178" s="308">
        <f t="shared" si="5"/>
        <v>44833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Sep22</v>
      </c>
      <c r="B179" s="308">
        <f t="shared" si="5"/>
        <v>44834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Sep22</v>
      </c>
      <c r="B180" s="308">
        <f t="shared" si="5"/>
        <v>44835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Sep22</v>
      </c>
      <c r="B181" s="308">
        <f t="shared" si="5"/>
        <v>44836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Oct22</v>
      </c>
      <c r="B182" s="308">
        <f t="shared" si="5"/>
        <v>44837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Oct22</v>
      </c>
      <c r="B183" s="308">
        <f t="shared" si="5"/>
        <v>44838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Oct22</v>
      </c>
      <c r="B184" s="308">
        <f t="shared" si="5"/>
        <v>44839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Oct22</v>
      </c>
      <c r="B185" s="322">
        <f t="shared" si="5"/>
        <v>44840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Oct22</v>
      </c>
      <c r="B186" s="308">
        <f t="shared" si="5"/>
        <v>44841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Oct22</v>
      </c>
      <c r="B187" s="308">
        <f t="shared" si="5"/>
        <v>44842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Oct22</v>
      </c>
      <c r="B188" s="308">
        <f t="shared" si="5"/>
        <v>44843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Oct22</v>
      </c>
      <c r="B189" s="308">
        <f t="shared" si="5"/>
        <v>44844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Oct22</v>
      </c>
      <c r="B190" s="308">
        <f t="shared" si="5"/>
        <v>44845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Oct22</v>
      </c>
      <c r="B191" s="308">
        <f t="shared" si="5"/>
        <v>44846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Oct22</v>
      </c>
      <c r="B192" s="308">
        <f t="shared" si="5"/>
        <v>44847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Oct22</v>
      </c>
      <c r="B193" s="308">
        <f t="shared" si="5"/>
        <v>44848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Oct22</v>
      </c>
      <c r="B194" s="308">
        <f t="shared" si="5"/>
        <v>44849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Oct22</v>
      </c>
      <c r="B195" s="308">
        <f t="shared" si="5"/>
        <v>44850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Oct22</v>
      </c>
      <c r="B196" s="308">
        <f t="shared" ref="B196:B259" si="7">B195+1</f>
        <v>44851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Oct22</v>
      </c>
      <c r="B197" s="308">
        <f t="shared" si="7"/>
        <v>44852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Oct22</v>
      </c>
      <c r="B198" s="308">
        <f t="shared" si="7"/>
        <v>44853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Oct22</v>
      </c>
      <c r="B199" s="308">
        <f t="shared" si="7"/>
        <v>44854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Oct22</v>
      </c>
      <c r="B200" s="308">
        <f t="shared" si="7"/>
        <v>44855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Oct22</v>
      </c>
      <c r="B201" s="308">
        <f t="shared" si="7"/>
        <v>44856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Oct22</v>
      </c>
      <c r="B202" s="308">
        <f t="shared" si="7"/>
        <v>44857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Oct22</v>
      </c>
      <c r="B203" s="308">
        <f t="shared" si="7"/>
        <v>44858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Oct22</v>
      </c>
      <c r="B204" s="308">
        <f t="shared" si="7"/>
        <v>44859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Oct22</v>
      </c>
      <c r="B205" s="308">
        <f t="shared" si="7"/>
        <v>44860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Oct22</v>
      </c>
      <c r="B206" s="308">
        <f t="shared" si="7"/>
        <v>44861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Oct22</v>
      </c>
      <c r="B207" s="308">
        <f t="shared" si="7"/>
        <v>44862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Oct22</v>
      </c>
      <c r="B208" s="308">
        <f t="shared" si="7"/>
        <v>44863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Oct22</v>
      </c>
      <c r="B209" s="308">
        <f t="shared" si="7"/>
        <v>44864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Nov22</v>
      </c>
      <c r="B210" s="308">
        <f t="shared" si="7"/>
        <v>44865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Nov22</v>
      </c>
      <c r="B211" s="308">
        <f t="shared" si="7"/>
        <v>44866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Nov22</v>
      </c>
      <c r="B212" s="308">
        <f t="shared" si="7"/>
        <v>44867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Nov22</v>
      </c>
      <c r="B213" s="308">
        <f t="shared" si="7"/>
        <v>44868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Nov22</v>
      </c>
      <c r="B214" s="308">
        <f t="shared" si="7"/>
        <v>44869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Nov22</v>
      </c>
      <c r="B215" s="308">
        <f t="shared" si="7"/>
        <v>44870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Nov22</v>
      </c>
      <c r="B216" s="322">
        <f t="shared" si="7"/>
        <v>44871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Nov22</v>
      </c>
      <c r="B217" s="308">
        <f t="shared" si="7"/>
        <v>44872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Nov22</v>
      </c>
      <c r="B218" s="308">
        <f t="shared" si="7"/>
        <v>44873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Nov22</v>
      </c>
      <c r="B219" s="308">
        <f t="shared" si="7"/>
        <v>44874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Nov22</v>
      </c>
      <c r="B220" s="308">
        <f t="shared" si="7"/>
        <v>44875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Nov22</v>
      </c>
      <c r="B221" s="308">
        <f t="shared" si="7"/>
        <v>44876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Nov22</v>
      </c>
      <c r="B222" s="308">
        <f t="shared" si="7"/>
        <v>44877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Nov22</v>
      </c>
      <c r="B223" s="308">
        <f t="shared" si="7"/>
        <v>44878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Nov22</v>
      </c>
      <c r="B224" s="308">
        <f t="shared" si="7"/>
        <v>44879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Nov22</v>
      </c>
      <c r="B225" s="308">
        <f t="shared" si="7"/>
        <v>44880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Nov22</v>
      </c>
      <c r="B226" s="308">
        <f t="shared" si="7"/>
        <v>44881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Nov22</v>
      </c>
      <c r="B227" s="308">
        <f t="shared" si="7"/>
        <v>44882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Nov22</v>
      </c>
      <c r="B228" s="308">
        <f t="shared" si="7"/>
        <v>44883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Nov22</v>
      </c>
      <c r="B229" s="308">
        <f t="shared" si="7"/>
        <v>44884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Nov22</v>
      </c>
      <c r="B230" s="308">
        <f t="shared" si="7"/>
        <v>44885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Nov22</v>
      </c>
      <c r="B231" s="308">
        <f t="shared" si="7"/>
        <v>44886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Nov22</v>
      </c>
      <c r="B232" s="308">
        <f t="shared" si="7"/>
        <v>44887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Nov22</v>
      </c>
      <c r="B233" s="308">
        <f t="shared" si="7"/>
        <v>44888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Nov22</v>
      </c>
      <c r="B234" s="308">
        <f t="shared" si="7"/>
        <v>44889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Nov22</v>
      </c>
      <c r="B235" s="308">
        <f t="shared" si="7"/>
        <v>44890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Nov22</v>
      </c>
      <c r="B236" s="308">
        <f t="shared" si="7"/>
        <v>44891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Nov22</v>
      </c>
      <c r="B237" s="308">
        <f t="shared" si="7"/>
        <v>44892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Dec22</v>
      </c>
      <c r="B238" s="308">
        <f t="shared" si="7"/>
        <v>44893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Dec22</v>
      </c>
      <c r="B239" s="308">
        <f t="shared" si="7"/>
        <v>44894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Dec22</v>
      </c>
      <c r="B240" s="308">
        <f t="shared" si="7"/>
        <v>44895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Dec22</v>
      </c>
      <c r="B241" s="308">
        <f t="shared" si="7"/>
        <v>44896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Dec22</v>
      </c>
      <c r="B242" s="308">
        <f t="shared" si="7"/>
        <v>44897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Dec22</v>
      </c>
      <c r="B243" s="308">
        <f t="shared" si="7"/>
        <v>44898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Dec22</v>
      </c>
      <c r="B244" s="308">
        <f t="shared" si="7"/>
        <v>44899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Dec22</v>
      </c>
      <c r="B245" s="308">
        <f t="shared" si="7"/>
        <v>44900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Dec22</v>
      </c>
      <c r="B246" s="322">
        <f t="shared" si="7"/>
        <v>44901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Dec22</v>
      </c>
      <c r="B247" s="308">
        <f t="shared" si="7"/>
        <v>44902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Dec22</v>
      </c>
      <c r="B248" s="308">
        <f t="shared" si="7"/>
        <v>44903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Dec22</v>
      </c>
      <c r="B249" s="308">
        <f t="shared" si="7"/>
        <v>44904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Dec22</v>
      </c>
      <c r="B250" s="308">
        <f t="shared" si="7"/>
        <v>44905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Dec22</v>
      </c>
      <c r="B251" s="308">
        <f t="shared" si="7"/>
        <v>44906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Dec22</v>
      </c>
      <c r="B252" s="308">
        <f t="shared" si="7"/>
        <v>44907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Dec22</v>
      </c>
      <c r="B253" s="308">
        <f t="shared" si="7"/>
        <v>44908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Dec22</v>
      </c>
      <c r="B254" s="308">
        <f t="shared" si="7"/>
        <v>44909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Dec22</v>
      </c>
      <c r="B255" s="308">
        <f t="shared" si="7"/>
        <v>44910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Dec22</v>
      </c>
      <c r="B256" s="308">
        <f t="shared" si="7"/>
        <v>44911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Dec22</v>
      </c>
      <c r="B257" s="308">
        <f t="shared" si="7"/>
        <v>44912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Dec22</v>
      </c>
      <c r="B258" s="308">
        <f t="shared" si="7"/>
        <v>44913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Dec22</v>
      </c>
      <c r="B259" s="308">
        <f t="shared" si="7"/>
        <v>44914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Dec22</v>
      </c>
      <c r="B260" s="308">
        <f t="shared" ref="B260:B323" si="9">B259+1</f>
        <v>44915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Dec22</v>
      </c>
      <c r="B261" s="308">
        <f t="shared" si="9"/>
        <v>44916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Dec22</v>
      </c>
      <c r="B262" s="308">
        <f t="shared" si="9"/>
        <v>44917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Dec22</v>
      </c>
      <c r="B263" s="308">
        <f t="shared" si="9"/>
        <v>44918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Dec22</v>
      </c>
      <c r="B264" s="308">
        <f t="shared" si="9"/>
        <v>44919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Dec22</v>
      </c>
      <c r="B265" s="308">
        <f t="shared" si="9"/>
        <v>44920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Dec22</v>
      </c>
      <c r="B266" s="308">
        <f t="shared" si="9"/>
        <v>44921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Dec22</v>
      </c>
      <c r="B267" s="308">
        <f t="shared" si="9"/>
        <v>44922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Dec22</v>
      </c>
      <c r="B268" s="308">
        <f t="shared" si="9"/>
        <v>44923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Dec22</v>
      </c>
      <c r="B269" s="308">
        <f t="shared" si="9"/>
        <v>44924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Dec22</v>
      </c>
      <c r="B270" s="308">
        <f t="shared" si="9"/>
        <v>44925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Dec22</v>
      </c>
      <c r="B271" s="308">
        <f t="shared" si="9"/>
        <v>44926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Dec22</v>
      </c>
      <c r="B272" s="308">
        <f t="shared" si="9"/>
        <v>44927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Jan23</v>
      </c>
      <c r="B273" s="308">
        <f t="shared" si="9"/>
        <v>44928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Jan23</v>
      </c>
      <c r="B274" s="308">
        <f t="shared" si="9"/>
        <v>44929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Jan23</v>
      </c>
      <c r="B275" s="308">
        <f t="shared" si="9"/>
        <v>44930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Jan23</v>
      </c>
      <c r="B276" s="322">
        <f t="shared" si="9"/>
        <v>44931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Jan23</v>
      </c>
      <c r="B277" s="322">
        <f t="shared" si="9"/>
        <v>44932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Jan23</v>
      </c>
      <c r="B278" s="308">
        <f t="shared" si="9"/>
        <v>44933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Jan23</v>
      </c>
      <c r="B279" s="308">
        <f t="shared" si="9"/>
        <v>44934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Jan23</v>
      </c>
      <c r="B280" s="308">
        <f t="shared" si="9"/>
        <v>44935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Jan23</v>
      </c>
      <c r="B281" s="308">
        <f t="shared" si="9"/>
        <v>44936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Jan23</v>
      </c>
      <c r="B282" s="308">
        <f t="shared" si="9"/>
        <v>44937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Jan23</v>
      </c>
      <c r="B283" s="308">
        <f t="shared" si="9"/>
        <v>44938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Jan23</v>
      </c>
      <c r="B284" s="308">
        <f t="shared" si="9"/>
        <v>44939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Jan23</v>
      </c>
      <c r="B285" s="308">
        <f t="shared" si="9"/>
        <v>44940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Jan23</v>
      </c>
      <c r="B286" s="308">
        <f t="shared" si="9"/>
        <v>44941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Jan23</v>
      </c>
      <c r="B287" s="308">
        <f t="shared" si="9"/>
        <v>44942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Jan23</v>
      </c>
      <c r="B288" s="308">
        <f t="shared" si="9"/>
        <v>44943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Jan23</v>
      </c>
      <c r="B289" s="308">
        <f t="shared" si="9"/>
        <v>44944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Jan23</v>
      </c>
      <c r="B290" s="308">
        <f t="shared" si="9"/>
        <v>44945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Jan23</v>
      </c>
      <c r="B291" s="308">
        <f t="shared" si="9"/>
        <v>44946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Jan23</v>
      </c>
      <c r="B292" s="308">
        <f t="shared" si="9"/>
        <v>44947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Jan23</v>
      </c>
      <c r="B293" s="308">
        <f t="shared" si="9"/>
        <v>44948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Jan23</v>
      </c>
      <c r="B294" s="308">
        <f t="shared" si="9"/>
        <v>44949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Jan23</v>
      </c>
      <c r="B295" s="308">
        <f t="shared" si="9"/>
        <v>44950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Jan23</v>
      </c>
      <c r="B296" s="308">
        <f t="shared" si="9"/>
        <v>44951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Jan23</v>
      </c>
      <c r="B297" s="308">
        <f t="shared" si="9"/>
        <v>44952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Jan23</v>
      </c>
      <c r="B298" s="308">
        <f t="shared" si="9"/>
        <v>44953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Jan23</v>
      </c>
      <c r="B299" s="308">
        <f t="shared" si="9"/>
        <v>44954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Jan23</v>
      </c>
      <c r="B300" s="308">
        <f t="shared" si="9"/>
        <v>44955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Feb23</v>
      </c>
      <c r="B301" s="308">
        <f t="shared" si="9"/>
        <v>44956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Feb23</v>
      </c>
      <c r="B302" s="308">
        <f t="shared" si="9"/>
        <v>44957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Feb23</v>
      </c>
      <c r="B303" s="308">
        <f t="shared" si="9"/>
        <v>44958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Feb23</v>
      </c>
      <c r="B304" s="308">
        <f t="shared" si="9"/>
        <v>44959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Feb23</v>
      </c>
      <c r="B305" s="308">
        <f t="shared" si="9"/>
        <v>44960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Feb23</v>
      </c>
      <c r="B306" s="308">
        <f t="shared" si="9"/>
        <v>44961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Feb23</v>
      </c>
      <c r="B307" s="308">
        <f t="shared" si="9"/>
        <v>44962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Feb23</v>
      </c>
      <c r="B308" s="322">
        <f t="shared" si="9"/>
        <v>44963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Feb23</v>
      </c>
      <c r="B309" s="308">
        <f t="shared" si="9"/>
        <v>44964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Feb23</v>
      </c>
      <c r="B310" s="308">
        <f t="shared" si="9"/>
        <v>44965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Feb23</v>
      </c>
      <c r="B311" s="308">
        <f t="shared" si="9"/>
        <v>44966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Feb23</v>
      </c>
      <c r="B312" s="308">
        <f t="shared" si="9"/>
        <v>44967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Feb23</v>
      </c>
      <c r="B313" s="308">
        <f t="shared" si="9"/>
        <v>44968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Feb23</v>
      </c>
      <c r="B314" s="308">
        <f t="shared" si="9"/>
        <v>44969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Feb23</v>
      </c>
      <c r="B315" s="308">
        <f t="shared" si="9"/>
        <v>44970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Feb23</v>
      </c>
      <c r="B316" s="308">
        <f t="shared" si="9"/>
        <v>44971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Feb23</v>
      </c>
      <c r="B317" s="308">
        <f t="shared" si="9"/>
        <v>44972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Feb23</v>
      </c>
      <c r="B318" s="308">
        <f t="shared" si="9"/>
        <v>44973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Feb23</v>
      </c>
      <c r="B319" s="308">
        <f t="shared" si="9"/>
        <v>44974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Feb23</v>
      </c>
      <c r="B320" s="308">
        <f t="shared" si="9"/>
        <v>44975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Feb23</v>
      </c>
      <c r="B321" s="308">
        <f t="shared" si="9"/>
        <v>44976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Feb23</v>
      </c>
      <c r="B322" s="308">
        <f t="shared" si="9"/>
        <v>44977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Feb23</v>
      </c>
      <c r="B323" s="308">
        <f t="shared" si="9"/>
        <v>44978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Feb23</v>
      </c>
      <c r="B324" s="308">
        <f t="shared" ref="B324:B381" si="11">B323+1</f>
        <v>44979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Feb23</v>
      </c>
      <c r="B325" s="308">
        <f t="shared" si="11"/>
        <v>44980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Feb23</v>
      </c>
      <c r="B326" s="308">
        <f t="shared" si="11"/>
        <v>44981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Feb23</v>
      </c>
      <c r="B327" s="308">
        <f t="shared" si="11"/>
        <v>44982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Feb23</v>
      </c>
      <c r="B328" s="308">
        <f t="shared" si="11"/>
        <v>44983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Mar23</v>
      </c>
      <c r="B329" s="308">
        <f t="shared" si="11"/>
        <v>44984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Mar23</v>
      </c>
      <c r="B330" s="308">
        <f t="shared" si="11"/>
        <v>44985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Mar23</v>
      </c>
      <c r="B331" s="308">
        <f t="shared" si="11"/>
        <v>44986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Mar23</v>
      </c>
      <c r="B332" s="308">
        <f t="shared" si="11"/>
        <v>44987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Mar23</v>
      </c>
      <c r="B333" s="308">
        <f t="shared" si="11"/>
        <v>44988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Mar23</v>
      </c>
      <c r="B334" s="308">
        <f t="shared" si="11"/>
        <v>44989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Mar23</v>
      </c>
      <c r="B335" s="308">
        <f t="shared" si="11"/>
        <v>44990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Mar23</v>
      </c>
      <c r="B336" s="322">
        <f t="shared" si="11"/>
        <v>44991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Mar23</v>
      </c>
      <c r="B337" s="308">
        <f t="shared" si="11"/>
        <v>44992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Mar23</v>
      </c>
      <c r="B338" s="308">
        <f t="shared" si="11"/>
        <v>44993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Mar23</v>
      </c>
      <c r="B339" s="308">
        <f t="shared" si="11"/>
        <v>44994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Mar23</v>
      </c>
      <c r="B340" s="308">
        <f t="shared" si="11"/>
        <v>44995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Mar23</v>
      </c>
      <c r="B341" s="308">
        <f t="shared" si="11"/>
        <v>44996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Mar23</v>
      </c>
      <c r="B342" s="308">
        <f t="shared" si="11"/>
        <v>44997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Mar23</v>
      </c>
      <c r="B343" s="308">
        <f t="shared" si="11"/>
        <v>44998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Mar23</v>
      </c>
      <c r="B344" s="308">
        <f t="shared" si="11"/>
        <v>44999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Mar23</v>
      </c>
      <c r="B345" s="308">
        <f t="shared" si="11"/>
        <v>45000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Mar23</v>
      </c>
      <c r="B346" s="308">
        <f t="shared" si="11"/>
        <v>45001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Mar23</v>
      </c>
      <c r="B347" s="308">
        <f t="shared" si="11"/>
        <v>45002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Mar23</v>
      </c>
      <c r="B348" s="308">
        <f t="shared" si="11"/>
        <v>45003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Mar23</v>
      </c>
      <c r="B349" s="308">
        <f t="shared" si="11"/>
        <v>45004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Mar23</v>
      </c>
      <c r="B350" s="308">
        <f t="shared" si="11"/>
        <v>45005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Mar23</v>
      </c>
      <c r="B351" s="308">
        <f t="shared" si="11"/>
        <v>45006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Mar23</v>
      </c>
      <c r="B352" s="308">
        <f t="shared" si="11"/>
        <v>45007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Mar23</v>
      </c>
      <c r="B353" s="308">
        <f t="shared" si="11"/>
        <v>45008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Mar23</v>
      </c>
      <c r="B354" s="308">
        <f t="shared" si="11"/>
        <v>45009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Mar23</v>
      </c>
      <c r="B355" s="308">
        <f t="shared" si="11"/>
        <v>45010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Mar23</v>
      </c>
      <c r="B356" s="308">
        <f t="shared" si="11"/>
        <v>45011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Mar23</v>
      </c>
      <c r="B357" s="308">
        <f t="shared" si="11"/>
        <v>45012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Mar23</v>
      </c>
      <c r="B358" s="308">
        <f t="shared" si="11"/>
        <v>45013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Mar23</v>
      </c>
      <c r="B359" s="308">
        <f t="shared" si="11"/>
        <v>45014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Mar23</v>
      </c>
      <c r="B360" s="308">
        <f t="shared" si="11"/>
        <v>45015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Mar23</v>
      </c>
      <c r="B361" s="308">
        <f t="shared" si="11"/>
        <v>45016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Mar23</v>
      </c>
      <c r="B362" s="308">
        <f t="shared" si="11"/>
        <v>45017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Mar23</v>
      </c>
      <c r="B363" s="308">
        <f t="shared" si="11"/>
        <v>45018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Mar23</v>
      </c>
      <c r="B364" s="308">
        <f t="shared" si="11"/>
        <v>45019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Mar23</v>
      </c>
      <c r="B365" s="308">
        <f t="shared" si="11"/>
        <v>45020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Mar23</v>
      </c>
      <c r="B366" s="308">
        <f t="shared" si="11"/>
        <v>45021</v>
      </c>
      <c r="C366" s="309">
        <v>53</v>
      </c>
      <c r="D366" s="309">
        <v>12</v>
      </c>
      <c r="E366" s="310">
        <f>B366</f>
        <v>45021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Mar23</v>
      </c>
      <c r="B367" s="308">
        <f t="shared" si="11"/>
        <v>45022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Mar23</v>
      </c>
      <c r="B368" s="308">
        <f t="shared" si="11"/>
        <v>45023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Mar23</v>
      </c>
      <c r="B369" s="308">
        <f t="shared" si="11"/>
        <v>45024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Mar23</v>
      </c>
      <c r="B370" s="308">
        <f t="shared" si="11"/>
        <v>45025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Mar23</v>
      </c>
      <c r="B371" s="308">
        <f t="shared" si="11"/>
        <v>45026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Mar23</v>
      </c>
      <c r="B372" s="308">
        <f t="shared" si="11"/>
        <v>45027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Mar23</v>
      </c>
      <c r="B373" s="308">
        <f t="shared" si="11"/>
        <v>45028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Mar23</v>
      </c>
      <c r="B374" s="308">
        <f t="shared" si="11"/>
        <v>45029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Mar23</v>
      </c>
      <c r="B375" s="308">
        <f t="shared" si="11"/>
        <v>45030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Mar23</v>
      </c>
      <c r="B376" s="308">
        <f t="shared" si="11"/>
        <v>45031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Mar23</v>
      </c>
      <c r="B377" s="308">
        <f t="shared" si="11"/>
        <v>45032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Mar23</v>
      </c>
      <c r="B378" s="308">
        <f t="shared" si="11"/>
        <v>45033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Mar23</v>
      </c>
      <c r="B379" s="308">
        <f t="shared" si="11"/>
        <v>45034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Mar23</v>
      </c>
      <c r="B380" s="308">
        <f t="shared" si="11"/>
        <v>45035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Mar23</v>
      </c>
      <c r="B381" s="308">
        <f t="shared" si="11"/>
        <v>45036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381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381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">
        <v>105</v>
      </c>
      <c r="I3" s="366" t="s">
        <v>43</v>
      </c>
      <c r="J3" s="366" t="s">
        <v>44</v>
      </c>
      <c r="K3" s="383" t="s">
        <v>48</v>
      </c>
      <c r="L3" s="383" t="s">
        <v>31</v>
      </c>
      <c r="M3" s="372" t="s">
        <v>46</v>
      </c>
      <c r="N3" s="366" t="s">
        <v>1</v>
      </c>
      <c r="O3" s="374" t="s">
        <v>26</v>
      </c>
      <c r="P3" s="366" t="s">
        <v>106</v>
      </c>
      <c r="Q3" s="374" t="s">
        <v>2</v>
      </c>
      <c r="R3" s="372" t="s">
        <v>47</v>
      </c>
      <c r="S3" s="42"/>
      <c r="T3" s="374" t="s">
        <v>27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7"/>
      <c r="J4" s="367"/>
      <c r="K4" s="384"/>
      <c r="L4" s="384"/>
      <c r="M4" s="373"/>
      <c r="N4" s="369"/>
      <c r="O4" s="375"/>
      <c r="P4" s="369"/>
      <c r="Q4" s="375"/>
      <c r="R4" s="373"/>
      <c r="S4" s="42"/>
      <c r="T4" s="375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7"/>
      <c r="J5" s="367"/>
      <c r="K5" s="384"/>
      <c r="L5" s="384"/>
      <c r="M5" s="373"/>
      <c r="N5" s="369"/>
      <c r="O5" s="375"/>
      <c r="P5" s="369"/>
      <c r="Q5" s="375"/>
      <c r="R5" s="373"/>
      <c r="S5" s="42"/>
      <c r="T5" s="375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68"/>
      <c r="J6" s="368"/>
      <c r="K6" s="385"/>
      <c r="L6" s="385"/>
      <c r="M6" s="373"/>
      <c r="N6" s="370"/>
      <c r="O6" s="375"/>
      <c r="P6" s="370"/>
      <c r="Q6" s="375"/>
      <c r="R6" s="373"/>
      <c r="S6" s="41"/>
      <c r="T6" s="375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377"/>
      <c r="S8" s="378"/>
      <c r="T8" s="378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</v>
      </c>
      <c r="F9" s="35"/>
      <c r="G9" s="35"/>
      <c r="H9" s="361" t="s">
        <v>57</v>
      </c>
      <c r="I9" s="362"/>
      <c r="J9" s="360"/>
      <c r="K9" s="201">
        <f>Admin!B2</f>
        <v>44657</v>
      </c>
      <c r="L9" s="200" t="s">
        <v>76</v>
      </c>
      <c r="M9" s="202">
        <f>K9+4</f>
        <v>44661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79" t="s">
        <v>7</v>
      </c>
      <c r="G16" s="380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</v>
      </c>
      <c r="F19" s="35"/>
      <c r="G19" s="35"/>
      <c r="H19" s="361" t="s">
        <v>28</v>
      </c>
      <c r="I19" s="362"/>
      <c r="J19" s="360"/>
      <c r="K19" s="201">
        <f>M9+1</f>
        <v>44662</v>
      </c>
      <c r="L19" s="200" t="s">
        <v>76</v>
      </c>
      <c r="M19" s="202">
        <f>K19+6</f>
        <v>44668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</v>
      </c>
      <c r="F29" s="35"/>
      <c r="G29" s="35"/>
      <c r="H29" s="361" t="s">
        <v>28</v>
      </c>
      <c r="I29" s="362"/>
      <c r="J29" s="360"/>
      <c r="K29" s="201">
        <f>M19+1</f>
        <v>44669</v>
      </c>
      <c r="L29" s="200" t="s">
        <v>76</v>
      </c>
      <c r="M29" s="202">
        <f>K29+6</f>
        <v>44675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4</v>
      </c>
      <c r="F39" s="35"/>
      <c r="G39" s="35"/>
      <c r="H39" s="361" t="s">
        <v>28</v>
      </c>
      <c r="I39" s="362"/>
      <c r="J39" s="360"/>
      <c r="K39" s="201">
        <f>M29+1</f>
        <v>44676</v>
      </c>
      <c r="L39" s="200" t="s">
        <v>76</v>
      </c>
      <c r="M39" s="202">
        <f>K39+6</f>
        <v>44682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</v>
      </c>
      <c r="F49" s="35"/>
      <c r="G49" s="35"/>
      <c r="H49" s="361" t="s">
        <v>28</v>
      </c>
      <c r="I49" s="362"/>
      <c r="J49" s="360"/>
      <c r="K49" s="204">
        <f>Admin!B2</f>
        <v>44657</v>
      </c>
      <c r="L49" s="203" t="s">
        <v>76</v>
      </c>
      <c r="M49" s="205">
        <f>Admin!B26</f>
        <v>44681</v>
      </c>
      <c r="N49" s="20"/>
      <c r="O49" s="402" t="s">
        <v>49</v>
      </c>
      <c r="P49" s="403"/>
      <c r="Q49" s="403"/>
      <c r="R49" s="404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5</v>
      </c>
      <c r="F9" s="35"/>
      <c r="G9" s="35"/>
      <c r="H9" s="361" t="s">
        <v>28</v>
      </c>
      <c r="I9" s="362"/>
      <c r="J9" s="360"/>
      <c r="K9" s="204">
        <f>'Apr22'!M39+1</f>
        <v>44683</v>
      </c>
      <c r="L9" s="203" t="s">
        <v>76</v>
      </c>
      <c r="M9" s="205">
        <f>K9+6</f>
        <v>44689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IF(T$9="Y",'Apr22'!H41,0)</f>
        <v>0</v>
      </c>
      <c r="I11" s="89">
        <f>IF(T$9="Y",'Apr22'!I41,0)</f>
        <v>0</v>
      </c>
      <c r="J11" s="89">
        <f>IF(T$9="Y",'Apr22'!J41,0)</f>
        <v>0</v>
      </c>
      <c r="K11" s="89">
        <f>IF(T$9="Y",'Apr22'!K41,I11*J11)</f>
        <v>0</v>
      </c>
      <c r="L11" s="110">
        <f>IF(T$9="Y",'Apr22'!L41,0)</f>
        <v>0</v>
      </c>
      <c r="M11" s="110" t="str">
        <f>IF(E11=" "," ",IF(T$9="Y",'Apr22'!M41,IF((H11+K11+L11)&gt;0,H11+K11+L11,"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IF(Employee!H$34=E$9,Employee!D$34+SUM(M11)+'Apr22'!V41,SUM(M11)+'Apr22'!V41)</f>
        <v>0</v>
      </c>
      <c r="W11" s="49">
        <f>IF(Employee!H$34=E$9,Employee!D$35+SUM(N11)+'Apr22'!W41,SUM(N11)+'Apr22'!W41)</f>
        <v>0</v>
      </c>
      <c r="X11" s="49">
        <f>IF(O11=" ",'Apr22'!X41,O11+'Apr22'!X41)</f>
        <v>0</v>
      </c>
      <c r="Y11" s="49">
        <f>IF(P11=" ",'Apr22'!Y41,P11+'Apr22'!Y41)</f>
        <v>0</v>
      </c>
      <c r="Z11" s="49">
        <f>IF(Q11=" ",'Apr22'!Z41,Q11+'Apr22'!Z41)</f>
        <v>0</v>
      </c>
      <c r="AA11" s="49">
        <f>IF(R11=" ",'Apr22'!AA41,R11+'Apr22'!AA41)</f>
        <v>0</v>
      </c>
      <c r="AC11" s="49">
        <f>IF(T11=" ",'Apr22'!AC41,T11+'Apr22'!AC41)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IF(T$9="Y",'Apr22'!H42,0)</f>
        <v>0</v>
      </c>
      <c r="I12" s="92">
        <f>IF(T$9="Y",'Apr22'!I42,0)</f>
        <v>0</v>
      </c>
      <c r="J12" s="92">
        <f>IF(T$9="Y",'Apr22'!J42,0)</f>
        <v>0</v>
      </c>
      <c r="K12" s="92">
        <f>IF(T$9="Y",'Apr22'!K42,I12*J12)</f>
        <v>0</v>
      </c>
      <c r="L12" s="111">
        <f>IF(T$9="Y",'Apr22'!L42,0)</f>
        <v>0</v>
      </c>
      <c r="M12" s="111" t="str">
        <f>IF(E12=" "," ",IF(T$9="Y",'Apr22'!M42,IF((H12+K12+L12)&gt;0,H12+K12+L12,"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IF(Employee!H$60=E$9,Employee!D$60+SUM(M12)+'Apr22'!V42,SUM(M12)+'Apr22'!V42)</f>
        <v>0</v>
      </c>
      <c r="W12" s="49">
        <f>IF(Employee!H$60=E$9,Employee!D$61+SUM(N12)+'Apr22'!W42,SUM(N12)+'Apr22'!W42)</f>
        <v>0</v>
      </c>
      <c r="X12" s="49">
        <f>IF(O12=" ",'Apr22'!X42,O12+'Apr22'!X42)</f>
        <v>0</v>
      </c>
      <c r="Y12" s="49">
        <f>IF(P12=" ",'Apr22'!Y42,P12+'Apr22'!Y42)</f>
        <v>0</v>
      </c>
      <c r="Z12" s="49">
        <f>IF(Q12=" ",'Apr22'!Z42,Q12+'Apr22'!Z42)</f>
        <v>0</v>
      </c>
      <c r="AA12" s="49">
        <f>IF(R12=" ",'Apr22'!AA42,R12+'Apr22'!AA42)</f>
        <v>0</v>
      </c>
      <c r="AC12" s="49">
        <f>IF(T12=" ",'Apr22'!AC42,T12+'Apr22'!AC42)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IF(T$9="Y",'Apr22'!H43,0)</f>
        <v>0</v>
      </c>
      <c r="I13" s="92">
        <f>IF(T$9="Y",'Apr22'!I43,0)</f>
        <v>0</v>
      </c>
      <c r="J13" s="92">
        <f>IF(T$9="Y",'Apr22'!J43,0)</f>
        <v>0</v>
      </c>
      <c r="K13" s="92">
        <f>IF(T$9="Y",'Apr22'!K43,I13*J13)</f>
        <v>0</v>
      </c>
      <c r="L13" s="111">
        <f>IF(T$9="Y",'Apr22'!L43,0)</f>
        <v>0</v>
      </c>
      <c r="M13" s="111" t="str">
        <f>IF(E13=" "," ",IF(T$9="Y",'Apr22'!M43,IF((H13+K13+L13)&gt;0,H13+K13+L13,"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IF(Employee!H$86=E$9,Employee!D$86+SUM(M13)+'Apr22'!V43,SUM(M13)+'Apr22'!V43)</f>
        <v>0</v>
      </c>
      <c r="W13" s="49">
        <f>IF(Employee!H$86=E$9,Employee!D$87+SUM(N13)+'Apr22'!W43,SUM(N13)+'Apr22'!W43)</f>
        <v>0</v>
      </c>
      <c r="X13" s="49">
        <f>IF(O13=" ",'Apr22'!X43,O13+'Apr22'!X43)</f>
        <v>0</v>
      </c>
      <c r="Y13" s="49">
        <f>IF(P13=" ",'Apr22'!Y43,P13+'Apr22'!Y43)</f>
        <v>0</v>
      </c>
      <c r="Z13" s="49">
        <f>IF(Q13=" ",'Apr22'!Z43,Q13+'Apr22'!Z43)</f>
        <v>0</v>
      </c>
      <c r="AA13" s="49">
        <f>IF(R13=" ",'Apr22'!AA43,R13+'Apr22'!AA43)</f>
        <v>0</v>
      </c>
      <c r="AC13" s="49">
        <f>IF(T13=" ",'Apr22'!AC43,T13+'Apr22'!AC43)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IF(T$9="Y",'Apr22'!H44,0)</f>
        <v>0</v>
      </c>
      <c r="I14" s="92">
        <f>IF(T$9="Y",'Apr22'!I44,0)</f>
        <v>0</v>
      </c>
      <c r="J14" s="92">
        <f>IF(T$9="Y",'Apr22'!J44,0)</f>
        <v>0</v>
      </c>
      <c r="K14" s="92">
        <f>IF(T$9="Y",'Apr22'!K44,I14*J14)</f>
        <v>0</v>
      </c>
      <c r="L14" s="111">
        <f>IF(T$9="Y",'Apr22'!L44,0)</f>
        <v>0</v>
      </c>
      <c r="M14" s="111" t="str">
        <f>IF(E14=" "," ",IF(T$9="Y",'Apr22'!M44,IF((H14+K14+L14)&gt;0,H14+K14+L14,"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IF(Employee!H$112=E$9,Employee!D$112+SUM(M14)+'Apr22'!V44,SUM(M14)+'Apr22'!V44)</f>
        <v>0</v>
      </c>
      <c r="W14" s="49">
        <f>IF(Employee!H$112=E$9,Employee!D$113+SUM(N14)+'Apr22'!W44,SUM(N14)+'Apr22'!W44)</f>
        <v>0</v>
      </c>
      <c r="X14" s="49">
        <f>IF(O14=" ",'Apr22'!X44,O14+'Apr22'!X44)</f>
        <v>0</v>
      </c>
      <c r="Y14" s="49">
        <f>IF(P14=" ",'Apr22'!Y44,P14+'Apr22'!Y44)</f>
        <v>0</v>
      </c>
      <c r="Z14" s="49">
        <f>IF(Q14=" ",'Apr22'!Z44,Q14+'Apr22'!Z44)</f>
        <v>0</v>
      </c>
      <c r="AA14" s="49">
        <f>IF(R14=" ",'Apr22'!AA44,R14+'Apr22'!AA44)</f>
        <v>0</v>
      </c>
      <c r="AC14" s="49">
        <f>IF(T14=" ",'Apr22'!AC44,T14+'Apr22'!AC44)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IF(T$9="Y",'Apr22'!H45,0)</f>
        <v>0</v>
      </c>
      <c r="I15" s="245">
        <f>IF(T$9="Y",'Apr22'!I45,0)</f>
        <v>0</v>
      </c>
      <c r="J15" s="245">
        <f>IF(T$9="Y",'Apr22'!J45,0)</f>
        <v>0</v>
      </c>
      <c r="K15" s="245">
        <f>IF(T$9="Y",'Apr22'!K45,I15*J15)</f>
        <v>0</v>
      </c>
      <c r="L15" s="246">
        <f>IF(T$9="Y",'Apr22'!L45,0)</f>
        <v>0</v>
      </c>
      <c r="M15" s="111" t="str">
        <f>IF(E15=" "," ",IF(T$9="Y",'Apr22'!M45,IF((H15+K15+L15)&gt;0,H15+K15+L15,"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IF(Employee!H$138=E$9,Employee!D$138+SUM(M15)+'Apr22'!V45,SUM(M15)+'Apr22'!V45)</f>
        <v>0</v>
      </c>
      <c r="W15" s="49">
        <f>IF(Employee!H$138=E$9,Employee!D$139+SUM(N15)+'Apr22'!W45,SUM(N15)+'Apr22'!W45)</f>
        <v>0</v>
      </c>
      <c r="X15" s="49">
        <f>IF(O15=" ",'Apr22'!X45,O15+'Apr22'!X45)</f>
        <v>0</v>
      </c>
      <c r="Y15" s="49">
        <f>IF(P15=" ",'Apr22'!Y45,P15+'Apr22'!Y45)</f>
        <v>0</v>
      </c>
      <c r="Z15" s="49">
        <f>IF(Q15=" ",'Apr22'!Z45,Q15+'Apr22'!Z45)</f>
        <v>0</v>
      </c>
      <c r="AA15" s="49">
        <f>IF(R15=" ",'Apr22'!AA45,R15+'Apr22'!AA45)</f>
        <v>0</v>
      </c>
      <c r="AC15" s="49">
        <f>IF(T15=" ",'Apr22'!AC45,T15+'Apr22'!AC45)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6</v>
      </c>
      <c r="F19" s="35"/>
      <c r="G19" s="35"/>
      <c r="H19" s="361" t="s">
        <v>28</v>
      </c>
      <c r="I19" s="362"/>
      <c r="J19" s="360"/>
      <c r="K19" s="204">
        <f>M9+1</f>
        <v>44690</v>
      </c>
      <c r="L19" s="203" t="s">
        <v>76</v>
      </c>
      <c r="M19" s="205">
        <f>K19+6</f>
        <v>44696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7</v>
      </c>
      <c r="F29" s="35"/>
      <c r="G29" s="35"/>
      <c r="H29" s="361" t="s">
        <v>28</v>
      </c>
      <c r="I29" s="362"/>
      <c r="J29" s="360"/>
      <c r="K29" s="204">
        <f>M19+1</f>
        <v>44697</v>
      </c>
      <c r="L29" s="203" t="s">
        <v>76</v>
      </c>
      <c r="M29" s="205">
        <f>K29+6</f>
        <v>44703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8</v>
      </c>
      <c r="F39" s="35"/>
      <c r="G39" s="35"/>
      <c r="H39" s="361" t="s">
        <v>28</v>
      </c>
      <c r="I39" s="362"/>
      <c r="J39" s="360"/>
      <c r="K39" s="204">
        <f>M29+1</f>
        <v>44704</v>
      </c>
      <c r="L39" s="203" t="s">
        <v>76</v>
      </c>
      <c r="M39" s="205">
        <f>K39+6</f>
        <v>44710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2</v>
      </c>
      <c r="F49" s="35"/>
      <c r="G49" s="35"/>
      <c r="H49" s="361" t="s">
        <v>28</v>
      </c>
      <c r="I49" s="362"/>
      <c r="J49" s="360"/>
      <c r="K49" s="204">
        <f>Admin!B27</f>
        <v>44682</v>
      </c>
      <c r="L49" s="203" t="s">
        <v>76</v>
      </c>
      <c r="M49" s="205">
        <f>Admin!B57</f>
        <v>44712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IF(T$49="Y",'Apr22'!H51,0)</f>
        <v>0</v>
      </c>
      <c r="I51" s="89">
        <f>IF(T$49="Y",'Apr22'!I51,0)</f>
        <v>0</v>
      </c>
      <c r="J51" s="89">
        <f>IF(T$49="Y",'Apr22'!J51,0)</f>
        <v>0</v>
      </c>
      <c r="K51" s="89">
        <f>IF(T$49="Y",'Apr22'!K51,I51*J51)</f>
        <v>0</v>
      </c>
      <c r="L51" s="110">
        <f>IF(T$49="Y",'Apr22'!L51,0)</f>
        <v>0</v>
      </c>
      <c r="M51" s="99" t="str">
        <f>IF(E51=" "," ",IF(T$49="Y",'Apr22'!M51,IF((H51+K51+L51)&gt;0,H51+K51+L51,"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IF(Employee!H$35=E$49,Employee!D$34+SUM(M51)+'Apr22'!V51,SUM(M51)+'Apr22'!V51)</f>
        <v>0</v>
      </c>
      <c r="W51" s="49">
        <f>IF(Employee!H$35=E$49,Employee!D$35+SUM(N51)+'Apr22'!W51,SUM(N51)+'Apr22'!W51)</f>
        <v>0</v>
      </c>
      <c r="X51" s="49">
        <f>IF(O51=" ",'Apr22'!X51,O51+'Apr22'!X51)</f>
        <v>0</v>
      </c>
      <c r="Y51" s="49">
        <f>IF(P51=" ",'Apr22'!Y51,P51+'Apr22'!Y51)</f>
        <v>0</v>
      </c>
      <c r="Z51" s="49">
        <f>IF(Q51=" ",'Apr22'!Z51,Q51+'Apr22'!Z51)</f>
        <v>0</v>
      </c>
      <c r="AA51" s="49">
        <f>IF(R51=" ",'Apr22'!AA51,R51+'Apr22'!AA51)</f>
        <v>0</v>
      </c>
      <c r="AC51" s="49">
        <f>IF(T51=" ",'Apr22'!AC51,T51+'Apr22'!AC51)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IF(T$49="Y",'Apr22'!H52,0)</f>
        <v>0</v>
      </c>
      <c r="I52" s="92">
        <f>IF(T$49="Y",'Apr22'!I52,0)</f>
        <v>0</v>
      </c>
      <c r="J52" s="92">
        <f>IF(T$49="Y",'Apr22'!J52,0)</f>
        <v>0</v>
      </c>
      <c r="K52" s="92">
        <f>IF(T$49="Y",'Apr22'!K52,I52*J52)</f>
        <v>0</v>
      </c>
      <c r="L52" s="111">
        <f>IF(T$49="Y",'Apr22'!L52,0)</f>
        <v>0</v>
      </c>
      <c r="M52" s="100" t="str">
        <f>IF(E52=" "," ",IF(T$49="Y",'Apr22'!M52,IF((H52+K52+L52)&gt;0,H52+K52+L52,"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IF(Employee!H$61=E$49,Employee!D$60+SUM(M52)+'Apr22'!V52,SUM(M52)+'Apr22'!V52)</f>
        <v>0</v>
      </c>
      <c r="W52" s="49">
        <f>IF(Employee!H$61=E$49,Employee!D$61+SUM(N52)+'Apr22'!W52,SUM(N52)+'Apr22'!W52)</f>
        <v>0</v>
      </c>
      <c r="X52" s="49">
        <f>IF(O52=" ",'Apr22'!X52,O52+'Apr22'!X52)</f>
        <v>0</v>
      </c>
      <c r="Y52" s="49">
        <f>IF(P52=" ",'Apr22'!Y52,P52+'Apr22'!Y52)</f>
        <v>0</v>
      </c>
      <c r="Z52" s="49">
        <f>IF(Q52=" ",'Apr22'!Z52,Q52+'Apr22'!Z52)</f>
        <v>0</v>
      </c>
      <c r="AA52" s="49">
        <f>IF(R52=" ",'Apr22'!AA52,R52+'Apr22'!AA52)</f>
        <v>0</v>
      </c>
      <c r="AC52" s="49">
        <f>IF(T52=" ",'Apr22'!AC52,T52+'Apr22'!AC52)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IF(T$49="Y",'Apr22'!H53,0)</f>
        <v>0</v>
      </c>
      <c r="I53" s="92">
        <f>IF(T$49="Y",'Apr22'!I53,0)</f>
        <v>0</v>
      </c>
      <c r="J53" s="92">
        <f>IF(T$49="Y",'Apr22'!J53,0)</f>
        <v>0</v>
      </c>
      <c r="K53" s="92">
        <f>IF(T$49="Y",'Apr22'!K53,I53*J53)</f>
        <v>0</v>
      </c>
      <c r="L53" s="111">
        <f>IF(T$49="Y",'Apr22'!L53,0)</f>
        <v>0</v>
      </c>
      <c r="M53" s="100" t="str">
        <f>IF(E53=" "," ",IF(T$49="Y",'Apr22'!M53,IF((H53+K53+L53)&gt;0,H53+K53+L53,"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IF(Employee!H$87=E$49,Employee!D$86+SUM(M53)+'Apr22'!V53,SUM(M53)+'Apr22'!V53)</f>
        <v>0</v>
      </c>
      <c r="W53" s="49">
        <f>IF(Employee!H$87=E$49,Employee!D$7+SUM(N53)+'Apr22'!W53,SUM(N53)+'Apr22'!W53)</f>
        <v>0</v>
      </c>
      <c r="X53" s="49">
        <f>IF(O53=" ",'Apr22'!X53,O53+'Apr22'!X53)</f>
        <v>0</v>
      </c>
      <c r="Y53" s="49">
        <f>IF(P53=" ",'Apr22'!Y53,P53+'Apr22'!Y53)</f>
        <v>0</v>
      </c>
      <c r="Z53" s="49">
        <f>IF(Q53=" ",'Apr22'!Z53,Q53+'Apr22'!Z53)</f>
        <v>0</v>
      </c>
      <c r="AA53" s="49">
        <f>IF(R53=" ",'Apr22'!AA53,R53+'Apr22'!AA53)</f>
        <v>0</v>
      </c>
      <c r="AC53" s="49">
        <f>IF(T53=" ",'Apr22'!AC53,T53+'Apr22'!AC53)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IF(T$49="Y",'Apr22'!H54,0)</f>
        <v>0</v>
      </c>
      <c r="I54" s="92">
        <f>IF(T$49="Y",'Apr22'!I54,0)</f>
        <v>0</v>
      </c>
      <c r="J54" s="92">
        <f>IF(T$49="Y",'Apr22'!J54,0)</f>
        <v>0</v>
      </c>
      <c r="K54" s="92">
        <f>IF(T$49="Y",'Apr22'!K54,I54*J54)</f>
        <v>0</v>
      </c>
      <c r="L54" s="111">
        <f>IF(T$49="Y",'Apr22'!L54,0)</f>
        <v>0</v>
      </c>
      <c r="M54" s="100" t="str">
        <f>IF(E54=" "," ",IF(T$49="Y",'Apr22'!M54,IF((H54+K54+L54)&gt;0,H54+K54+L54,"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IF(Employee!H$113=E$49,Employee!D$112+SUM(M54)+'Apr22'!V54,SUM(M54)+'Apr22'!V54)</f>
        <v>0</v>
      </c>
      <c r="W54" s="49">
        <f>IF(Employee!H$113=E$49,Employee!D$113+SUM(N54)+'Apr22'!W54,SUM(N54)+'Apr22'!W54)</f>
        <v>0</v>
      </c>
      <c r="X54" s="49">
        <f>IF(O54=" ",'Apr22'!X54,O54+'Apr22'!X54)</f>
        <v>0</v>
      </c>
      <c r="Y54" s="49">
        <f>IF(P54=" ",'Apr22'!Y54,P54+'Apr22'!Y54)</f>
        <v>0</v>
      </c>
      <c r="Z54" s="49">
        <f>IF(Q54=" ",'Apr22'!Z54,Q54+'Apr22'!Z54)</f>
        <v>0</v>
      </c>
      <c r="AA54" s="49">
        <f>IF(R54=" ",'Apr22'!AA54,R54+'Apr22'!AA54)</f>
        <v>0</v>
      </c>
      <c r="AC54" s="49">
        <f>IF(T54=" ",'Apr22'!AC54,T54+'Apr22'!AC54)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IF(T$49="Y",'Apr22'!H55,0)</f>
        <v>0</v>
      </c>
      <c r="I55" s="245">
        <f>IF(T$49="Y",'Apr22'!I55,0)</f>
        <v>0</v>
      </c>
      <c r="J55" s="245">
        <f>IF(T$49="Y",'Apr22'!J55,0)</f>
        <v>0</v>
      </c>
      <c r="K55" s="245">
        <f>IF(T$49="Y",'Apr22'!K55,I55*J55)</f>
        <v>0</v>
      </c>
      <c r="L55" s="246">
        <f>IF(T$49="Y",'Apr22'!L55,0)</f>
        <v>0</v>
      </c>
      <c r="M55" s="100" t="str">
        <f>IF(E55=" "," ",IF(T$49="Y",'Apr22'!M55,IF((H55+K55+L55)&gt;0,H55+K55+L55,"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IF(Employee!H$139=E$49,Employee!D$138+SUM(M55)+'Apr22'!V55,SUM(M55)+'Apr22'!V55)</f>
        <v>0</v>
      </c>
      <c r="W55" s="49">
        <f>IF(Employee!H$139=E$49,Employee!D$139+SUM(N55)+'Apr22'!W55,SUM(N55)+'Apr22'!W55)</f>
        <v>0</v>
      </c>
      <c r="X55" s="49">
        <f>IF(O55=" ",'Apr22'!X55,O55+'Apr22'!X55)</f>
        <v>0</v>
      </c>
      <c r="Y55" s="49">
        <f>IF(P55=" ",'Apr22'!Y55,P55+'Apr22'!Y55)</f>
        <v>0</v>
      </c>
      <c r="Z55" s="49">
        <f>IF(Q55=" ",'Apr22'!Z55,Q55+'Apr22'!Z55)</f>
        <v>0</v>
      </c>
      <c r="AA55" s="49">
        <f>IF(R55=" ",'Apr22'!AA55,R55+'Apr22'!AA55)</f>
        <v>0</v>
      </c>
      <c r="AC55" s="49">
        <f>IF(T55=" ",'Apr22'!AC55,T55+'Apr22'!AC55)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AD60+'Apr22'!AD65</f>
        <v>0</v>
      </c>
      <c r="AE65" s="158">
        <f>AE60+'Apr22'!AE65</f>
        <v>0</v>
      </c>
      <c r="AF65" s="158">
        <f>AF60+'Apr22'!AF65</f>
        <v>0</v>
      </c>
      <c r="AG65" s="158">
        <f>AG60+'Apr22'!AG65</f>
        <v>0</v>
      </c>
    </row>
    <row r="66" spans="6:33" ht="13.5" thickTop="1" x14ac:dyDescent="0.2"/>
    <row r="67" spans="6:33" x14ac:dyDescent="0.2">
      <c r="AD67" s="162"/>
      <c r="AE67" s="158">
        <f>AE62+'Apr22'!AE67</f>
        <v>0</v>
      </c>
      <c r="AF67" s="158">
        <f>AF62+'Apr22'!AF67</f>
        <v>0</v>
      </c>
      <c r="AG67" s="158">
        <f>AG62+'Apr22'!AG67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3" t="s">
        <v>4</v>
      </c>
      <c r="J1" s="434"/>
      <c r="K1" s="434"/>
      <c r="L1" s="435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9</v>
      </c>
      <c r="F9" s="35"/>
      <c r="G9" s="35"/>
      <c r="H9" s="361" t="s">
        <v>28</v>
      </c>
      <c r="I9" s="362"/>
      <c r="J9" s="360"/>
      <c r="K9" s="204">
        <f>'May22'!M39+1</f>
        <v>44711</v>
      </c>
      <c r="L9" s="203" t="s">
        <v>76</v>
      </c>
      <c r="M9" s="205">
        <f>K9+6</f>
        <v>44717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IF(T$9="Y",'May22'!H41,0)</f>
        <v>0</v>
      </c>
      <c r="I11" s="89">
        <f>IF(T$9="Y",'May22'!I41,0)</f>
        <v>0</v>
      </c>
      <c r="J11" s="89">
        <f>IF(T$9="Y",'May22'!J41,0)</f>
        <v>0</v>
      </c>
      <c r="K11" s="89">
        <f>IF(T$9="Y",'May22'!K41,I11*J11)</f>
        <v>0</v>
      </c>
      <c r="L11" s="110">
        <f>IF(T$9="Y",'May22'!L41,0)</f>
        <v>0</v>
      </c>
      <c r="M11" s="110" t="str">
        <f>IF(E11=" "," ",IF(T$9="Y",'May22'!M41,IF((H11+K11+L11)&gt;0,H11+K11+L11,"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IF(Employee!H$34=E$9,Employee!D$34+SUM(M11)+'May22'!V41,SUM(M11)+'May22'!V41)</f>
        <v>0</v>
      </c>
      <c r="W11" s="49">
        <f>IF(Employee!H$34=E$9,Employee!D$35+SUM(N11)+'May22'!W41,SUM(N11)+'May22'!W41)</f>
        <v>0</v>
      </c>
      <c r="X11" s="49">
        <f>IF(O11=" ",'May22'!X41,O11+'May22'!X41)</f>
        <v>0</v>
      </c>
      <c r="Y11" s="49">
        <f>IF(P11=" ",'May22'!Y41,P11+'May22'!Y41)</f>
        <v>0</v>
      </c>
      <c r="Z11" s="49">
        <f>IF(Q11=" ",'May22'!Z41,Q11+'May22'!Z41)</f>
        <v>0</v>
      </c>
      <c r="AA11" s="49">
        <f>IF(R11=" ",'May22'!AA41,R11+'May22'!AA41)</f>
        <v>0</v>
      </c>
      <c r="AC11" s="49">
        <f>IF(T11=" ",'May22'!AC41,T11+'May22'!AC41)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IF(T$9="Y",'May22'!H42,0)</f>
        <v>0</v>
      </c>
      <c r="I12" s="92">
        <f>IF(T$9="Y",'May22'!I42,0)</f>
        <v>0</v>
      </c>
      <c r="J12" s="92">
        <f>IF(T$9="Y",'May22'!J42,0)</f>
        <v>0</v>
      </c>
      <c r="K12" s="92">
        <f>IF(T$9="Y",'May22'!K42,I12*J12)</f>
        <v>0</v>
      </c>
      <c r="L12" s="111">
        <f>IF(T$9="Y",'May22'!L42,0)</f>
        <v>0</v>
      </c>
      <c r="M12" s="111" t="str">
        <f>IF(E12=" "," ",IF(T$9="Y",'May22'!M42,IF((H12+K12+L12)&gt;0,H12+K12+L12,"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IF(Employee!H$60=E$9,Employee!D$60+SUM(M12)+'May22'!V42,SUM(M12)+'May22'!V42)</f>
        <v>0</v>
      </c>
      <c r="W12" s="49">
        <f>IF(Employee!H$60=E$9,Employee!D$61+SUM(N12)+'May22'!W42,SUM(N12)+'May22'!W42)</f>
        <v>0</v>
      </c>
      <c r="X12" s="49">
        <f>IF(O12=" ",'May22'!X42,O12+'May22'!X42)</f>
        <v>0</v>
      </c>
      <c r="Y12" s="49">
        <f>IF(P12=" ",'May22'!Y42,P12+'May22'!Y42)</f>
        <v>0</v>
      </c>
      <c r="Z12" s="49">
        <f>IF(Q12=" ",'May22'!Z42,Q12+'May22'!Z42)</f>
        <v>0</v>
      </c>
      <c r="AA12" s="49">
        <f>IF(R12=" ",'May22'!AA42,R12+'May22'!AA42)</f>
        <v>0</v>
      </c>
      <c r="AC12" s="49">
        <f>IF(T12=" ",'May22'!AC42,T12+'May22'!AC42)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IF(T$9="Y",'May22'!H43,0)</f>
        <v>0</v>
      </c>
      <c r="I13" s="92">
        <f>IF(T$9="Y",'May22'!I43,0)</f>
        <v>0</v>
      </c>
      <c r="J13" s="92">
        <f>IF(T$9="Y",'May22'!J43,0)</f>
        <v>0</v>
      </c>
      <c r="K13" s="92">
        <f>IF(T$9="Y",'May22'!K43,I13*J13)</f>
        <v>0</v>
      </c>
      <c r="L13" s="111">
        <f>IF(T$9="Y",'May22'!L43,0)</f>
        <v>0</v>
      </c>
      <c r="M13" s="111" t="str">
        <f>IF(E13=" "," ",IF(T$9="Y",'May22'!M43,IF((H13+K13+L13)&gt;0,H13+K13+L13,"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IF(Employee!H$86=E$9,Employee!D$86+SUM(M13)+'May22'!V43,SUM(M13)+'May22'!V43)</f>
        <v>0</v>
      </c>
      <c r="W13" s="49">
        <f>IF(Employee!H$86=E$9,Employee!D$87+SUM(N13)+'May22'!W43,SUM(N13)+'May22'!W43)</f>
        <v>0</v>
      </c>
      <c r="X13" s="49">
        <f>IF(O13=" ",'May22'!X43,O13+'May22'!X43)</f>
        <v>0</v>
      </c>
      <c r="Y13" s="49">
        <f>IF(P13=" ",'May22'!Y43,P13+'May22'!Y43)</f>
        <v>0</v>
      </c>
      <c r="Z13" s="49">
        <f>IF(Q13=" ",'May22'!Z43,Q13+'May22'!Z43)</f>
        <v>0</v>
      </c>
      <c r="AA13" s="49">
        <f>IF(R13=" ",'May22'!AA43,R13+'May22'!AA43)</f>
        <v>0</v>
      </c>
      <c r="AC13" s="49">
        <f>IF(T13=" ",'May22'!AC43,T13+'May22'!AC43)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IF(T$9="Y",'May22'!H44,0)</f>
        <v>0</v>
      </c>
      <c r="I14" s="92">
        <f>IF(T$9="Y",'May22'!I44,0)</f>
        <v>0</v>
      </c>
      <c r="J14" s="92">
        <f>IF(T$9="Y",'May22'!J44,0)</f>
        <v>0</v>
      </c>
      <c r="K14" s="92">
        <f>IF(T$9="Y",'May22'!K44,I14*J14)</f>
        <v>0</v>
      </c>
      <c r="L14" s="111">
        <f>IF(T$9="Y",'May22'!L44,0)</f>
        <v>0</v>
      </c>
      <c r="M14" s="111" t="str">
        <f>IF(E14=" "," ",IF(T$9="Y",'May22'!M44,IF((H14+K14+L14)&gt;0,H14+K14+L14,"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IF(Employee!H$112=E$9,Employee!D$112+SUM(M14)+'May22'!V44,SUM(M14)+'May22'!V44)</f>
        <v>0</v>
      </c>
      <c r="W14" s="49">
        <f>IF(Employee!H$112=E$9,Employee!D$113+SUM(N14)+'May22'!W44,SUM(N14)+'May22'!W44)</f>
        <v>0</v>
      </c>
      <c r="X14" s="49">
        <f>IF(O14=" ",'May22'!X44,O14+'May22'!X44)</f>
        <v>0</v>
      </c>
      <c r="Y14" s="49">
        <f>IF(P14=" ",'May22'!Y44,P14+'May22'!Y44)</f>
        <v>0</v>
      </c>
      <c r="Z14" s="49">
        <f>IF(Q14=" ",'May22'!Z44,Q14+'May22'!Z44)</f>
        <v>0</v>
      </c>
      <c r="AA14" s="49">
        <f>IF(R14=" ",'May22'!AA44,R14+'May22'!AA44)</f>
        <v>0</v>
      </c>
      <c r="AC14" s="49">
        <f>IF(T14=" ",'May22'!AC44,T14+'May22'!AC44)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IF(T$9="Y",'May22'!H45,0)</f>
        <v>0</v>
      </c>
      <c r="I15" s="245">
        <f>IF(T$9="Y",'May22'!I45,0)</f>
        <v>0</v>
      </c>
      <c r="J15" s="245">
        <f>IF(T$9="Y",'May22'!J45,0)</f>
        <v>0</v>
      </c>
      <c r="K15" s="245">
        <f>IF(T$9="Y",'May22'!K45,I15*J15)</f>
        <v>0</v>
      </c>
      <c r="L15" s="246">
        <f>IF(T$9="Y",'May22'!L45,0)</f>
        <v>0</v>
      </c>
      <c r="M15" s="111" t="str">
        <f>IF(E15=" "," ",IF(T$9="Y",'May22'!M45,IF((H15+K15+L15)&gt;0,H15+K15+L15,"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IF(Employee!H$138=E$9,Employee!D$138+SUM(M15)+'May22'!V45,SUM(M15)+'May22'!V45)</f>
        <v>0</v>
      </c>
      <c r="W15" s="49">
        <f>IF(Employee!H$138=E$9,Employee!D$139+SUM(N15)+'May22'!W45,SUM(N15)+'May22'!W45)</f>
        <v>0</v>
      </c>
      <c r="X15" s="49">
        <f>IF(O15=" ",'May22'!X45,O15+'May22'!X45)</f>
        <v>0</v>
      </c>
      <c r="Y15" s="49">
        <f>IF(P15=" ",'May22'!Y45,P15+'May22'!Y45)</f>
        <v>0</v>
      </c>
      <c r="Z15" s="49">
        <f>IF(Q15=" ",'May22'!Z45,Q15+'May22'!Z45)</f>
        <v>0</v>
      </c>
      <c r="AA15" s="49">
        <f>IF(R15=" ",'May22'!AA45,R15+'May22'!AA45)</f>
        <v>0</v>
      </c>
      <c r="AC15" s="49">
        <f>IF(T15=" ",'May22'!AC45,T15+'May22'!AC45)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10</v>
      </c>
      <c r="F19" s="35"/>
      <c r="G19" s="35"/>
      <c r="H19" s="361" t="s">
        <v>28</v>
      </c>
      <c r="I19" s="362"/>
      <c r="J19" s="360"/>
      <c r="K19" s="204">
        <f>M9+1</f>
        <v>44718</v>
      </c>
      <c r="L19" s="203" t="s">
        <v>76</v>
      </c>
      <c r="M19" s="205">
        <f>K19+6</f>
        <v>44724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11</v>
      </c>
      <c r="F29" s="35"/>
      <c r="G29" s="35"/>
      <c r="H29" s="361" t="s">
        <v>28</v>
      </c>
      <c r="I29" s="362"/>
      <c r="J29" s="360"/>
      <c r="K29" s="204">
        <f>M19+1</f>
        <v>44725</v>
      </c>
      <c r="L29" s="203" t="s">
        <v>76</v>
      </c>
      <c r="M29" s="205">
        <f>K29+6</f>
        <v>44731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12</v>
      </c>
      <c r="F39" s="35"/>
      <c r="G39" s="35"/>
      <c r="H39" s="361" t="s">
        <v>28</v>
      </c>
      <c r="I39" s="440"/>
      <c r="J39" s="441"/>
      <c r="K39" s="204">
        <f>M29+1</f>
        <v>44732</v>
      </c>
      <c r="L39" s="203" t="s">
        <v>76</v>
      </c>
      <c r="M39" s="205">
        <f>K39+6</f>
        <v>44738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61" t="s">
        <v>9</v>
      </c>
      <c r="C49" s="440"/>
      <c r="D49" s="441"/>
      <c r="E49" s="156">
        <v>13</v>
      </c>
      <c r="F49" s="35"/>
      <c r="G49" s="35"/>
      <c r="H49" s="361" t="s">
        <v>28</v>
      </c>
      <c r="I49" s="440"/>
      <c r="J49" s="441"/>
      <c r="K49" s="204">
        <f>M39+1</f>
        <v>44739</v>
      </c>
      <c r="L49" s="203" t="s">
        <v>76</v>
      </c>
      <c r="M49" s="205">
        <f>K49+6</f>
        <v>44745</v>
      </c>
      <c r="N49" s="20"/>
      <c r="O49" s="402" t="s">
        <v>63</v>
      </c>
      <c r="P49" s="442"/>
      <c r="Q49" s="442"/>
      <c r="R49" s="443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3</v>
      </c>
      <c r="F59" s="35"/>
      <c r="G59" s="35"/>
      <c r="H59" s="361" t="s">
        <v>28</v>
      </c>
      <c r="I59" s="362"/>
      <c r="J59" s="360"/>
      <c r="K59" s="204">
        <f>Admin!B58</f>
        <v>44713</v>
      </c>
      <c r="L59" s="203" t="s">
        <v>76</v>
      </c>
      <c r="M59" s="205">
        <f>Admin!B87</f>
        <v>44742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IF(T$59="Y",'May22'!H51,0)</f>
        <v>0</v>
      </c>
      <c r="I61" s="89">
        <f>IF(T$59="Y",'May22'!I51,0)</f>
        <v>0</v>
      </c>
      <c r="J61" s="89">
        <f>IF(T$59="Y",'May22'!J51,0)</f>
        <v>0</v>
      </c>
      <c r="K61" s="89">
        <f>IF(T$59="Y",'May22'!K51,I61*J61)</f>
        <v>0</v>
      </c>
      <c r="L61" s="110">
        <f>IF(T$59="Y",'May22'!L51,0)</f>
        <v>0</v>
      </c>
      <c r="M61" s="99" t="str">
        <f>IF(E61=" "," ",IF(T$59="Y",'May22'!M51,IF((H61+K61+L61)&gt;0,H61+K61+L61,"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IF(Employee!H$35=E$59,Employee!D$34+SUM(M61)+'May22'!V51,SUM(M61)+'May22'!V51)</f>
        <v>0</v>
      </c>
      <c r="W61" s="49">
        <f>IF(Employee!H$35=E$59,Employee!D$35+SUM(N61)+'May22'!W51,SUM(N61)+'May22'!W51)</f>
        <v>0</v>
      </c>
      <c r="X61" s="49">
        <f>IF(O61=" ",'May22'!X51,O61+'May22'!X51)</f>
        <v>0</v>
      </c>
      <c r="Y61" s="49">
        <f>IF(P61=" ",'May22'!Y51,P61+'May22'!Y51)</f>
        <v>0</v>
      </c>
      <c r="Z61" s="49">
        <f>IF(Q61=" ",'May22'!Z51,Q61+'May22'!Z51)</f>
        <v>0</v>
      </c>
      <c r="AA61" s="49">
        <f>IF(R61=" ",'May22'!AA51,R61+'May22'!AA51)</f>
        <v>0</v>
      </c>
      <c r="AC61" s="49">
        <f>IF(T61=" ",'May22'!AC51,T61+'May22'!AC51)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IF(T$59="Y",'May22'!H52,0)</f>
        <v>0</v>
      </c>
      <c r="I62" s="92">
        <f>IF(T$59="Y",'May22'!I52,0)</f>
        <v>0</v>
      </c>
      <c r="J62" s="92">
        <f>IF(T$59="Y",'May22'!J52,0)</f>
        <v>0</v>
      </c>
      <c r="K62" s="92">
        <f>IF(T$59="Y",'May22'!K52,I62*J62)</f>
        <v>0</v>
      </c>
      <c r="L62" s="111">
        <f>IF(T$59="Y",'May22'!L52,0)</f>
        <v>0</v>
      </c>
      <c r="M62" s="100" t="str">
        <f>IF(E62=" "," ",IF(T$59="Y",'May22'!M52,IF((H62+K62+L62)&gt;0,H62+K62+L62,"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IF(Employee!H$61=E$59,Employee!D$60+SUM(M62)+'May22'!V52,SUM(M62)+'May22'!V52)</f>
        <v>0</v>
      </c>
      <c r="W62" s="49">
        <f>IF(Employee!H$61=E$59,Employee!D$61+SUM(N62)+'May22'!W52,SUM(N62)+'May22'!W52)</f>
        <v>0</v>
      </c>
      <c r="X62" s="49">
        <f>IF(O62=" ",'May22'!X52,O62+'May22'!X52)</f>
        <v>0</v>
      </c>
      <c r="Y62" s="49">
        <f>IF(P62=" ",'May22'!Y52,P62+'May22'!Y52)</f>
        <v>0</v>
      </c>
      <c r="Z62" s="49">
        <f>IF(Q62=" ",'May22'!Z52,Q62+'May22'!Z52)</f>
        <v>0</v>
      </c>
      <c r="AA62" s="49">
        <f>IF(R62=" ",'May22'!AA52,R62+'May22'!AA52)</f>
        <v>0</v>
      </c>
      <c r="AC62" s="49">
        <f>IF(T62=" ",'May22'!AC52,T62+'May22'!AC52)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IF(T$59="Y",'May22'!H53,0)</f>
        <v>0</v>
      </c>
      <c r="I63" s="92">
        <f>IF(T$59="Y",'May22'!I53,0)</f>
        <v>0</v>
      </c>
      <c r="J63" s="92">
        <f>IF(T$59="Y",'May22'!J53,0)</f>
        <v>0</v>
      </c>
      <c r="K63" s="92">
        <f>IF(T$59="Y",'May22'!K53,I63*J63)</f>
        <v>0</v>
      </c>
      <c r="L63" s="111">
        <f>IF(T$59="Y",'May22'!L53,0)</f>
        <v>0</v>
      </c>
      <c r="M63" s="100" t="str">
        <f>IF(E63=" "," ",IF(T$59="Y",'May22'!M53,IF((H63+K63+L63)&gt;0,H63+K63+L63,"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IF(Employee!H$87=E$59,Employee!D$86+SUM(M63)+'May22'!V53,SUM(M63)+'May22'!V53)</f>
        <v>0</v>
      </c>
      <c r="W63" s="49">
        <f>IF(Employee!H$87=E$59,Employee!D$87+SUM(N63)+'May22'!W53,SUM(N63)+'May22'!W53)</f>
        <v>0</v>
      </c>
      <c r="X63" s="49">
        <f>IF(O63=" ",'May22'!X53,O63+'May22'!X53)</f>
        <v>0</v>
      </c>
      <c r="Y63" s="49">
        <f>IF(P63=" ",'May22'!Y53,P63+'May22'!Y53)</f>
        <v>0</v>
      </c>
      <c r="Z63" s="49">
        <f>IF(Q63=" ",'May22'!Z53,Q63+'May22'!Z53)</f>
        <v>0</v>
      </c>
      <c r="AA63" s="49">
        <f>IF(R63=" ",'May22'!AA53,R63+'May22'!AA53)</f>
        <v>0</v>
      </c>
      <c r="AC63" s="49">
        <f>IF(T63=" ",'May22'!AC53,T63+'May22'!AC53)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IF(T$59="Y",'May22'!H54,0)</f>
        <v>0</v>
      </c>
      <c r="I64" s="92">
        <f>IF(T$59="Y",'May22'!I54,0)</f>
        <v>0</v>
      </c>
      <c r="J64" s="92">
        <f>IF(T$59="Y",'May22'!J54,0)</f>
        <v>0</v>
      </c>
      <c r="K64" s="92">
        <f>IF(T$59="Y",'May22'!K54,I64*J64)</f>
        <v>0</v>
      </c>
      <c r="L64" s="111">
        <f>IF(T$59="Y",'May22'!L54,0)</f>
        <v>0</v>
      </c>
      <c r="M64" s="100" t="str">
        <f>IF(E64=" "," ",IF(T$59="Y",'May22'!M54,IF((H64+K64+L64)&gt;0,H64+K64+L64,"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IF(Employee!H$113=E$59,Employee!D$112+SUM(M64)+'May22'!V54,SUM(M64)+'May22'!V54)</f>
        <v>0</v>
      </c>
      <c r="W64" s="49">
        <f>IF(Employee!H$113=E$59,Employee!D$113+SUM(N64)+'May22'!W54,SUM(N64)+'May22'!W54)</f>
        <v>0</v>
      </c>
      <c r="X64" s="49">
        <f>IF(O64=" ",'May22'!X54,O64+'May22'!X54)</f>
        <v>0</v>
      </c>
      <c r="Y64" s="49">
        <f>IF(P64=" ",'May22'!Y54,P64+'May22'!Y54)</f>
        <v>0</v>
      </c>
      <c r="Z64" s="49">
        <f>IF(Q64=" ",'May22'!Z54,Q64+'May22'!Z54)</f>
        <v>0</v>
      </c>
      <c r="AA64" s="49">
        <f>IF(R64=" ",'May22'!AA54,R64+'May22'!AA54)</f>
        <v>0</v>
      </c>
      <c r="AC64" s="49">
        <f>IF(T64=" ",'May22'!AC54,T64+'May22'!AC54)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IF(T$59="Y",'May22'!H55,0)</f>
        <v>0</v>
      </c>
      <c r="I65" s="245">
        <f>IF(T$59="Y",'May22'!I55,0)</f>
        <v>0</v>
      </c>
      <c r="J65" s="245">
        <f>IF(T$59="Y",'May22'!J55,0)</f>
        <v>0</v>
      </c>
      <c r="K65" s="245">
        <f>IF(T$59="Y",'May22'!K55,I65*J65)</f>
        <v>0</v>
      </c>
      <c r="L65" s="246">
        <f>IF(T$59="Y",'May22'!L55,0)</f>
        <v>0</v>
      </c>
      <c r="M65" s="100" t="str">
        <f>IF(E65=" "," ",IF(T$59="Y",'May22'!M55,IF((H65+K65+L65)&gt;0,H65+K65+L65,"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IF(Employee!H$139=E$59,Employee!D$138+SUM(M65)+'May22'!V55,SUM(M65)+'May22'!V55)</f>
        <v>0</v>
      </c>
      <c r="W65" s="49">
        <f>IF(Employee!H$139=E$59,Employee!D$139+SUM(N65)+'May22'!W55,SUM(N65)+'May22'!W55)</f>
        <v>0</v>
      </c>
      <c r="X65" s="49">
        <f>IF(O65=" ",'May22'!X55,O65+'May22'!X55)</f>
        <v>0</v>
      </c>
      <c r="Y65" s="49">
        <f>IF(P65=" ",'May22'!Y55,P65+'May22'!Y55)</f>
        <v>0</v>
      </c>
      <c r="Z65" s="49">
        <f>IF(Q65=" ",'May22'!Z55,Q65+'May22'!Z55)</f>
        <v>0</v>
      </c>
      <c r="AA65" s="49">
        <f>IF(R65=" ",'May22'!AA55,R65+'May22'!AA55)</f>
        <v>0</v>
      </c>
      <c r="AC65" s="49">
        <f>IF(T65=" ",'May22'!AC55,T65+'May22'!AC55)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AD70+'May22'!AD65</f>
        <v>0</v>
      </c>
      <c r="AE75" s="158">
        <f>AE70+'May22'!AE65</f>
        <v>0</v>
      </c>
      <c r="AF75" s="158">
        <f>AF70+'May22'!AF65</f>
        <v>0</v>
      </c>
      <c r="AG75" s="158">
        <f>AG70+'May22'!AG65</f>
        <v>0</v>
      </c>
    </row>
    <row r="76" spans="1:34" ht="13.5" thickTop="1" x14ac:dyDescent="0.2"/>
    <row r="77" spans="1:34" x14ac:dyDescent="0.2">
      <c r="AD77" s="162"/>
      <c r="AE77" s="158">
        <f>AE72+'May22'!AE67</f>
        <v>0</v>
      </c>
      <c r="AF77" s="158">
        <f>AF72+'May22'!AF67</f>
        <v>0</v>
      </c>
      <c r="AG77" s="158">
        <f>AG72+'May22'!AG67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15" customHeight="1" thickBot="1" x14ac:dyDescent="0.25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14</v>
      </c>
      <c r="F9" s="35"/>
      <c r="G9" s="35"/>
      <c r="H9" s="361" t="s">
        <v>28</v>
      </c>
      <c r="I9" s="440"/>
      <c r="J9" s="441"/>
      <c r="K9" s="204">
        <f>Admin!B91</f>
        <v>44746</v>
      </c>
      <c r="L9" s="203" t="s">
        <v>76</v>
      </c>
      <c r="M9" s="205">
        <f>K9+6</f>
        <v>44752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IF(T$9="Y",'Jun22'!H41,0)</f>
        <v>0</v>
      </c>
      <c r="I11" s="89">
        <f>IF(T$9="Y",'Jun22'!I41,0)</f>
        <v>0</v>
      </c>
      <c r="J11" s="89">
        <f>IF(T$9="Y",'Jun22'!J41,0)</f>
        <v>0</v>
      </c>
      <c r="K11" s="89">
        <f>IF(T$9="Y",'Jun22'!K41,I11*J11)</f>
        <v>0</v>
      </c>
      <c r="L11" s="89">
        <f>IF(T$9="Y",'Jun22'!L41,0)</f>
        <v>0</v>
      </c>
      <c r="M11" s="99" t="str">
        <f>IF(E11=" "," ",IF(T$9="Y",'Jun22'!M41,IF((H11+K11+L11)&gt;0,H11+K11+L11,"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IF(Employee!H$34=E$9,Employee!D$34+SUM(M11)+'Jun22'!V51,SUM(M11)+'Jun22'!V51)</f>
        <v>0</v>
      </c>
      <c r="W11" s="49">
        <f>IF(Employee!H$34=E$9,Employee!D$35+SUM(N11)+'Jun22'!W51,SUM(N11)+'Jun22'!W51)</f>
        <v>0</v>
      </c>
      <c r="X11" s="49">
        <f>IF(O11=" ",'Jun22'!X51,O11+'Jun22'!X51)</f>
        <v>0</v>
      </c>
      <c r="Y11" s="49">
        <f>IF(P11=" ",'Jun22'!Y51,P11+'Jun22'!Y51)</f>
        <v>0</v>
      </c>
      <c r="Z11" s="49">
        <f>IF(Q11=" ",'Jun22'!Z51,Q11+'Jun22'!Z51)</f>
        <v>0</v>
      </c>
      <c r="AA11" s="49">
        <f>IF(R11=" ",'Jun22'!AA51,R11+'Jun22'!AA51)</f>
        <v>0</v>
      </c>
      <c r="AC11" s="49">
        <f>IF(T11=" ",'Jun22'!AC51,T11+'Jun22'!AC51)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IF(T$9="Y",'Jun22'!H42,0)</f>
        <v>0</v>
      </c>
      <c r="I12" s="92">
        <f>IF(T$9="Y",'Jun22'!I42,0)</f>
        <v>0</v>
      </c>
      <c r="J12" s="92">
        <f>IF(T$9="Y",'Jun22'!J42,0)</f>
        <v>0</v>
      </c>
      <c r="K12" s="92">
        <f>IF(T$9="Y",'Jun22'!K42,I12*J12)</f>
        <v>0</v>
      </c>
      <c r="L12" s="92">
        <f>IF(T$9="Y",'Jun22'!L42,0)</f>
        <v>0</v>
      </c>
      <c r="M12" s="100" t="str">
        <f>IF(E12=" "," ",IF(T$9="Y",'Jun22'!M42,IF((H12+K12+L12)&gt;0,H12+K12+L12,"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IF(Employee!H$60=E$9,Employee!D$60+SUM(M12)+'Jun22'!V52,SUM(M12)+'Jun22'!V52)</f>
        <v>0</v>
      </c>
      <c r="W12" s="49">
        <f>IF(Employee!H$60=E$9,Employee!D$61+SUM(N12)+'Jun22'!W52,SUM(N12)+'Jun22'!W52)</f>
        <v>0</v>
      </c>
      <c r="X12" s="49">
        <f>IF(O12=" ",'Jun22'!X52,O12+'Jun22'!X52)</f>
        <v>0</v>
      </c>
      <c r="Y12" s="49">
        <f>IF(P12=" ",'Jun22'!Y52,P12+'Jun22'!Y52)</f>
        <v>0</v>
      </c>
      <c r="Z12" s="49">
        <f>IF(Q12=" ",'Jun22'!Z52,Q12+'Jun22'!Z52)</f>
        <v>0</v>
      </c>
      <c r="AA12" s="49">
        <f>IF(R12=" ",'Jun22'!AA52,R12+'Jun22'!AA52)</f>
        <v>0</v>
      </c>
      <c r="AC12" s="49">
        <f>IF(T12=" ",'Jun22'!AC52,T12+'Jun22'!AC52)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IF(T$9="Y",'Jun22'!H43,0)</f>
        <v>0</v>
      </c>
      <c r="I13" s="92">
        <f>IF(T$9="Y",'Jun22'!I43,0)</f>
        <v>0</v>
      </c>
      <c r="J13" s="92">
        <f>IF(T$9="Y",'Jun22'!J43,0)</f>
        <v>0</v>
      </c>
      <c r="K13" s="92">
        <f>IF(T$9="Y",'Jun22'!K43,I13*J13)</f>
        <v>0</v>
      </c>
      <c r="L13" s="92">
        <f>IF(T$9="Y",'Jun22'!L43,0)</f>
        <v>0</v>
      </c>
      <c r="M13" s="100" t="str">
        <f>IF(E13=" "," ",IF(T$9="Y",'Jun22'!M43,IF((H13+K13+L13)&gt;0,H13+K13+L13,"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IF(Employee!H$86=E$9,Employee!D$86+SUM(M13)+'Jun22'!V53,SUM(M13)+'Jun22'!V53)</f>
        <v>0</v>
      </c>
      <c r="W13" s="49">
        <f>IF(Employee!H$86=E$9,Employee!D$87+SUM(N13)+'Jun22'!W53,SUM(N13)+'Jun22'!W53)</f>
        <v>0</v>
      </c>
      <c r="X13" s="49">
        <f>IF(O13=" ",'Jun22'!X53,O13+'Jun22'!X53)</f>
        <v>0</v>
      </c>
      <c r="Y13" s="49">
        <f>IF(P13=" ",'Jun22'!Y53,P13+'Jun22'!Y53)</f>
        <v>0</v>
      </c>
      <c r="Z13" s="49">
        <f>IF(Q13=" ",'Jun22'!Z53,Q13+'Jun22'!Z53)</f>
        <v>0</v>
      </c>
      <c r="AA13" s="49">
        <f>IF(R13=" ",'Jun22'!AA53,R13+'Jun22'!AA53)</f>
        <v>0</v>
      </c>
      <c r="AC13" s="49">
        <f>IF(T13=" ",'Jun22'!AC53,T13+'Jun22'!AC53)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IF(T$9="Y",'Jun22'!H44,0)</f>
        <v>0</v>
      </c>
      <c r="I14" s="92">
        <f>IF(T$9="Y",'Jun22'!I44,0)</f>
        <v>0</v>
      </c>
      <c r="J14" s="92">
        <f>IF(T$9="Y",'Jun22'!J44,0)</f>
        <v>0</v>
      </c>
      <c r="K14" s="92">
        <f>IF(T$9="Y",'Jun22'!K44,I14*J14)</f>
        <v>0</v>
      </c>
      <c r="L14" s="92">
        <f>IF(T$9="Y",'Jun22'!L44,0)</f>
        <v>0</v>
      </c>
      <c r="M14" s="100" t="str">
        <f>IF(E14=" "," ",IF(T$9="Y",'Jun22'!M44,IF((H14+K14+L14)&gt;0,H14+K14+L14,"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IF(Employee!H$112=E$9,Employee!D$112+SUM(M14)+'Jun22'!V54,SUM(M14)+'Jun22'!V54)</f>
        <v>0</v>
      </c>
      <c r="W14" s="49">
        <f>IF(Employee!H$112=E$9,Employee!D$113+SUM(N14)+'Jun22'!W54,SUM(N14)+'Jun22'!W54)</f>
        <v>0</v>
      </c>
      <c r="X14" s="49">
        <f>IF(O14=" ",'Jun22'!X54,O14+'Jun22'!X54)</f>
        <v>0</v>
      </c>
      <c r="Y14" s="49">
        <f>IF(P14=" ",'Jun22'!Y54,P14+'Jun22'!Y54)</f>
        <v>0</v>
      </c>
      <c r="Z14" s="49">
        <f>IF(Q14=" ",'Jun22'!Z54,Q14+'Jun22'!Z54)</f>
        <v>0</v>
      </c>
      <c r="AA14" s="49">
        <f>IF(R14=" ",'Jun22'!AA54,R14+'Jun22'!AA54)</f>
        <v>0</v>
      </c>
      <c r="AC14" s="49">
        <f>IF(T14=" ",'Jun22'!AC54,T14+'Jun22'!AC54)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IF(T$9="Y",'Jun22'!H45,0)</f>
        <v>0</v>
      </c>
      <c r="I15" s="245">
        <f>IF(T$9="Y",'Jun22'!I45,0)</f>
        <v>0</v>
      </c>
      <c r="J15" s="245">
        <f>IF(T$9="Y",'Jun22'!J45,0)</f>
        <v>0</v>
      </c>
      <c r="K15" s="245">
        <f>IF(T$9="Y",'Jun22'!K45,I15*J15)</f>
        <v>0</v>
      </c>
      <c r="L15" s="245">
        <f>IF(T$9="Y",'Jun22'!L45,0)</f>
        <v>0</v>
      </c>
      <c r="M15" s="247" t="str">
        <f>IF(E15=" "," ",IF(T$9="Y",'Jun22'!M45,IF((H15+K15+L15)&gt;0,H15+K15+L15,"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IF(Employee!H$138=E$9,Employee!D$138+SUM(M15)+'Jun22'!V55,SUM(M15)+'Jun22'!V55)</f>
        <v>0</v>
      </c>
      <c r="W15" s="49">
        <f>IF(Employee!H$138=E$9,Employee!D$139+SUM(N15)+'Jun22'!W55,SUM(N15)+'Jun22'!W55)</f>
        <v>0</v>
      </c>
      <c r="X15" s="49">
        <f>IF(O15=" ",'Jun22'!X55,O15+'Jun22'!X55)</f>
        <v>0</v>
      </c>
      <c r="Y15" s="49">
        <f>IF(P15=" ",'Jun22'!Y55,P15+'Jun22'!Y55)</f>
        <v>0</v>
      </c>
      <c r="Z15" s="49">
        <f>IF(Q15=" ",'Jun22'!Z55,Q15+'Jun22'!Z55)</f>
        <v>0</v>
      </c>
      <c r="AA15" s="49">
        <f>IF(R15=" ",'Jun22'!AA55,R15+'Jun22'!AA55)</f>
        <v>0</v>
      </c>
      <c r="AC15" s="49">
        <f>IF(T15=" ",'Jun22'!AC55,T15+'Jun22'!AC55)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15</v>
      </c>
      <c r="F19" s="35"/>
      <c r="G19" s="35"/>
      <c r="H19" s="361" t="s">
        <v>28</v>
      </c>
      <c r="I19" s="362"/>
      <c r="J19" s="360"/>
      <c r="K19" s="204">
        <f>M9+1</f>
        <v>44753</v>
      </c>
      <c r="L19" s="203" t="s">
        <v>76</v>
      </c>
      <c r="M19" s="205">
        <f>K19+6</f>
        <v>44759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16</v>
      </c>
      <c r="F29" s="35"/>
      <c r="G29" s="35"/>
      <c r="H29" s="361" t="s">
        <v>28</v>
      </c>
      <c r="I29" s="362"/>
      <c r="J29" s="360"/>
      <c r="K29" s="204">
        <f>M19+1</f>
        <v>44760</v>
      </c>
      <c r="L29" s="203" t="s">
        <v>76</v>
      </c>
      <c r="M29" s="205">
        <f>K29+6</f>
        <v>44766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17</v>
      </c>
      <c r="F39" s="35"/>
      <c r="G39" s="35"/>
      <c r="H39" s="361" t="s">
        <v>28</v>
      </c>
      <c r="I39" s="362"/>
      <c r="J39" s="360"/>
      <c r="K39" s="204">
        <f>M29+1</f>
        <v>44767</v>
      </c>
      <c r="L39" s="203" t="s">
        <v>76</v>
      </c>
      <c r="M39" s="205">
        <f>K39+6</f>
        <v>44773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4</v>
      </c>
      <c r="F49" s="35"/>
      <c r="G49" s="35"/>
      <c r="H49" s="361" t="s">
        <v>28</v>
      </c>
      <c r="I49" s="362"/>
      <c r="J49" s="360"/>
      <c r="K49" s="204">
        <f>Admin!B88</f>
        <v>44743</v>
      </c>
      <c r="L49" s="203" t="s">
        <v>76</v>
      </c>
      <c r="M49" s="205">
        <f>Admin!B118</f>
        <v>44773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IF(T$49="Y",'Jun22'!H61,0)</f>
        <v>0</v>
      </c>
      <c r="I51" s="89">
        <f>IF(T$49="Y",'Jun22'!I61,0)</f>
        <v>0</v>
      </c>
      <c r="J51" s="89">
        <f>IF(T$49="Y",'Jun22'!J61,0)</f>
        <v>0</v>
      </c>
      <c r="K51" s="89">
        <f>IF(T$49="Y",'Jun22'!K61,I51*J51)</f>
        <v>0</v>
      </c>
      <c r="L51" s="110">
        <f>IF(T$49="Y",'Jun22'!L61,0)</f>
        <v>0</v>
      </c>
      <c r="M51" s="99" t="str">
        <f>IF(E51=" "," ",IF(T$49="Y",'Jun22'!M61,IF((H51+K51+L51)&gt;0,H51+K51+L51,"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IF(Employee!H$35=E$49,Employee!D$34+SUM(M51)+'Jun22'!V61,SUM(M51)+'Jun22'!V61)</f>
        <v>0</v>
      </c>
      <c r="W51" s="49">
        <f>IF(Employee!H$35=E$49,Employee!D$35+SUM(N51)+'Jun22'!W61,SUM(N51)+'Jun22'!W61)</f>
        <v>0</v>
      </c>
      <c r="X51" s="49">
        <f>IF(O51=" ",'Jun22'!X61,O51+'Jun22'!X61)</f>
        <v>0</v>
      </c>
      <c r="Y51" s="49">
        <f>IF(P51=" ",'Jun22'!Y61,P51+'Jun22'!Y61)</f>
        <v>0</v>
      </c>
      <c r="Z51" s="49">
        <f>IF(Q51=" ",'Jun22'!Z61,Q51+'Jun22'!Z61)</f>
        <v>0</v>
      </c>
      <c r="AA51" s="49">
        <f>IF(R51=" ",'Jun22'!AA61,R51+'Jun22'!AA61)</f>
        <v>0</v>
      </c>
      <c r="AC51" s="49">
        <f>IF(T51=" ",'Jun22'!AC61,T51+'Jun22'!AC61)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IF(T$49="Y",'Jun22'!H62,0)</f>
        <v>0</v>
      </c>
      <c r="I52" s="92">
        <f>IF(T$49="Y",'Jun22'!I62,0)</f>
        <v>0</v>
      </c>
      <c r="J52" s="92">
        <f>IF(T$49="Y",'Jun22'!J62,0)</f>
        <v>0</v>
      </c>
      <c r="K52" s="92">
        <f>IF(T$49="Y",'Jun22'!K62,I52*J52)</f>
        <v>0</v>
      </c>
      <c r="L52" s="111">
        <f>IF(T$49="Y",'Jun22'!L62,0)</f>
        <v>0</v>
      </c>
      <c r="M52" s="100" t="str">
        <f>IF(E52=" "," ",IF(T$49="Y",'Jun22'!M62,IF((H52+K52+L52)&gt;0,H52+K52+L52,"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IF(Employee!H$61=E$49,Employee!D$60+SUM(M52)+'Jun22'!V62,SUM(M52)+'Jun22'!V62)</f>
        <v>0</v>
      </c>
      <c r="W52" s="49">
        <f>IF(Employee!H$61=E$49,Employee!D$61+SUM(N52)+'Jun22'!W62,SUM(N52)+'Jun22'!W62)</f>
        <v>0</v>
      </c>
      <c r="X52" s="49">
        <f>IF(O52=" ",'Jun22'!X62,O52+'Jun22'!X62)</f>
        <v>0</v>
      </c>
      <c r="Y52" s="49">
        <f>IF(P52=" ",'Jun22'!Y62,P52+'Jun22'!Y62)</f>
        <v>0</v>
      </c>
      <c r="Z52" s="49">
        <f>IF(Q52=" ",'Jun22'!Z62,Q52+'Jun22'!Z62)</f>
        <v>0</v>
      </c>
      <c r="AA52" s="49">
        <f>IF(R52=" ",'Jun22'!AA62,R52+'Jun22'!AA62)</f>
        <v>0</v>
      </c>
      <c r="AC52" s="49">
        <f>IF(T52=" ",'Jun22'!AC62,T52+'Jun22'!AC62)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IF(T$49="Y",'Jun22'!H63,0)</f>
        <v>0</v>
      </c>
      <c r="I53" s="92">
        <f>IF(T$49="Y",'Jun22'!I63,0)</f>
        <v>0</v>
      </c>
      <c r="J53" s="92">
        <f>IF(T$49="Y",'Jun22'!J63,0)</f>
        <v>0</v>
      </c>
      <c r="K53" s="92">
        <f>IF(T$49="Y",'Jun22'!K63,I53*J53)</f>
        <v>0</v>
      </c>
      <c r="L53" s="111">
        <f>IF(T$49="Y",'Jun22'!L63,0)</f>
        <v>0</v>
      </c>
      <c r="M53" s="100" t="str">
        <f>IF(E53=" "," ",IF(T$49="Y",'Jun22'!M63,IF((H53+K53+L53)&gt;0,H53+K53+L53,"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IF(Employee!H$87=E$49,Employee!D$86+SUM(M53)+'Jun22'!V63,SUM(M53)+'Jun22'!V63)</f>
        <v>0</v>
      </c>
      <c r="W53" s="49">
        <f>IF(Employee!H$87=E$49,Employee!D$87+SUM(N53)+'Jun22'!W63,SUM(N53)+'Jun22'!W63)</f>
        <v>0</v>
      </c>
      <c r="X53" s="49">
        <f>IF(O53=" ",'Jun22'!X63,O53+'Jun22'!X63)</f>
        <v>0</v>
      </c>
      <c r="Y53" s="49">
        <f>IF(P53=" ",'Jun22'!Y63,P53+'Jun22'!Y63)</f>
        <v>0</v>
      </c>
      <c r="Z53" s="49">
        <f>IF(Q53=" ",'Jun22'!Z63,Q53+'Jun22'!Z63)</f>
        <v>0</v>
      </c>
      <c r="AA53" s="49">
        <f>IF(R53=" ",'Jun22'!AA63,R53+'Jun22'!AA63)</f>
        <v>0</v>
      </c>
      <c r="AC53" s="49">
        <f>IF(T53=" ",'Jun22'!AC63,T53+'Jun22'!AC63)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IF(T$49="Y",'Jun22'!H64,0)</f>
        <v>0</v>
      </c>
      <c r="I54" s="92">
        <f>IF(T$49="Y",'Jun22'!I64,0)</f>
        <v>0</v>
      </c>
      <c r="J54" s="92">
        <f>IF(T$49="Y",'Jun22'!J64,0)</f>
        <v>0</v>
      </c>
      <c r="K54" s="92">
        <f>IF(T$49="Y",'Jun22'!K64,I54*J54)</f>
        <v>0</v>
      </c>
      <c r="L54" s="111">
        <f>IF(T$49="Y",'Jun22'!L64,0)</f>
        <v>0</v>
      </c>
      <c r="M54" s="100" t="str">
        <f>IF(E54=" "," ",IF(T$49="Y",'Jun22'!M64,IF((H54+K54+L54)&gt;0,H54+K54+L54,"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IF(Employee!H$113=E$49,Employee!D$112+SUM(M54)+'Jun22'!V64,SUM(M54)+'Jun22'!V64)</f>
        <v>0</v>
      </c>
      <c r="W54" s="49">
        <f>IF(Employee!H$113=E$49,Employee!D$113+SUM(N54)+'Jun22'!W64,SUM(N54)+'Jun22'!W64)</f>
        <v>0</v>
      </c>
      <c r="X54" s="49">
        <f>IF(O54=" ",'Jun22'!X64,O54+'Jun22'!X64)</f>
        <v>0</v>
      </c>
      <c r="Y54" s="49">
        <f>IF(P54=" ",'Jun22'!Y64,P54+'Jun22'!Y64)</f>
        <v>0</v>
      </c>
      <c r="Z54" s="49">
        <f>IF(Q54=" ",'Jun22'!Z64,Q54+'Jun22'!Z64)</f>
        <v>0</v>
      </c>
      <c r="AA54" s="49">
        <f>IF(R54=" ",'Jun22'!AA64,R54+'Jun22'!AA64)</f>
        <v>0</v>
      </c>
      <c r="AC54" s="49">
        <f>IF(T54=" ",'Jun22'!AC64,T54+'Jun22'!AC64)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IF(T$49="Y",'Jun22'!H65,0)</f>
        <v>0</v>
      </c>
      <c r="I55" s="245">
        <f>IF(T$49="Y",'Jun22'!I65,0)</f>
        <v>0</v>
      </c>
      <c r="J55" s="245">
        <f>IF(T$49="Y",'Jun22'!J65,0)</f>
        <v>0</v>
      </c>
      <c r="K55" s="245">
        <f>IF(T$49="Y",'Jun22'!K65,I55*J55)</f>
        <v>0</v>
      </c>
      <c r="L55" s="246">
        <f>IF(T$49="Y",'Jun22'!L65,0)</f>
        <v>0</v>
      </c>
      <c r="M55" s="100" t="str">
        <f>IF(E55=" "," ",IF(T$49="Y",'Jun22'!M65,IF((H55+K55+L55)&gt;0,H55+K55+L55,"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IF(Employee!H$139=E$49,Employee!D$138+SUM(M55)+'Jun22'!V65,SUM(M55)+'Jun22'!V65)</f>
        <v>0</v>
      </c>
      <c r="W55" s="49">
        <f>IF(Employee!H$139=E$49,Employee!D$139+SUM(N55)+'Jun22'!W65,SUM(N55)+'Jun22'!W65)</f>
        <v>0</v>
      </c>
      <c r="X55" s="49">
        <f>IF(O55=" ",'Jun22'!X65,O55+'Jun22'!X65)</f>
        <v>0</v>
      </c>
      <c r="Y55" s="49">
        <f>IF(P55=" ",'Jun22'!Y65,P55+'Jun22'!Y65)</f>
        <v>0</v>
      </c>
      <c r="Z55" s="49">
        <f>IF(Q55=" ",'Jun22'!Z65,Q55+'Jun22'!Z65)</f>
        <v>0</v>
      </c>
      <c r="AA55" s="49">
        <f>IF(R55=" ",'Jun22'!AA65,R55+'Jun22'!AA65)</f>
        <v>0</v>
      </c>
      <c r="AC55" s="49">
        <f>IF(T55=" ",'Jun22'!AC65,T55+'Jun22'!AC65)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AD60+'Jun22'!AD75</f>
        <v>0</v>
      </c>
      <c r="AE65" s="158">
        <f>AE60+'Jun22'!AE75</f>
        <v>0</v>
      </c>
      <c r="AF65" s="158">
        <f>AF60+'Jun22'!AF75</f>
        <v>0</v>
      </c>
      <c r="AG65" s="158">
        <f>AG60+'Jun22'!AG75</f>
        <v>0</v>
      </c>
    </row>
    <row r="66" spans="6:33" ht="13.5" thickTop="1" x14ac:dyDescent="0.2"/>
    <row r="67" spans="6:33" x14ac:dyDescent="0.2">
      <c r="AD67" s="162"/>
      <c r="AE67" s="158">
        <f>AE62+'Jun22'!AE77</f>
        <v>0</v>
      </c>
      <c r="AF67" s="158">
        <f>AF62+'Jun22'!AF77</f>
        <v>0</v>
      </c>
      <c r="AG67" s="158">
        <f>AG62+'Jun22'!AG77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18</v>
      </c>
      <c r="F9" s="35"/>
      <c r="G9" s="35"/>
      <c r="H9" s="361" t="s">
        <v>28</v>
      </c>
      <c r="I9" s="362"/>
      <c r="J9" s="360"/>
      <c r="K9" s="204">
        <f>Admin!B119</f>
        <v>44774</v>
      </c>
      <c r="L9" s="203" t="s">
        <v>76</v>
      </c>
      <c r="M9" s="205">
        <f>K9+6</f>
        <v>44780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IF(T$9="Y",'Jul22'!#REF!,0)</f>
        <v>0</v>
      </c>
      <c r="I11" s="89">
        <f>IF(T$9="Y",'Jul22'!#REF!,0)</f>
        <v>0</v>
      </c>
      <c r="J11" s="89">
        <f>IF(T$9="Y",'Jul22'!#REF!,0)</f>
        <v>0</v>
      </c>
      <c r="K11" s="89">
        <v>0</v>
      </c>
      <c r="L11" s="110">
        <f>IF(T$9="Y",'Jul22'!#REF!,0)</f>
        <v>0</v>
      </c>
      <c r="M11" s="110" t="str">
        <f>IF(E11=" "," ",IF(T$9="Y",'Jul22'!#REF!,IF((H11+K11+L11)&gt;0,H11+K11+L11,"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IF(Employee!H$34=E$9,Employee!D$34+SUM(M11)+'Jul22'!V41,SUM(M11)+'Jul22'!V41)</f>
        <v>0</v>
      </c>
      <c r="W11" s="49">
        <f>IF(Employee!H$34=E$9,Employee!D$35+SUM(N11)+'Jul22'!W41,SUM(N11)+'Jul22'!W41)</f>
        <v>0</v>
      </c>
      <c r="X11" s="49">
        <f>IF(O11=" ",'Jul22'!X41,O11+'Jul22'!X41)</f>
        <v>0</v>
      </c>
      <c r="Y11" s="49">
        <f>IF(P11=" ",'Jul22'!Y41,P11+'Jul22'!Y41)</f>
        <v>0</v>
      </c>
      <c r="Z11" s="49">
        <f>IF(Q11=" ",'Jul22'!Z41,Q11+'Jul22'!Z41)</f>
        <v>0</v>
      </c>
      <c r="AA11" s="49">
        <f>IF(R11=" ",'Jul22'!AA41,R11+'Jul22'!AA41)</f>
        <v>0</v>
      </c>
      <c r="AC11" s="49">
        <f>IF(T11=" ",'Jul22'!AC41,T11+'Jul22'!AC41)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IF(T$9="Y",'Jul22'!#REF!,0)</f>
        <v>0</v>
      </c>
      <c r="I12" s="92">
        <f>IF(T$9="Y",'Jul22'!#REF!,0)</f>
        <v>0</v>
      </c>
      <c r="J12" s="92">
        <f>IF(T$9="Y",'Jul22'!#REF!,0)</f>
        <v>0</v>
      </c>
      <c r="K12" s="92">
        <f>IF(T$9="Y",'Jul22'!#REF!,I12*J12)</f>
        <v>0</v>
      </c>
      <c r="L12" s="111">
        <f>IF(T$9="Y",'Jul22'!#REF!,0)</f>
        <v>0</v>
      </c>
      <c r="M12" s="111" t="str">
        <f>IF(E12=" "," ",IF(T$9="Y",'Jul22'!#REF!,IF((H12+K12+L12)&gt;0,H12+K12+L12,"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IF(Employee!H$60=E$9,Employee!D$60+SUM(M12)+'Jul22'!V42,SUM(M12)+'Jul22'!V42)</f>
        <v>0</v>
      </c>
      <c r="W12" s="49">
        <f>IF(Employee!H$60=E$9,Employee!D$61+SUM(N12)+'Jul22'!W42,SUM(N12)+'Jul22'!W42)</f>
        <v>0</v>
      </c>
      <c r="X12" s="49">
        <f>IF(O12=" ",'Jul22'!X42,O12+'Jul22'!X42)</f>
        <v>0</v>
      </c>
      <c r="Y12" s="49">
        <f>IF(P12=" ",'Jul22'!Y42,P12+'Jul22'!Y42)</f>
        <v>0</v>
      </c>
      <c r="Z12" s="49">
        <f>IF(Q12=" ",'Jul22'!Z42,Q12+'Jul22'!Z42)</f>
        <v>0</v>
      </c>
      <c r="AA12" s="49">
        <f>IF(R12=" ",'Jul22'!AA42,R12+'Jul22'!AA42)</f>
        <v>0</v>
      </c>
      <c r="AC12" s="49">
        <f>IF(T12=" ",'Jul22'!AC42,T12+'Jul22'!AC42)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IF(T$9="Y",'Jul22'!#REF!,0)</f>
        <v>0</v>
      </c>
      <c r="I13" s="92">
        <f>IF(T$9="Y",'Jul22'!#REF!,0)</f>
        <v>0</v>
      </c>
      <c r="J13" s="92">
        <f>IF(T$9="Y",'Jul22'!#REF!,0)</f>
        <v>0</v>
      </c>
      <c r="K13" s="92">
        <f>IF(T$9="Y",'Jul22'!#REF!,I13*J13)</f>
        <v>0</v>
      </c>
      <c r="L13" s="111">
        <f>IF(T$9="Y",'Jul22'!#REF!,0)</f>
        <v>0</v>
      </c>
      <c r="M13" s="111" t="str">
        <f>IF(E13=" "," ",IF(T$9="Y",'Jul22'!#REF!,IF((H13+K13+L13)&gt;0,H13+K13+L13,"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IF(Employee!H$86=E$9,Employee!D$86+SUM(M13)+'Jul22'!V43,SUM(M13)+'Jul22'!V43)</f>
        <v>0</v>
      </c>
      <c r="W13" s="49">
        <f>IF(Employee!H$86=E$9,Employee!D$87+SUM(N13)+'Jul22'!W43,SUM(N13)+'Jul22'!W43)</f>
        <v>0</v>
      </c>
      <c r="X13" s="49">
        <f>IF(O13=" ",'Jul22'!X43,O13+'Jul22'!X43)</f>
        <v>0</v>
      </c>
      <c r="Y13" s="49">
        <f>IF(P13=" ",'Jul22'!Y43,P13+'Jul22'!Y43)</f>
        <v>0</v>
      </c>
      <c r="Z13" s="49">
        <f>IF(Q13=" ",'Jul22'!Z43,Q13+'Jul22'!Z43)</f>
        <v>0</v>
      </c>
      <c r="AA13" s="49">
        <f>IF(R13=" ",'Jul22'!AA43,R13+'Jul22'!AA43)</f>
        <v>0</v>
      </c>
      <c r="AC13" s="49">
        <f>IF(T13=" ",'Jul22'!AC43,T13+'Jul22'!AC43)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IF(T$9="Y",'Jul22'!#REF!,0)</f>
        <v>0</v>
      </c>
      <c r="I14" s="92">
        <f>IF(T$9="Y",'Jul22'!#REF!,0)</f>
        <v>0</v>
      </c>
      <c r="J14" s="92">
        <f>IF(T$9="Y",'Jul22'!#REF!,0)</f>
        <v>0</v>
      </c>
      <c r="K14" s="92">
        <f>IF(T$9="Y",'Jul22'!#REF!,I14*J14)</f>
        <v>0</v>
      </c>
      <c r="L14" s="111">
        <f>IF(T$9="Y",'Jul22'!#REF!,0)</f>
        <v>0</v>
      </c>
      <c r="M14" s="111" t="str">
        <f>IF(E14=" "," ",IF(T$9="Y",'Jul22'!#REF!,IF((H14+K14+L14)&gt;0,H14+K14+L14,"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IF(Employee!H$112=E$9,Employee!D$112+SUM(M14)+'Jul22'!V44,SUM(M14)+'Jul22'!V44)</f>
        <v>0</v>
      </c>
      <c r="W14" s="49">
        <f>IF(Employee!H$112=E$9,Employee!D$113+SUM(N14)+'Jul22'!W44,SUM(N14)+'Jul22'!W44)</f>
        <v>0</v>
      </c>
      <c r="X14" s="49">
        <f>IF(O14=" ",'Jul22'!X44,O14+'Jul22'!X44)</f>
        <v>0</v>
      </c>
      <c r="Y14" s="49">
        <f>IF(P14=" ",'Jul22'!Y44,P14+'Jul22'!Y44)</f>
        <v>0</v>
      </c>
      <c r="Z14" s="49">
        <f>IF(Q14=" ",'Jul22'!Z44,Q14+'Jul22'!Z44)</f>
        <v>0</v>
      </c>
      <c r="AA14" s="49">
        <f>IF(R14=" ",'Jul22'!AA44,R14+'Jul22'!AA44)</f>
        <v>0</v>
      </c>
      <c r="AC14" s="49">
        <f>IF(T14=" ",'Jul22'!AC44,T14+'Jul22'!AC44)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IF(T$9="Y",'Jul22'!#REF!,0)</f>
        <v>0</v>
      </c>
      <c r="I15" s="245">
        <f>IF(T$9="Y",'Jul22'!#REF!,0)</f>
        <v>0</v>
      </c>
      <c r="J15" s="245">
        <f>IF(T$9="Y",'Jul22'!#REF!,0)</f>
        <v>0</v>
      </c>
      <c r="K15" s="245">
        <f>IF(T$9="Y",'Jul22'!#REF!,I15*J15)</f>
        <v>0</v>
      </c>
      <c r="L15" s="246">
        <f>IF(T$9="Y",'Jul22'!#REF!,0)</f>
        <v>0</v>
      </c>
      <c r="M15" s="246" t="str">
        <f>IF(E15=" "," ",IF(T$9="Y",'Jul22'!#REF!,IF((H15+K15+L15)&gt;0,H15+K15+L15,"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IF(Employee!H$138=E$9,Employee!D$138+SUM(M15)+'Jul22'!V45,SUM(M15)+'Jul22'!V45)</f>
        <v>0</v>
      </c>
      <c r="W15" s="49">
        <f>IF(Employee!H$138=E$9,Employee!D$139+SUM(N15)+'Jul22'!W45,SUM(N15)+'Jul22'!W45)</f>
        <v>0</v>
      </c>
      <c r="X15" s="49">
        <f>IF(O15=" ",'Jul22'!X45,O15+'Jul22'!X45)</f>
        <v>0</v>
      </c>
      <c r="Y15" s="49">
        <f>IF(P15=" ",'Jul22'!Y45,P15+'Jul22'!Y45)</f>
        <v>0</v>
      </c>
      <c r="Z15" s="49">
        <f>IF(Q15=" ",'Jul22'!Z45,Q15+'Jul22'!Z45)</f>
        <v>0</v>
      </c>
      <c r="AA15" s="49">
        <f>IF(R15=" ",'Jul22'!AA45,R15+'Jul22'!AA45)</f>
        <v>0</v>
      </c>
      <c r="AC15" s="49">
        <f>IF(T15=" ",'Jul22'!AC45,T15+'Jul22'!AC45)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19</v>
      </c>
      <c r="F19" s="35"/>
      <c r="G19" s="35"/>
      <c r="H19" s="361" t="s">
        <v>28</v>
      </c>
      <c r="I19" s="362"/>
      <c r="J19" s="360"/>
      <c r="K19" s="204">
        <f>M9+1</f>
        <v>44781</v>
      </c>
      <c r="L19" s="203" t="s">
        <v>76</v>
      </c>
      <c r="M19" s="205">
        <f>K19+6</f>
        <v>44787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20</v>
      </c>
      <c r="F29" s="35"/>
      <c r="G29" s="35"/>
      <c r="H29" s="361" t="s">
        <v>28</v>
      </c>
      <c r="I29" s="362"/>
      <c r="J29" s="360"/>
      <c r="K29" s="204">
        <f>M19+1</f>
        <v>44788</v>
      </c>
      <c r="L29" s="203" t="s">
        <v>76</v>
      </c>
      <c r="M29" s="205">
        <f>K29+6</f>
        <v>44794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21</v>
      </c>
      <c r="F39" s="35"/>
      <c r="G39" s="35"/>
      <c r="H39" s="361" t="s">
        <v>28</v>
      </c>
      <c r="I39" s="440"/>
      <c r="J39" s="441"/>
      <c r="K39" s="204">
        <f>M29+1</f>
        <v>44795</v>
      </c>
      <c r="L39" s="203" t="s">
        <v>76</v>
      </c>
      <c r="M39" s="205">
        <f>K39+6</f>
        <v>44801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5</v>
      </c>
      <c r="F49" s="35"/>
      <c r="G49" s="35"/>
      <c r="H49" s="361" t="s">
        <v>28</v>
      </c>
      <c r="I49" s="362"/>
      <c r="J49" s="360"/>
      <c r="K49" s="204">
        <f>Admin!B119</f>
        <v>44774</v>
      </c>
      <c r="L49" s="203" t="s">
        <v>76</v>
      </c>
      <c r="M49" s="205">
        <f>Admin!B149</f>
        <v>44804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IF(T$49="Y",'Jul22'!H51,0)</f>
        <v>0</v>
      </c>
      <c r="I51" s="89">
        <f>IF(T$49="Y",'Jul22'!I51,0)</f>
        <v>0</v>
      </c>
      <c r="J51" s="89">
        <f>IF(T$49="Y",'Jul22'!J51,0)</f>
        <v>0</v>
      </c>
      <c r="K51" s="89">
        <f>IF(T$49="Y",'Jul22'!K51,I51*J51)</f>
        <v>0</v>
      </c>
      <c r="L51" s="89">
        <f>IF(T$49="Y",'Jul22'!L51,0)</f>
        <v>0</v>
      </c>
      <c r="M51" s="99" t="str">
        <f>IF(E51=" "," ",IF(T$49="Y",'Jul22'!M51,IF((H51+K51+L51)&gt;0,H51+K51+L51,"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IF(Employee!H$35=E$49,Employee!D$34+SUM(M51)+'Jul22'!V51,SUM(M51)+'Jul22'!V51)</f>
        <v>0</v>
      </c>
      <c r="W51" s="49">
        <f>IF(Employee!H$35=E$49,Employee!D$35+SUM(N51)+'Jul22'!W51,SUM(N51)+'Jul22'!W51)</f>
        <v>0</v>
      </c>
      <c r="X51" s="49">
        <f>IF(O51=" ",'Jul22'!X51,O51+'Jul22'!X51)</f>
        <v>0</v>
      </c>
      <c r="Y51" s="49">
        <f>IF(P51=" ",'Jul22'!Y51,P51+'Jul22'!Y51)</f>
        <v>0</v>
      </c>
      <c r="Z51" s="49">
        <f>IF(Q51=" ",'Jul22'!Z51,Q51+'Jul22'!Z51)</f>
        <v>0</v>
      </c>
      <c r="AA51" s="49">
        <f>IF(R51=" ",'Jul22'!AA51,R51+'Jul22'!AA51)</f>
        <v>0</v>
      </c>
      <c r="AC51" s="49">
        <f>IF(T51=" ",'Jul22'!AC51,T51+'Jul22'!AC51)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IF(T$49="Y",'Jul22'!H52,0)</f>
        <v>0</v>
      </c>
      <c r="I52" s="92">
        <f>IF(T$49="Y",'Jul22'!I52,0)</f>
        <v>0</v>
      </c>
      <c r="J52" s="92">
        <f>IF(T$49="Y",'Jul22'!J52,0)</f>
        <v>0</v>
      </c>
      <c r="K52" s="92">
        <f>IF(T$49="Y",'Jul22'!K52,I52*J52)</f>
        <v>0</v>
      </c>
      <c r="L52" s="92">
        <f>IF(T$49="Y",'Jul22'!L52,0)</f>
        <v>0</v>
      </c>
      <c r="M52" s="100" t="str">
        <f>IF(E52=" "," ",IF(T$49="Y",'Jul22'!M52,IF((H52+K52+L52)&gt;0,H52+K52+L52,"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IF(Employee!H$61=E$49,Employee!D$60+SUM(M52)+'Jul22'!V52,SUM(M52)+'Jul22'!V52)</f>
        <v>0</v>
      </c>
      <c r="W52" s="49">
        <f>IF(Employee!H$61=E$49,Employee!D$61+SUM(N52)+'Jul22'!W52,SUM(N52)+'Jul22'!W52)</f>
        <v>0</v>
      </c>
      <c r="X52" s="49">
        <f>IF(O52=" ",'Jul22'!X52,O52+'Jul22'!X52)</f>
        <v>0</v>
      </c>
      <c r="Y52" s="49">
        <f>IF(P52=" ",'Jul22'!Y52,P52+'Jul22'!Y52)</f>
        <v>0</v>
      </c>
      <c r="Z52" s="49">
        <f>IF(Q52=" ",'Jul22'!Z52,Q52+'Jul22'!Z52)</f>
        <v>0</v>
      </c>
      <c r="AA52" s="49">
        <f>IF(R52=" ",'Jul22'!AA52,R52+'Jul22'!AA52)</f>
        <v>0</v>
      </c>
      <c r="AC52" s="49">
        <f>IF(T52=" ",'Jul22'!AC52,T52+'Jul22'!AC52)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IF(T$49="Y",'Jul22'!H53,0)</f>
        <v>0</v>
      </c>
      <c r="I53" s="92">
        <f>IF(T$49="Y",'Jul22'!I53,0)</f>
        <v>0</v>
      </c>
      <c r="J53" s="92">
        <f>IF(T$49="Y",'Jul22'!J53,0)</f>
        <v>0</v>
      </c>
      <c r="K53" s="92">
        <f>IF(T$49="Y",'Jul22'!K53,I53*J53)</f>
        <v>0</v>
      </c>
      <c r="L53" s="92">
        <f>IF(T$49="Y",'Jul22'!L53,0)</f>
        <v>0</v>
      </c>
      <c r="M53" s="100" t="str">
        <f>IF(E53=" "," ",IF(T$49="Y",'Jul22'!M53,IF((H53+K53+L53)&gt;0,H53+K53+L53,"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IF(Employee!H$87=E$49,Employee!D$86+SUM(M53)+'Jul22'!V53,SUM(M53)+'Jul22'!V53)</f>
        <v>0</v>
      </c>
      <c r="W53" s="49">
        <f>IF(Employee!H$87=E$49,Employee!D$87+SUM(N53)+'Jul22'!W53,SUM(N53)+'Jul22'!W53)</f>
        <v>0</v>
      </c>
      <c r="X53" s="49">
        <f>IF(O53=" ",'Jul22'!X53,O53+'Jul22'!X53)</f>
        <v>0</v>
      </c>
      <c r="Y53" s="49">
        <f>IF(P53=" ",'Jul22'!Y53,P53+'Jul22'!Y53)</f>
        <v>0</v>
      </c>
      <c r="Z53" s="49">
        <f>IF(Q53=" ",'Jul22'!Z53,Q53+'Jul22'!Z53)</f>
        <v>0</v>
      </c>
      <c r="AA53" s="49">
        <f>IF(R53=" ",'Jul22'!AA53,R53+'Jul22'!AA53)</f>
        <v>0</v>
      </c>
      <c r="AC53" s="49">
        <f>IF(T53=" ",'Jul22'!AC53,T53+'Jul22'!AC53)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IF(T$49="Y",'Jul22'!H54,0)</f>
        <v>0</v>
      </c>
      <c r="I54" s="92">
        <f>IF(T$49="Y",'Jul22'!I54,0)</f>
        <v>0</v>
      </c>
      <c r="J54" s="92">
        <f>IF(T$49="Y",'Jul22'!J54,0)</f>
        <v>0</v>
      </c>
      <c r="K54" s="92">
        <f>IF(T$49="Y",'Jul22'!K54,I54*J54)</f>
        <v>0</v>
      </c>
      <c r="L54" s="92">
        <f>IF(T$49="Y",'Jul22'!L54,0)</f>
        <v>0</v>
      </c>
      <c r="M54" s="100" t="str">
        <f>IF(E54=" "," ",IF(T$49="Y",'Jul22'!M54,IF((H54+K54+L54)&gt;0,H54+K54+L54,"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IF(Employee!H$113=E$49,Employee!D$112+SUM(M54)+'Jul22'!V54,SUM(M54)+'Jul22'!V54)</f>
        <v>0</v>
      </c>
      <c r="W54" s="49">
        <f>IF(Employee!H$113=E$49,Employee!D$113+SUM(N54)+'Jul22'!W54,SUM(N54)+'Jul22'!W54)</f>
        <v>0</v>
      </c>
      <c r="X54" s="49">
        <f>IF(O54=" ",'Jul22'!X54,O54+'Jul22'!X54)</f>
        <v>0</v>
      </c>
      <c r="Y54" s="49">
        <f>IF(P54=" ",'Jul22'!Y54,P54+'Jul22'!Y54)</f>
        <v>0</v>
      </c>
      <c r="Z54" s="49">
        <f>IF(Q54=" ",'Jul22'!Z54,Q54+'Jul22'!Z54)</f>
        <v>0</v>
      </c>
      <c r="AA54" s="49">
        <f>IF(R54=" ",'Jul22'!AA54,R54+'Jul22'!AA54)</f>
        <v>0</v>
      </c>
      <c r="AC54" s="49">
        <f>IF(T54=" ",'Jul22'!AC54,T54+'Jul22'!AC54)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IF(T$49="Y",'Jul22'!H55,0)</f>
        <v>0</v>
      </c>
      <c r="I55" s="92">
        <f>IF(T$49="Y",'Jul22'!I55,0)</f>
        <v>0</v>
      </c>
      <c r="J55" s="92">
        <f>IF(T$49="Y",'Jul22'!J55,0)</f>
        <v>0</v>
      </c>
      <c r="K55" s="92">
        <f>IF(T$49="Y",'Jul22'!K55,I55*J55)</f>
        <v>0</v>
      </c>
      <c r="L55" s="92">
        <f>IF(T$49="Y",'Jul22'!L55,0)</f>
        <v>0</v>
      </c>
      <c r="M55" s="100" t="str">
        <f>IF(E55=" "," ",IF(T$49="Y",'Jul22'!M55,IF((H55+K55+L55)&gt;0,H55+K55+L55,"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IF(Employee!H$139=E$49,Employee!D$138+SUM(M55)+'Jul22'!V55,SUM(M55)+'Jul22'!V55)</f>
        <v>0</v>
      </c>
      <c r="W55" s="49">
        <f>IF(Employee!H$139=E$49,Employee!D$139+SUM(N55)+'Jul22'!W55,SUM(N55)+'Jul22'!W55)</f>
        <v>0</v>
      </c>
      <c r="X55" s="49">
        <f>IF(O55=" ",'Jul22'!X55,O55+'Jul22'!X55)</f>
        <v>0</v>
      </c>
      <c r="Y55" s="49">
        <f>IF(P55=" ",'Jul22'!Y55,P55+'Jul22'!Y55)</f>
        <v>0</v>
      </c>
      <c r="Z55" s="49">
        <f>IF(Q55=" ",'Jul22'!Z55,Q55+'Jul22'!Z55)</f>
        <v>0</v>
      </c>
      <c r="AA55" s="49">
        <f>IF(R55=" ",'Jul22'!AA55,R55+'Jul22'!AA55)</f>
        <v>0</v>
      </c>
      <c r="AC55" s="49">
        <f>IF(T55=" ",'Jul22'!AC55,T55+'Jul22'!AC55)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AD60+'Jul22'!AD65</f>
        <v>0</v>
      </c>
      <c r="AE65" s="158">
        <f>AE60+'Jul22'!AE65</f>
        <v>0</v>
      </c>
      <c r="AF65" s="158">
        <f>AF60+'Jul22'!AF65</f>
        <v>0</v>
      </c>
      <c r="AG65" s="158">
        <f>AG60+'Jul22'!AG65</f>
        <v>0</v>
      </c>
    </row>
    <row r="66" spans="6:33" ht="13.5" thickTop="1" x14ac:dyDescent="0.2"/>
    <row r="67" spans="6:33" x14ac:dyDescent="0.2">
      <c r="AD67" s="162"/>
      <c r="AE67" s="158">
        <f>AE62+'Jul22'!AE67</f>
        <v>0</v>
      </c>
      <c r="AF67" s="158">
        <f>AF62+'Jul22'!AF67</f>
        <v>0</v>
      </c>
      <c r="AG67" s="158">
        <f>AG62+'Jul22'!AG67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22</v>
      </c>
      <c r="F9" s="35"/>
      <c r="G9" s="35"/>
      <c r="H9" s="361" t="s">
        <v>28</v>
      </c>
      <c r="I9" s="362"/>
      <c r="J9" s="360"/>
      <c r="K9" s="204">
        <f>'Aug22'!M39+1</f>
        <v>44802</v>
      </c>
      <c r="L9" s="203" t="s">
        <v>76</v>
      </c>
      <c r="M9" s="205">
        <f>K9+6</f>
        <v>44808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IF(T$9="Y",'Aug22'!H41,0)</f>
        <v>0</v>
      </c>
      <c r="I11" s="89">
        <f>IF(T$9="Y",'Aug22'!I41,0)</f>
        <v>0</v>
      </c>
      <c r="J11" s="89">
        <f>IF(T$9="Y",'Aug22'!J41,0)</f>
        <v>0</v>
      </c>
      <c r="K11" s="89">
        <f>IF(T$9="Y",'Aug22'!K41,I11*J11)</f>
        <v>0</v>
      </c>
      <c r="L11" s="110">
        <f>IF(T$9="Y",'Aug22'!L41,0)</f>
        <v>0</v>
      </c>
      <c r="M11" s="110" t="str">
        <f>IF(E11=" "," ",IF(T$9="Y",'Aug22'!M41,IF((H11+K11+L11)&gt;0,H11+K11+L11,"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IF(Employee!H$34=E$9,Employee!D$34+SUM(M11)+'Aug22'!V41,SUM(M11)+'Aug22'!V41)</f>
        <v>0</v>
      </c>
      <c r="W11" s="49">
        <f>IF(Employee!H$34=E$9,Employee!D$35+SUM(N11)+'Aug22'!W41,SUM(N11)+'Aug22'!W41)</f>
        <v>0</v>
      </c>
      <c r="X11" s="49">
        <f>IF(O11=" ",'Aug22'!X41,O11+'Aug22'!X41)</f>
        <v>0</v>
      </c>
      <c r="Y11" s="49">
        <f>IF(P11=" ",'Aug22'!Y41,P11+'Aug22'!Y41)</f>
        <v>0</v>
      </c>
      <c r="Z11" s="49">
        <f>IF(Q11=" ",'Aug22'!Z41,Q11+'Aug22'!Z41)</f>
        <v>0</v>
      </c>
      <c r="AA11" s="49">
        <f>IF(R11=" ",'Aug22'!AA41,R11+'Aug22'!AA41)</f>
        <v>0</v>
      </c>
      <c r="AC11" s="49">
        <f>IF(T11=" ",'Aug22'!AC41,T11+'Aug22'!AC41)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IF(T$9="Y",'Aug22'!H42,0)</f>
        <v>0</v>
      </c>
      <c r="I12" s="92">
        <f>IF(T$9="Y",'Aug22'!I42,0)</f>
        <v>0</v>
      </c>
      <c r="J12" s="92">
        <f>IF(T$9="Y",'Aug22'!J42,0)</f>
        <v>0</v>
      </c>
      <c r="K12" s="92">
        <f>IF(T$9="Y",'Aug22'!K42,I12*J12)</f>
        <v>0</v>
      </c>
      <c r="L12" s="111">
        <f>IF(T$9="Y",'Aug22'!L42,0)</f>
        <v>0</v>
      </c>
      <c r="M12" s="111" t="str">
        <f>IF(E12=" "," ",IF(T$9="Y",'Aug22'!M42,IF((H12+K12+L12)&gt;0,H12+K12+L12,"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IF(Employee!H$60=E$9,Employee!D$60+SUM(M12)+'Aug22'!V42,SUM(M12)+'Aug22'!V42)</f>
        <v>0</v>
      </c>
      <c r="W12" s="49">
        <f>IF(Employee!H$60=E$9,Employee!D$61+SUM(N12)+'Aug22'!W42,SUM(N12)+'Aug22'!W42)</f>
        <v>0</v>
      </c>
      <c r="X12" s="49">
        <f>IF(O12=" ",'Aug22'!X42,O12+'Aug22'!X42)</f>
        <v>0</v>
      </c>
      <c r="Y12" s="49">
        <f>IF(P12=" ",'Aug22'!Y42,P12+'Aug22'!Y42)</f>
        <v>0</v>
      </c>
      <c r="Z12" s="49">
        <f>IF(Q12=" ",'Aug22'!Z42,Q12+'Aug22'!Z42)</f>
        <v>0</v>
      </c>
      <c r="AA12" s="49">
        <f>IF(R12=" ",'Aug22'!AA42,R12+'Aug22'!AA42)</f>
        <v>0</v>
      </c>
      <c r="AC12" s="49">
        <f>IF(T12=" ",'Aug22'!AC42,T12+'Aug22'!AC42)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IF(T$9="Y",'Aug22'!H43,0)</f>
        <v>0</v>
      </c>
      <c r="I13" s="92">
        <f>IF(T$9="Y",'Aug22'!I43,0)</f>
        <v>0</v>
      </c>
      <c r="J13" s="92">
        <f>IF(T$9="Y",'Aug22'!J43,0)</f>
        <v>0</v>
      </c>
      <c r="K13" s="92">
        <f>IF(T$9="Y",'Aug22'!K43,I13*J13)</f>
        <v>0</v>
      </c>
      <c r="L13" s="111">
        <f>IF(T$9="Y",'Aug22'!L43,0)</f>
        <v>0</v>
      </c>
      <c r="M13" s="111" t="str">
        <f>IF(E13=" "," ",IF(T$9="Y",'Aug22'!M43,IF((H13+K13+L13)&gt;0,H13+K13+L13,"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IF(Employee!H$86=E$9,Employee!D$86+SUM(M13)+'Aug22'!V43,SUM(M13)+'Aug22'!V43)</f>
        <v>0</v>
      </c>
      <c r="W13" s="49">
        <f>IF(Employee!H$86=E$9,Employee!D$87+SUM(N13)+'Aug22'!W43,SUM(N13)+'Aug22'!W43)</f>
        <v>0</v>
      </c>
      <c r="X13" s="49">
        <f>IF(O13=" ",'Aug22'!X43,O13+'Aug22'!X43)</f>
        <v>0</v>
      </c>
      <c r="Y13" s="49">
        <f>IF(P13=" ",'Aug22'!Y43,P13+'Aug22'!Y43)</f>
        <v>0</v>
      </c>
      <c r="Z13" s="49">
        <f>IF(Q13=" ",'Aug22'!Z43,Q13+'Aug22'!Z43)</f>
        <v>0</v>
      </c>
      <c r="AA13" s="49">
        <f>IF(R13=" ",'Aug22'!AA43,R13+'Aug22'!AA43)</f>
        <v>0</v>
      </c>
      <c r="AC13" s="49">
        <f>IF(T13=" ",'Aug22'!AC43,T13+'Aug22'!AC43)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IF(T$9="Y",'Aug22'!H44,0)</f>
        <v>0</v>
      </c>
      <c r="I14" s="92">
        <f>IF(T$9="Y",'Aug22'!I44,0)</f>
        <v>0</v>
      </c>
      <c r="J14" s="92">
        <f>IF(T$9="Y",'Aug22'!J44,0)</f>
        <v>0</v>
      </c>
      <c r="K14" s="92">
        <f>IF(T$9="Y",'Aug22'!K44,I14*J14)</f>
        <v>0</v>
      </c>
      <c r="L14" s="111">
        <f>IF(T$9="Y",'Aug22'!L44,0)</f>
        <v>0</v>
      </c>
      <c r="M14" s="111" t="str">
        <f>IF(E14=" "," ",IF(T$9="Y",'Aug22'!M44,IF((H14+K14+L14)&gt;0,H14+K14+L14,"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IF(Employee!H$112=E$9,Employee!D$112+SUM(M14)+'Aug22'!V44,SUM(M14)+'Aug22'!V44)</f>
        <v>0</v>
      </c>
      <c r="W14" s="49">
        <f>IF(Employee!H$112=E$9,Employee!D$113+SUM(N14)+'Aug22'!W44,SUM(N14)+'Aug22'!W44)</f>
        <v>0</v>
      </c>
      <c r="X14" s="49">
        <f>IF(O14=" ",'Aug22'!X44,O14+'Aug22'!X44)</f>
        <v>0</v>
      </c>
      <c r="Y14" s="49">
        <f>IF(P14=" ",'Aug22'!Y44,P14+'Aug22'!Y44)</f>
        <v>0</v>
      </c>
      <c r="Z14" s="49">
        <f>IF(Q14=" ",'Aug22'!Z44,Q14+'Aug22'!Z44)</f>
        <v>0</v>
      </c>
      <c r="AA14" s="49">
        <f>IF(R14=" ",'Aug22'!AA44,R14+'Aug22'!AA44)</f>
        <v>0</v>
      </c>
      <c r="AC14" s="49">
        <f>IF(T14=" ",'Aug22'!AC44,T14+'Aug22'!AC44)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IF(T$9="Y",'Aug22'!H45,0)</f>
        <v>0</v>
      </c>
      <c r="I15" s="245">
        <f>IF(T$9="Y",'Aug22'!I45,0)</f>
        <v>0</v>
      </c>
      <c r="J15" s="245">
        <f>IF(T$9="Y",'Aug22'!J45,0)</f>
        <v>0</v>
      </c>
      <c r="K15" s="245">
        <f>IF(T$9="Y",'Aug22'!K45,I15*J15)</f>
        <v>0</v>
      </c>
      <c r="L15" s="246">
        <f>IF(T$9="Y",'Aug22'!L45,0)</f>
        <v>0</v>
      </c>
      <c r="M15" s="111" t="str">
        <f>IF(E15=" "," ",IF(T$9="Y",'Aug22'!M45,IF((H15+K15+L15)&gt;0,H15+K15+L15,"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IF(Employee!H$138=E$9,Employee!D$138+SUM(M15)+'Aug22'!V45,SUM(M15)+'Aug22'!V45)</f>
        <v>0</v>
      </c>
      <c r="W15" s="49">
        <f>IF(Employee!H$138=E$9,Employee!D$139+SUM(N15)+'Aug22'!W45,SUM(N15)+'Aug22'!W45)</f>
        <v>0</v>
      </c>
      <c r="X15" s="49">
        <f>IF(O15=" ",'Aug22'!X45,O15+'Aug22'!X45)</f>
        <v>0</v>
      </c>
      <c r="Y15" s="49">
        <f>IF(P15=" ",'Aug22'!Y45,P15+'Aug22'!Y45)</f>
        <v>0</v>
      </c>
      <c r="Z15" s="49">
        <f>IF(Q15=" ",'Aug22'!Z45,Q15+'Aug22'!Z45)</f>
        <v>0</v>
      </c>
      <c r="AA15" s="49">
        <f>IF(R15=" ",'Aug22'!AA45,R15+'Aug22'!AA45)</f>
        <v>0</v>
      </c>
      <c r="AC15" s="49">
        <f>IF(T15=" ",'Aug22'!AC45,T15+'Aug22'!AC45)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23</v>
      </c>
      <c r="F19" s="35"/>
      <c r="G19" s="35"/>
      <c r="H19" s="361" t="s">
        <v>28</v>
      </c>
      <c r="I19" s="362"/>
      <c r="J19" s="360"/>
      <c r="K19" s="204">
        <f>M9+1</f>
        <v>44809</v>
      </c>
      <c r="L19" s="203" t="s">
        <v>76</v>
      </c>
      <c r="M19" s="205">
        <f>K19+6</f>
        <v>44815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24</v>
      </c>
      <c r="F29" s="35"/>
      <c r="G29" s="35"/>
      <c r="H29" s="361" t="s">
        <v>28</v>
      </c>
      <c r="I29" s="362"/>
      <c r="J29" s="360"/>
      <c r="K29" s="204">
        <f>M19+1</f>
        <v>44816</v>
      </c>
      <c r="L29" s="203" t="s">
        <v>76</v>
      </c>
      <c r="M29" s="205">
        <f>K29+6</f>
        <v>44822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25</v>
      </c>
      <c r="F39" s="35"/>
      <c r="G39" s="35"/>
      <c r="H39" s="361" t="s">
        <v>28</v>
      </c>
      <c r="I39" s="440"/>
      <c r="J39" s="441"/>
      <c r="K39" s="204">
        <f>M29+1</f>
        <v>44823</v>
      </c>
      <c r="L39" s="203" t="s">
        <v>76</v>
      </c>
      <c r="M39" s="205">
        <f>K39+6</f>
        <v>44829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26</v>
      </c>
      <c r="F49" s="35"/>
      <c r="G49" s="35"/>
      <c r="H49" s="361" t="s">
        <v>28</v>
      </c>
      <c r="I49" s="440"/>
      <c r="J49" s="441"/>
      <c r="K49" s="204">
        <f>Admin!B175</f>
        <v>44830</v>
      </c>
      <c r="L49" s="203" t="s">
        <v>76</v>
      </c>
      <c r="M49" s="205">
        <f>K49+6</f>
        <v>44836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6</v>
      </c>
      <c r="F59" s="35"/>
      <c r="G59" s="35"/>
      <c r="H59" s="361" t="s">
        <v>28</v>
      </c>
      <c r="I59" s="362"/>
      <c r="J59" s="360"/>
      <c r="K59" s="204">
        <f>Admin!B150</f>
        <v>44805</v>
      </c>
      <c r="L59" s="203" t="s">
        <v>76</v>
      </c>
      <c r="M59" s="205">
        <f>Admin!B179</f>
        <v>44834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IF(T$59="Y",'Aug22'!H51,0)</f>
        <v>0</v>
      </c>
      <c r="I61" s="89">
        <f>IF(T$59="Y",'Aug22'!I51,0)</f>
        <v>0</v>
      </c>
      <c r="J61" s="89">
        <f>IF(T$59="Y",'Aug22'!J51,0)</f>
        <v>0</v>
      </c>
      <c r="K61" s="89">
        <f>IF(T$59="Y",'Aug22'!K51,I61*J61)</f>
        <v>0</v>
      </c>
      <c r="L61" s="110">
        <f>IF(T$59="Y",'Aug22'!L51,0)</f>
        <v>0</v>
      </c>
      <c r="M61" s="99" t="str">
        <f>IF(E61=" "," ",IF(T$59="Y",'Aug22'!M51,IF((H61+K61+L61)&gt;0,H61+K61+L61,"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IF(Employee!H$35=E$59,Employee!D$34+SUM(M61)+'Aug22'!V51,SUM(M61)+'Aug22'!V51)</f>
        <v>0</v>
      </c>
      <c r="W61" s="49">
        <f>IF(Employee!H$35=E$59,Employee!D$35+SUM(N61)+'Aug22'!W51,SUM(N61)+'Aug22'!W51)</f>
        <v>0</v>
      </c>
      <c r="X61" s="49">
        <f>IF(O61=" ",'Aug22'!X51,O61+'Aug22'!X51)</f>
        <v>0</v>
      </c>
      <c r="Y61" s="49">
        <f>IF(P61=" ",'Aug22'!Y51,P61+'Aug22'!Y51)</f>
        <v>0</v>
      </c>
      <c r="Z61" s="49">
        <f>IF(Q61=" ",'Aug22'!Z51,Q61+'Aug22'!Z51)</f>
        <v>0</v>
      </c>
      <c r="AA61" s="49">
        <f>IF(R61=" ",'Aug22'!AA51,R61+'Aug22'!AA51)</f>
        <v>0</v>
      </c>
      <c r="AC61" s="49">
        <f>IF(T61=" ",'Aug22'!AC51,T61+'Aug22'!AC51)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IF(T$59="Y",'Aug22'!H52,0)</f>
        <v>0</v>
      </c>
      <c r="I62" s="92">
        <f>IF(T$59="Y",'Aug22'!I52,0)</f>
        <v>0</v>
      </c>
      <c r="J62" s="92">
        <f>IF(T$59="Y",'Aug22'!J52,0)</f>
        <v>0</v>
      </c>
      <c r="K62" s="92">
        <f>IF(T$59="Y",'Aug22'!K52,I62*J62)</f>
        <v>0</v>
      </c>
      <c r="L62" s="111">
        <f>IF(T$59="Y",'Aug22'!L52,0)</f>
        <v>0</v>
      </c>
      <c r="M62" s="100" t="str">
        <f>IF(E62=" "," ",IF(T$59="Y",'Aug22'!M52,IF((H62+K62+L62)&gt;0,H62+K62+L62,"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IF(Employee!H$61=E$59,Employee!D$60+SUM(M62)+'Aug22'!V52,SUM(M62)+'Aug22'!V52)</f>
        <v>0</v>
      </c>
      <c r="W62" s="49">
        <f>IF(Employee!H$61=E$59,Employee!D$61+SUM(N62)+'Aug22'!W52,SUM(N62)+'Aug22'!W52)</f>
        <v>0</v>
      </c>
      <c r="X62" s="49">
        <f>IF(O62=" ",'Aug22'!X52,O62+'Aug22'!X52)</f>
        <v>0</v>
      </c>
      <c r="Y62" s="49">
        <f>IF(P62=" ",'Aug22'!Y52,P62+'Aug22'!Y52)</f>
        <v>0</v>
      </c>
      <c r="Z62" s="49">
        <f>IF(Q62=" ",'Aug22'!Z52,Q62+'Aug22'!Z52)</f>
        <v>0</v>
      </c>
      <c r="AA62" s="49">
        <f>IF(R62=" ",'Aug22'!AA52,R62+'Aug22'!AA52)</f>
        <v>0</v>
      </c>
      <c r="AC62" s="49">
        <f>IF(T62=" ",'Aug22'!AC52,T62+'Aug22'!AC52)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IF(T$59="Y",'Aug22'!H53,0)</f>
        <v>0</v>
      </c>
      <c r="I63" s="92">
        <f>IF(T$59="Y",'Aug22'!I53,0)</f>
        <v>0</v>
      </c>
      <c r="J63" s="92">
        <f>IF(T$59="Y",'Aug22'!J53,0)</f>
        <v>0</v>
      </c>
      <c r="K63" s="92">
        <f>IF(T$59="Y",'Aug22'!K53,I63*J63)</f>
        <v>0</v>
      </c>
      <c r="L63" s="111">
        <f>IF(T$59="Y",'Aug22'!L53,0)</f>
        <v>0</v>
      </c>
      <c r="M63" s="100" t="str">
        <f>IF(E63=" "," ",IF(T$59="Y",'Aug22'!M53,IF((H63+K63+L63)&gt;0,H63+K63+L63,"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IF(Employee!H$87=E$59,Employee!D$86+SUM(M63)+'Aug22'!V53,SUM(M63)+'Aug22'!V53)</f>
        <v>0</v>
      </c>
      <c r="W63" s="49">
        <f>IF(Employee!H$87=E$59,Employee!D$87+SUM(N63)+'Aug22'!W53,SUM(N63)+'Aug22'!W53)</f>
        <v>0</v>
      </c>
      <c r="X63" s="49">
        <f>IF(O63=" ",'Aug22'!X53,O63+'Aug22'!X53)</f>
        <v>0</v>
      </c>
      <c r="Y63" s="49">
        <f>IF(P63=" ",'Aug22'!Y53,P63+'Aug22'!Y53)</f>
        <v>0</v>
      </c>
      <c r="Z63" s="49">
        <f>IF(Q63=" ",'Aug22'!Z53,Q63+'Aug22'!Z53)</f>
        <v>0</v>
      </c>
      <c r="AA63" s="49">
        <f>IF(R63=" ",'Aug22'!AA53,R63+'Aug22'!AA53)</f>
        <v>0</v>
      </c>
      <c r="AC63" s="49">
        <f>IF(T63=" ",'Aug22'!AC53,T63+'Aug22'!AC53)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IF(T$59="Y",'Aug22'!H54,0)</f>
        <v>0</v>
      </c>
      <c r="I64" s="92">
        <f>IF(T$59="Y",'Aug22'!I54,0)</f>
        <v>0</v>
      </c>
      <c r="J64" s="92">
        <f>IF(T$59="Y",'Aug22'!J54,0)</f>
        <v>0</v>
      </c>
      <c r="K64" s="92">
        <f>IF(T$59="Y",'Aug22'!K54,I64*J64)</f>
        <v>0</v>
      </c>
      <c r="L64" s="111">
        <f>IF(T$59="Y",'Aug22'!L54,0)</f>
        <v>0</v>
      </c>
      <c r="M64" s="100" t="str">
        <f>IF(E64=" "," ",IF(T$59="Y",'Aug22'!M54,IF((H64+K64+L64)&gt;0,H64+K64+L64,"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IF(Employee!H$113=E$59,Employee!D$112+SUM(M64)+'Aug22'!V54,SUM(M64)+'Aug22'!V54)</f>
        <v>0</v>
      </c>
      <c r="W64" s="49">
        <f>IF(Employee!H$113=E$59,Employee!D$113+SUM(N64)+'Aug22'!W54,SUM(N64)+'Aug22'!W54)</f>
        <v>0</v>
      </c>
      <c r="X64" s="49">
        <f>IF(O64=" ",'Aug22'!X54,O64+'Aug22'!X54)</f>
        <v>0</v>
      </c>
      <c r="Y64" s="49">
        <f>IF(P64=" ",'Aug22'!Y54,P64+'Aug22'!Y54)</f>
        <v>0</v>
      </c>
      <c r="Z64" s="49">
        <f>IF(Q64=" ",'Aug22'!Z54,Q64+'Aug22'!Z54)</f>
        <v>0</v>
      </c>
      <c r="AA64" s="49">
        <f>IF(R64=" ",'Aug22'!AA54,R64+'Aug22'!AA54)</f>
        <v>0</v>
      </c>
      <c r="AC64" s="49">
        <f>IF(T64=" ",'Aug22'!AC54,T64+'Aug22'!AC54)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IF(T$59="Y",'Aug22'!H55,0)</f>
        <v>0</v>
      </c>
      <c r="I65" s="245">
        <f>IF(T$59="Y",'Aug22'!I55,0)</f>
        <v>0</v>
      </c>
      <c r="J65" s="245">
        <f>IF(T$59="Y",'Aug22'!J55,0)</f>
        <v>0</v>
      </c>
      <c r="K65" s="245">
        <f>IF(T$59="Y",'Aug22'!K55,I65*J65)</f>
        <v>0</v>
      </c>
      <c r="L65" s="246">
        <f>IF(T$59="Y",'Aug22'!L55,0)</f>
        <v>0</v>
      </c>
      <c r="M65" s="100" t="str">
        <f>IF(E65=" "," ",IF(T$59="Y",'Aug22'!M55,IF((H65+K65+L65)&gt;0,H65+K65+L65,"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IF(Employee!H$139=E$59,Employee!D$138+SUM(M65)+'Aug22'!V55,SUM(M65)+'Aug22'!V55)</f>
        <v>0</v>
      </c>
      <c r="W65" s="49">
        <f>IF(Employee!H$139=E$59,Employee!D$139+SUM(N65)+'Aug22'!W55,SUM(N65)+'Aug22'!W55)</f>
        <v>0</v>
      </c>
      <c r="X65" s="49">
        <f>IF(O65=" ",'Aug22'!X55,O65+'Aug22'!X55)</f>
        <v>0</v>
      </c>
      <c r="Y65" s="49">
        <f>IF(P65=" ",'Aug22'!Y55,P65+'Aug22'!Y55)</f>
        <v>0</v>
      </c>
      <c r="Z65" s="49">
        <f>IF(Q65=" ",'Aug22'!Z55,Q65+'Aug22'!Z55)</f>
        <v>0</v>
      </c>
      <c r="AA65" s="49">
        <f>IF(R65=" ",'Aug22'!AA55,R65+'Aug22'!AA55)</f>
        <v>0</v>
      </c>
      <c r="AC65" s="49">
        <f>IF(T65=" ",'Aug22'!AC55,T65+'Aug22'!AC55)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AD70+'Aug22'!AD65</f>
        <v>0</v>
      </c>
      <c r="AE75" s="158">
        <f>AE70+'Aug22'!AE65</f>
        <v>0</v>
      </c>
      <c r="AF75" s="158">
        <f>AF70+'Aug22'!AF65</f>
        <v>0</v>
      </c>
      <c r="AG75" s="158">
        <f>AG70+'Aug22'!AG65</f>
        <v>0</v>
      </c>
    </row>
    <row r="76" spans="1:34" ht="13.5" thickTop="1" x14ac:dyDescent="0.2"/>
    <row r="77" spans="1:34" x14ac:dyDescent="0.2">
      <c r="AD77" s="162"/>
      <c r="AE77" s="158">
        <f>AE72+'Aug22'!AE67</f>
        <v>0</v>
      </c>
      <c r="AF77" s="158">
        <f>AF72+'Aug22'!AF67</f>
        <v>0</v>
      </c>
      <c r="AG77" s="158">
        <f>AG72+'Aug22'!AG67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0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27</v>
      </c>
      <c r="F9" s="35"/>
      <c r="G9" s="35"/>
      <c r="H9" s="361" t="s">
        <v>28</v>
      </c>
      <c r="I9" s="440"/>
      <c r="J9" s="441"/>
      <c r="K9" s="204">
        <f>Admin!B182</f>
        <v>44837</v>
      </c>
      <c r="L9" s="203" t="s">
        <v>76</v>
      </c>
      <c r="M9" s="205">
        <f>Admin!B188</f>
        <v>44843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IF(T$9="Y",'Sep22'!H51,0)</f>
        <v>0</v>
      </c>
      <c r="I11" s="89">
        <f>IF(T$9="Y",'Sep22'!I51,0)</f>
        <v>0</v>
      </c>
      <c r="J11" s="89">
        <f>IF(T$9="Y",'Sep22'!J51,0)</f>
        <v>0</v>
      </c>
      <c r="K11" s="89">
        <f>IF(T$9="Y",'Sep22'!K51,I11*J11)</f>
        <v>0</v>
      </c>
      <c r="L11" s="110">
        <f>IF(T$9="Y",'Sep22'!L51,0)</f>
        <v>0</v>
      </c>
      <c r="M11" s="99" t="str">
        <f>IF(E11=" "," ",IF(T$9="Y",'Sep22'!M51,IF((H11+K11+L11)&gt;0,H11+K11+L11,"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IF(Employee!H$34=E$9,Employee!D$34+SUM(M11)+'Sep22'!V51,SUM(M11)+'Sep22'!V51)</f>
        <v>0</v>
      </c>
      <c r="W11" s="49">
        <f>IF(Employee!H$34=E$9,Employee!D$35+SUM(N11)+'Sep22'!W51,SUM(N11)+'Sep22'!W51)</f>
        <v>0</v>
      </c>
      <c r="X11" s="49">
        <f>IF(O11=" ",'Sep22'!X51,O11+'Sep22'!X51)</f>
        <v>0</v>
      </c>
      <c r="Y11" s="49">
        <f>IF(P11=" ",'Sep22'!Y51,P11+'Sep22'!Y51)</f>
        <v>0</v>
      </c>
      <c r="Z11" s="49">
        <f>IF(Q11=" ",'Sep22'!Z51,Q11+'Sep22'!Z51)</f>
        <v>0</v>
      </c>
      <c r="AA11" s="49">
        <f>IF(R11=" ",'Sep22'!AA51,R11+'Sep22'!AA51)</f>
        <v>0</v>
      </c>
      <c r="AC11" s="49">
        <f>IF(T11=" ",'Sep22'!AC51,T11+'Sep22'!AC51)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IF(T$9="Y",'Sep22'!H52,0)</f>
        <v>0</v>
      </c>
      <c r="I12" s="92">
        <f>IF(T$9="Y",'Sep22'!I52,0)</f>
        <v>0</v>
      </c>
      <c r="J12" s="92">
        <f>IF(T$9="Y",'Sep22'!J52,0)</f>
        <v>0</v>
      </c>
      <c r="K12" s="92">
        <f>IF(T$9="Y",'Sep22'!K52,I12*J12)</f>
        <v>0</v>
      </c>
      <c r="L12" s="111">
        <f>IF(T$9="Y",'Sep22'!L52,0)</f>
        <v>0</v>
      </c>
      <c r="M12" s="100" t="str">
        <f>IF(E12=" "," ",IF(T$9="Y",'Sep22'!M52,IF((H12+K12+L12)&gt;0,H12+K12+L12,"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IF(Employee!H$60=E$9,Employee!D$60+SUM(M12)+'Sep22'!V52,SUM(M12)+'Sep22'!V52)</f>
        <v>0</v>
      </c>
      <c r="W12" s="49">
        <f>IF(Employee!H$60=E$9,Employee!D$61+SUM(N12)+'Sep22'!W52,SUM(N12)+'Sep22'!W52)</f>
        <v>0</v>
      </c>
      <c r="X12" s="49">
        <f>IF(O12=" ",'Sep22'!X52,O12+'Sep22'!X52)</f>
        <v>0</v>
      </c>
      <c r="Y12" s="49">
        <f>IF(P12=" ",'Sep22'!Y52,P12+'Sep22'!Y52)</f>
        <v>0</v>
      </c>
      <c r="Z12" s="49">
        <f>IF(Q12=" ",'Sep22'!Z52,Q12+'Sep22'!Z52)</f>
        <v>0</v>
      </c>
      <c r="AA12" s="49">
        <f>IF(R12=" ",'Sep22'!AA52,R12+'Sep22'!AA52)</f>
        <v>0</v>
      </c>
      <c r="AC12" s="49">
        <f>IF(T12=" ",'Sep22'!AC52,T12+'Sep22'!AC52)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IF(T$9="Y",'Sep22'!H53,0)</f>
        <v>0</v>
      </c>
      <c r="I13" s="92">
        <f>IF(T$9="Y",'Sep22'!I53,0)</f>
        <v>0</v>
      </c>
      <c r="J13" s="92">
        <f>IF(T$9="Y",'Sep22'!J53,0)</f>
        <v>0</v>
      </c>
      <c r="K13" s="92">
        <f>IF(T$9="Y",'Sep22'!K53,I13*J13)</f>
        <v>0</v>
      </c>
      <c r="L13" s="111">
        <f>IF(T$9="Y",'Sep22'!L53,0)</f>
        <v>0</v>
      </c>
      <c r="M13" s="100" t="str">
        <f>IF(E13=" "," ",IF(T$9="Y",'Sep22'!M53,IF((H13+K13+L13)&gt;0,H13+K13+L13,"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IF(Employee!H$86=E$9,Employee!D$86+SUM(M13)+'Sep22'!V53,SUM(M13)+'Sep22'!V53)</f>
        <v>0</v>
      </c>
      <c r="W13" s="49">
        <f>IF(Employee!H$86=E$9,Employee!D$87+SUM(N13)+'Sep22'!W53,SUM(N13)+'Sep22'!W53)</f>
        <v>0</v>
      </c>
      <c r="X13" s="49">
        <f>IF(O13=" ",'Sep22'!X53,O13+'Sep22'!X53)</f>
        <v>0</v>
      </c>
      <c r="Y13" s="49">
        <f>IF(P13=" ",'Sep22'!Y53,P13+'Sep22'!Y53)</f>
        <v>0</v>
      </c>
      <c r="Z13" s="49">
        <f>IF(Q13=" ",'Sep22'!Z53,Q13+'Sep22'!Z53)</f>
        <v>0</v>
      </c>
      <c r="AA13" s="49">
        <f>IF(R13=" ",'Sep22'!AA53,R13+'Sep22'!AA53)</f>
        <v>0</v>
      </c>
      <c r="AC13" s="49">
        <f>IF(T13=" ",'Sep22'!AC53,T13+'Sep22'!AC53)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IF(T$9="Y",'Sep22'!H54,0)</f>
        <v>0</v>
      </c>
      <c r="I14" s="92">
        <f>IF(T$9="Y",'Sep22'!I54,0)</f>
        <v>0</v>
      </c>
      <c r="J14" s="92">
        <f>IF(T$9="Y",'Sep22'!J54,0)</f>
        <v>0</v>
      </c>
      <c r="K14" s="92">
        <f>IF(T$9="Y",'Sep22'!K54,I14*J14)</f>
        <v>0</v>
      </c>
      <c r="L14" s="111">
        <f>IF(T$9="Y",'Sep22'!L54,0)</f>
        <v>0</v>
      </c>
      <c r="M14" s="100" t="str">
        <f>IF(E14=" "," ",IF(T$9="Y",'Sep22'!M54,IF((H14+K14+L14)&gt;0,H14+K14+L14,"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IF(Employee!H$112=E$9,Employee!D$112+SUM(M14)+'Sep22'!V54,SUM(M14)+'Sep22'!V54)</f>
        <v>0</v>
      </c>
      <c r="W14" s="49">
        <f>IF(Employee!H$112=E$9,Employee!D$113+SUM(N14)+'Sep22'!W54,SUM(N14)+'Sep22'!W54)</f>
        <v>0</v>
      </c>
      <c r="X14" s="49">
        <f>IF(O14=" ",'Sep22'!X54,O14+'Sep22'!X54)</f>
        <v>0</v>
      </c>
      <c r="Y14" s="49">
        <f>IF(P14=" ",'Sep22'!Y54,P14+'Sep22'!Y54)</f>
        <v>0</v>
      </c>
      <c r="Z14" s="49">
        <f>IF(Q14=" ",'Sep22'!Z54,Q14+'Sep22'!Z54)</f>
        <v>0</v>
      </c>
      <c r="AA14" s="49">
        <f>IF(R14=" ",'Sep22'!AA54,R14+'Sep22'!AA54)</f>
        <v>0</v>
      </c>
      <c r="AC14" s="49">
        <f>IF(T14=" ",'Sep22'!AC54,T14+'Sep22'!AC54)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IF(T$9="Y",'Sep22'!H55,0)</f>
        <v>0</v>
      </c>
      <c r="I15" s="245">
        <f>IF(T$9="Y",'Sep22'!I55,0)</f>
        <v>0</v>
      </c>
      <c r="J15" s="245">
        <f>IF(T$9="Y",'Sep22'!J55,0)</f>
        <v>0</v>
      </c>
      <c r="K15" s="245">
        <f>IF(T$9="Y",'Sep22'!K55,I15*J15)</f>
        <v>0</v>
      </c>
      <c r="L15" s="246">
        <f>IF(T$9="Y",'Sep22'!L55,0)</f>
        <v>0</v>
      </c>
      <c r="M15" s="247" t="str">
        <f>IF(E15=" "," ",IF(T$9="Y",'Sep22'!M55,IF((H15+K15+L15)&gt;0,H15+K15+L15,"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IF(Employee!H$138=E$9,Employee!D$138+SUM(M15)+'Sep22'!V55,SUM(M15)+'Sep22'!V55)</f>
        <v>0</v>
      </c>
      <c r="W15" s="49">
        <f>IF(Employee!H$138=E$9,Employee!D$139+SUM(N15)+'Sep22'!W55,SUM(N15)+'Sep22'!W55)</f>
        <v>0</v>
      </c>
      <c r="X15" s="49">
        <f>IF(O15=" ",'Sep22'!X55,O15+'Sep22'!X55)</f>
        <v>0</v>
      </c>
      <c r="Y15" s="49">
        <f>IF(P15=" ",'Sep22'!Y55,P15+'Sep22'!Y55)</f>
        <v>0</v>
      </c>
      <c r="Z15" s="49">
        <f>IF(Q15=" ",'Sep22'!Z55,Q15+'Sep22'!Z55)</f>
        <v>0</v>
      </c>
      <c r="AA15" s="49">
        <f>IF(R15=" ",'Sep22'!AA55,R15+'Sep22'!AA55)</f>
        <v>0</v>
      </c>
      <c r="AC15" s="49">
        <f>IF(T15=" ",'Sep22'!AC55,T15+'Sep22'!AC55)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28</v>
      </c>
      <c r="F19" s="35"/>
      <c r="G19" s="35"/>
      <c r="H19" s="361" t="s">
        <v>28</v>
      </c>
      <c r="I19" s="362"/>
      <c r="J19" s="360"/>
      <c r="K19" s="204">
        <f>M9+1</f>
        <v>44844</v>
      </c>
      <c r="L19" s="203" t="s">
        <v>76</v>
      </c>
      <c r="M19" s="205">
        <f>K19+6</f>
        <v>44850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29</v>
      </c>
      <c r="F29" s="35"/>
      <c r="G29" s="35"/>
      <c r="H29" s="361" t="s">
        <v>28</v>
      </c>
      <c r="I29" s="362"/>
      <c r="J29" s="360"/>
      <c r="K29" s="204">
        <f>M19+1</f>
        <v>44851</v>
      </c>
      <c r="L29" s="203" t="s">
        <v>76</v>
      </c>
      <c r="M29" s="205">
        <f>K29+6</f>
        <v>44857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30</v>
      </c>
      <c r="F39" s="35"/>
      <c r="G39" s="35"/>
      <c r="H39" s="361" t="s">
        <v>28</v>
      </c>
      <c r="I39" s="362"/>
      <c r="J39" s="360"/>
      <c r="K39" s="204">
        <f>M29+1</f>
        <v>44858</v>
      </c>
      <c r="L39" s="203" t="s">
        <v>76</v>
      </c>
      <c r="M39" s="205">
        <f>K39+6</f>
        <v>44864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7</v>
      </c>
      <c r="F49" s="35"/>
      <c r="G49" s="35"/>
      <c r="H49" s="361" t="s">
        <v>28</v>
      </c>
      <c r="I49" s="362"/>
      <c r="J49" s="360"/>
      <c r="K49" s="204">
        <f>Admin!B180</f>
        <v>44835</v>
      </c>
      <c r="L49" s="203" t="s">
        <v>76</v>
      </c>
      <c r="M49" s="205">
        <f>Admin!B210</f>
        <v>44865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IF(T$49="Y",'Sep22'!H61,0)</f>
        <v>0</v>
      </c>
      <c r="I51" s="89">
        <f>IF(T$49="Y",'Sep22'!I61,0)</f>
        <v>0</v>
      </c>
      <c r="J51" s="89">
        <f>IF(T$49="Y",'Sep22'!J61,0)</f>
        <v>0</v>
      </c>
      <c r="K51" s="89">
        <f>IF(T$49="Y",'Sep22'!K61,I51*J51)</f>
        <v>0</v>
      </c>
      <c r="L51" s="110">
        <f>IF(T$49="Y",'Sep22'!L61,0)</f>
        <v>0</v>
      </c>
      <c r="M51" s="99" t="str">
        <f>IF(E51=" "," ",IF(T$49="Y",'Sep22'!M61,IF((H51+K51+L51)&gt;0,H51+K51+L51,"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IF(Employee!H$35=E$49,Employee!D$34+SUM(M51)+'Sep22'!V61,SUM(M51)+'Sep22'!V61)</f>
        <v>0</v>
      </c>
      <c r="W51" s="49">
        <f>IF(Employee!H$35=E$49,Employee!D$35+SUM(N51)+'Sep22'!W61,SUM(N51)+'Sep22'!W61)</f>
        <v>0</v>
      </c>
      <c r="X51" s="49">
        <f>IF(O51=" ",'Sep22'!X61,O51+'Sep22'!X61)</f>
        <v>0</v>
      </c>
      <c r="Y51" s="49">
        <f>IF(P51=" ",'Sep22'!Y61,P51+'Sep22'!Y61)</f>
        <v>0</v>
      </c>
      <c r="Z51" s="49">
        <f>IF(Q51=" ",'Sep22'!Z61,Q51+'Sep22'!Z61)</f>
        <v>0</v>
      </c>
      <c r="AA51" s="49">
        <f>IF(R51=" ",'Sep22'!AA61,R51+'Sep22'!AA61)</f>
        <v>0</v>
      </c>
      <c r="AC51" s="49">
        <f>IF(T51=" ",'Sep22'!AC61,T51+'Sep22'!AC61)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IF(T$49="Y",'Sep22'!H62,0)</f>
        <v>0</v>
      </c>
      <c r="I52" s="92">
        <f>IF(T$49="Y",'Sep22'!I62,0)</f>
        <v>0</v>
      </c>
      <c r="J52" s="92">
        <f>IF(T$49="Y",'Sep22'!J62,0)</f>
        <v>0</v>
      </c>
      <c r="K52" s="92">
        <f>IF(T$49="Y",'Sep22'!K62,I52*J52)</f>
        <v>0</v>
      </c>
      <c r="L52" s="111">
        <f>IF(T$49="Y",'Sep22'!L62,0)</f>
        <v>0</v>
      </c>
      <c r="M52" s="100" t="str">
        <f>IF(E52=" "," ",IF(T$49="Y",'Sep22'!M62,IF((H52+K52+L52)&gt;0,H52+K52+L52,"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IF(Employee!H$61=E$49,Employee!D$60+SUM(M52)+'Sep22'!V62,SUM(M52)+'Sep22'!V62)</f>
        <v>0</v>
      </c>
      <c r="W52" s="49">
        <f>IF(Employee!H$61=E$49,Employee!D$61+SUM(N52)+'Sep22'!W62,SUM(N52)+'Sep22'!W62)</f>
        <v>0</v>
      </c>
      <c r="X52" s="49">
        <f>IF(O52=" ",'Sep22'!X62,O52+'Sep22'!X62)</f>
        <v>0</v>
      </c>
      <c r="Y52" s="49">
        <f>IF(P52=" ",'Sep22'!Y62,P52+'Sep22'!Y62)</f>
        <v>0</v>
      </c>
      <c r="Z52" s="49">
        <f>IF(Q52=" ",'Sep22'!Z62,Q52+'Sep22'!Z62)</f>
        <v>0</v>
      </c>
      <c r="AA52" s="49">
        <f>IF(R52=" ",'Sep22'!AA62,R52+'Sep22'!AA62)</f>
        <v>0</v>
      </c>
      <c r="AC52" s="49">
        <f>IF(T52=" ",'Sep22'!AC62,T52+'Sep22'!AC62)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IF(T$49="Y",'Sep22'!H63,0)</f>
        <v>0</v>
      </c>
      <c r="I53" s="92">
        <f>IF(T$49="Y",'Sep22'!I63,0)</f>
        <v>0</v>
      </c>
      <c r="J53" s="92">
        <f>IF(T$49="Y",'Sep22'!J63,0)</f>
        <v>0</v>
      </c>
      <c r="K53" s="92">
        <f>IF(T$49="Y",'Sep22'!K63,I53*J53)</f>
        <v>0</v>
      </c>
      <c r="L53" s="111">
        <f>IF(T$49="Y",'Sep22'!L63,0)</f>
        <v>0</v>
      </c>
      <c r="M53" s="100" t="str">
        <f>IF(E53=" "," ",IF(T$49="Y",'Sep22'!M63,IF((H53+K53+L53)&gt;0,H53+K53+L53,"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IF(Employee!H$87=E$49,Employee!D$86+SUM(M53)+'Sep22'!V63,SUM(M53)+'Sep22'!V63)</f>
        <v>0</v>
      </c>
      <c r="W53" s="49">
        <f>IF(Employee!H$87=E$49,Employee!D$87+SUM(N53)+'Sep22'!W63,SUM(N53)+'Sep22'!W63)</f>
        <v>0</v>
      </c>
      <c r="X53" s="49">
        <f>IF(O53=" ",'Sep22'!X63,O53+'Sep22'!X63)</f>
        <v>0</v>
      </c>
      <c r="Y53" s="49">
        <f>IF(P53=" ",'Sep22'!Y63,P53+'Sep22'!Y63)</f>
        <v>0</v>
      </c>
      <c r="Z53" s="49">
        <f>IF(Q53=" ",'Sep22'!Z63,Q53+'Sep22'!Z63)</f>
        <v>0</v>
      </c>
      <c r="AA53" s="49">
        <f>IF(R53=" ",'Sep22'!AA63,R53+'Sep22'!AA63)</f>
        <v>0</v>
      </c>
      <c r="AC53" s="49">
        <f>IF(T53=" ",'Sep22'!AC63,T53+'Sep22'!AC63)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IF(T$49="Y",'Sep22'!H64,0)</f>
        <v>0</v>
      </c>
      <c r="I54" s="92">
        <f>IF(T$49="Y",'Sep22'!I64,0)</f>
        <v>0</v>
      </c>
      <c r="J54" s="92">
        <f>IF(T$49="Y",'Sep22'!J64,0)</f>
        <v>0</v>
      </c>
      <c r="K54" s="92">
        <f>IF(T$49="Y",'Sep22'!K64,I54*J54)</f>
        <v>0</v>
      </c>
      <c r="L54" s="111">
        <f>IF(T$49="Y",'Sep22'!L64,0)</f>
        <v>0</v>
      </c>
      <c r="M54" s="100" t="str">
        <f>IF(E54=" "," ",IF(T$49="Y",'Sep22'!M64,IF((H54+K54+L54)&gt;0,H54+K54+L54,"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IF(Employee!H$113=E$49,Employee!D$112+SUM(M54)+'Sep22'!V64,SUM(M54)+'Sep22'!V64)</f>
        <v>0</v>
      </c>
      <c r="W54" s="49">
        <f>IF(Employee!H$113=E$49,Employee!D$113+SUM(N54)+'Sep22'!W64,SUM(N54)+'Sep22'!W64)</f>
        <v>0</v>
      </c>
      <c r="X54" s="49">
        <f>IF(O54=" ",'Sep22'!X64,O54+'Sep22'!X64)</f>
        <v>0</v>
      </c>
      <c r="Y54" s="49">
        <f>IF(P54=" ",'Sep22'!Y64,P54+'Sep22'!Y64)</f>
        <v>0</v>
      </c>
      <c r="Z54" s="49">
        <f>IF(Q54=" ",'Sep22'!Z64,Q54+'Sep22'!Z64)</f>
        <v>0</v>
      </c>
      <c r="AA54" s="49">
        <f>IF(R54=" ",'Sep22'!AA64,R54+'Sep22'!AA64)</f>
        <v>0</v>
      </c>
      <c r="AC54" s="49">
        <f>IF(T54=" ",'Sep22'!AC64,T54+'Sep22'!AC64)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IF(T$49="Y",'Sep22'!H65,0)</f>
        <v>0</v>
      </c>
      <c r="I55" s="245">
        <f>IF(T$49="Y",'Sep22'!I65,0)</f>
        <v>0</v>
      </c>
      <c r="J55" s="245">
        <f>IF(T$49="Y",'Sep22'!J65,0)</f>
        <v>0</v>
      </c>
      <c r="K55" s="245">
        <f>IF(T$49="Y",'Sep22'!K65,I55*J55)</f>
        <v>0</v>
      </c>
      <c r="L55" s="246">
        <f>IF(T$49="Y",'Sep22'!L65,0)</f>
        <v>0</v>
      </c>
      <c r="M55" s="100" t="str">
        <f>IF(E55=" "," ",IF(T$49="Y",'Sep22'!M65,IF((H55+K55+L55)&gt;0,H55+K55+L55,"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IF(Employee!H$139=E$49,Employee!D$138+SUM(M55)+'Sep22'!V65,SUM(M55)+'Sep22'!V65)</f>
        <v>0</v>
      </c>
      <c r="W55" s="49">
        <f>IF(Employee!H$139=E$49,Employee!D$139+SUM(N55)+'Sep22'!W65,SUM(N55)+'Sep22'!W65)</f>
        <v>0</v>
      </c>
      <c r="X55" s="49">
        <f>IF(O55=" ",'Sep22'!X65,O55+'Sep22'!X65)</f>
        <v>0</v>
      </c>
      <c r="Y55" s="49">
        <f>IF(P55=" ",'Sep22'!Y65,P55+'Sep22'!Y65)</f>
        <v>0</v>
      </c>
      <c r="Z55" s="49">
        <f>IF(Q55=" ",'Sep22'!Z65,Q55+'Sep22'!Z65)</f>
        <v>0</v>
      </c>
      <c r="AA55" s="49">
        <f>IF(R55=" ",'Sep22'!AA65,R55+'Sep22'!AA65)</f>
        <v>0</v>
      </c>
      <c r="AC55" s="49">
        <f>IF(T55=" ",'Sep22'!AC65,T55+'Sep22'!AC65)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AD60+'Sep22'!AD75</f>
        <v>0</v>
      </c>
      <c r="AE65" s="158">
        <f>AE60+'Sep22'!AE75</f>
        <v>0</v>
      </c>
      <c r="AF65" s="158">
        <f>AF60+'Sep22'!AF75</f>
        <v>0</v>
      </c>
      <c r="AG65" s="158">
        <f>AG60+'Sep22'!AG75</f>
        <v>0</v>
      </c>
    </row>
    <row r="66" spans="6:33" ht="13.5" thickTop="1" x14ac:dyDescent="0.2"/>
    <row r="67" spans="6:33" x14ac:dyDescent="0.2">
      <c r="AD67" s="162"/>
      <c r="AE67" s="158">
        <f>AE62+'Sep22'!AE77</f>
        <v>0</v>
      </c>
      <c r="AF67" s="158">
        <f>AF62+'Sep22'!AF77</f>
        <v>0</v>
      </c>
      <c r="AG67" s="158">
        <f>AG62+'Sep22'!AG77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31</v>
      </c>
      <c r="F9" s="35"/>
      <c r="G9" s="35"/>
      <c r="H9" s="361" t="s">
        <v>28</v>
      </c>
      <c r="I9" s="362"/>
      <c r="J9" s="360"/>
      <c r="K9" s="204">
        <f>Admin!B210</f>
        <v>44865</v>
      </c>
      <c r="L9" s="203" t="s">
        <v>76</v>
      </c>
      <c r="M9" s="205">
        <f>K9+6</f>
        <v>44871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IF(T$9="Y",'Oct22'!H41,0)</f>
        <v>0</v>
      </c>
      <c r="I11" s="89">
        <f>IF(T$9="Y",'Oct22'!I41,0)</f>
        <v>0</v>
      </c>
      <c r="J11" s="89">
        <f>IF(T$9="Y",'Oct22'!J41,0)</f>
        <v>0</v>
      </c>
      <c r="K11" s="89">
        <f>IF(T$9="Y",'Oct22'!K41,I11*J11)</f>
        <v>0</v>
      </c>
      <c r="L11" s="110">
        <f>IF(T$9="Y",'Oct22'!L41,0)</f>
        <v>0</v>
      </c>
      <c r="M11" s="99" t="str">
        <f>IF(E11=" "," ",IF(T$9="Y",'Oct22'!M41,IF((H11+K11+L11)&gt;0,H11+K11+L11,"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IF(Employee!H$34=E$9,Employee!D$34+SUM(M11)+'Oct22'!V41,SUM(M11)+'Oct22'!V41)</f>
        <v>0</v>
      </c>
      <c r="W11" s="49">
        <f>IF(Employee!H$34=E$9,Employee!D$35+SUM(N11)+'Oct22'!W41,SUM(N11)+'Oct22'!W41)</f>
        <v>0</v>
      </c>
      <c r="X11" s="49">
        <f>IF(O11=" ",'Oct22'!X41,O11+'Oct22'!X41)</f>
        <v>0</v>
      </c>
      <c r="Y11" s="49">
        <f>IF(P11=" ",'Oct22'!Y41,P11+'Oct22'!Y41)</f>
        <v>0</v>
      </c>
      <c r="Z11" s="49">
        <f>IF(Q11=" ",'Oct22'!Z41,Q11+'Oct22'!Z41)</f>
        <v>0</v>
      </c>
      <c r="AA11" s="49">
        <f>IF(R11=" ",'Oct22'!AA41,R11+'Oct22'!AA41)</f>
        <v>0</v>
      </c>
      <c r="AC11" s="49">
        <f>IF(T11=" ",'Oct22'!AC41,T11+'Oct22'!AC41)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IF(T$9="Y",'Oct22'!H42,0)</f>
        <v>0</v>
      </c>
      <c r="I12" s="92">
        <f>IF(T$9="Y",'Oct22'!I42,0)</f>
        <v>0</v>
      </c>
      <c r="J12" s="92">
        <f>IF(T$9="Y",'Oct22'!J42,0)</f>
        <v>0</v>
      </c>
      <c r="K12" s="92">
        <f>IF(T$9="Y",'Oct22'!K42,I12*J12)</f>
        <v>0</v>
      </c>
      <c r="L12" s="111">
        <f>IF(T$9="Y",'Oct22'!L42,0)</f>
        <v>0</v>
      </c>
      <c r="M12" s="100" t="str">
        <f>IF(E12=" "," ",IF(T$9="Y",'Oct22'!M42,IF((H12+K12+L12)&gt;0,H12+K12+L12,"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IF(Employee!H$60=E$9,Employee!D$60+SUM(M12)+'Oct22'!V42,SUM(M12)+'Oct22'!V42)</f>
        <v>0</v>
      </c>
      <c r="W12" s="49">
        <f>IF(Employee!H$60=E$9,Employee!D$61+SUM(N12)+'Oct22'!W42,SUM(N12)+'Oct22'!W42)</f>
        <v>0</v>
      </c>
      <c r="X12" s="49">
        <f>IF(O12=" ",'Oct22'!X42,O12+'Oct22'!X42)</f>
        <v>0</v>
      </c>
      <c r="Y12" s="49">
        <f>IF(P12=" ",'Oct22'!Y42,P12+'Oct22'!Y42)</f>
        <v>0</v>
      </c>
      <c r="Z12" s="49">
        <f>IF(Q12=" ",'Oct22'!Z42,Q12+'Oct22'!Z42)</f>
        <v>0</v>
      </c>
      <c r="AA12" s="49">
        <f>IF(R12=" ",'Oct22'!AA42,R12+'Oct22'!AA42)</f>
        <v>0</v>
      </c>
      <c r="AC12" s="49">
        <f>IF(T12=" ",'Oct22'!AC42,T12+'Oct22'!AC42)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IF(T$9="Y",'Oct22'!H43,0)</f>
        <v>0</v>
      </c>
      <c r="I13" s="92">
        <f>IF(T$9="Y",'Oct22'!I43,0)</f>
        <v>0</v>
      </c>
      <c r="J13" s="92">
        <f>IF(T$9="Y",'Oct22'!J43,0)</f>
        <v>0</v>
      </c>
      <c r="K13" s="92">
        <f>IF(T$9="Y",'Oct22'!K43,I13*J13)</f>
        <v>0</v>
      </c>
      <c r="L13" s="111">
        <f>IF(T$9="Y",'Oct22'!L43,0)</f>
        <v>0</v>
      </c>
      <c r="M13" s="100" t="str">
        <f>IF(E13=" "," ",IF(T$9="Y",'Oct22'!M43,IF((H13+K13+L13)&gt;0,H13+K13+L13,"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IF(Employee!H$86=E$9,Employee!D$86+SUM(M13)+'Oct22'!V43,SUM(M13)+'Oct22'!V43)</f>
        <v>0</v>
      </c>
      <c r="W13" s="49">
        <f>IF(Employee!H$86=E$9,Employee!D$87+SUM(N13)+'Oct22'!W43,SUM(N13)+'Oct22'!W43)</f>
        <v>0</v>
      </c>
      <c r="X13" s="49">
        <f>IF(O13=" ",'Oct22'!X43,O13+'Oct22'!X43)</f>
        <v>0</v>
      </c>
      <c r="Y13" s="49">
        <f>IF(P13=" ",'Oct22'!Y43,P13+'Oct22'!Y43)</f>
        <v>0</v>
      </c>
      <c r="Z13" s="49">
        <f>IF(Q13=" ",'Oct22'!Z43,Q13+'Oct22'!Z43)</f>
        <v>0</v>
      </c>
      <c r="AA13" s="49">
        <f>IF(R13=" ",'Oct22'!AA43,R13+'Oct22'!AA43)</f>
        <v>0</v>
      </c>
      <c r="AC13" s="49">
        <f>IF(T13=" ",'Oct22'!AC43,T13+'Oct22'!AC43)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IF(T$9="Y",'Oct22'!H44,0)</f>
        <v>0</v>
      </c>
      <c r="I14" s="92">
        <f>IF(T$9="Y",'Oct22'!I44,0)</f>
        <v>0</v>
      </c>
      <c r="J14" s="92">
        <f>IF(T$9="Y",'Oct22'!J44,0)</f>
        <v>0</v>
      </c>
      <c r="K14" s="92">
        <f>IF(T$9="Y",'Oct22'!K44,I14*J14)</f>
        <v>0</v>
      </c>
      <c r="L14" s="111">
        <f>IF(T$9="Y",'Oct22'!L44,0)</f>
        <v>0</v>
      </c>
      <c r="M14" s="100" t="str">
        <f>IF(E14=" "," ",IF(T$9="Y",'Oct22'!M44,IF((H14+K14+L14)&gt;0,H14+K14+L14,"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IF(Employee!H$112=E$9,Employee!D$112+SUM(M14)+'Oct22'!V44,SUM(M14)+'Oct22'!V44)</f>
        <v>0</v>
      </c>
      <c r="W14" s="49">
        <f>IF(Employee!H$112=E$9,Employee!D$113+SUM(N14)+'Oct22'!W44,SUM(N14)+'Oct22'!W44)</f>
        <v>0</v>
      </c>
      <c r="X14" s="49">
        <f>IF(O14=" ",'Oct22'!X44,O14+'Oct22'!X44)</f>
        <v>0</v>
      </c>
      <c r="Y14" s="49">
        <f>IF(P14=" ",'Oct22'!Y44,P14+'Oct22'!Y44)</f>
        <v>0</v>
      </c>
      <c r="Z14" s="49">
        <f>IF(Q14=" ",'Oct22'!Z44,Q14+'Oct22'!Z44)</f>
        <v>0</v>
      </c>
      <c r="AA14" s="49">
        <f>IF(R14=" ",'Oct22'!AA44,R14+'Oct22'!AA44)</f>
        <v>0</v>
      </c>
      <c r="AC14" s="49">
        <f>IF(T14=" ",'Oct22'!AC44,T14+'Oct22'!AC44)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IF(T$9="Y",'Oct22'!H45,0)</f>
        <v>0</v>
      </c>
      <c r="I15" s="245">
        <f>IF(T$9="Y",'Oct22'!I45,0)</f>
        <v>0</v>
      </c>
      <c r="J15" s="245">
        <f>IF(T$9="Y",'Oct22'!J45,0)</f>
        <v>0</v>
      </c>
      <c r="K15" s="245">
        <f>IF(T$9="Y",'Oct22'!K45,I15*J15)</f>
        <v>0</v>
      </c>
      <c r="L15" s="246">
        <f>IF(T$9="Y",'Oct22'!L45,0)</f>
        <v>0</v>
      </c>
      <c r="M15" s="247" t="str">
        <f>IF(E15=" "," ",IF(T$9="Y",'Oct22'!M45,IF((H15+K15+L15)&gt;0,H15+K15+L15,"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IF(Employee!H$138=E$9,Employee!D$138+SUM(M15)+'Oct22'!V45,SUM(M15)+'Oct22'!V45)</f>
        <v>0</v>
      </c>
      <c r="W15" s="49">
        <f>IF(Employee!H$138=E$9,Employee!D$139+SUM(N15)+'Oct22'!W45,SUM(N15)+'Oct22'!W45)</f>
        <v>0</v>
      </c>
      <c r="X15" s="49">
        <f>IF(O15=" ",'Oct22'!X45,O15+'Oct22'!X45)</f>
        <v>0</v>
      </c>
      <c r="Y15" s="49">
        <f>IF(P15=" ",'Oct22'!Y45,P15+'Oct22'!Y45)</f>
        <v>0</v>
      </c>
      <c r="Z15" s="49">
        <f>IF(Q15=" ",'Oct22'!Z45,Q15+'Oct22'!Z45)</f>
        <v>0</v>
      </c>
      <c r="AA15" s="49">
        <f>IF(R15=" ",'Oct22'!AA45,R15+'Oct22'!AA45)</f>
        <v>0</v>
      </c>
      <c r="AC15" s="49">
        <f>IF(T15=" ",'Oct22'!AC45,T15+'Oct22'!AC45)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32</v>
      </c>
      <c r="F19" s="35"/>
      <c r="G19" s="35"/>
      <c r="H19" s="361" t="s">
        <v>28</v>
      </c>
      <c r="I19" s="362"/>
      <c r="J19" s="360"/>
      <c r="K19" s="204">
        <f>M9+1</f>
        <v>44872</v>
      </c>
      <c r="L19" s="203" t="s">
        <v>76</v>
      </c>
      <c r="M19" s="205">
        <f>K19+6</f>
        <v>44878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33</v>
      </c>
      <c r="F29" s="35"/>
      <c r="G29" s="35"/>
      <c r="H29" s="361" t="s">
        <v>28</v>
      </c>
      <c r="I29" s="362"/>
      <c r="J29" s="360"/>
      <c r="K29" s="204">
        <f>M19+1</f>
        <v>44879</v>
      </c>
      <c r="L29" s="203" t="s">
        <v>76</v>
      </c>
      <c r="M29" s="205">
        <f>K29+6</f>
        <v>44885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34</v>
      </c>
      <c r="F39" s="35"/>
      <c r="G39" s="35"/>
      <c r="H39" s="361" t="s">
        <v>28</v>
      </c>
      <c r="I39" s="440"/>
      <c r="J39" s="441"/>
      <c r="K39" s="204">
        <f>M29+1</f>
        <v>44886</v>
      </c>
      <c r="L39" s="203" t="s">
        <v>76</v>
      </c>
      <c r="M39" s="205">
        <f>K39+6</f>
        <v>44892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8</v>
      </c>
      <c r="F49" s="35"/>
      <c r="G49" s="35"/>
      <c r="H49" s="361" t="s">
        <v>28</v>
      </c>
      <c r="I49" s="362"/>
      <c r="J49" s="360"/>
      <c r="K49" s="204">
        <f>Admin!B211</f>
        <v>44866</v>
      </c>
      <c r="L49" s="203" t="s">
        <v>76</v>
      </c>
      <c r="M49" s="205">
        <f>Admin!B240</f>
        <v>44895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IF(T$49="Y",'Oct22'!H51,0)</f>
        <v>0</v>
      </c>
      <c r="I51" s="89">
        <f>IF(T$49="Y",'Oct22'!I51,0)</f>
        <v>0</v>
      </c>
      <c r="J51" s="89">
        <f>IF(T$49="Y",'Oct22'!J51,0)</f>
        <v>0</v>
      </c>
      <c r="K51" s="89">
        <f>IF(T$49="Y",'Oct22'!K51,I51*J51)</f>
        <v>0</v>
      </c>
      <c r="L51" s="110">
        <f>IF(T$49="Y",'Oct22'!L51,0)</f>
        <v>0</v>
      </c>
      <c r="M51" s="99" t="str">
        <f>IF(E51=" "," ",IF(T$49="Y",'Oct22'!M51,IF((H51+K51+L51)&gt;0,H51+K51+L51,"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IF(Employee!H$35=E$49,Employee!D$34+SUM(M51)+'Oct22'!V51,SUM(M51)+'Oct22'!V51)</f>
        <v>0</v>
      </c>
      <c r="W51" s="49">
        <f>IF(Employee!H$35=E$49,Employee!D$35+SUM(N51)+'Oct22'!W51,SUM(N51)+'Oct22'!W51)</f>
        <v>0</v>
      </c>
      <c r="X51" s="49">
        <f>IF(O51=" ",'Oct22'!X51,O51+'Oct22'!X51)</f>
        <v>0</v>
      </c>
      <c r="Y51" s="49">
        <f>IF(P51=" ",'Oct22'!Y51,P51+'Oct22'!Y51)</f>
        <v>0</v>
      </c>
      <c r="Z51" s="49">
        <f>IF(Q51=" ",'Oct22'!Z51,Q51+'Oct22'!Z51)</f>
        <v>0</v>
      </c>
      <c r="AA51" s="49">
        <f>IF(R51=" ",'Oct22'!AA51,R51+'Oct22'!AA51)</f>
        <v>0</v>
      </c>
      <c r="AC51" s="49">
        <f>IF(T51=" ",'Oct22'!AC51,T51+'Oct22'!AC51)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IF(T$49="Y",'Oct22'!H52,0)</f>
        <v>0</v>
      </c>
      <c r="I52" s="92">
        <f>IF(T$49="Y",'Oct22'!I52,0)</f>
        <v>0</v>
      </c>
      <c r="J52" s="92">
        <f>IF(T$49="Y",'Oct22'!J52,0)</f>
        <v>0</v>
      </c>
      <c r="K52" s="92">
        <f>IF(T$49="Y",'Oct22'!K52,I52*J52)</f>
        <v>0</v>
      </c>
      <c r="L52" s="111">
        <f>IF(T$49="Y",'Oct22'!L52,0)</f>
        <v>0</v>
      </c>
      <c r="M52" s="100" t="str">
        <f>IF(E52=" "," ",IF(T$49="Y",'Oct22'!M52,IF((H52+K52+L52)&gt;0,H52+K52+L52,"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IF(Employee!H$61=E$49,Employee!D$60+SUM(M52)+'Oct22'!V52,SUM(M52)+'Oct22'!V52)</f>
        <v>0</v>
      </c>
      <c r="W52" s="49">
        <f>IF(Employee!H$61=E$49,Employee!D$61+SUM(N52)+'Oct22'!W52,SUM(N52)+'Oct22'!W52)</f>
        <v>0</v>
      </c>
      <c r="X52" s="49">
        <f>IF(O52=" ",'Oct22'!X52,O52+'Oct22'!X52)</f>
        <v>0</v>
      </c>
      <c r="Y52" s="49">
        <f>IF(P52=" ",'Oct22'!Y52,P52+'Oct22'!Y52)</f>
        <v>0</v>
      </c>
      <c r="Z52" s="49">
        <f>IF(Q52=" ",'Oct22'!Z52,Q52+'Oct22'!Z52)</f>
        <v>0</v>
      </c>
      <c r="AA52" s="49">
        <f>IF(R52=" ",'Oct22'!AA52,R52+'Oct22'!AA52)</f>
        <v>0</v>
      </c>
      <c r="AC52" s="49">
        <f>IF(T52=" ",'Oct22'!AC52,T52+'Oct22'!AC52)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IF(T$49="Y",'Oct22'!H53,0)</f>
        <v>0</v>
      </c>
      <c r="I53" s="92">
        <f>IF(T$49="Y",'Oct22'!I53,0)</f>
        <v>0</v>
      </c>
      <c r="J53" s="92">
        <f>IF(T$49="Y",'Oct22'!J53,0)</f>
        <v>0</v>
      </c>
      <c r="K53" s="92">
        <f>IF(T$49="Y",'Oct22'!K53,I53*J53)</f>
        <v>0</v>
      </c>
      <c r="L53" s="111">
        <f>IF(T$49="Y",'Oct22'!L53,0)</f>
        <v>0</v>
      </c>
      <c r="M53" s="100" t="str">
        <f>IF(E53=" "," ",IF(T$49="Y",'Oct22'!M53,IF((H53+K53+L53)&gt;0,H53+K53+L53,"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IF(Employee!H$87=E$49,Employee!D$86+SUM(M53)+'Oct22'!V53,SUM(M53)+'Oct22'!V53)</f>
        <v>0</v>
      </c>
      <c r="W53" s="49">
        <f>IF(Employee!H$87=E$49,Employee!D$87+SUM(N53)+'Oct22'!W53,SUM(N53)+'Oct22'!W53)</f>
        <v>0</v>
      </c>
      <c r="X53" s="49">
        <f>IF(O53=" ",'Oct22'!X53,O53+'Oct22'!X53)</f>
        <v>0</v>
      </c>
      <c r="Y53" s="49">
        <f>IF(P53=" ",'Oct22'!Y53,P53+'Oct22'!Y53)</f>
        <v>0</v>
      </c>
      <c r="Z53" s="49">
        <f>IF(Q53=" ",'Oct22'!Z53,Q53+'Oct22'!Z53)</f>
        <v>0</v>
      </c>
      <c r="AA53" s="49">
        <f>IF(R53=" ",'Oct22'!AA53,R53+'Oct22'!AA53)</f>
        <v>0</v>
      </c>
      <c r="AC53" s="49">
        <f>IF(T53=" ",'Oct22'!AC53,T53+'Oct22'!AC53)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IF(T$49="Y",'Oct22'!H54,0)</f>
        <v>0</v>
      </c>
      <c r="I54" s="92">
        <f>IF(T$49="Y",'Oct22'!I54,0)</f>
        <v>0</v>
      </c>
      <c r="J54" s="92">
        <f>IF(T$49="Y",'Oct22'!J54,0)</f>
        <v>0</v>
      </c>
      <c r="K54" s="92">
        <f>IF(T$49="Y",'Oct22'!K54,I54*J54)</f>
        <v>0</v>
      </c>
      <c r="L54" s="111">
        <f>IF(T$49="Y",'Oct22'!L54,0)</f>
        <v>0</v>
      </c>
      <c r="M54" s="100" t="str">
        <f>IF(E54=" "," ",IF(T$49="Y",'Oct22'!M54,IF((H54+K54+L54)&gt;0,H54+K54+L54,"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IF(Employee!H$113=E$49,Employee!D$112+SUM(M54)+'Oct22'!V54,SUM(M54)+'Oct22'!V54)</f>
        <v>0</v>
      </c>
      <c r="W54" s="49">
        <f>IF(Employee!H$113=E$49,Employee!D$113+SUM(N54)+'Oct22'!W54,SUM(N54)+'Oct22'!W54)</f>
        <v>0</v>
      </c>
      <c r="X54" s="49">
        <f>IF(O54=" ",'Oct22'!X54,O54+'Oct22'!X54)</f>
        <v>0</v>
      </c>
      <c r="Y54" s="49">
        <f>IF(P54=" ",'Oct22'!Y54,P54+'Oct22'!Y54)</f>
        <v>0</v>
      </c>
      <c r="Z54" s="49">
        <f>IF(Q54=" ",'Oct22'!Z54,Q54+'Oct22'!Z54)</f>
        <v>0</v>
      </c>
      <c r="AA54" s="49">
        <f>IF(R54=" ",'Oct22'!AA54,R54+'Oct22'!AA54)</f>
        <v>0</v>
      </c>
      <c r="AC54" s="49">
        <f>IF(T54=" ",'Oct22'!AC54,T54+'Oct22'!AC54)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IF(T$49="Y",'Oct22'!H55,0)</f>
        <v>0</v>
      </c>
      <c r="I55" s="245">
        <f>IF(T$49="Y",'Oct22'!I55,0)</f>
        <v>0</v>
      </c>
      <c r="J55" s="245">
        <f>IF(T$49="Y",'Oct22'!J55,0)</f>
        <v>0</v>
      </c>
      <c r="K55" s="245">
        <f>IF(T$49="Y",'Oct22'!K55,I55*J55)</f>
        <v>0</v>
      </c>
      <c r="L55" s="246">
        <f>IF(T$49="Y",'Oct22'!L55,0)</f>
        <v>0</v>
      </c>
      <c r="M55" s="100" t="str">
        <f>IF(E55=" "," ",IF(T$49="Y",'Oct22'!M55,IF((H55+K55+L55)&gt;0,H55+K55+L55,"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IF(Employee!H$139=E$49,Employee!D$138+SUM(M55)+'Oct22'!V55,SUM(M55)+'Oct22'!V55)</f>
        <v>0</v>
      </c>
      <c r="W55" s="49">
        <f>IF(Employee!H$139=E$49,Employee!D$139+SUM(N55)+'Oct22'!W55,SUM(N55)+'Oct22'!W55)</f>
        <v>0</v>
      </c>
      <c r="X55" s="49">
        <f>IF(O55=" ",'Oct22'!X55,O55+'Oct22'!X55)</f>
        <v>0</v>
      </c>
      <c r="Y55" s="49">
        <f>IF(P55=" ",'Oct22'!Y55,P55+'Oct22'!Y55)</f>
        <v>0</v>
      </c>
      <c r="Z55" s="49">
        <f>IF(Q55=" ",'Oct22'!Z55,Q55+'Oct22'!Z55)</f>
        <v>0</v>
      </c>
      <c r="AA55" s="49">
        <f>IF(R55=" ",'Oct22'!AA55,R55+'Oct22'!AA55)</f>
        <v>0</v>
      </c>
      <c r="AC55" s="49">
        <f>IF(T55=" ",'Oct22'!AC55,T55+'Oct22'!AC55)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AD60+'Oct22'!AD65</f>
        <v>0</v>
      </c>
      <c r="AE65" s="158">
        <f>AE60+'Oct22'!AE65</f>
        <v>0</v>
      </c>
      <c r="AF65" s="158">
        <f>AF60+'Oct22'!AF65</f>
        <v>0</v>
      </c>
      <c r="AG65" s="158">
        <f>AG60+'Oct22'!AG65</f>
        <v>0</v>
      </c>
    </row>
    <row r="66" spans="6:33" ht="13.5" thickTop="1" x14ac:dyDescent="0.2"/>
    <row r="67" spans="6:33" x14ac:dyDescent="0.2">
      <c r="AD67" s="162"/>
      <c r="AE67" s="158">
        <f>AE62+'Oct22'!AE67</f>
        <v>0</v>
      </c>
      <c r="AF67" s="158">
        <f>AF62+'Oct22'!AF67</f>
        <v>0</v>
      </c>
      <c r="AG67" s="158">
        <f>AG62+'Oct22'!AG67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2022-12-16T10:49:07Z</dcterms:modified>
</cp:coreProperties>
</file>