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B8" i="24" l="1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I15" i="16"/>
  <c r="I14" i="16"/>
  <c r="I13" i="16"/>
  <c r="I12" i="16"/>
  <c r="I11" i="16"/>
  <c r="I10" i="16"/>
  <c r="I9" i="16"/>
  <c r="I8" i="16"/>
  <c r="I7" i="16"/>
  <c r="I6" i="16"/>
  <c r="I5" i="16"/>
  <c r="I4" i="16"/>
  <c r="H28" i="16"/>
  <c r="H27" i="16"/>
  <c r="H26" i="16"/>
  <c r="H13" i="16" s="1"/>
  <c r="DG67" i="17" s="1"/>
  <c r="H25" i="16"/>
  <c r="H24" i="16"/>
  <c r="H11" i="16" s="1"/>
  <c r="CK67" i="17" s="1"/>
  <c r="H23" i="16"/>
  <c r="H10" i="16" s="1"/>
  <c r="BZ67" i="17" s="1"/>
  <c r="H22" i="16"/>
  <c r="H9" i="16" s="1"/>
  <c r="H21" i="16"/>
  <c r="H8" i="16" s="1"/>
  <c r="BD67" i="17" s="1"/>
  <c r="H20" i="16"/>
  <c r="H19" i="16"/>
  <c r="H18" i="16"/>
  <c r="H17" i="16"/>
  <c r="H15" i="16"/>
  <c r="EC67" i="17" s="1"/>
  <c r="H14" i="16"/>
  <c r="H12" i="16"/>
  <c r="CV67" i="17" s="1"/>
  <c r="H7" i="16"/>
  <c r="AS67" i="17" s="1"/>
  <c r="H6" i="16"/>
  <c r="H5" i="16"/>
  <c r="W67" i="17" s="1"/>
  <c r="H4" i="16"/>
  <c r="F28" i="16"/>
  <c r="F15" i="16" s="1"/>
  <c r="EC30" i="17" s="1"/>
  <c r="F27" i="16"/>
  <c r="F14" i="16" s="1"/>
  <c r="DR30" i="17" s="1"/>
  <c r="F26" i="16"/>
  <c r="F25" i="16"/>
  <c r="F12" i="16" s="1"/>
  <c r="CV30" i="17" s="1"/>
  <c r="F24" i="16"/>
  <c r="F11" i="16" s="1"/>
  <c r="F23" i="16"/>
  <c r="F10" i="16" s="1"/>
  <c r="F22" i="16"/>
  <c r="F9" i="16" s="1"/>
  <c r="BO30" i="17" s="1"/>
  <c r="F21" i="16"/>
  <c r="F8" i="16" s="1"/>
  <c r="BD30" i="17" s="1"/>
  <c r="F20" i="16"/>
  <c r="F19" i="16"/>
  <c r="F18" i="16"/>
  <c r="F17" i="16"/>
  <c r="F13" i="16"/>
  <c r="DG30" i="17" s="1"/>
  <c r="F7" i="16"/>
  <c r="F6" i="16"/>
  <c r="F5" i="16"/>
  <c r="W30" i="17" s="1"/>
  <c r="F4" i="16"/>
  <c r="L30" i="17" s="1"/>
  <c r="E28" i="16"/>
  <c r="E15" i="16" s="1"/>
  <c r="E27" i="16"/>
  <c r="E26" i="16"/>
  <c r="E25" i="16"/>
  <c r="E24" i="16"/>
  <c r="E11" i="16" s="1"/>
  <c r="E23" i="16"/>
  <c r="E10" i="16" s="1"/>
  <c r="E22" i="16"/>
  <c r="E9" i="16" s="1"/>
  <c r="E21" i="16"/>
  <c r="E8" i="16" s="1"/>
  <c r="E20" i="16"/>
  <c r="E7" i="16" s="1"/>
  <c r="AS34" i="17" s="1"/>
  <c r="E19" i="16"/>
  <c r="E18" i="16"/>
  <c r="E5" i="16" s="1"/>
  <c r="E17" i="16"/>
  <c r="E14" i="16"/>
  <c r="E13" i="16"/>
  <c r="E12" i="16"/>
  <c r="E6" i="16"/>
  <c r="E4" i="16"/>
  <c r="D28" i="16"/>
  <c r="D27" i="16"/>
  <c r="D14" i="16" s="1"/>
  <c r="DR34" i="17" s="1"/>
  <c r="D26" i="16"/>
  <c r="D13" i="16" s="1"/>
  <c r="DG34" i="17" s="1"/>
  <c r="D25" i="16"/>
  <c r="D12" i="16" s="1"/>
  <c r="CV34" i="17" s="1"/>
  <c r="D24" i="16"/>
  <c r="D11" i="16" s="1"/>
  <c r="D23" i="16"/>
  <c r="D10" i="16" s="1"/>
  <c r="BZ34" i="17" s="1"/>
  <c r="D22" i="16"/>
  <c r="D9" i="16" s="1"/>
  <c r="BO34" i="17" s="1"/>
  <c r="D21" i="16"/>
  <c r="D8" i="16" s="1"/>
  <c r="D20" i="16"/>
  <c r="D19" i="16"/>
  <c r="D6" i="16" s="1"/>
  <c r="D18" i="16"/>
  <c r="D5" i="16" s="1"/>
  <c r="D17" i="16"/>
  <c r="D4" i="16" s="1"/>
  <c r="D15" i="16"/>
  <c r="D7" i="16"/>
  <c r="C28" i="16"/>
  <c r="C15" i="16" s="1"/>
  <c r="EC64" i="17" s="1"/>
  <c r="C27" i="16"/>
  <c r="G27" i="16" s="1"/>
  <c r="C26" i="16"/>
  <c r="C25" i="16"/>
  <c r="G25" i="16" s="1"/>
  <c r="C24" i="16"/>
  <c r="C23" i="16"/>
  <c r="C10" i="16" s="1"/>
  <c r="C22" i="16"/>
  <c r="C21" i="16"/>
  <c r="C20" i="16"/>
  <c r="C19" i="16"/>
  <c r="AH66" i="17" s="1"/>
  <c r="C18" i="16"/>
  <c r="C17" i="16"/>
  <c r="C13" i="16"/>
  <c r="C8" i="16"/>
  <c r="C7" i="16"/>
  <c r="C6" i="16"/>
  <c r="AH64" i="17" s="1"/>
  <c r="C5" i="16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/>
  <c r="H97" i="26" s="1"/>
  <c r="H98" i="26"/>
  <c r="E84" i="26"/>
  <c r="C82" i="26"/>
  <c r="A78" i="26"/>
  <c r="D71" i="26"/>
  <c r="F65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J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J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J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/>
  <c r="S22" i="17"/>
  <c r="Z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/>
  <c r="Z24" i="17" s="1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H30" i="17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EJ42" i="17" s="1"/>
  <c r="F36" i="21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O91" i="17" s="1"/>
  <c r="DP26" i="17"/>
  <c r="DQ26" i="17"/>
  <c r="DY26" i="17"/>
  <c r="DZ26" i="17"/>
  <c r="EA26" i="17"/>
  <c r="EA91" i="17" s="1"/>
  <c r="EB26" i="17"/>
  <c r="BK91" i="17"/>
  <c r="O19" i="28"/>
  <c r="N21" i="28"/>
  <c r="N19" i="28"/>
  <c r="F93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/>
  <c r="L6" i="28"/>
  <c r="AA128" i="27"/>
  <c r="E34" i="12"/>
  <c r="C128" i="27" s="1"/>
  <c r="E33" i="12"/>
  <c r="C126" i="27" s="1"/>
  <c r="D34" i="12"/>
  <c r="N6" i="28"/>
  <c r="D33" i="12" s="1"/>
  <c r="L7" i="28"/>
  <c r="C34" i="12" s="1"/>
  <c r="H5" i="12"/>
  <c r="E5" i="12"/>
  <c r="D94" i="12" s="1"/>
  <c r="G17" i="12"/>
  <c r="G16" i="12"/>
  <c r="G15" i="12"/>
  <c r="B2" i="12"/>
  <c r="F99" i="12"/>
  <c r="D95" i="12"/>
  <c r="D79" i="12"/>
  <c r="N11" i="28"/>
  <c r="L11" i="28"/>
  <c r="N10" i="28"/>
  <c r="L10" i="28"/>
  <c r="F8" i="28"/>
  <c r="F7" i="28"/>
  <c r="F6" i="28"/>
  <c r="F5" i="28"/>
  <c r="N3" i="28"/>
  <c r="B41" i="24"/>
  <c r="D38" i="24"/>
  <c r="A11" i="24"/>
  <c r="A8" i="24"/>
  <c r="A14" i="24" s="1"/>
  <c r="A5" i="23"/>
  <c r="A3" i="21"/>
  <c r="E3" i="21"/>
  <c r="DW1" i="17"/>
  <c r="EF1" i="17" s="1"/>
  <c r="DL1" i="17"/>
  <c r="DU1" i="17" s="1"/>
  <c r="DA1" i="17"/>
  <c r="DJ1" i="17" s="1"/>
  <c r="CP1" i="17"/>
  <c r="CE1" i="17"/>
  <c r="CN1" i="17" s="1"/>
  <c r="BT1" i="17"/>
  <c r="BI1" i="17"/>
  <c r="BR1" i="17" s="1"/>
  <c r="AX1" i="17"/>
  <c r="AM1" i="17"/>
  <c r="AV1" i="17" s="1"/>
  <c r="AB1" i="17"/>
  <c r="AK1" i="17" s="1"/>
  <c r="Q1" i="17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27" i="16" s="1"/>
  <c r="B13" i="16"/>
  <c r="B26" i="16" s="1"/>
  <c r="B12" i="16"/>
  <c r="B25" i="16" s="1"/>
  <c r="B11" i="16"/>
  <c r="B10" i="16"/>
  <c r="B23" i="16" s="1"/>
  <c r="B9" i="16"/>
  <c r="B22" i="16" s="1"/>
  <c r="B8" i="16"/>
  <c r="B7" i="16"/>
  <c r="B6" i="16"/>
  <c r="B19" i="16" s="1"/>
  <c r="B5" i="16"/>
  <c r="B18" i="16" s="1"/>
  <c r="B4" i="16"/>
  <c r="B17" i="16" s="1"/>
  <c r="B20" i="16"/>
  <c r="B21" i="16"/>
  <c r="B24" i="16"/>
  <c r="B28" i="16"/>
  <c r="EJ1" i="17"/>
  <c r="CY1" i="17"/>
  <c r="CC1" i="17"/>
  <c r="BG1" i="17"/>
  <c r="Z1" i="17"/>
  <c r="O1" i="17"/>
  <c r="B41" i="21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9" i="23" s="1"/>
  <c r="B6" i="21"/>
  <c r="A11" i="21"/>
  <c r="A16" i="21"/>
  <c r="A17" i="21"/>
  <c r="A18" i="21"/>
  <c r="A19" i="21"/>
  <c r="A29" i="21"/>
  <c r="E48" i="13"/>
  <c r="B38" i="21"/>
  <c r="B36" i="21"/>
  <c r="E37" i="13"/>
  <c r="B13" i="13"/>
  <c r="A12" i="23"/>
  <c r="B14" i="23" s="1"/>
  <c r="B16" i="23" s="1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14" i="24"/>
  <c r="B16" i="24"/>
  <c r="B15" i="24"/>
  <c r="C14" i="24"/>
  <c r="C16" i="24"/>
  <c r="C15" i="24"/>
  <c r="D14" i="24"/>
  <c r="D16" i="24"/>
  <c r="D17" i="24" s="1"/>
  <c r="D15" i="24"/>
  <c r="E14" i="24"/>
  <c r="E16" i="24"/>
  <c r="E15" i="24"/>
  <c r="F14" i="24"/>
  <c r="F17" i="24" s="1"/>
  <c r="F16" i="24"/>
  <c r="F15" i="24"/>
  <c r="D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17" i="24" l="1"/>
  <c r="G79" i="13"/>
  <c r="G81" i="13" s="1"/>
  <c r="G83" i="13" s="1"/>
  <c r="G85" i="13" s="1"/>
  <c r="G52" i="13"/>
  <c r="B39" i="21"/>
  <c r="E17" i="12"/>
  <c r="A34" i="12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AP91" i="17"/>
  <c r="O15" i="17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W34" i="17"/>
  <c r="F11" i="24"/>
  <c r="O35" i="17"/>
  <c r="AK24" i="17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S91" i="17" s="1"/>
  <c r="AH34" i="17"/>
  <c r="G18" i="16"/>
  <c r="EC34" i="17"/>
  <c r="R77" i="17"/>
  <c r="DB85" i="17"/>
  <c r="DX85" i="17"/>
  <c r="DR66" i="17"/>
  <c r="G26" i="16"/>
  <c r="C14" i="16"/>
  <c r="L34" i="17"/>
  <c r="O34" i="17" s="1"/>
  <c r="G6" i="16"/>
  <c r="AH29" i="17" s="1"/>
  <c r="F20" i="24"/>
  <c r="B11" i="24"/>
  <c r="B20" i="24" s="1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Z35" i="17"/>
  <c r="Z34" i="17"/>
  <c r="AK34" i="17" s="1"/>
  <c r="AV34" i="17" s="1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83" i="17"/>
  <c r="Z83" i="17" s="1"/>
  <c r="CJ91" i="17"/>
  <c r="BN91" i="17"/>
  <c r="F102" i="12"/>
  <c r="F15" i="12"/>
  <c r="E91" i="12"/>
  <c r="E57" i="12"/>
  <c r="F16" i="12"/>
  <c r="E48" i="12"/>
  <c r="E84" i="12"/>
  <c r="E72" i="12"/>
  <c r="E28" i="12"/>
  <c r="E79" i="12"/>
  <c r="E63" i="12"/>
  <c r="R69" i="17"/>
  <c r="R78" i="17"/>
  <c r="R70" i="17"/>
  <c r="R84" i="17"/>
  <c r="B44" i="23"/>
  <c r="DX73" i="17"/>
  <c r="D39" i="19"/>
  <c r="G15" i="24"/>
  <c r="B18" i="23"/>
  <c r="B46" i="23" s="1"/>
  <c r="B49" i="23" s="1"/>
  <c r="B51" i="23" s="1"/>
  <c r="B54" i="23" s="1"/>
  <c r="H87" i="26"/>
  <c r="I89" i="26"/>
  <c r="F18" i="12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20" i="24"/>
  <c r="E17" i="24"/>
  <c r="E20" i="24" s="1"/>
  <c r="A20" i="21"/>
  <c r="E93" i="12"/>
  <c r="D72" i="12"/>
  <c r="D97" i="12"/>
  <c r="D84" i="12"/>
  <c r="D57" i="12"/>
  <c r="E18" i="12"/>
  <c r="D91" i="12"/>
  <c r="E16" i="12"/>
  <c r="E102" i="12"/>
  <c r="D48" i="12"/>
  <c r="E15" i="12"/>
  <c r="D96" i="12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29" i="17" s="1"/>
  <c r="W64" i="17"/>
  <c r="AK35" i="17"/>
  <c r="AV35" i="17" s="1"/>
  <c r="BG35" i="17" s="1"/>
  <c r="BR35" i="17" s="1"/>
  <c r="CC35" i="17" s="1"/>
  <c r="CN35" i="17" s="1"/>
  <c r="CY35" i="17" s="1"/>
  <c r="DJ35" i="17" s="1"/>
  <c r="DU35" i="17" s="1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E99" i="12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A17" i="24"/>
  <c r="D63" i="12"/>
  <c r="V91" i="17"/>
  <c r="BA91" i="17"/>
  <c r="BY91" i="17"/>
  <c r="AH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C33" i="12"/>
  <c r="A33" i="12" s="1"/>
  <c r="B33" i="27"/>
  <c r="DQ91" i="17"/>
  <c r="AG91" i="17"/>
  <c r="DP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K91" i="12"/>
  <c r="I16" i="12" s="1"/>
  <c r="G9" i="24"/>
  <c r="I79" i="12"/>
  <c r="Z87" i="17"/>
  <c r="AK86" i="17"/>
  <c r="G13" i="16"/>
  <c r="DG29" i="17" s="1"/>
  <c r="DG91" i="17" s="1"/>
  <c r="DG64" i="17"/>
  <c r="C9" i="16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4" i="16"/>
  <c r="C12" i="16"/>
  <c r="CV66" i="17"/>
  <c r="G15" i="16"/>
  <c r="EC29" i="17" s="1"/>
  <c r="EC91" i="17" s="1"/>
  <c r="C11" i="16"/>
  <c r="G24" i="16"/>
  <c r="G8" i="24"/>
  <c r="G8" i="16"/>
  <c r="BD29" i="17" s="1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BG34" i="17" l="1"/>
  <c r="BR34" i="17" s="1"/>
  <c r="CC34" i="17" s="1"/>
  <c r="CN34" i="17" s="1"/>
  <c r="CY34" i="17" s="1"/>
  <c r="DJ34" i="17" s="1"/>
  <c r="DU34" i="17" s="1"/>
  <c r="EF34" i="17" s="1"/>
  <c r="EJ34" i="17" s="1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DR91" i="17" s="1"/>
  <c r="BD91" i="17"/>
  <c r="G17" i="24"/>
  <c r="AL194" i="27"/>
  <c r="K79" i="12"/>
  <c r="I15" i="12" s="1"/>
  <c r="C36" i="19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36" i="19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G20" i="24" s="1"/>
  <c r="W91" i="17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O33" i="17"/>
  <c r="Z33" i="17" s="1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91" i="17" s="1"/>
  <c r="BO64" i="17"/>
  <c r="A35" i="12"/>
  <c r="DM65" i="17"/>
  <c r="BU62" i="17"/>
  <c r="BJ72" i="17"/>
  <c r="AY62" i="17"/>
  <c r="AC75" i="17"/>
  <c r="G74" i="17"/>
  <c r="O74" i="17" s="1"/>
  <c r="G65" i="17"/>
  <c r="O65" i="17" s="1"/>
  <c r="Z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91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K20" i="12" l="1"/>
  <c r="CE33" i="17"/>
  <c r="AK65" i="17"/>
  <c r="AV65" i="17" s="1"/>
  <c r="BG65" i="17" s="1"/>
  <c r="C31" i="19"/>
  <c r="D31" i="19" s="1"/>
  <c r="AK33" i="17"/>
  <c r="AV33" i="17" s="1"/>
  <c r="BG33" i="17" s="1"/>
  <c r="BR33" i="17" s="1"/>
  <c r="CC33" i="17" s="1"/>
  <c r="CN33" i="17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BI91" i="17" s="1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BT91" i="17" s="1"/>
  <c r="J24" i="25"/>
  <c r="L24" i="25" s="1"/>
  <c r="CP53" i="17"/>
  <c r="AY61" i="17"/>
  <c r="AY91" i="17" s="1"/>
  <c r="Z75" i="17"/>
  <c r="C28" i="19"/>
  <c r="CE91" i="17" l="1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CY33" i="17" l="1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D10" i="25"/>
  <c r="AV77" i="17"/>
  <c r="E30" i="19"/>
  <c r="C9" i="19"/>
  <c r="AV76" i="17"/>
  <c r="E29" i="19"/>
  <c r="AK16" i="17"/>
  <c r="AV85" i="17"/>
  <c r="E38" i="19"/>
  <c r="D9" i="19" l="1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CC58" i="17" l="1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EF33" i="17" l="1"/>
  <c r="EJ33" i="17" s="1"/>
  <c r="F9" i="19"/>
  <c r="E18" i="21"/>
  <c r="I44" i="19"/>
  <c r="CN58" i="17"/>
  <c r="AI60" i="17"/>
  <c r="AI19" i="17"/>
  <c r="AI91" i="17" s="1"/>
  <c r="AK60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Y58" i="17" l="1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H41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DJ58" i="17" l="1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DU58" i="17" l="1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E42" i="23" l="1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E23" i="23" l="1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E34" i="23" l="1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EJ61" i="17"/>
  <c r="N12" i="19"/>
  <c r="B12" i="19" s="1"/>
  <c r="L9" i="19"/>
  <c r="M41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E28" i="23" l="1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91" i="17" s="1"/>
  <c r="CW60" i="17"/>
  <c r="CY60" i="17" s="1"/>
  <c r="J14" i="19"/>
  <c r="J16" i="19" s="1"/>
  <c r="J43" i="19" s="1"/>
  <c r="J45" i="19" s="1"/>
  <c r="CN91" i="17"/>
  <c r="D26" i="25"/>
  <c r="CY19" i="17" l="1"/>
  <c r="Z26" i="25"/>
  <c r="CY91" i="17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D19" i="17"/>
  <c r="EF60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<sst xmlns="http://schemas.openxmlformats.org/spreadsheetml/2006/main" count="1026" uniqueCount="624">
  <si>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</si>
  <si>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</si>
  <si>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</si>
  <si>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</si>
  <si>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</si>
  <si>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</si>
  <si>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</si>
  <si>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</si>
  <si>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</si>
  <si>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</si>
  <si>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</si>
  <si>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</si>
  <si>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</si>
  <si>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</si>
  <si>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</si>
  <si>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</si>
  <si>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</si>
  <si>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</si>
  <si>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</si>
  <si>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</si>
  <si>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</si>
  <si>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</si>
  <si>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</si>
  <si>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</si>
  <si>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</si>
  <si>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</si>
  <si>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</si>
  <si>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</si>
  <si>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</si>
  <si>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</si>
  <si>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</si>
  <si>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</si>
  <si>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</si>
  <si>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</si>
  <si>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</si>
  <si>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</si>
  <si>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</si>
  <si>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</si>
  <si>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</si>
  <si>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</si>
  <si>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</si>
  <si>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</si>
  <si>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</si>
  <si>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</si>
  <si>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</si>
  <si>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</si>
  <si>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</si>
  <si>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</si>
  <si>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</si>
  <si>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</si>
  <si>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</si>
  <si>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</si>
  <si>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</si>
  <si>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</si>
  <si>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</si>
  <si>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</si>
  <si>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</si>
  <si>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</si>
  <si>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</si>
  <si>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</si>
  <si>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</si>
  <si>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</si>
  <si>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</si>
  <si>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</si>
  <si>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</si>
  <si>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</si>
  <si>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</si>
  <si>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</si>
  <si>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</si>
  <si>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</si>
  <si>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</si>
  <si>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</si>
  <si>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</si>
  <si>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</si>
  <si>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</si>
  <si>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</si>
  <si>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</si>
  <si>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</si>
  <si>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</si>
  <si>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</si>
  <si>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</si>
  <si>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</si>
  <si>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</si>
  <si>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</si>
  <si>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</si>
  <si>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</si>
  <si>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</si>
  <si>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</si>
  <si>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</si>
  <si>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</si>
  <si>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</si>
  <si>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</si>
  <si>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</si>
  <si>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</si>
  <si>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</si>
  <si>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</si>
  <si>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</si>
  <si>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</si>
  <si>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</si>
  <si>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</si>
  <si>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</si>
  <si>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</si>
  <si>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</si>
  <si>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</si>
  <si>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</si>
  <si>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</si>
  <si>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</si>
  <si>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</si>
  <si>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</si>
  <si>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</si>
  <si>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</si>
  <si>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</si>
  <si>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</si>
  <si>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</si>
  <si>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</si>
  <si>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</si>
  <si>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</si>
  <si>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</si>
  <si>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</si>
  <si>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</si>
  <si>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</si>
  <si>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</si>
  <si>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</si>
  <si>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</si>
  <si>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</si>
  <si>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</si>
  <si>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</si>
  <si>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</si>
  <si>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</si>
  <si>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</si>
  <si>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</si>
  <si>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</si>
  <si>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</si>
  <si>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</si>
  <si>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</si>
  <si>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</si>
  <si>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</si>
  <si>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</si>
  <si>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</si>
  <si>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</si>
  <si>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</si>
  <si>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</si>
  <si>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</si>
  <si>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</si>
  <si>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</si>
  <si>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</si>
  <si>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</si>
  <si>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</si>
  <si>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</si>
  <si>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</si>
  <si>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</si>
  <si>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</si>
  <si>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</si>
  <si>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</si>
  <si>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</si>
  <si>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</si>
  <si>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</si>
  <si>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</si>
  <si>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</si>
  <si>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</si>
  <si>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</si>
  <si>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</si>
  <si>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</si>
  <si>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</si>
  <si>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</si>
  <si>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</si>
  <si>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</si>
  <si>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</si>
  <si>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</si>
  <si>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</si>
  <si>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</si>
  <si>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</si>
  <si>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</si>
  <si>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</si>
  <si>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</si>
  <si>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</si>
  <si>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</si>
  <si>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</si>
  <si>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</si>
  <si>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</si>
  <si>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</si>
  <si>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</si>
  <si>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</si>
  <si>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</si>
  <si>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</si>
  <si>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</si>
  <si>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</si>
  <si>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</si>
  <si>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</si>
  <si>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</si>
  <si>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</si>
  <si>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</si>
  <si>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</si>
  <si>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</si>
  <si>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</si>
  <si>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</si>
  <si>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</si>
  <si>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</si>
  <si>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</si>
  <si>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</si>
  <si>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</si>
  <si>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</si>
  <si>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</si>
  <si>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</si>
  <si>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</si>
  <si>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</si>
  <si>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</si>
  <si>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</si>
  <si>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</si>
  <si>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</si>
  <si>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</si>
  <si>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</si>
  <si>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</si>
  <si>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</si>
  <si>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</si>
  <si>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</si>
  <si>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</si>
  <si>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</si>
  <si>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</si>
  <si>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</si>
  <si>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</si>
  <si>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</si>
  <si>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</si>
  <si>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</si>
  <si>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</si>
  <si>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</si>
  <si>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</si>
  <si>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</si>
  <si>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</si>
  <si>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</si>
  <si>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</si>
  <si>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</si>
  <si>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</si>
  <si>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</si>
  <si>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</si>
  <si>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</si>
  <si>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</si>
  <si>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</si>
  <si>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</si>
  <si>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</si>
  <si>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</si>
  <si>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</si>
  <si>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</si>
  <si>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</si>
  <si>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</si>
  <si>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</si>
  <si>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</si>
  <si>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</si>
  <si>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</si>
  <si>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</si>
  <si>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</si>
  <si>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</si>
  <si>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</si>
  <si>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</si>
  <si>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</si>
  <si>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</si>
  <si>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</si>
  <si>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</si>
  <si>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</si>
  <si>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</si>
  <si>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</si>
  <si>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</si>
  <si>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</si>
  <si>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</si>
  <si>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</si>
  <si>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</si>
  <si>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</si>
  <si>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</si>
  <si>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</si>
  <si>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</si>
  <si>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</si>
  <si>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</si>
  <si>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</si>
  <si>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</si>
  <si>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</si>
  <si>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</si>
  <si>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</si>
  <si>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</si>
  <si>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</si>
  <si>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</si>
  <si>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</si>
  <si>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Juky 2008</t>
  </si>
  <si>
    <t>Less Stock at 30 June 2009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</si>
  <si>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</si>
  <si>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</si>
  <si>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</si>
  <si>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</si>
  <si>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</si>
  <si>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</si>
  <si>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</si>
  <si>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</si>
  <si>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</si>
  <si>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</si>
  <si>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</si>
  <si>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</si>
  <si>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</si>
  <si>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</si>
  <si>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</si>
  <si>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</si>
  <si>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</si>
  <si>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</si>
  <si>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</si>
  <si>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</si>
  <si>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</si>
  <si>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</si>
  <si>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</si>
  <si>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</si>
  <si>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</si>
  <si>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</si>
  <si>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</si>
  <si>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</si>
  <si>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</si>
  <si>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</si>
  <si>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</si>
  <si>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</si>
  <si>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</si>
  <si>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</si>
  <si>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</si>
  <si>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</si>
  <si>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</si>
  <si>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</si>
  <si>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</si>
  <si>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</si>
  <si>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</si>
  <si>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</si>
  <si>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</si>
  <si>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</si>
  <si>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</si>
  <si>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</si>
  <si>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</si>
  <si>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</si>
  <si>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</si>
  <si>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</si>
  <si>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</si>
  <si>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</si>
  <si>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</si>
  <si>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</si>
  <si>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</si>
  <si>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</si>
  <si>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</si>
  <si>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</si>
  <si>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</si>
  <si>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</si>
  <si>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</si>
  <si>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</si>
  <si>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</si>
  <si>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</si>
  <si>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</si>
  <si>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</si>
  <si>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</si>
  <si>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</si>
  <si>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</si>
  <si>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</si>
  <si>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</si>
  <si>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</si>
  <si>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</si>
  <si>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</si>
  <si>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</si>
  <si>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</si>
  <si>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</si>
  <si>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</si>
  <si>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</si>
  <si>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</si>
  <si>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</si>
  <si>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</si>
  <si>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</si>
  <si>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</si>
  <si>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</si>
  <si>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</si>
  <si>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</si>
  <si>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</si>
  <si>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</si>
  <si>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</si>
  <si>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</si>
  <si>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</si>
  <si>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</si>
  <si>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</si>
  <si>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</si>
  <si>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</si>
  <si>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</si>
  <si>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</si>
  <si>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</si>
  <si>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</si>
  <si>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</si>
  <si>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</si>
  <si>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</si>
  <si>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</si>
  <si>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</si>
  <si>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</si>
  <si>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</si>
  <si>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</si>
  <si>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</si>
  <si>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</si>
  <si>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</si>
  <si>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</si>
  <si>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</si>
  <si>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</si>
  <si>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</si>
  <si>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</si>
  <si>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</si>
  <si>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</si>
  <si>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</si>
  <si>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</si>
  <si>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</si>
  <si>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</si>
  <si>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</si>
  <si>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</si>
  <si>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</si>
  <si>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</si>
  <si>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</si>
  <si>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</si>
  <si>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</si>
  <si>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</si>
  <si>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</si>
  <si>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</si>
  <si>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</si>
  <si>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</si>
  <si>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</si>
  <si>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</si>
  <si>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</si>
  <si>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</si>
  <si>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</si>
  <si>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</si>
  <si>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</si>
  <si>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</si>
  <si>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</si>
  <si>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</si>
  <si>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</si>
  <si>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</si>
  <si>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</si>
  <si>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</si>
  <si>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</si>
  <si>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</si>
  <si>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</si>
  <si>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</si>
  <si>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</si>
  <si>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</si>
  <si>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</si>
  <si>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</si>
  <si>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</si>
  <si>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</si>
  <si>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</si>
  <si>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</si>
  <si>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</si>
  <si>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</si>
  <si>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</si>
  <si>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</si>
  <si>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</si>
  <si>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</si>
  <si>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</si>
  <si>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</si>
  <si>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</si>
  <si>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</si>
  <si>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</si>
  <si>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</si>
  <si>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</si>
  <si>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</si>
  <si>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</si>
  <si>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</si>
  <si>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</si>
  <si>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</si>
  <si>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</si>
  <si>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</si>
  <si>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</si>
  <si>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</si>
  <si>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</si>
  <si>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</si>
  <si>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</si>
  <si>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</si>
  <si>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</si>
  <si>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</si>
  <si>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</si>
  <si>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</si>
  <si>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</si>
  <si>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</si>
  <si>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</si>
  <si>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</si>
  <si>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</si>
  <si>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</si>
  <si>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</si>
  <si>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</si>
  <si>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</si>
  <si>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</si>
  <si>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</si>
  <si>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</si>
  <si>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</si>
  <si>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</si>
  <si>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</si>
  <si>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</si>
  <si>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</si>
  <si>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</si>
  <si>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</si>
  <si>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</si>
  <si>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</si>
  <si>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</si>
  <si>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</si>
  <si>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</si>
  <si>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</si>
  <si>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</si>
  <si>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</si>
  <si>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</si>
  <si>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</si>
  <si>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</si>
  <si>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</si>
  <si>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</si>
  <si>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</si>
  <si>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</si>
  <si>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</si>
  <si>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</si>
  <si>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</si>
  <si>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</si>
  <si>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</si>
  <si>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</si>
  <si>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</si>
  <si>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</si>
  <si>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</si>
  <si>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</si>
  <si>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</si>
  <si>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</si>
  <si>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</si>
  <si>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</si>
  <si>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</si>
  <si>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</si>
  <si>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</si>
  <si>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</si>
  <si>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</si>
  <si>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</si>
  <si>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</si>
  <si>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</si>
  <si>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</si>
  <si>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</si>
  <si>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</si>
  <si>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</si>
  <si>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</si>
  <si>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</si>
  <si>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</si>
  <si>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</si>
  <si>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</si>
  <si>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</si>
  <si>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</si>
  <si>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</si>
  <si>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</si>
  <si>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</si>
  <si>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</si>
  <si>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</si>
  <si>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</si>
  <si>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</si>
  <si>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</si>
  <si>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</si>
  <si>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</si>
  <si>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</si>
  <si>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</si>
  <si>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</si>
  <si>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</si>
  <si>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</si>
  <si>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</si>
  <si>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</si>
  <si>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</si>
  <si>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</si>
  <si>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</si>
  <si>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</si>
  <si>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</si>
  <si>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</si>
  <si>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</si>
  <si>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</si>
  <si>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</si>
  <si>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</si>
  <si>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</si>
  <si>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</si>
  <si>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</si>
  <si>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</si>
  <si>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</si>
  <si>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</si>
  <si>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</si>
  <si>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</si>
  <si>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</si>
  <si>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</si>
  <si>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</si>
  <si>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</si>
  <si>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</si>
  <si>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</si>
  <si>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</si>
  <si>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</si>
  <si>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</si>
  <si>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</si>
  <si>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</si>
  <si>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</si>
  <si>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</si>
  <si>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</si>
  <si>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</si>
  <si>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</si>
  <si>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</si>
  <si>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</si>
  <si>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</si>
  <si>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</si>
  <si>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</si>
  <si>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</si>
  <si>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</si>
  <si>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</si>
  <si>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</si>
  <si>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</si>
  <si>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</si>
  <si>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</si>
  <si>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</si>
  <si>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</si>
  <si>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</si>
  <si>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</si>
  <si>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</si>
  <si>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</si>
  <si>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</si>
  <si>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</si>
  <si>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</si>
  <si>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</si>
  <si>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</si>
  <si>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</si>
  <si>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</si>
  <si>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</si>
  <si>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</si>
  <si>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</si>
  <si>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</si>
  <si>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</si>
  <si>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</si>
  <si>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</si>
  <si>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2010-11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</si>
</sst>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291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505</v>
      </c>
      <c r="P5" s="413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14"/>
      <c r="K6" s="415"/>
      <c r="L6" s="421" t="s">
        <v>310</v>
      </c>
      <c r="M6" s="422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0"/>
      <c r="F8" s="423"/>
      <c r="G8" s="423"/>
      <c r="H8" s="423"/>
      <c r="I8" s="423"/>
      <c r="J8" s="396"/>
      <c r="K8" s="424" t="s">
        <v>611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290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620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40390</v>
      </c>
      <c r="C4" s="52">
        <f>[9]Jul10!$M$1-C17</f>
        <v>0</v>
      </c>
      <c r="D4" s="52">
        <f>[9]Jul10!$N$1-D17</f>
        <v>0</v>
      </c>
      <c r="E4" s="52">
        <f>[9]Jul10!$O$1-E17</f>
        <v>0</v>
      </c>
      <c r="F4" s="52">
        <f>[9]Jul10!$P$1+[9]Jul10!$Q$1-F17</f>
        <v>0</v>
      </c>
      <c r="G4" s="52">
        <f>C4-SUM(D4:F4)</f>
        <v>0</v>
      </c>
      <c r="H4" s="52">
        <f>[9]Jul10!$T$1-H17</f>
        <v>0</v>
      </c>
      <c r="I4" s="52">
        <f>[9]Jul10!$G$1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Admin!B18</f>
        <v>40421</v>
      </c>
      <c r="C5" s="52">
        <f>[9]Aug10!$M$1-C18</f>
        <v>0</v>
      </c>
      <c r="D5" s="52">
        <f>[9]Aug10!$N$1-D18</f>
        <v>0</v>
      </c>
      <c r="E5" s="52">
        <f>[9]Aug10!$O$1-E18</f>
        <v>0</v>
      </c>
      <c r="F5" s="52">
        <f>[9]Aug10!$P$1+[9]Aug10!$Q$1-F18</f>
        <v>0</v>
      </c>
      <c r="G5" s="52">
        <f>C5-SUM(D5:F5)</f>
        <v>0</v>
      </c>
      <c r="H5" s="52">
        <f>[9]Aug10!$T$1-H18</f>
        <v>0</v>
      </c>
      <c r="I5" s="52">
        <f>[9]Aug10!$G$1</f>
        <v>0</v>
      </c>
      <c r="J5" s="23"/>
      <c r="K5" s="704"/>
      <c r="L5" s="30"/>
    </row>
    <row r="6" spans="1:12" x14ac:dyDescent="0.2">
      <c r="A6" s="31"/>
      <c r="B6" s="51">
        <f>Admin!B20</f>
        <v>40451</v>
      </c>
      <c r="C6" s="52">
        <f>[9]Sep10!$M$1-C19</f>
        <v>0</v>
      </c>
      <c r="D6" s="52">
        <f>[9]Sep10!$N$1-D19</f>
        <v>0</v>
      </c>
      <c r="E6" s="52">
        <f>[9]Sep10!$O$1-E19</f>
        <v>0</v>
      </c>
      <c r="F6" s="52">
        <f>[9]Sep10!$P$1+[9]Sep10!$Q$1-F19</f>
        <v>0</v>
      </c>
      <c r="G6" s="52">
        <f>C6-SUM(D6:F6)</f>
        <v>0</v>
      </c>
      <c r="H6" s="52">
        <f>[9]Sep10!$T$1-H19</f>
        <v>0</v>
      </c>
      <c r="I6" s="52">
        <f>[9]Sep10!$G$1</f>
        <v>0</v>
      </c>
      <c r="J6" s="23"/>
      <c r="K6" s="704"/>
      <c r="L6" s="30"/>
    </row>
    <row r="7" spans="1:12" x14ac:dyDescent="0.2">
      <c r="A7" s="31"/>
      <c r="B7" s="51">
        <f>Admin!B22</f>
        <v>40482</v>
      </c>
      <c r="C7" s="52">
        <f>[9]Oct10!$M$1-C20</f>
        <v>0</v>
      </c>
      <c r="D7" s="52">
        <f>[9]Oct10!$N$1-D20</f>
        <v>0</v>
      </c>
      <c r="E7" s="52">
        <f>[9]Oct10!$O$1-E20</f>
        <v>0</v>
      </c>
      <c r="F7" s="52">
        <f>[9]Oct10!$P$1+[9]Oct10!$Q$1-F20</f>
        <v>0</v>
      </c>
      <c r="G7" s="52">
        <f>C7-SUM(D7:F7)</f>
        <v>0</v>
      </c>
      <c r="H7" s="52">
        <f>[9]Oct10!$T$1-H20</f>
        <v>0</v>
      </c>
      <c r="I7" s="52">
        <f>[9]Oct10!$G$1</f>
        <v>0</v>
      </c>
      <c r="J7" s="23"/>
      <c r="K7" s="704"/>
      <c r="L7" s="30"/>
    </row>
    <row r="8" spans="1:12" ht="12" customHeight="1" x14ac:dyDescent="0.2">
      <c r="A8" s="31"/>
      <c r="B8" s="51">
        <f>Admin!B24</f>
        <v>40512</v>
      </c>
      <c r="C8" s="52">
        <f>[9]Nov10!$M$1-C21</f>
        <v>0</v>
      </c>
      <c r="D8" s="52">
        <f>[9]Nov10!$N$1-D21</f>
        <v>0</v>
      </c>
      <c r="E8" s="52">
        <f>[9]Nov10!$O$1-E21</f>
        <v>0</v>
      </c>
      <c r="F8" s="52">
        <f>[9]Nov10!$P$1+[9]Nov10!$Q$1-F21</f>
        <v>0</v>
      </c>
      <c r="G8" s="52">
        <f t="shared" ref="G8:G15" si="0">C8-SUM(D8:F8)</f>
        <v>0</v>
      </c>
      <c r="H8" s="52">
        <f>[9]Nov10!$T$1-H21</f>
        <v>0</v>
      </c>
      <c r="I8" s="52">
        <f>[9]Nov10!$G$1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Admin!B26</f>
        <v>40543</v>
      </c>
      <c r="C9" s="52">
        <f>[9]Dec10!$M$1-C22</f>
        <v>0</v>
      </c>
      <c r="D9" s="52">
        <f>[9]Dec10!$N$1-D22</f>
        <v>0</v>
      </c>
      <c r="E9" s="52">
        <f>[9]Dec10!$O$1-E22</f>
        <v>0</v>
      </c>
      <c r="F9" s="52">
        <f>[9]Dec10!$P$1+[9]Dec10!$Q$1-F22</f>
        <v>0</v>
      </c>
      <c r="G9" s="52">
        <f t="shared" si="0"/>
        <v>0</v>
      </c>
      <c r="H9" s="52">
        <f>[9]Dec10!$T$1-H22</f>
        <v>0</v>
      </c>
      <c r="I9" s="52">
        <f>[9]Dec10!$G$1</f>
        <v>0</v>
      </c>
      <c r="J9" s="23"/>
      <c r="K9" s="704"/>
      <c r="L9" s="30"/>
    </row>
    <row r="10" spans="1:12" ht="12" customHeight="1" x14ac:dyDescent="0.2">
      <c r="A10" s="31"/>
      <c r="B10" s="51">
        <f>Admin!B28</f>
        <v>40574</v>
      </c>
      <c r="C10" s="52">
        <f>[9]Jan11!$M$1-C23</f>
        <v>0</v>
      </c>
      <c r="D10" s="52">
        <f>[9]Jan11!$N$1-D23</f>
        <v>0</v>
      </c>
      <c r="E10" s="52">
        <f>[9]Jan11!$O$1-E23</f>
        <v>0</v>
      </c>
      <c r="F10" s="52">
        <f>[9]Jan11!$P$1+[9]Jan11!$Q$1-F23</f>
        <v>0</v>
      </c>
      <c r="G10" s="52">
        <f t="shared" si="0"/>
        <v>0</v>
      </c>
      <c r="H10" s="52">
        <f>[9]Jan11!$T$1-H23</f>
        <v>0</v>
      </c>
      <c r="I10" s="52">
        <f>[9]Jan11!$G$1</f>
        <v>0</v>
      </c>
      <c r="J10" s="23"/>
      <c r="K10" s="704"/>
      <c r="L10" s="30"/>
    </row>
    <row r="11" spans="1:12" ht="12" customHeight="1" x14ac:dyDescent="0.2">
      <c r="A11" s="31"/>
      <c r="B11" s="51">
        <f>Admin!B30</f>
        <v>40602</v>
      </c>
      <c r="C11" s="52">
        <f>[9]Feb11!$M$1-C24</f>
        <v>0</v>
      </c>
      <c r="D11" s="52">
        <f>[9]Feb11!$N$1-D24</f>
        <v>0</v>
      </c>
      <c r="E11" s="52">
        <f>[9]Feb11!$O$1-E24</f>
        <v>0</v>
      </c>
      <c r="F11" s="52">
        <f>[9]Feb11!$P$1+[9]Feb11!$Q$1-F24</f>
        <v>0</v>
      </c>
      <c r="G11" s="52">
        <f t="shared" si="0"/>
        <v>0</v>
      </c>
      <c r="H11" s="52">
        <f>[9]Feb11!$T$1-H24</f>
        <v>0</v>
      </c>
      <c r="I11" s="52">
        <f>[9]Feb11!$G$1</f>
        <v>0</v>
      </c>
      <c r="J11" s="23"/>
      <c r="K11" s="704"/>
      <c r="L11" s="30"/>
    </row>
    <row r="12" spans="1:12" ht="12" customHeight="1" x14ac:dyDescent="0.2">
      <c r="A12" s="31"/>
      <c r="B12" s="51">
        <f>Admin!B32</f>
        <v>40633</v>
      </c>
      <c r="C12" s="52">
        <f>[9]Mar11!$M$1-C25</f>
        <v>0</v>
      </c>
      <c r="D12" s="52">
        <f>[9]Mar11!$N$1-D25</f>
        <v>0</v>
      </c>
      <c r="E12" s="52">
        <f>[9]Mar11!$O$1-E25</f>
        <v>0</v>
      </c>
      <c r="F12" s="52">
        <f>[9]Mar11!$P$1+[9]Mar11!$Q$1-F25</f>
        <v>0</v>
      </c>
      <c r="G12" s="52">
        <f t="shared" si="0"/>
        <v>0</v>
      </c>
      <c r="H12" s="52">
        <f>[9]Mar11!$T$1-H25</f>
        <v>0</v>
      </c>
      <c r="I12" s="52">
        <f>[9]Mar11!$G$1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Admin!B34</f>
        <v>40663</v>
      </c>
      <c r="C13" s="52">
        <f>[10]Apr11!$M$1-C26</f>
        <v>0</v>
      </c>
      <c r="D13" s="52">
        <f>[10]Apr11!$N$1-D26</f>
        <v>0</v>
      </c>
      <c r="E13" s="52">
        <f>[10]Apr11!$O$1-E26</f>
        <v>0</v>
      </c>
      <c r="F13" s="52">
        <f>[10]Apr11!$P$1+[10]Apr11!$Q$1-F26</f>
        <v>0</v>
      </c>
      <c r="G13" s="52">
        <f t="shared" si="0"/>
        <v>0</v>
      </c>
      <c r="H13" s="52">
        <f>[10]Apr11!$T$1-H26</f>
        <v>0</v>
      </c>
      <c r="I13" s="52">
        <f>[10]Apr11!$G$1</f>
        <v>0</v>
      </c>
      <c r="J13" s="23"/>
      <c r="K13" s="704"/>
      <c r="L13" s="30"/>
    </row>
    <row r="14" spans="1:12" x14ac:dyDescent="0.2">
      <c r="A14" s="31"/>
      <c r="B14" s="51">
        <f>Admin!B36</f>
        <v>40694</v>
      </c>
      <c r="C14" s="52">
        <f>[10]May11!$M$1-C27</f>
        <v>0</v>
      </c>
      <c r="D14" s="52">
        <f>[10]May11!$N$1-D27</f>
        <v>0</v>
      </c>
      <c r="E14" s="52">
        <f>[10]May11!$O$1-E27</f>
        <v>0</v>
      </c>
      <c r="F14" s="52">
        <f>[10]May11!$P$1+[10]May11!$Q$1-F27</f>
        <v>0</v>
      </c>
      <c r="G14" s="52">
        <f t="shared" si="0"/>
        <v>0</v>
      </c>
      <c r="H14" s="52">
        <f>[10]May11!$T$1-H27</f>
        <v>0</v>
      </c>
      <c r="I14" s="52">
        <f>[10]May11!$G$1</f>
        <v>0</v>
      </c>
      <c r="J14" s="23"/>
      <c r="K14" s="704"/>
      <c r="L14" s="30"/>
    </row>
    <row r="15" spans="1:12" x14ac:dyDescent="0.2">
      <c r="A15" s="31"/>
      <c r="B15" s="51">
        <f>Admin!B38</f>
        <v>40724</v>
      </c>
      <c r="C15" s="52">
        <f>[10]Jun11!$M$1-C28</f>
        <v>0</v>
      </c>
      <c r="D15" s="52">
        <f>[10]Jun11!$N$1-D28</f>
        <v>0</v>
      </c>
      <c r="E15" s="52">
        <f>[10]Jun11!$O$1-E28</f>
        <v>0</v>
      </c>
      <c r="F15" s="52">
        <f>[10]Jun11!$P$1+[10]Jun11!$Q$1-F28</f>
        <v>0</v>
      </c>
      <c r="G15" s="52">
        <f t="shared" si="0"/>
        <v>0</v>
      </c>
      <c r="H15" s="52">
        <f>[10]Jun11!$T$1-H28</f>
        <v>0</v>
      </c>
      <c r="I15" s="52">
        <f>[10]Jun11!$G$1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40390</v>
      </c>
      <c r="C17" s="52">
        <f>[9]Jul10!$M$2</f>
        <v>0</v>
      </c>
      <c r="D17" s="52">
        <f>[9]Jul10!$N$2</f>
        <v>0</v>
      </c>
      <c r="E17" s="52">
        <f>[9]Jul10!$O$2</f>
        <v>0</v>
      </c>
      <c r="F17" s="52">
        <f>[9]Jul10!$P$2+[9]Jul10!$Q$2</f>
        <v>0</v>
      </c>
      <c r="G17" s="52">
        <f>C17-SUM(D17:F17)</f>
        <v>0</v>
      </c>
      <c r="H17" s="52">
        <f>[9]Jul10!$T$2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40421</v>
      </c>
      <c r="C18" s="52">
        <f>[9]Aug10!$M$2</f>
        <v>0</v>
      </c>
      <c r="D18" s="52">
        <f>[9]Aug10!$N$2</f>
        <v>0</v>
      </c>
      <c r="E18" s="52">
        <f>[9]Aug10!$O$2</f>
        <v>0</v>
      </c>
      <c r="F18" s="52">
        <f>[9]Aug10!$P$2+[9]Aug10!$Q$2</f>
        <v>0</v>
      </c>
      <c r="G18" s="52">
        <f>C18-SUM(D18:F18)</f>
        <v>0</v>
      </c>
      <c r="H18" s="52">
        <f>[9]Aug10!$T$2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40451</v>
      </c>
      <c r="C19" s="52">
        <f>[9]Sep10!$M$2</f>
        <v>0</v>
      </c>
      <c r="D19" s="52">
        <f>[9]Sep10!$N$2</f>
        <v>0</v>
      </c>
      <c r="E19" s="52">
        <f>[9]Sep10!$O$2</f>
        <v>0</v>
      </c>
      <c r="F19" s="52">
        <f>[9]Sep10!$P$2+[9]Sep10!$Q$2</f>
        <v>0</v>
      </c>
      <c r="G19" s="52">
        <f>C19-SUM(D19:F19)</f>
        <v>0</v>
      </c>
      <c r="H19" s="52">
        <f>[9]Sep10!$T$2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40482</v>
      </c>
      <c r="C20" s="52">
        <f>[9]Oct10!$M$2</f>
        <v>0</v>
      </c>
      <c r="D20" s="52">
        <f>[9]Oct10!$N$2</f>
        <v>0</v>
      </c>
      <c r="E20" s="52">
        <f>[9]Oct10!$O$2</f>
        <v>0</v>
      </c>
      <c r="F20" s="52">
        <f>[9]Oct10!$P$2+[9]Oct10!$Q$2</f>
        <v>0</v>
      </c>
      <c r="G20" s="52">
        <f>C20-SUM(D20:F20)</f>
        <v>0</v>
      </c>
      <c r="H20" s="52">
        <f>[9]Oct10!$T$2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40512</v>
      </c>
      <c r="C21" s="52">
        <f>[9]Nov10!$M$2</f>
        <v>0</v>
      </c>
      <c r="D21" s="52">
        <f>[9]Nov10!$N$2</f>
        <v>0</v>
      </c>
      <c r="E21" s="52">
        <f>[9]Nov10!$O$2</f>
        <v>0</v>
      </c>
      <c r="F21" s="52">
        <f>[9]Nov10!$P$2+[9]Nov10!$Q$2</f>
        <v>0</v>
      </c>
      <c r="G21" s="52">
        <f t="shared" ref="G21:G28" si="2">C21-SUM(D21:F21)</f>
        <v>0</v>
      </c>
      <c r="H21" s="52">
        <f>[9]Nov10!$T$2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40543</v>
      </c>
      <c r="C22" s="52">
        <f>[9]Dec10!$M$2</f>
        <v>0</v>
      </c>
      <c r="D22" s="52">
        <f>[9]Dec10!$N$2</f>
        <v>0</v>
      </c>
      <c r="E22" s="52">
        <f>[9]Dec10!$O$2</f>
        <v>0</v>
      </c>
      <c r="F22" s="52">
        <f>[9]Dec10!$P$2+[9]Dec10!$Q$2</f>
        <v>0</v>
      </c>
      <c r="G22" s="52">
        <f t="shared" si="2"/>
        <v>0</v>
      </c>
      <c r="H22" s="52">
        <f>[9]Dec10!$T$2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40574</v>
      </c>
      <c r="C23" s="52">
        <f>[9]Jan11!$M$2</f>
        <v>0</v>
      </c>
      <c r="D23" s="52">
        <f>[9]Jan11!$N$2</f>
        <v>0</v>
      </c>
      <c r="E23" s="52">
        <f>[9]Jan11!$O$2</f>
        <v>0</v>
      </c>
      <c r="F23" s="52">
        <f>[9]Jan11!$P$2+[9]Jan11!$Q$2</f>
        <v>0</v>
      </c>
      <c r="G23" s="52">
        <f t="shared" si="2"/>
        <v>0</v>
      </c>
      <c r="H23" s="52">
        <f>[9]Jan11!$T$2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40602</v>
      </c>
      <c r="C24" s="52">
        <f>[9]Feb11!$M$2</f>
        <v>0</v>
      </c>
      <c r="D24" s="52">
        <f>[9]Feb11!$N$2</f>
        <v>0</v>
      </c>
      <c r="E24" s="52">
        <f>[9]Feb11!$O$2</f>
        <v>0</v>
      </c>
      <c r="F24" s="52">
        <f>[9]Feb11!$P$2+[9]Feb11!$Q$2</f>
        <v>0</v>
      </c>
      <c r="G24" s="52">
        <f t="shared" si="2"/>
        <v>0</v>
      </c>
      <c r="H24" s="52">
        <f>[9]Feb11!$T$2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40633</v>
      </c>
      <c r="C25" s="52">
        <f>[9]Mar11!$M$2</f>
        <v>0</v>
      </c>
      <c r="D25" s="52">
        <f>[9]Mar11!$N$2</f>
        <v>0</v>
      </c>
      <c r="E25" s="52">
        <f>[9]Mar11!$O$2</f>
        <v>0</v>
      </c>
      <c r="F25" s="52">
        <f>[9]Mar11!$P$2+[9]Mar11!$Q$2</f>
        <v>0</v>
      </c>
      <c r="G25" s="52">
        <f t="shared" si="2"/>
        <v>0</v>
      </c>
      <c r="H25" s="52">
        <f>[9]Mar11!$T$2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40663</v>
      </c>
      <c r="C26" s="52">
        <f>[10]Apr11!$M$2</f>
        <v>0</v>
      </c>
      <c r="D26" s="52">
        <f>[10]Apr11!$N$2</f>
        <v>0</v>
      </c>
      <c r="E26" s="52">
        <f>[10]Apr11!$O$2</f>
        <v>0</v>
      </c>
      <c r="F26" s="52">
        <f>[10]Apr11!$P$2+[10]Apr11!$Q$2</f>
        <v>0</v>
      </c>
      <c r="G26" s="52">
        <f t="shared" si="2"/>
        <v>0</v>
      </c>
      <c r="H26" s="52">
        <f>[10]Apr11!$T$2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40694</v>
      </c>
      <c r="C27" s="52">
        <f>[10]May11!$M$2</f>
        <v>0</v>
      </c>
      <c r="D27" s="52">
        <f>[10]May11!$N$2</f>
        <v>0</v>
      </c>
      <c r="E27" s="52">
        <f>[10]May11!$O$2</f>
        <v>0</v>
      </c>
      <c r="F27" s="52">
        <f>[10]May11!$P$2+[10]May11!$Q$2</f>
        <v>0</v>
      </c>
      <c r="G27" s="52">
        <f t="shared" si="2"/>
        <v>0</v>
      </c>
      <c r="H27" s="52">
        <f>[10]May11!$T$2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40724</v>
      </c>
      <c r="C28" s="52">
        <f>[10]Jun11!$M$2</f>
        <v>0</v>
      </c>
      <c r="D28" s="52">
        <f>[10]Jun11!$N$2</f>
        <v>0</v>
      </c>
      <c r="E28" s="52">
        <f>[10]Jun11!$O$2</f>
        <v>0</v>
      </c>
      <c r="F28" s="52">
        <f>[10]Jun11!$P$2+[10]Jun11!$Q$2</f>
        <v>0</v>
      </c>
      <c r="G28" s="52">
        <f t="shared" si="2"/>
        <v>0</v>
      </c>
      <c r="H28" s="52">
        <f>[10]Jun11!$T$2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2" t="s">
        <v>247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246</v>
      </c>
      <c r="AE3" s="716"/>
      <c r="AF3" s="716"/>
      <c r="AG3" s="716"/>
      <c r="AH3" s="30"/>
    </row>
    <row r="4" spans="1:34" ht="12.75" x14ac:dyDescent="0.2">
      <c r="A4" s="31"/>
      <c r="B4" s="709" t="s">
        <v>245</v>
      </c>
      <c r="C4" s="710"/>
      <c r="D4" s="710"/>
      <c r="E4" s="711"/>
      <c r="F4" s="711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Admin!B15</f>
        <v>40360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Admin!B16</f>
        <v>40390</v>
      </c>
      <c r="C8" s="140"/>
      <c r="D8" s="139">
        <f>D6+F8-L8-R8-X8+Z6</f>
        <v>0</v>
      </c>
      <c r="E8" s="138"/>
      <c r="F8" s="113">
        <f>IF((H$4+N$4+T$4)=0,0,[2]Jul10!O$1)</f>
        <v>0</v>
      </c>
      <c r="G8" s="113"/>
      <c r="H8" s="136">
        <f>H4</f>
        <v>0</v>
      </c>
      <c r="I8" s="113"/>
      <c r="J8" s="113">
        <f>[3]Jul10!$O$1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Admin!B18</f>
        <v>40421</v>
      </c>
      <c r="C10" s="140"/>
      <c r="D10" s="139">
        <f>D8+F10-L10-R10-X10+Z8</f>
        <v>0</v>
      </c>
      <c r="E10" s="138"/>
      <c r="F10" s="113">
        <f>IF((H$4+N$4+T$4)=0,0,[2]Aug10!O$1)</f>
        <v>0</v>
      </c>
      <c r="G10" s="113"/>
      <c r="H10" s="136">
        <f>H8</f>
        <v>0</v>
      </c>
      <c r="I10" s="113"/>
      <c r="J10" s="113">
        <f>[3]Aug10!$O$1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244</v>
      </c>
      <c r="AE11" s="716"/>
      <c r="AF11" s="716"/>
      <c r="AG11" s="716"/>
      <c r="AH11" s="30"/>
    </row>
    <row r="12" spans="1:34" x14ac:dyDescent="0.2">
      <c r="A12" s="31"/>
      <c r="B12" s="141">
        <f>Admin!B20</f>
        <v>40451</v>
      </c>
      <c r="C12" s="140"/>
      <c r="D12" s="139">
        <f>D10+F12-L12-R12-X12+Z10</f>
        <v>0</v>
      </c>
      <c r="E12" s="138"/>
      <c r="F12" s="113">
        <f>IF((H$4+N$4+T$4)=0,0,[2]Sep10!O$1)</f>
        <v>0</v>
      </c>
      <c r="G12" s="113"/>
      <c r="H12" s="136">
        <f>H10</f>
        <v>0</v>
      </c>
      <c r="I12" s="113"/>
      <c r="J12" s="113">
        <f>[3]Sep10!$O$1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40482</v>
      </c>
      <c r="C14" s="140"/>
      <c r="D14" s="139">
        <f>D12+F14-L14-R14-X14+Z12</f>
        <v>0</v>
      </c>
      <c r="E14" s="138"/>
      <c r="F14" s="113">
        <f>IF((H$4+N$4+T$4)=0,0,[2]Oct10!O$1)</f>
        <v>0</v>
      </c>
      <c r="G14" s="113"/>
      <c r="H14" s="136">
        <f>H12</f>
        <v>0</v>
      </c>
      <c r="I14" s="113"/>
      <c r="J14" s="113">
        <f>[3]Oct10!$O$1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243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Admin!B24</f>
        <v>40512</v>
      </c>
      <c r="C16" s="140"/>
      <c r="D16" s="139">
        <f>D14+F16-L16-R16-X16+Z14</f>
        <v>0</v>
      </c>
      <c r="E16" s="138"/>
      <c r="F16" s="113">
        <f>IF((H$4+N$4+T$4)=0,0,[2]Nov10!O$1)</f>
        <v>0</v>
      </c>
      <c r="G16" s="113"/>
      <c r="H16" s="136">
        <f>H14</f>
        <v>0</v>
      </c>
      <c r="I16" s="113"/>
      <c r="J16" s="113">
        <f>[3]Nov10!$O$1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Admin!B26</f>
        <v>40543</v>
      </c>
      <c r="C18" s="140"/>
      <c r="D18" s="139">
        <f>D16+F18-L18-R18-X18+Z16</f>
        <v>0</v>
      </c>
      <c r="E18" s="138"/>
      <c r="F18" s="113">
        <f>IF((H$4+N$4+T$4)=0,0,[2]Dec10!O$1)</f>
        <v>0</v>
      </c>
      <c r="G18" s="113"/>
      <c r="H18" s="136">
        <f>H16</f>
        <v>0</v>
      </c>
      <c r="I18" s="113"/>
      <c r="J18" s="113">
        <f>[3]Dec10!$O$1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242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Admin!B28</f>
        <v>40574</v>
      </c>
      <c r="C20" s="140"/>
      <c r="D20" s="139">
        <f>D18+F20-L20-R20-X20+Z18</f>
        <v>0</v>
      </c>
      <c r="E20" s="138"/>
      <c r="F20" s="113">
        <f>IF((H$4+N$4+T$4)=0,0,[2]Jan11!O$1)</f>
        <v>0</v>
      </c>
      <c r="G20" s="113"/>
      <c r="H20" s="136">
        <f>H18</f>
        <v>0</v>
      </c>
      <c r="I20" s="113"/>
      <c r="J20" s="113">
        <f>[3]Jan11!$O$1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Admin!B30</f>
        <v>40602</v>
      </c>
      <c r="C22" s="140"/>
      <c r="D22" s="139">
        <f>D20+F22-L22-R22-X22+Z20</f>
        <v>0</v>
      </c>
      <c r="E22" s="138"/>
      <c r="F22" s="113">
        <f>IF((H$4+N$4+T$4)=0,0,[2]Feb11!O$1)</f>
        <v>0</v>
      </c>
      <c r="G22" s="113"/>
      <c r="H22" s="136">
        <f>H20</f>
        <v>0</v>
      </c>
      <c r="I22" s="113"/>
      <c r="J22" s="113">
        <f>[3]Feb11!$O$1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241</v>
      </c>
      <c r="AE23" s="718"/>
      <c r="AF23" s="718"/>
      <c r="AG23" s="718"/>
      <c r="AH23" s="30"/>
    </row>
    <row r="24" spans="1:34" x14ac:dyDescent="0.2">
      <c r="A24" s="31"/>
      <c r="B24" s="141">
        <f>Admin!B32</f>
        <v>40633</v>
      </c>
      <c r="C24" s="140"/>
      <c r="D24" s="139">
        <f>D22+F24-L24-R24-X24+Z22</f>
        <v>0</v>
      </c>
      <c r="E24" s="138"/>
      <c r="F24" s="113">
        <f>IF((H$4+N$4+T$4)=0,0,[2]Mar11!O$1)</f>
        <v>0</v>
      </c>
      <c r="G24" s="113"/>
      <c r="H24" s="136">
        <f>H22</f>
        <v>0</v>
      </c>
      <c r="I24" s="113"/>
      <c r="J24" s="113">
        <f>[3]Mar11!$O$1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Admin!B34</f>
        <v>40663</v>
      </c>
      <c r="C26" s="140"/>
      <c r="D26" s="139">
        <f>D24+F26-L26-R26-X26+Z24</f>
        <v>0</v>
      </c>
      <c r="E26" s="138"/>
      <c r="F26" s="113">
        <f>IF((H$4+N$4+T$4)=0,0,[2]Apr11!O$1)</f>
        <v>0</v>
      </c>
      <c r="G26" s="113"/>
      <c r="H26" s="136">
        <f>H24</f>
        <v>0</v>
      </c>
      <c r="I26" s="113"/>
      <c r="J26" s="113">
        <f>[3]Apr11!$O$1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40694</v>
      </c>
      <c r="C28" s="140"/>
      <c r="D28" s="139">
        <f>D26+F28-L28-R28-X28+Z26</f>
        <v>0</v>
      </c>
      <c r="E28" s="138"/>
      <c r="F28" s="113">
        <f>IF((H$4+N$4+T$4)=0,0,[2]May11!O$1)</f>
        <v>0</v>
      </c>
      <c r="G28" s="113"/>
      <c r="H28" s="136">
        <f>H26</f>
        <v>0</v>
      </c>
      <c r="I28" s="113"/>
      <c r="J28" s="113">
        <f>[3]May11!$O$1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240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Admin!B38</f>
        <v>40724</v>
      </c>
      <c r="C30" s="140"/>
      <c r="D30" s="139">
        <f>D28+F30-L30-R30-X30+Z28</f>
        <v>0</v>
      </c>
      <c r="E30" s="138"/>
      <c r="F30" s="113">
        <f>IF((H$4+N$4+T$4)=0,0,[2]Jun11!O$1)</f>
        <v>0</v>
      </c>
      <c r="G30" s="113"/>
      <c r="H30" s="136">
        <f>H28</f>
        <v>0</v>
      </c>
      <c r="I30" s="113"/>
      <c r="J30" s="113">
        <f>[3]Jun11!$O$1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RowHeight="12" x14ac:dyDescent="0.2"/>
  <cols>
    <col min="1" max="1" width="1.5703125" style="313" customWidth="1"/>
    <col min="2" max="2" width="10.140625" style="335" bestFit="1" customWidth="1"/>
    <col min="3" max="3" width="4.71093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518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v>40178</v>
      </c>
      <c r="C2" s="310"/>
      <c r="D2" s="727"/>
      <c r="E2" s="727"/>
      <c r="F2" s="727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v>40179</v>
      </c>
      <c r="C3" s="310"/>
      <c r="D3" s="728" t="s">
        <v>519</v>
      </c>
      <c r="E3" s="728"/>
      <c r="F3" s="728"/>
      <c r="G3" s="317" t="s">
        <v>623</v>
      </c>
      <c r="H3" s="310"/>
      <c r="I3" s="310"/>
      <c r="J3" s="310"/>
      <c r="K3" s="729" t="s">
        <v>520</v>
      </c>
      <c r="L3" s="729"/>
      <c r="M3" s="729"/>
      <c r="N3" s="316" t="str">
        <f>G3</f>
        <v>2010-11</v>
      </c>
      <c r="O3" s="310"/>
      <c r="P3" s="310"/>
      <c r="Q3" s="310"/>
    </row>
    <row r="4" spans="1:17" ht="12" customHeight="1" x14ac:dyDescent="0.2">
      <c r="A4" s="310"/>
      <c r="B4" s="315">
        <v>40209</v>
      </c>
      <c r="C4" s="310"/>
      <c r="D4" s="310"/>
      <c r="E4" s="310"/>
      <c r="F4" s="312" t="s">
        <v>541</v>
      </c>
      <c r="G4" s="312" t="s">
        <v>277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v>40210</v>
      </c>
      <c r="C5" s="310"/>
      <c r="D5" s="354" t="s">
        <v>521</v>
      </c>
      <c r="E5" s="354"/>
      <c r="F5" s="362">
        <f>B8</f>
        <v>40268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v>40237</v>
      </c>
      <c r="C6" s="310"/>
      <c r="D6" s="354" t="s">
        <v>522</v>
      </c>
      <c r="E6" s="354"/>
      <c r="F6" s="362">
        <f>B8</f>
        <v>40268</v>
      </c>
      <c r="G6" s="389">
        <v>20</v>
      </c>
      <c r="H6" s="310"/>
      <c r="I6" s="282" t="s">
        <v>14</v>
      </c>
      <c r="J6" s="282"/>
      <c r="K6" s="282">
        <v>2009</v>
      </c>
      <c r="L6" s="730">
        <f>B15</f>
        <v>40360</v>
      </c>
      <c r="M6" s="731"/>
      <c r="N6" s="730">
        <f>B32</f>
        <v>40633</v>
      </c>
      <c r="O6" s="732"/>
      <c r="P6" s="389">
        <v>21</v>
      </c>
      <c r="Q6" s="312" t="s">
        <v>277</v>
      </c>
    </row>
    <row r="7" spans="1:17" ht="12" customHeight="1" x14ac:dyDescent="0.2">
      <c r="A7" s="310"/>
      <c r="B7" s="315">
        <v>40238</v>
      </c>
      <c r="C7" s="310"/>
      <c r="D7" s="354" t="s">
        <v>521</v>
      </c>
      <c r="E7" s="354"/>
      <c r="F7" s="362">
        <f>B32</f>
        <v>40633</v>
      </c>
      <c r="G7" s="389">
        <v>100</v>
      </c>
      <c r="H7" s="310"/>
      <c r="I7" s="282" t="s">
        <v>14</v>
      </c>
      <c r="J7" s="282"/>
      <c r="K7" s="282">
        <v>2010</v>
      </c>
      <c r="L7" s="730">
        <f>B33</f>
        <v>40634</v>
      </c>
      <c r="M7" s="731"/>
      <c r="N7" s="730">
        <f>B38</f>
        <v>40724</v>
      </c>
      <c r="O7" s="732"/>
      <c r="P7" s="389">
        <v>20</v>
      </c>
      <c r="Q7" s="312" t="s">
        <v>277</v>
      </c>
    </row>
    <row r="8" spans="1:17" ht="12" customHeight="1" x14ac:dyDescent="0.2">
      <c r="A8" s="310"/>
      <c r="B8" s="315">
        <v>40268</v>
      </c>
      <c r="C8" s="310"/>
      <c r="D8" s="354" t="s">
        <v>522</v>
      </c>
      <c r="E8" s="354"/>
      <c r="F8" s="362">
        <f>B32</f>
        <v>40633</v>
      </c>
      <c r="G8" s="389">
        <v>20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v>40269</v>
      </c>
      <c r="C9" s="310"/>
      <c r="D9" s="310"/>
      <c r="E9" s="310"/>
      <c r="F9" s="310"/>
      <c r="G9" s="312"/>
      <c r="H9" s="310"/>
      <c r="I9" s="323"/>
      <c r="J9" s="323"/>
      <c r="K9" s="323"/>
      <c r="L9" s="363" t="s">
        <v>259</v>
      </c>
      <c r="M9" s="323"/>
      <c r="N9" s="364" t="s">
        <v>542</v>
      </c>
      <c r="O9" s="324"/>
      <c r="P9" s="325"/>
      <c r="Q9" s="312"/>
    </row>
    <row r="10" spans="1:17" ht="12" customHeight="1" x14ac:dyDescent="0.2">
      <c r="A10" s="310"/>
      <c r="B10" s="315">
        <v>40298</v>
      </c>
      <c r="C10" s="310"/>
      <c r="D10" s="725" t="s">
        <v>523</v>
      </c>
      <c r="E10" s="725"/>
      <c r="F10" s="725"/>
      <c r="G10" s="312"/>
      <c r="H10" s="310"/>
      <c r="I10" s="321"/>
      <c r="J10" s="321"/>
      <c r="K10" s="321"/>
      <c r="L10" s="365">
        <f>B8</f>
        <v>40268</v>
      </c>
      <c r="M10" s="326" t="s">
        <v>543</v>
      </c>
      <c r="N10" s="366">
        <f>B8</f>
        <v>40268</v>
      </c>
      <c r="O10" s="321"/>
      <c r="P10" s="326"/>
      <c r="Q10" s="312"/>
    </row>
    <row r="11" spans="1:17" ht="12" customHeight="1" x14ac:dyDescent="0.2">
      <c r="A11" s="310"/>
      <c r="B11" s="315">
        <v>40299</v>
      </c>
      <c r="C11" s="310"/>
      <c r="D11" s="310" t="s">
        <v>524</v>
      </c>
      <c r="E11" s="322">
        <v>12000</v>
      </c>
      <c r="F11" s="310" t="s">
        <v>525</v>
      </c>
      <c r="G11" s="322">
        <v>3000</v>
      </c>
      <c r="H11" s="310"/>
      <c r="I11" s="321"/>
      <c r="J11" s="321"/>
      <c r="K11" s="321"/>
      <c r="L11" s="365">
        <f>B32</f>
        <v>40633</v>
      </c>
      <c r="M11" s="327" t="s">
        <v>543</v>
      </c>
      <c r="N11" s="366">
        <f>B32</f>
        <v>40633</v>
      </c>
      <c r="O11" s="326"/>
      <c r="P11" s="326"/>
      <c r="Q11" s="312"/>
    </row>
    <row r="12" spans="1:17" ht="12" customHeight="1" x14ac:dyDescent="0.2">
      <c r="A12" s="310"/>
      <c r="B12" s="315">
        <v>40329</v>
      </c>
      <c r="C12" s="310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v>40330</v>
      </c>
      <c r="C13" s="310"/>
      <c r="D13" s="728" t="s">
        <v>526</v>
      </c>
      <c r="E13" s="728"/>
      <c r="F13" s="728"/>
      <c r="G13" s="312" t="s">
        <v>277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v>40359</v>
      </c>
      <c r="C14" s="310"/>
      <c r="D14" s="310"/>
      <c r="E14" s="310"/>
      <c r="F14" s="310"/>
      <c r="G14" s="312"/>
      <c r="H14" s="310"/>
      <c r="I14" s="728" t="s">
        <v>528</v>
      </c>
      <c r="J14" s="728"/>
      <c r="K14" s="728"/>
      <c r="L14" s="319"/>
      <c r="M14" s="310"/>
      <c r="N14" s="312" t="s">
        <v>529</v>
      </c>
      <c r="O14" s="312" t="s">
        <v>530</v>
      </c>
      <c r="P14" s="310"/>
      <c r="Q14" s="310"/>
    </row>
    <row r="15" spans="1:17" ht="12" customHeight="1" x14ac:dyDescent="0.2">
      <c r="A15" s="310"/>
      <c r="B15" s="315">
        <v>40360</v>
      </c>
      <c r="C15" s="310"/>
      <c r="D15" s="725" t="s">
        <v>527</v>
      </c>
      <c r="E15" s="725"/>
      <c r="F15" s="725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v>40390</v>
      </c>
      <c r="C16" s="310"/>
      <c r="D16" s="725" t="s">
        <v>127</v>
      </c>
      <c r="E16" s="725"/>
      <c r="F16" s="725"/>
      <c r="G16" s="320">
        <v>0.1</v>
      </c>
      <c r="H16" s="310"/>
      <c r="I16" s="725" t="s">
        <v>531</v>
      </c>
      <c r="J16" s="725"/>
      <c r="K16" s="725"/>
      <c r="L16" s="725"/>
      <c r="M16" s="426"/>
      <c r="N16" s="322">
        <v>10000</v>
      </c>
      <c r="O16" s="328">
        <v>0.4</v>
      </c>
      <c r="P16" s="310"/>
      <c r="Q16" s="310"/>
    </row>
    <row r="17" spans="1:17" ht="12" customHeight="1" x14ac:dyDescent="0.2">
      <c r="A17" s="310"/>
      <c r="B17" s="315">
        <v>40391</v>
      </c>
      <c r="C17" s="310"/>
      <c r="D17" s="725" t="s">
        <v>128</v>
      </c>
      <c r="E17" s="725"/>
      <c r="F17" s="725"/>
      <c r="G17" s="320">
        <v>0.2</v>
      </c>
      <c r="H17" s="310"/>
      <c r="I17" s="725" t="s">
        <v>532</v>
      </c>
      <c r="J17" s="725"/>
      <c r="K17" s="725"/>
      <c r="L17" s="725"/>
      <c r="M17" s="726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v>40421</v>
      </c>
      <c r="C18" s="310"/>
      <c r="D18" s="725" t="s">
        <v>225</v>
      </c>
      <c r="E18" s="725"/>
      <c r="F18" s="725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v>40422</v>
      </c>
      <c r="C19" s="323"/>
      <c r="D19" s="725" t="s">
        <v>130</v>
      </c>
      <c r="E19" s="725"/>
      <c r="F19" s="725"/>
      <c r="G19" s="320">
        <v>0.25</v>
      </c>
      <c r="H19" s="323"/>
      <c r="I19" s="722" t="s">
        <v>572</v>
      </c>
      <c r="J19" s="723"/>
      <c r="K19" s="724"/>
      <c r="L19" s="323"/>
      <c r="M19" s="395">
        <v>17.5</v>
      </c>
      <c r="N19" s="311">
        <f>B15</f>
        <v>40360</v>
      </c>
      <c r="O19" s="394">
        <f>B26</f>
        <v>40543</v>
      </c>
      <c r="P19" s="310"/>
      <c r="Q19" s="310"/>
    </row>
    <row r="20" spans="1:17" ht="12" customHeight="1" x14ac:dyDescent="0.2">
      <c r="A20" s="310"/>
      <c r="B20" s="315">
        <v>40451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v>40452</v>
      </c>
      <c r="C21" s="323"/>
      <c r="D21" s="323"/>
      <c r="E21" s="323"/>
      <c r="F21" s="323"/>
      <c r="G21" s="326"/>
      <c r="H21" s="323"/>
      <c r="I21" s="722" t="s">
        <v>572</v>
      </c>
      <c r="J21" s="723"/>
      <c r="K21" s="724"/>
      <c r="L21" s="323"/>
      <c r="M21" s="391">
        <v>20</v>
      </c>
      <c r="N21" s="311">
        <f>B27</f>
        <v>40544</v>
      </c>
      <c r="O21" s="393"/>
      <c r="P21" s="310"/>
      <c r="Q21" s="310"/>
    </row>
    <row r="22" spans="1:17" ht="12" customHeight="1" x14ac:dyDescent="0.2">
      <c r="A22" s="310"/>
      <c r="B22" s="315">
        <v>40482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v>40483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v>40512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v>40513</v>
      </c>
      <c r="C25" s="310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v>40543</v>
      </c>
      <c r="C26" s="310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v>40544</v>
      </c>
      <c r="C27" s="310"/>
      <c r="D27" s="331"/>
      <c r="E27" s="331"/>
      <c r="F27" s="331"/>
      <c r="G27" s="331"/>
    </row>
    <row r="28" spans="1:17" x14ac:dyDescent="0.2">
      <c r="A28" s="310"/>
      <c r="B28" s="315">
        <v>40574</v>
      </c>
      <c r="C28" s="310"/>
    </row>
    <row r="29" spans="1:17" x14ac:dyDescent="0.2">
      <c r="A29" s="310"/>
      <c r="B29" s="315">
        <v>40575</v>
      </c>
      <c r="C29" s="310"/>
    </row>
    <row r="30" spans="1:17" x14ac:dyDescent="0.2">
      <c r="A30" s="310"/>
      <c r="B30" s="315">
        <v>40602</v>
      </c>
      <c r="C30" s="310"/>
    </row>
    <row r="31" spans="1:17" x14ac:dyDescent="0.2">
      <c r="A31" s="310"/>
      <c r="B31" s="315">
        <v>40603</v>
      </c>
      <c r="C31" s="310"/>
    </row>
    <row r="32" spans="1:17" x14ac:dyDescent="0.2">
      <c r="A32" s="310"/>
      <c r="B32" s="315">
        <v>40633</v>
      </c>
      <c r="C32" s="310"/>
    </row>
    <row r="33" spans="1:3" x14ac:dyDescent="0.2">
      <c r="A33" s="310"/>
      <c r="B33" s="315">
        <v>40634</v>
      </c>
      <c r="C33" s="310"/>
    </row>
    <row r="34" spans="1:3" x14ac:dyDescent="0.2">
      <c r="A34" s="310"/>
      <c r="B34" s="315">
        <v>40663</v>
      </c>
      <c r="C34" s="310"/>
    </row>
    <row r="35" spans="1:3" x14ac:dyDescent="0.2">
      <c r="A35" s="310"/>
      <c r="B35" s="315">
        <v>40664</v>
      </c>
      <c r="C35" s="310"/>
    </row>
    <row r="36" spans="1:3" x14ac:dyDescent="0.2">
      <c r="A36" s="310"/>
      <c r="B36" s="315">
        <v>40694</v>
      </c>
      <c r="C36" s="310"/>
    </row>
    <row r="37" spans="1:3" x14ac:dyDescent="0.2">
      <c r="A37" s="310"/>
      <c r="B37" s="315">
        <v>40695</v>
      </c>
      <c r="C37" s="310"/>
    </row>
    <row r="38" spans="1:3" x14ac:dyDescent="0.2">
      <c r="A38" s="310"/>
      <c r="B38" s="315">
        <v>40724</v>
      </c>
      <c r="C38" s="310"/>
    </row>
    <row r="39" spans="1:3" x14ac:dyDescent="0.2">
      <c r="A39" s="310"/>
      <c r="B39" s="315">
        <v>40725</v>
      </c>
      <c r="C39" s="310"/>
    </row>
    <row r="40" spans="1:3" x14ac:dyDescent="0.2">
      <c r="A40" s="310"/>
      <c r="B40" s="315">
        <v>40755</v>
      </c>
      <c r="C40" s="310"/>
    </row>
    <row r="41" spans="1:3" x14ac:dyDescent="0.2">
      <c r="A41" s="310"/>
      <c r="B41" s="315">
        <v>40756</v>
      </c>
      <c r="C41" s="310"/>
    </row>
    <row r="42" spans="1:3" x14ac:dyDescent="0.2">
      <c r="A42" s="310"/>
      <c r="B42" s="315">
        <v>40786</v>
      </c>
      <c r="C42" s="310"/>
    </row>
    <row r="43" spans="1:3" x14ac:dyDescent="0.2">
      <c r="A43" s="310"/>
      <c r="B43" s="315">
        <v>40787</v>
      </c>
      <c r="C43" s="310"/>
    </row>
    <row r="44" spans="1:3" x14ac:dyDescent="0.2">
      <c r="A44" s="310"/>
      <c r="B44" s="315">
        <v>40816</v>
      </c>
      <c r="C44" s="310"/>
    </row>
    <row r="45" spans="1:3" x14ac:dyDescent="0.2">
      <c r="A45" s="310"/>
      <c r="B45" s="315">
        <v>40817</v>
      </c>
      <c r="C45" s="310"/>
    </row>
    <row r="46" spans="1:3" x14ac:dyDescent="0.2">
      <c r="A46" s="310"/>
      <c r="B46" s="315">
        <v>40847</v>
      </c>
      <c r="C46" s="310"/>
    </row>
    <row r="47" spans="1:3" x14ac:dyDescent="0.2">
      <c r="A47" s="310"/>
      <c r="B47" s="315">
        <v>40848</v>
      </c>
      <c r="C47" s="310"/>
    </row>
    <row r="48" spans="1:3" x14ac:dyDescent="0.2">
      <c r="A48" s="310"/>
      <c r="B48" s="315">
        <v>40877</v>
      </c>
      <c r="C48" s="310"/>
    </row>
    <row r="49" spans="1:3" x14ac:dyDescent="0.2">
      <c r="A49" s="310"/>
      <c r="B49" s="315">
        <v>40878</v>
      </c>
      <c r="C49" s="310"/>
    </row>
    <row r="50" spans="1:3" x14ac:dyDescent="0.2">
      <c r="A50" s="310"/>
      <c r="B50" s="315">
        <v>40908</v>
      </c>
      <c r="C50" s="310"/>
    </row>
    <row r="51" spans="1:3" x14ac:dyDescent="0.2">
      <c r="A51" s="310"/>
      <c r="B51" s="315">
        <v>40909</v>
      </c>
      <c r="C51" s="310"/>
    </row>
    <row r="52" spans="1:3" x14ac:dyDescent="0.2">
      <c r="A52" s="310"/>
      <c r="B52" s="315">
        <v>40939</v>
      </c>
      <c r="C52" s="310"/>
    </row>
    <row r="53" spans="1:3" x14ac:dyDescent="0.2">
      <c r="A53" s="310"/>
      <c r="B53" s="315">
        <v>40940</v>
      </c>
      <c r="C53" s="310"/>
    </row>
    <row r="54" spans="1:3" x14ac:dyDescent="0.2">
      <c r="A54" s="310"/>
      <c r="B54" s="315">
        <v>40967</v>
      </c>
      <c r="C54" s="310"/>
    </row>
    <row r="55" spans="1:3" x14ac:dyDescent="0.2">
      <c r="A55" s="310"/>
      <c r="B55" s="315">
        <v>40969</v>
      </c>
      <c r="C55" s="310"/>
    </row>
    <row r="56" spans="1:3" ht="12.75" thickBot="1" x14ac:dyDescent="0.25">
      <c r="A56" s="310"/>
      <c r="B56" s="334">
        <v>40999</v>
      </c>
      <c r="C56" s="310"/>
    </row>
    <row r="57" spans="1:3" x14ac:dyDescent="0.2">
      <c r="A57" s="310"/>
      <c r="B57" s="311"/>
      <c r="C57" s="310"/>
    </row>
  </sheetData>
  <sheetProtection password="CC41" sheet="1" objects="1" scenarios="1"/>
  <mergeCells count="19">
    <mergeCell ref="D13:F13"/>
    <mergeCell ref="D15:F15"/>
    <mergeCell ref="D16:F16"/>
    <mergeCell ref="N6:O6"/>
    <mergeCell ref="L7:M7"/>
    <mergeCell ref="N7:O7"/>
    <mergeCell ref="I14:K14"/>
    <mergeCell ref="D2:F2"/>
    <mergeCell ref="D3:F3"/>
    <mergeCell ref="K3:M3"/>
    <mergeCell ref="L6:M6"/>
    <mergeCell ref="D10:F10"/>
    <mergeCell ref="I21:K21"/>
    <mergeCell ref="I19:K19"/>
    <mergeCell ref="I16:M16"/>
    <mergeCell ref="D17:F17"/>
    <mergeCell ref="I17:M17"/>
    <mergeCell ref="D19:F19"/>
    <mergeCell ref="D18:F1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275</v>
      </c>
      <c r="C1" s="427" t="s">
        <v>203</v>
      </c>
      <c r="D1" s="340">
        <f>Admin!B15</f>
        <v>40360</v>
      </c>
      <c r="E1" s="428"/>
      <c r="F1" s="432">
        <f>Admin!B16</f>
        <v>40390</v>
      </c>
      <c r="G1" s="432"/>
      <c r="H1" s="432"/>
      <c r="I1" s="432"/>
      <c r="J1" s="432"/>
      <c r="K1" s="432"/>
      <c r="L1" s="432"/>
      <c r="M1" s="432"/>
      <c r="N1" s="428"/>
      <c r="O1" s="340">
        <f>F1</f>
        <v>40390</v>
      </c>
      <c r="P1" s="428"/>
      <c r="Q1" s="427">
        <f>Admin!B18</f>
        <v>40421</v>
      </c>
      <c r="R1" s="427"/>
      <c r="S1" s="427"/>
      <c r="T1" s="427"/>
      <c r="U1" s="427"/>
      <c r="V1" s="427"/>
      <c r="W1" s="427"/>
      <c r="X1" s="427"/>
      <c r="Y1" s="428"/>
      <c r="Z1" s="340">
        <f>Q1</f>
        <v>40421</v>
      </c>
      <c r="AA1" s="428"/>
      <c r="AB1" s="427">
        <f>Admin!B20</f>
        <v>40451</v>
      </c>
      <c r="AC1" s="427"/>
      <c r="AD1" s="427"/>
      <c r="AE1" s="427"/>
      <c r="AF1" s="427"/>
      <c r="AG1" s="427"/>
      <c r="AH1" s="427"/>
      <c r="AI1" s="427"/>
      <c r="AJ1" s="428"/>
      <c r="AK1" s="340">
        <f>AB1</f>
        <v>40451</v>
      </c>
      <c r="AL1" s="428"/>
      <c r="AM1" s="427">
        <f>Admin!B22</f>
        <v>40482</v>
      </c>
      <c r="AN1" s="427"/>
      <c r="AO1" s="427"/>
      <c r="AP1" s="427"/>
      <c r="AQ1" s="427"/>
      <c r="AR1" s="427"/>
      <c r="AS1" s="427"/>
      <c r="AT1" s="427"/>
      <c r="AU1" s="428"/>
      <c r="AV1" s="340">
        <f>AM1</f>
        <v>40482</v>
      </c>
      <c r="AW1" s="428"/>
      <c r="AX1" s="427">
        <f>Admin!B24</f>
        <v>40512</v>
      </c>
      <c r="AY1" s="427"/>
      <c r="AZ1" s="427"/>
      <c r="BA1" s="427"/>
      <c r="BB1" s="427"/>
      <c r="BC1" s="427"/>
      <c r="BD1" s="427"/>
      <c r="BE1" s="427"/>
      <c r="BF1" s="428"/>
      <c r="BG1" s="340">
        <f>AX1</f>
        <v>40512</v>
      </c>
      <c r="BH1" s="428"/>
      <c r="BI1" s="427">
        <f>Admin!B26</f>
        <v>40543</v>
      </c>
      <c r="BJ1" s="427"/>
      <c r="BK1" s="427"/>
      <c r="BL1" s="427"/>
      <c r="BM1" s="427"/>
      <c r="BN1" s="427"/>
      <c r="BO1" s="427"/>
      <c r="BP1" s="427"/>
      <c r="BQ1" s="428"/>
      <c r="BR1" s="340">
        <f>BI1</f>
        <v>40543</v>
      </c>
      <c r="BS1" s="428"/>
      <c r="BT1" s="427">
        <f>Admin!B28</f>
        <v>40574</v>
      </c>
      <c r="BU1" s="427"/>
      <c r="BV1" s="427"/>
      <c r="BW1" s="427"/>
      <c r="BX1" s="427"/>
      <c r="BY1" s="427"/>
      <c r="BZ1" s="427"/>
      <c r="CA1" s="427"/>
      <c r="CB1" s="427"/>
      <c r="CC1" s="340">
        <f>BT1</f>
        <v>40574</v>
      </c>
      <c r="CD1" s="428"/>
      <c r="CE1" s="427">
        <f>Admin!B30</f>
        <v>40602</v>
      </c>
      <c r="CF1" s="427"/>
      <c r="CG1" s="427"/>
      <c r="CH1" s="427"/>
      <c r="CI1" s="427"/>
      <c r="CJ1" s="427"/>
      <c r="CK1" s="427"/>
      <c r="CL1" s="427"/>
      <c r="CM1" s="427"/>
      <c r="CN1" s="340">
        <f>CE1</f>
        <v>40602</v>
      </c>
      <c r="CO1" s="428"/>
      <c r="CP1" s="427">
        <f>Admin!B32</f>
        <v>40633</v>
      </c>
      <c r="CQ1" s="427"/>
      <c r="CR1" s="427"/>
      <c r="CS1" s="427"/>
      <c r="CT1" s="427"/>
      <c r="CU1" s="427"/>
      <c r="CV1" s="427"/>
      <c r="CW1" s="427"/>
      <c r="CX1" s="427"/>
      <c r="CY1" s="340">
        <f>CP1</f>
        <v>40633</v>
      </c>
      <c r="CZ1" s="428"/>
      <c r="DA1" s="427">
        <f>Admin!B34</f>
        <v>40663</v>
      </c>
      <c r="DB1" s="427"/>
      <c r="DC1" s="427"/>
      <c r="DD1" s="427"/>
      <c r="DE1" s="427"/>
      <c r="DF1" s="427"/>
      <c r="DG1" s="427"/>
      <c r="DH1" s="427"/>
      <c r="DI1" s="427"/>
      <c r="DJ1" s="340">
        <f>DA1</f>
        <v>40663</v>
      </c>
      <c r="DK1" s="428"/>
      <c r="DL1" s="427">
        <f>Admin!B36</f>
        <v>40694</v>
      </c>
      <c r="DM1" s="427"/>
      <c r="DN1" s="427"/>
      <c r="DO1" s="427"/>
      <c r="DP1" s="427"/>
      <c r="DQ1" s="427"/>
      <c r="DR1" s="427"/>
      <c r="DS1" s="427"/>
      <c r="DT1" s="427"/>
      <c r="DU1" s="340">
        <f>DL1</f>
        <v>40694</v>
      </c>
      <c r="DV1" s="428"/>
      <c r="DW1" s="427">
        <f>Admin!B38</f>
        <v>40724</v>
      </c>
      <c r="DX1" s="427"/>
      <c r="DY1" s="427"/>
      <c r="DZ1" s="427"/>
      <c r="EA1" s="427"/>
      <c r="EB1" s="427"/>
      <c r="EC1" s="427"/>
      <c r="ED1" s="427"/>
      <c r="EE1" s="427"/>
      <c r="EF1" s="340">
        <f>DW1</f>
        <v>40724</v>
      </c>
      <c r="EG1" s="427"/>
      <c r="EH1" s="427" t="s">
        <v>234</v>
      </c>
      <c r="EI1" s="427"/>
      <c r="EJ1" s="340">
        <f>EF1</f>
        <v>40724</v>
      </c>
      <c r="EK1" s="427"/>
    </row>
    <row r="2" spans="1:141" s="344" customFormat="1" ht="24" x14ac:dyDescent="0.2">
      <c r="A2" s="342"/>
      <c r="B2" s="336" t="s">
        <v>280</v>
      </c>
      <c r="C2" s="431"/>
      <c r="D2" s="343" t="s">
        <v>533</v>
      </c>
      <c r="E2" s="429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29"/>
      <c r="O2" s="343" t="s">
        <v>534</v>
      </c>
      <c r="P2" s="429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29"/>
      <c r="Z2" s="343" t="s">
        <v>534</v>
      </c>
      <c r="AA2" s="429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29"/>
      <c r="AK2" s="343" t="s">
        <v>534</v>
      </c>
      <c r="AL2" s="429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29"/>
      <c r="AV2" s="343" t="s">
        <v>534</v>
      </c>
      <c r="AW2" s="429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29"/>
      <c r="BG2" s="343" t="s">
        <v>534</v>
      </c>
      <c r="BH2" s="429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29"/>
      <c r="BR2" s="343" t="s">
        <v>534</v>
      </c>
      <c r="BS2" s="429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30"/>
      <c r="CC2" s="343" t="s">
        <v>534</v>
      </c>
      <c r="CD2" s="429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30"/>
      <c r="CN2" s="343" t="s">
        <v>534</v>
      </c>
      <c r="CO2" s="429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30"/>
      <c r="CY2" s="343" t="s">
        <v>534</v>
      </c>
      <c r="CZ2" s="429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30"/>
      <c r="DJ2" s="343" t="s">
        <v>534</v>
      </c>
      <c r="DK2" s="429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30"/>
      <c r="DU2" s="343" t="s">
        <v>534</v>
      </c>
      <c r="DV2" s="429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30"/>
      <c r="EF2" s="343" t="s">
        <v>534</v>
      </c>
      <c r="EG2" s="430"/>
      <c r="EH2" s="431"/>
      <c r="EI2" s="430"/>
      <c r="EJ2" s="343" t="s">
        <v>535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[2]Jul10!$AI$1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-[3]Jul10!$U$1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[3]Jul10!$F$1-[3]Jul10!$V$1</f>
        <v>0</v>
      </c>
      <c r="G20" s="25"/>
      <c r="H20" s="25">
        <f>-[4]Jul10!$J$1</f>
        <v>0</v>
      </c>
      <c r="I20" s="25">
        <f>-[5]Jul10!$J$1</f>
        <v>0</v>
      </c>
      <c r="J20" s="25">
        <f>-[6]Jul10!$J$1</f>
        <v>0</v>
      </c>
      <c r="K20" s="25">
        <f>-[7]Jul10!$J$1</f>
        <v>0</v>
      </c>
      <c r="L20" s="25"/>
      <c r="N20" s="24"/>
      <c r="O20" s="25">
        <f t="shared" si="1"/>
        <v>0</v>
      </c>
      <c r="P20" s="24"/>
      <c r="Q20" s="25">
        <f>[3]Aug10!$F$1-[3]Aug10!$V$1</f>
        <v>0</v>
      </c>
      <c r="R20" s="25"/>
      <c r="S20" s="25">
        <f>-[4]Aug10!$J$1</f>
        <v>0</v>
      </c>
      <c r="T20" s="25">
        <f>-[5]Aug10!$J$1</f>
        <v>0</v>
      </c>
      <c r="U20" s="25">
        <f>-[6]Aug10!$J$1</f>
        <v>0</v>
      </c>
      <c r="V20" s="25">
        <f>-[7]Aug10!$J$1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[3]Sep10!$F$1-[3]Sep10!$V$1</f>
        <v>0</v>
      </c>
      <c r="AC20" s="25"/>
      <c r="AD20" s="25">
        <f>-[4]Sep10!$J$1</f>
        <v>0</v>
      </c>
      <c r="AE20" s="25">
        <f>-[5]Sep10!$J$1</f>
        <v>0</v>
      </c>
      <c r="AF20" s="25">
        <f>-[6]Sep10!$J$1</f>
        <v>0</v>
      </c>
      <c r="AG20" s="25">
        <f>-[7]Sep10!$J$1</f>
        <v>0</v>
      </c>
      <c r="AH20" s="25"/>
      <c r="AI20" s="25"/>
      <c r="AJ20" s="15"/>
      <c r="AK20" s="25">
        <f t="shared" si="3"/>
        <v>0</v>
      </c>
      <c r="AL20" s="24"/>
      <c r="AM20" s="25">
        <f>[3]Oct10!$F$1-[3]Oct10!$V$1</f>
        <v>0</v>
      </c>
      <c r="AN20" s="25"/>
      <c r="AO20" s="25">
        <f>-[4]Oct10!$J$1</f>
        <v>0</v>
      </c>
      <c r="AP20" s="25">
        <f>-[5]Oct10!$J$1</f>
        <v>0</v>
      </c>
      <c r="AQ20" s="25">
        <f>-[6]Oct10!$J$1</f>
        <v>0</v>
      </c>
      <c r="AR20" s="25">
        <f>-[7]Oct10!$J$1</f>
        <v>0</v>
      </c>
      <c r="AS20" s="25"/>
      <c r="AT20" s="25"/>
      <c r="AU20" s="15"/>
      <c r="AV20" s="25">
        <f t="shared" si="4"/>
        <v>0</v>
      </c>
      <c r="AW20" s="24"/>
      <c r="AX20" s="25">
        <f>[3]Nov10!$F$1-[3]Nov10!$V$1</f>
        <v>0</v>
      </c>
      <c r="AY20" s="25"/>
      <c r="AZ20" s="25">
        <f>-[4]Nov10!$J$1</f>
        <v>0</v>
      </c>
      <c r="BA20" s="25">
        <f>-[5]Nov10!$J$1</f>
        <v>0</v>
      </c>
      <c r="BB20" s="25">
        <f>-[6]Nov10!$J$1</f>
        <v>0</v>
      </c>
      <c r="BC20" s="25">
        <f>-[7]Nov10!$J$1</f>
        <v>0</v>
      </c>
      <c r="BD20" s="25"/>
      <c r="BE20" s="25"/>
      <c r="BF20" s="15"/>
      <c r="BG20" s="25">
        <f t="shared" si="5"/>
        <v>0</v>
      </c>
      <c r="BH20" s="24"/>
      <c r="BI20" s="25">
        <f>[3]Dec10!$F$1-[3]Dec10!$V$1</f>
        <v>0</v>
      </c>
      <c r="BJ20" s="25"/>
      <c r="BK20" s="25">
        <f>-[4]Dec10!$J$1</f>
        <v>0</v>
      </c>
      <c r="BL20" s="25">
        <f>-[5]Dec10!$J$1</f>
        <v>0</v>
      </c>
      <c r="BM20" s="25">
        <f>-[6]Dec10!$J$1</f>
        <v>0</v>
      </c>
      <c r="BN20" s="25">
        <f>-[7]Dec10!$J$1</f>
        <v>0</v>
      </c>
      <c r="BO20" s="25"/>
      <c r="BP20" s="25"/>
      <c r="BQ20" s="15"/>
      <c r="BR20" s="25">
        <f t="shared" si="6"/>
        <v>0</v>
      </c>
      <c r="BS20" s="24"/>
      <c r="BT20" s="25">
        <f>[3]Jan11!$F$1-[3]Jan11!$V$1</f>
        <v>0</v>
      </c>
      <c r="BU20" s="25"/>
      <c r="BV20" s="25">
        <f>-[4]Jan11!$J$1</f>
        <v>0</v>
      </c>
      <c r="BW20" s="25">
        <f>-[5]Jan11!$J$1</f>
        <v>0</v>
      </c>
      <c r="BX20" s="25">
        <f>-[6]Jan11!$J$1</f>
        <v>0</v>
      </c>
      <c r="BY20" s="25">
        <f>-[7]Jan11!$J$1</f>
        <v>0</v>
      </c>
      <c r="BZ20" s="25"/>
      <c r="CA20" s="25"/>
      <c r="CB20" s="15"/>
      <c r="CC20" s="25">
        <f t="shared" si="7"/>
        <v>0</v>
      </c>
      <c r="CD20" s="24"/>
      <c r="CE20" s="25">
        <f>[3]Feb11!$F$1-[3]Feb11!$V$1</f>
        <v>0</v>
      </c>
      <c r="CF20" s="25"/>
      <c r="CG20" s="25">
        <f>-[4]Feb11!$J$1</f>
        <v>0</v>
      </c>
      <c r="CH20" s="25">
        <f>-[5]Feb11!$J$1</f>
        <v>0</v>
      </c>
      <c r="CI20" s="25">
        <f>-[6]Feb11!$J$1</f>
        <v>0</v>
      </c>
      <c r="CJ20" s="25">
        <f>-[7]Feb11!$J$1</f>
        <v>0</v>
      </c>
      <c r="CK20" s="25"/>
      <c r="CL20" s="25"/>
      <c r="CM20" s="15"/>
      <c r="CN20" s="25">
        <f t="shared" si="8"/>
        <v>0</v>
      </c>
      <c r="CO20" s="24"/>
      <c r="CP20" s="25">
        <f>[3]Mar11!$F$1-[3]Mar11!$V$1</f>
        <v>0</v>
      </c>
      <c r="CQ20" s="25"/>
      <c r="CR20" s="25">
        <f>-[4]Mar11!$J$1</f>
        <v>0</v>
      </c>
      <c r="CS20" s="25">
        <f>-[5]Mar11!$J$1</f>
        <v>0</v>
      </c>
      <c r="CT20" s="25">
        <f>-[6]Mar11!$J$1</f>
        <v>0</v>
      </c>
      <c r="CU20" s="25">
        <f>-[7]Mar11!$J$1</f>
        <v>0</v>
      </c>
      <c r="CV20" s="25"/>
      <c r="CW20" s="25"/>
      <c r="CX20" s="15"/>
      <c r="CY20" s="25">
        <f t="shared" si="9"/>
        <v>0</v>
      </c>
      <c r="CZ20" s="24"/>
      <c r="DA20" s="25">
        <f>[3]Apr11!$F$1-[3]Apr11!$V$1</f>
        <v>0</v>
      </c>
      <c r="DB20" s="25"/>
      <c r="DC20" s="25">
        <f>-[4]Apr11!$J$1</f>
        <v>0</v>
      </c>
      <c r="DD20" s="25">
        <f>-[5]Apr11!$J$1</f>
        <v>0</v>
      </c>
      <c r="DE20" s="25">
        <f>-[6]Apr11!$J$1</f>
        <v>0</v>
      </c>
      <c r="DF20" s="25">
        <f>-[7]Apr11!$J$1</f>
        <v>0</v>
      </c>
      <c r="DG20" s="25"/>
      <c r="DH20" s="25"/>
      <c r="DI20" s="15"/>
      <c r="DJ20" s="25">
        <f t="shared" si="10"/>
        <v>0</v>
      </c>
      <c r="DK20" s="24"/>
      <c r="DL20" s="25">
        <f>[3]May11!$F$1-[3]May11!$V$1</f>
        <v>0</v>
      </c>
      <c r="DM20" s="25"/>
      <c r="DN20" s="25">
        <f>-[4]May11!$J$1</f>
        <v>0</v>
      </c>
      <c r="DO20" s="25">
        <f>-[5]May11!$J$1</f>
        <v>0</v>
      </c>
      <c r="DP20" s="25">
        <f>-[6]May11!$J$1</f>
        <v>0</v>
      </c>
      <c r="DQ20" s="25">
        <f>-[7]May11!$J$1</f>
        <v>0</v>
      </c>
      <c r="DR20" s="25"/>
      <c r="DS20" s="25"/>
      <c r="DT20" s="15"/>
      <c r="DU20" s="25">
        <f t="shared" si="11"/>
        <v>0</v>
      </c>
      <c r="DV20" s="24"/>
      <c r="DW20" s="25">
        <f>[3]Jun11!$F$1-[3]Jun11!$V$1</f>
        <v>0</v>
      </c>
      <c r="DX20" s="25"/>
      <c r="DY20" s="25">
        <f>-[4]Jun11!$J$1</f>
        <v>0</v>
      </c>
      <c r="DZ20" s="25">
        <f>-[5]Jun11!$J$1</f>
        <v>0</v>
      </c>
      <c r="EA20" s="25">
        <f>-[6]Jun11!$J$1</f>
        <v>0</v>
      </c>
      <c r="EB20" s="25">
        <f>-[7]Jun11!$J$1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[4]Jul10!$F$1-[4]Jul10!$X$1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[4]Aug10!$F$1-[4]Aug10!$X$1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[4]Sep10!$F$1-[4]Sep10!$X$1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[4]Oct10!$F$1-[4]Oct10!$X$1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[4]Nov10!$F$1-[4]Nov10!$X$1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[4]Dec10!$F$1-[4]Dec10!$X$1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[4]Jan11!$F$1-[4]Jan11!$X$1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[4]Feb11!$F$1-[4]Feb11!$X$1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[4]Mar11!$F$1-[4]Mar11!$X$1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[4]Apr11!$F$1-[4]Apr11!$X$1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[4]May11!$F$1-[4]May11!$X$1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[4]Jun11!$F$1-[4]Jun11!$X$1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[5]Jul10!$F$1-[5]Jul10!$X$1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[5]Aug10!$F$1-[5]Aug10!$X$1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[5]Sep10!$F$1-[5]Sep10!$X$1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[5]Oct10!$F$1-[5]Oct10!$X$1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[5]Nov10!$F$1-[5]Nov10!$X$1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[5]Dec10!$F$1-[5]Dec10!$X$1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[5]Jan11!$F$1-[5]Jan11!$X$1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[5]Feb11!$F$1-[5]Feb11!$X$1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[5]Mar11!$F$1-[5]Mar11!$X$1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[5]Apr11!$F$1-[5]Apr11!$X$1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[5]May11!$F$1-[5]May11!$X$1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[5]Jun11!$F$1-[5]Jun11!$X$1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[6]Jul10!$F$1-[6]Jul10!$X$1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[6]Aug10!$F$1-[6]Aug10!$X$1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[6]Sep10!$F$1-[6]Sep10!$X$1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[6]Oct10!$F$1-[6]Oct10!$X$1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[6]Nov10!$F$1-[6]Nov10!$X$1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[6]Dec10!$F$1-[6]Dec10!$X$1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[6]Jan11!$F$1-[6]Jan11!$X$1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[6]Feb11!$F$1-[6]Feb11!$X$1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[6]Mar11!$F$1-[6]Mar11!$X$1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[6]Apr11!$F$1-[6]Apr11!$X$1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[6]May11!$F$1-[6]May11!$X$1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[6]Jun11!$F$1-[6]Jun11!$X$1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[7]Jul10!$F$1-[7]Jul10!$U$1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[7]Aug10!$F$1-[7]Aug10!$U$1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[7]Sep10!$F$1-[7]Sep10!$U$1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[7]Oct10!$F$1-[7]Oct10!$U$1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[7]Nov10!$F$1-[7]Nov10!$U$1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[7]Dec10!$F$1-[7]Dec10!$U$1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[7]Jan11!$F$1-[7]Jan11!$U$1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[7]Feb11!$F$1-[7]Feb11!$U$1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[7]Mar11!$F$1-[7]Mar11!$U$1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[7]Apr11!$F$1-[7]Apr11!$U$1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[7]May11!$F$1-[7]May11!$U$1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[7]Jun11!$F$1-[7]Jun11!$U$1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-[4]Jul10!$G$1-[4]Jul10!$H$1-[4]Jul10!$I$1+[4]Jul10!$Y$1+[4]Jul10!$Z$1+[4]Jul10!$AA$1</f>
        <v>0</v>
      </c>
      <c r="I26" s="26">
        <f>-[5]Jul10!$G$1-[5]Jul10!$H$1-[5]Jul10!$I$1+[5]Jul10!$Y$1+[5]Jul10!$Z$1+[5]Jul10!$AA$1</f>
        <v>0</v>
      </c>
      <c r="J26" s="26">
        <f>-[6]Jul10!$G$1-[6]Jul10!$H$1-[6]Jul10!$I$1+[6]Jul10!$Y$1+[6]Jul10!$Z$1+[6]Jul10!$AA$1</f>
        <v>0</v>
      </c>
      <c r="K26" s="26">
        <f>-[7]Jul10!$G$1-[7]Jul10!$H$1-[7]Jul10!$I$1+[7]Jul10!$V$1+[7]Jul10!$W$1+[7]Jul10!$X$1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-[4]Aug10!$G$1-[4]Aug10!$H$1-[4]Aug10!$I$1+[4]Aug10!$Y$1+[4]Aug10!$Z$1+[4]Aug10!$AA$1</f>
        <v>0</v>
      </c>
      <c r="T26" s="26">
        <f>-[5]Aug10!$G$1-[5]Aug10!$H$1-[5]Aug10!$I$1+[5]Aug10!$Y$1+[5]Aug10!$Z$1+[5]Aug10!$AA$1</f>
        <v>0</v>
      </c>
      <c r="U26" s="26">
        <f>-[6]Aug10!$G$1-[6]Aug10!$H$1-[6]Aug10!$I$1+[6]Aug10!$Y$1+[6]Aug10!$Z$1+[6]Aug10!$AA$1</f>
        <v>0</v>
      </c>
      <c r="V26" s="26">
        <f>-[7]Aug10!$G$1-[7]Aug10!$H$1-[7]Aug10!$I$1+[7]Aug10!$V$1+[7]Aug10!$W$1+[7]Aug10!$X$1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-[4]Sep10!$G$1-[4]Sep10!$H$1-[4]Sep10!$I$1+[4]Sep10!$Y$1+[4]Sep10!$Z$1+[4]Sep10!$AA$1</f>
        <v>0</v>
      </c>
      <c r="AE26" s="26">
        <f>-[5]Sep10!$G$1-[5]Sep10!$H$1-[5]Sep10!$I$1+[5]Sep10!$Y$1+[5]Sep10!$Z$1+[5]Sep10!$AA$1</f>
        <v>0</v>
      </c>
      <c r="AF26" s="26">
        <f>-[6]Sep10!$G$1-[6]Sep10!$H$1-[6]Sep10!$I$1+[6]Sep10!$Y$1+[6]Sep10!$Z$1+[6]Sep10!$AA$1</f>
        <v>0</v>
      </c>
      <c r="AG26" s="26">
        <f>-[7]Sep10!$G$1-[7]Sep10!$H$1-[7]Sep10!$I$1+[7]Sep10!$V$1+[7]Sep10!$W$1+[7]Sep10!$X$1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-[4]Oct10!$G$1-[4]Oct10!$H$1-[4]Oct10!$I$1+[4]Oct10!$Y$1+[4]Oct10!$Z$1+[4]Oct10!$AA$1</f>
        <v>0</v>
      </c>
      <c r="AP26" s="26">
        <f>-[5]Oct10!$G$1-[5]Oct10!$H$1-[5]Oct10!$I$1+[5]Oct10!$Y$1+[5]Oct10!$Z$1+[5]Oct10!$AA$1</f>
        <v>0</v>
      </c>
      <c r="AQ26" s="26">
        <f>-[6]Oct10!$G$1-[6]Oct10!$H$1-[6]Oct10!$I$1+[6]Oct10!$Y$1+[6]Oct10!$Z$1+[6]Oct10!$AA$1</f>
        <v>0</v>
      </c>
      <c r="AR26" s="26">
        <f>-[7]Oct10!$G$1-[7]Oct10!$H$1-[7]Oct10!$I$1+[7]Oct10!$V$1+[7]Oct10!$W$1+[7]Oct10!$X$1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-[4]Nov10!$G$1-[4]Nov10!$H$1-[4]Nov10!$I$1+[4]Nov10!$Y$1+[4]Nov10!$Z$1+[4]Nov10!$AA$1</f>
        <v>0</v>
      </c>
      <c r="BA26" s="26">
        <f>-[5]Nov10!$G$1-[5]Nov10!$H$1-[5]Nov10!$I$1+[5]Nov10!$Y$1+[5]Nov10!$Z$1+[5]Nov10!$AA$1</f>
        <v>0</v>
      </c>
      <c r="BB26" s="26">
        <f>-[6]Nov10!$G$1-[6]Nov10!$H$1-[6]Nov10!$I$1+[6]Nov10!$Y$1+[6]Nov10!$Z$1+[6]Nov10!$AA$1</f>
        <v>0</v>
      </c>
      <c r="BC26" s="26">
        <f>-[7]Nov10!$G$1-[7]Nov10!$H$1-[7]Nov10!$I$1+[7]Nov10!$V$1+[7]Nov10!$W$1+[7]Nov10!$X$1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-[4]Dec10!$G$1-[4]Dec10!$H$1-[4]Dec10!$I$1+[4]Dec10!$Y$1+[4]Dec10!$Z$1+[4]Dec10!$AA$1</f>
        <v>0</v>
      </c>
      <c r="BL26" s="26">
        <f>-[5]Dec10!$G$1-[5]Dec10!$H$1-[5]Dec10!$I$1+[5]Dec10!$Y$1+[5]Dec10!$Z$1+[5]Dec10!$AA$1</f>
        <v>0</v>
      </c>
      <c r="BM26" s="26">
        <f>-[6]Dec10!$G$1-[6]Dec10!$H$1-[6]Dec10!$I$1+[6]Dec10!$Y$1+[6]Dec10!$Z$1+[6]Dec10!$AA$1</f>
        <v>0</v>
      </c>
      <c r="BN26" s="26">
        <f>-[7]Dec10!$G$1-[7]Dec10!$H$1-[7]Dec10!$I$1+[7]Dec10!$V$1+[7]Dec10!$W$1+[7]Dec10!$X$1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-[4]Jan11!$G$1-[4]Jan11!$H$1-[4]Jan11!$I$1+[4]Jan11!$Y$1+[4]Jan11!$Z$1+[4]Jan11!$AA$1</f>
        <v>0</v>
      </c>
      <c r="BW26" s="26">
        <f>-[5]Jan11!$G$1-[5]Jan11!$H$1-[5]Jan11!$I$1+[5]Jan11!$Y$1+[5]Jan11!$Z$1+[5]Jan11!$AA$1</f>
        <v>0</v>
      </c>
      <c r="BX26" s="26">
        <f>-[6]Jan11!$G$1-[6]Jan11!$H$1-[6]Jan11!$I$1+[6]Jan11!$Y$1+[6]Jan11!$Z$1+[6]Jan11!$AA$1</f>
        <v>0</v>
      </c>
      <c r="BY26" s="26">
        <f>-[7]Jan11!$G$1-[7]Jan11!$H$1-[7]Jan11!$I$1+[7]Jan11!$V$1+[7]Jan11!$W$1+[7]Jan11!$X$1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-[4]Feb11!$G$1-[4]Feb11!$H$1-[4]Feb11!$I$1+[4]Feb11!$Y$1+[4]Feb11!$Z$1+[4]Feb11!$AA$1</f>
        <v>0</v>
      </c>
      <c r="CH26" s="26">
        <f>-[5]Feb11!$G$1-[5]Feb11!$H$1-[5]Feb11!$I$1+[5]Feb11!$Y$1+[5]Feb11!$Z$1+[5]Feb11!$AA$1</f>
        <v>0</v>
      </c>
      <c r="CI26" s="26">
        <f>-[6]Feb11!$G$1-[6]Feb11!$H$1-[6]Feb11!$I$1+[6]Feb11!$Y$1+[6]Feb11!$Z$1+[6]Feb11!$AA$1</f>
        <v>0</v>
      </c>
      <c r="CJ26" s="26">
        <f>-[7]Feb11!$G$1-[7]Feb11!$H$1-[7]Feb11!$I$1+[7]Feb11!$V$1+[7]Feb11!$W$1+[7]Feb11!$X$1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-[4]Mar11!$G$1-[4]Mar11!$H$1-[4]Mar11!$I$1+[4]Mar11!$Y$1+[4]Mar11!$Z$1+[4]Mar11!$AA$1</f>
        <v>0</v>
      </c>
      <c r="CS26" s="26">
        <f>-[5]Mar11!$G$1-[5]Mar11!$H$1-[5]Mar11!$I$1+[5]Mar11!$Y$1+[5]Mar11!$Z$1+[5]Mar11!$AA$1</f>
        <v>0</v>
      </c>
      <c r="CT26" s="26">
        <f>-[6]Mar11!$G$1-[6]Mar11!$H$1-[6]Mar11!$I$1+[6]Mar11!$Y$1+[6]Mar11!$Z$1+[6]Mar11!$AA$1</f>
        <v>0</v>
      </c>
      <c r="CU26" s="26">
        <f>-[7]Mar11!$G$1-[7]Mar11!$H$1-[7]Mar11!$I$1+[7]Mar11!$V$1+[7]Mar11!$W$1+[7]Mar11!$X$1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-[4]Apr11!$G$1-[4]Apr11!$H$1-[4]Apr11!$I$1+[4]Apr11!$Y$1+[4]Apr11!$Z$1+[4]Apr11!$AA$1</f>
        <v>0</v>
      </c>
      <c r="DD26" s="26">
        <f>-[5]Apr11!$G$1-[5]Apr11!$H$1-[5]Apr11!$I$1+[5]Apr11!$Y$1+[5]Apr11!$Z$1+[5]Apr11!$AA$1</f>
        <v>0</v>
      </c>
      <c r="DE26" s="26">
        <f>-[6]Apr11!$G$1-[6]Apr11!$H$1-[6]Apr11!$I$1+[6]Apr11!$Y$1+[6]Apr11!$Z$1+[6]Apr11!$AA$1</f>
        <v>0</v>
      </c>
      <c r="DF26" s="26">
        <f>-[7]Apr11!$G$1-[7]Apr11!$H$1-[7]Apr11!$I$1+[7]Apr11!$V$1+[7]Apr11!$W$1+[7]Apr11!$X$1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-[4]May11!$G$1-[4]May11!$H$1-[4]May11!$I$1+[4]May11!$Y$1+[4]May11!$Z$1+[4]May11!$AA$1</f>
        <v>0</v>
      </c>
      <c r="DO26" s="26">
        <f>-[5]May11!$G$1-[5]May11!$H$1-[5]May11!$I$1+[5]May11!$Y$1+[5]May11!$Z$1+[5]May11!$AA$1</f>
        <v>0</v>
      </c>
      <c r="DP26" s="26">
        <f>-[6]May11!$G$1-[6]May11!$H$1-[6]May11!$I$1+[6]May11!$Y$1+[6]May11!$Z$1+[6]May11!$AA$1</f>
        <v>0</v>
      </c>
      <c r="DQ26" s="26">
        <f>-[7]May11!$G$1-[7]May11!$H$1-[7]May11!$I$1+[7]May11!$V$1+[7]May11!$W$1+[7]May11!$X$1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-[4]Jun11!$G$1-[4]Jun11!$H$1-[4]Jun11!$I$1+[4]Jun11!$Y$1+[4]Jun11!$Z$1+[4]Jun11!$AA$1</f>
        <v>0</v>
      </c>
      <c r="DZ26" s="26">
        <f>-[5]Jun11!$G$1-[5]Jun11!$H$1-[5]Jun11!$I$1+[5]Jun11!$Y$1+[5]Jun11!$Z$1+[5]Jun11!$AA$1</f>
        <v>0</v>
      </c>
      <c r="EA26" s="26">
        <f>-[6]Jun11!$G$1-[6]Jun11!$H$1-[6]Jun11!$I$1+[6]Jun11!$Y$1+[6]Jun11!$Z$1+[6]Jun11!$AA$1</f>
        <v>0</v>
      </c>
      <c r="EB26" s="26">
        <f>-[7]Jun11!$G$1-[7]Jun11!$H$1-[7]Jun11!$I$1+[7]Jun11!$V$1+[7]Jun11!$W$1+[7]Jun11!$X$1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-[2]Jul10!$F$1+[2]Jul10!$AK$1</f>
        <v>0</v>
      </c>
      <c r="H28" s="25">
        <f>[4]Jul10!$AB$1</f>
        <v>0</v>
      </c>
      <c r="I28" s="25">
        <f>[5]Jul10!$AB$1</f>
        <v>0</v>
      </c>
      <c r="J28" s="25">
        <f>[6]Jul10!$AB$1</f>
        <v>0</v>
      </c>
      <c r="K28" s="25">
        <f>[7]Jul10!$Y$1</f>
        <v>0</v>
      </c>
      <c r="L28" s="25"/>
      <c r="N28" s="24"/>
      <c r="O28" s="25">
        <f t="shared" si="1"/>
        <v>0</v>
      </c>
      <c r="P28" s="24"/>
      <c r="Q28" s="25"/>
      <c r="R28" s="25">
        <f>-[2]Aug10!$F$1+[2]Aug10!$AK$1</f>
        <v>0</v>
      </c>
      <c r="S28" s="25">
        <f>[4]Aug10!$AB$1</f>
        <v>0</v>
      </c>
      <c r="T28" s="25">
        <f>[5]Aug10!$AB$1</f>
        <v>0</v>
      </c>
      <c r="U28" s="25">
        <f>[6]Aug10!$AB$1</f>
        <v>0</v>
      </c>
      <c r="V28" s="25">
        <f>[7]Aug10!$Y$1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-[2]Sep10!$F$1+[2]Sep10!$AK$1</f>
        <v>0</v>
      </c>
      <c r="AD28" s="25">
        <f>[4]Sep10!$AB$1</f>
        <v>0</v>
      </c>
      <c r="AE28" s="25">
        <f>[5]Sep10!$AB$1</f>
        <v>0</v>
      </c>
      <c r="AF28" s="25">
        <f>[6]Sep10!$AB$1</f>
        <v>0</v>
      </c>
      <c r="AG28" s="25">
        <f>[7]Sep10!$Y$1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-[2]Oct10!$F$1+[2]Oct10!$AK$1</f>
        <v>0</v>
      </c>
      <c r="AO28" s="25">
        <f>[4]Oct10!$AB$1</f>
        <v>0</v>
      </c>
      <c r="AP28" s="25">
        <f>[5]Oct10!$AB$1</f>
        <v>0</v>
      </c>
      <c r="AQ28" s="25">
        <f>[6]Oct10!$AB$1</f>
        <v>0</v>
      </c>
      <c r="AR28" s="25">
        <f>[7]Oct10!$Y$1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-[2]Nov10!$F$1+[2]Nov10!$AK$1</f>
        <v>0</v>
      </c>
      <c r="AZ28" s="25">
        <f>[4]Nov10!$AB$1</f>
        <v>0</v>
      </c>
      <c r="BA28" s="25">
        <f>[5]Nov10!$AB$1</f>
        <v>0</v>
      </c>
      <c r="BB28" s="25">
        <f>[6]Nov10!$AB$1</f>
        <v>0</v>
      </c>
      <c r="BC28" s="25">
        <f>[7]Nov10!$Y$1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-[2]Dec10!$F$1+[2]Dec10!$AK$1</f>
        <v>0</v>
      </c>
      <c r="BK28" s="25">
        <f>[4]Dec10!$AB$1</f>
        <v>0</v>
      </c>
      <c r="BL28" s="25">
        <f>[5]Dec10!$AB$1</f>
        <v>0</v>
      </c>
      <c r="BM28" s="25">
        <f>[6]Dec10!$AB$1</f>
        <v>0</v>
      </c>
      <c r="BN28" s="25">
        <f>[7]Dec10!$Y$1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-[2]Jan11!$F$1+[2]Jan11!$AK$1</f>
        <v>0</v>
      </c>
      <c r="BV28" s="25">
        <f>[4]Jan11!$AB$1</f>
        <v>0</v>
      </c>
      <c r="BW28" s="25">
        <f>[5]Jan11!$AB$1</f>
        <v>0</v>
      </c>
      <c r="BX28" s="25">
        <f>[6]Jan11!$AB$1</f>
        <v>0</v>
      </c>
      <c r="BY28" s="25">
        <f>[7]Jan11!$Y$1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-[2]Feb11!$F$1+[2]Feb11!$AK$1</f>
        <v>0</v>
      </c>
      <c r="CG28" s="25">
        <f>[4]Feb11!$AB$1</f>
        <v>0</v>
      </c>
      <c r="CH28" s="25">
        <f>[5]Feb11!$AB$1</f>
        <v>0</v>
      </c>
      <c r="CI28" s="25">
        <f>[6]Feb11!$AB$1</f>
        <v>0</v>
      </c>
      <c r="CJ28" s="25">
        <f>[7]Feb11!$Y$1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-[2]Mar11!$F$1+[2]Mar11!$AK$1</f>
        <v>0</v>
      </c>
      <c r="CR28" s="25">
        <f>[4]Mar11!$AB$1</f>
        <v>0</v>
      </c>
      <c r="CS28" s="25">
        <f>[5]Mar11!$AB$1</f>
        <v>0</v>
      </c>
      <c r="CT28" s="25">
        <f>[6]Mar11!$AB$1</f>
        <v>0</v>
      </c>
      <c r="CU28" s="25">
        <f>[7]Mar11!$Y$1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-[2]Apr11!$F$1+[2]Apr11!$AK$1</f>
        <v>0</v>
      </c>
      <c r="DC28" s="25">
        <f>[4]Apr11!$AB$1</f>
        <v>0</v>
      </c>
      <c r="DD28" s="25">
        <f>[5]Apr11!$AB$1</f>
        <v>0</v>
      </c>
      <c r="DE28" s="25">
        <f>[6]Apr11!$AB$1</f>
        <v>0</v>
      </c>
      <c r="DF28" s="25">
        <f>[7]Apr11!$Y$1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-[2]May11!$F$1+[2]May11!$AK$1</f>
        <v>0</v>
      </c>
      <c r="DN28" s="25">
        <f>[4]May11!$AB$1</f>
        <v>0</v>
      </c>
      <c r="DO28" s="25">
        <f>[5]May11!$AB$1</f>
        <v>0</v>
      </c>
      <c r="DP28" s="25">
        <f>[6]May11!$AB$1</f>
        <v>0</v>
      </c>
      <c r="DQ28" s="25">
        <f>[7]May11!$Y$1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-[2]Jun11!$F$1+[2]Jun11!$AK$1</f>
        <v>0</v>
      </c>
      <c r="DY28" s="25">
        <f>[4]Jun11!$AB$1</f>
        <v>0</v>
      </c>
      <c r="DZ28" s="25">
        <f>[5]Jun11!$AB$1</f>
        <v>0</v>
      </c>
      <c r="EA28" s="25">
        <f>[6]Jun11!$AB$1</f>
        <v>0</v>
      </c>
      <c r="EB28" s="25">
        <f>[7]Jun11!$Y$1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[4]Jul10!$AC$1</f>
        <v>0</v>
      </c>
      <c r="I29" s="25">
        <f>[5]Jul10!$AC$1</f>
        <v>0</v>
      </c>
      <c r="J29" s="25">
        <f>[6]Jul10!$AC$1</f>
        <v>0</v>
      </c>
      <c r="K29" s="25">
        <f>[7]Jul10!$Z$1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[4]Aug10!$AC$1</f>
        <v>0</v>
      </c>
      <c r="T29" s="25">
        <f>[5]Aug10!$AC$1</f>
        <v>0</v>
      </c>
      <c r="U29" s="25">
        <f>[6]Aug10!$AC$1</f>
        <v>0</v>
      </c>
      <c r="V29" s="25">
        <f>[7]Aug10!$Z$1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[4]Sep10!$AC$1</f>
        <v>0</v>
      </c>
      <c r="AE29" s="25">
        <f>[5]Sep10!$AC$1</f>
        <v>0</v>
      </c>
      <c r="AF29" s="25">
        <f>[6]Sep10!$AC$1</f>
        <v>0</v>
      </c>
      <c r="AG29" s="25">
        <f>[7]Sep10!$Z$1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[4]Oct10!$AC$1</f>
        <v>0</v>
      </c>
      <c r="AP29" s="25">
        <f>[5]Oct10!$AC$1</f>
        <v>0</v>
      </c>
      <c r="AQ29" s="25">
        <f>[6]Oct10!$AC$1</f>
        <v>0</v>
      </c>
      <c r="AR29" s="25">
        <f>[7]Oct10!$Z$1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[4]Nov10!$AC$1</f>
        <v>0</v>
      </c>
      <c r="BA29" s="25">
        <f>[5]Nov10!$AC$1</f>
        <v>0</v>
      </c>
      <c r="BB29" s="25">
        <f>[6]Nov10!$AC$1</f>
        <v>0</v>
      </c>
      <c r="BC29" s="25">
        <f>[7]Nov10!$Z$1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[4]Dec10!$AC$1</f>
        <v>0</v>
      </c>
      <c r="BL29" s="25">
        <f>[5]Dec10!$AC$1</f>
        <v>0</v>
      </c>
      <c r="BM29" s="25">
        <f>[6]Dec10!$AC$1</f>
        <v>0</v>
      </c>
      <c r="BN29" s="25">
        <f>[7]Dec10!$Z$1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[4]Jan11!$AC$1</f>
        <v>0</v>
      </c>
      <c r="BW29" s="25">
        <f>[5]Jan11!$AC$1</f>
        <v>0</v>
      </c>
      <c r="BX29" s="25">
        <f>[6]Jan11!$AC$1</f>
        <v>0</v>
      </c>
      <c r="BY29" s="25">
        <f>[7]Jan11!$Z$1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[4]Feb11!$AC$1</f>
        <v>0</v>
      </c>
      <c r="CH29" s="25">
        <f>[5]Feb11!$AC$1</f>
        <v>0</v>
      </c>
      <c r="CI29" s="25">
        <f>[6]Feb11!$AC$1</f>
        <v>0</v>
      </c>
      <c r="CJ29" s="25">
        <f>[7]Feb11!$Z$1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[4]Mar11!$AC$1</f>
        <v>0</v>
      </c>
      <c r="CS29" s="25">
        <f>[5]Mar11!$AC$1</f>
        <v>0</v>
      </c>
      <c r="CT29" s="25">
        <f>[6]Mar11!$AC$1</f>
        <v>0</v>
      </c>
      <c r="CU29" s="25">
        <f>[7]Mar11!$Z$1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[4]Apr11!$AC$1</f>
        <v>0</v>
      </c>
      <c r="DD29" s="25">
        <f>[5]Apr11!$AC$1</f>
        <v>0</v>
      </c>
      <c r="DE29" s="25">
        <f>[6]Apr11!$AC$1</f>
        <v>0</v>
      </c>
      <c r="DF29" s="25">
        <f>[7]Apr11!$Z$1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[4]May11!$AC$1</f>
        <v>0</v>
      </c>
      <c r="DO29" s="25">
        <f>[5]May11!$AC$1</f>
        <v>0</v>
      </c>
      <c r="DP29" s="25">
        <f>[6]May11!$AC$1</f>
        <v>0</v>
      </c>
      <c r="DQ29" s="25">
        <f>[7]May11!$Z$1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[4]Jun11!$AC$1</f>
        <v>0</v>
      </c>
      <c r="DZ29" s="25">
        <f>[5]Jun11!$AC$1</f>
        <v>0</v>
      </c>
      <c r="EA29" s="25">
        <f>[6]Jun11!$AC$1</f>
        <v>0</v>
      </c>
      <c r="EB29" s="25">
        <f>[7]Jun11!$Z$1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[4]Jul10!$AL$1</f>
        <v>0</v>
      </c>
      <c r="I31" s="25">
        <f>[5]Jul10!$AL$1</f>
        <v>0</v>
      </c>
      <c r="J31" s="25">
        <f>[6]Jul10!$AL$1</f>
        <v>0</v>
      </c>
      <c r="K31" s="25">
        <f>[7]Jul10!$AI$1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[4]Aug10!$AL$1</f>
        <v>0</v>
      </c>
      <c r="T31" s="25">
        <f>[5]Aug10!$AL$1</f>
        <v>0</v>
      </c>
      <c r="U31" s="25">
        <f>[6]Aug10!$AL$1</f>
        <v>0</v>
      </c>
      <c r="V31" s="25">
        <f>[7]Aug10!$AI$1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[4]Sep10!$AL$1</f>
        <v>0</v>
      </c>
      <c r="AE31" s="25">
        <f>[5]Sep10!$AL$1</f>
        <v>0</v>
      </c>
      <c r="AF31" s="25">
        <f>[6]Sep10!$AL$1</f>
        <v>0</v>
      </c>
      <c r="AG31" s="25">
        <f>[7]Sep10!$AI$1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[4]Oct10!$AL$1</f>
        <v>0</v>
      </c>
      <c r="AP31" s="25">
        <f>[5]Oct10!$AL$1</f>
        <v>0</v>
      </c>
      <c r="AQ31" s="25">
        <f>[6]Oct10!$AL$1</f>
        <v>0</v>
      </c>
      <c r="AR31" s="25">
        <f>[7]Oct10!$AI$1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[4]Nov10!$AL$1</f>
        <v>0</v>
      </c>
      <c r="BA31" s="25">
        <f>[5]Nov10!$AL$1</f>
        <v>0</v>
      </c>
      <c r="BB31" s="25">
        <f>[6]Nov10!$AL$1</f>
        <v>0</v>
      </c>
      <c r="BC31" s="25">
        <f>[7]Nov10!$AI$1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[4]Dec10!$AL$1</f>
        <v>0</v>
      </c>
      <c r="BL31" s="25">
        <f>[5]Dec10!$AL$1</f>
        <v>0</v>
      </c>
      <c r="BM31" s="25">
        <f>[6]Dec10!$AL$1</f>
        <v>0</v>
      </c>
      <c r="BN31" s="25">
        <f>[7]Dec10!$AI$1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[4]Jan11!$AL$1</f>
        <v>0</v>
      </c>
      <c r="BW31" s="25">
        <f>[5]Jan11!$AL$1</f>
        <v>0</v>
      </c>
      <c r="BX31" s="25">
        <f>[6]Jan11!$AL$1</f>
        <v>0</v>
      </c>
      <c r="BY31" s="25">
        <f>[7]Jan11!$AI$1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[4]Feb11!$AL$1</f>
        <v>0</v>
      </c>
      <c r="CH31" s="25">
        <f>[5]Feb11!$AL$1</f>
        <v>0</v>
      </c>
      <c r="CI31" s="25">
        <f>[6]Feb11!$AL$1</f>
        <v>0</v>
      </c>
      <c r="CJ31" s="25">
        <f>[7]Feb11!$AI$1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[4]Mar11!$AL$1</f>
        <v>0</v>
      </c>
      <c r="CS31" s="25">
        <f>[5]Mar11!$AL$1</f>
        <v>0</v>
      </c>
      <c r="CT31" s="25">
        <f>[6]Mar11!$AL$1</f>
        <v>0</v>
      </c>
      <c r="CU31" s="25">
        <f>[7]Mar11!$AI$1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[4]Apr11!$AL$1</f>
        <v>0</v>
      </c>
      <c r="DD31" s="25">
        <f>[5]Apr11!$AL$1</f>
        <v>0</v>
      </c>
      <c r="DE31" s="25">
        <f>[6]Apr11!$AL$1</f>
        <v>0</v>
      </c>
      <c r="DF31" s="25">
        <f>[7]Apr11!$AI$1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[4]May11!$AL$1</f>
        <v>0</v>
      </c>
      <c r="DO31" s="25">
        <f>[5]May11!$AL$1</f>
        <v>0</v>
      </c>
      <c r="DP31" s="25">
        <f>[6]May11!$AL$1</f>
        <v>0</v>
      </c>
      <c r="DQ31" s="25">
        <f>[7]May11!$AI$1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[4]Jun11!$AL$1</f>
        <v>0</v>
      </c>
      <c r="DZ31" s="25">
        <f>[5]Jun11!$AL$1</f>
        <v>0</v>
      </c>
      <c r="EA31" s="25">
        <f>[6]Jun11!$AL$1</f>
        <v>0</v>
      </c>
      <c r="EB31" s="25">
        <f>[7]Jun11!$AI$1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[3]Jul10!$V$1</f>
        <v>0</v>
      </c>
      <c r="G32" s="25">
        <f>-[2]Jul10!$AK$1</f>
        <v>0</v>
      </c>
      <c r="H32" s="25">
        <f>-[4]Jul10!$O$1+[4]Jul10!$AJ$1</f>
        <v>0</v>
      </c>
      <c r="I32" s="25">
        <f>-[5]Jul10!$O$1+[5]Jul10!$AJ$1</f>
        <v>0</v>
      </c>
      <c r="J32" s="25">
        <f>-[6]Jul10!$O$1+[6]Jul10!$AJ$1</f>
        <v>0</v>
      </c>
      <c r="K32" s="25">
        <f>[7]Jul10!$AG$1</f>
        <v>0</v>
      </c>
      <c r="L32" s="25"/>
      <c r="N32" s="24"/>
      <c r="O32" s="25">
        <f t="shared" si="1"/>
        <v>0</v>
      </c>
      <c r="P32" s="24"/>
      <c r="Q32" s="25">
        <f>[3]Aug10!$V$1</f>
        <v>0</v>
      </c>
      <c r="R32" s="25">
        <f>-[2]Aug10!$AK$1</f>
        <v>0</v>
      </c>
      <c r="S32" s="25">
        <f>-[4]Aug10!$O$1+[4]Aug10!$AJ$1</f>
        <v>0</v>
      </c>
      <c r="T32" s="25">
        <f>-[5]Aug10!$O$1+[5]Aug10!$AJ$1</f>
        <v>0</v>
      </c>
      <c r="U32" s="25">
        <f>-[6]Aug10!$O$1+[6]Aug10!$AJ$1</f>
        <v>0</v>
      </c>
      <c r="V32" s="25">
        <f>[7]Aug10!$AG$1</f>
        <v>0</v>
      </c>
      <c r="W32" s="25"/>
      <c r="X32" s="25"/>
      <c r="Y32" s="15"/>
      <c r="Z32" s="25">
        <f t="shared" si="2"/>
        <v>0</v>
      </c>
      <c r="AA32" s="24"/>
      <c r="AB32" s="25">
        <f>[3]Sep10!$V$1</f>
        <v>0</v>
      </c>
      <c r="AC32" s="25">
        <f>-[2]Sep10!$AK$1</f>
        <v>0</v>
      </c>
      <c r="AD32" s="25">
        <f>-[4]Sep10!$O$1+[4]Sep10!$AJ$1</f>
        <v>0</v>
      </c>
      <c r="AE32" s="25">
        <f>-[5]Sep10!$O$1+[5]Sep10!$AJ$1</f>
        <v>0</v>
      </c>
      <c r="AF32" s="25">
        <f>-[6]Sep10!$O$1+[6]Sep10!$AJ$1</f>
        <v>0</v>
      </c>
      <c r="AG32" s="25">
        <f>[7]Sep10!$AG$1</f>
        <v>0</v>
      </c>
      <c r="AH32" s="25"/>
      <c r="AI32" s="25"/>
      <c r="AJ32" s="15"/>
      <c r="AK32" s="25">
        <f t="shared" si="3"/>
        <v>0</v>
      </c>
      <c r="AL32" s="24"/>
      <c r="AM32" s="25">
        <f>[3]Oct10!$V$1</f>
        <v>0</v>
      </c>
      <c r="AN32" s="25">
        <f>-[2]Oct10!$AK$1</f>
        <v>0</v>
      </c>
      <c r="AO32" s="25">
        <f>-[4]Oct10!$O$1+[4]Oct10!$AJ$1</f>
        <v>0</v>
      </c>
      <c r="AP32" s="25">
        <f>-[5]Oct10!$O$1+[5]Oct10!$AJ$1</f>
        <v>0</v>
      </c>
      <c r="AQ32" s="25">
        <f>-[6]Oct10!$O$1+[6]Oct10!$AJ$1</f>
        <v>0</v>
      </c>
      <c r="AR32" s="25">
        <f>[7]Oct10!$AG$1</f>
        <v>0</v>
      </c>
      <c r="AS32" s="25"/>
      <c r="AT32" s="25"/>
      <c r="AU32" s="15"/>
      <c r="AV32" s="25">
        <f t="shared" si="4"/>
        <v>0</v>
      </c>
      <c r="AW32" s="24"/>
      <c r="AX32" s="25">
        <f>[3]Nov10!$V$1</f>
        <v>0</v>
      </c>
      <c r="AY32" s="25">
        <f>-[2]Nov10!$AK$1</f>
        <v>0</v>
      </c>
      <c r="AZ32" s="25">
        <f>-[4]Nov10!$O$1+[4]Nov10!$AJ$1</f>
        <v>0</v>
      </c>
      <c r="BA32" s="25">
        <f>-[5]Nov10!$O$1+[5]Nov10!$AJ$1</f>
        <v>0</v>
      </c>
      <c r="BB32" s="25">
        <f>-[6]Nov10!$O$1+[6]Nov10!$AJ$1</f>
        <v>0</v>
      </c>
      <c r="BC32" s="25">
        <f>[7]Nov10!$AG$1</f>
        <v>0</v>
      </c>
      <c r="BD32" s="25"/>
      <c r="BE32" s="25"/>
      <c r="BF32" s="15"/>
      <c r="BG32" s="25">
        <f t="shared" si="5"/>
        <v>0</v>
      </c>
      <c r="BH32" s="24"/>
      <c r="BI32" s="25">
        <f>[3]Dec10!$V$1</f>
        <v>0</v>
      </c>
      <c r="BJ32" s="25">
        <f>-[2]Dec10!$AK$1</f>
        <v>0</v>
      </c>
      <c r="BK32" s="25">
        <f>-[4]Dec10!$O$1+[4]Dec10!$AJ$1</f>
        <v>0</v>
      </c>
      <c r="BL32" s="25">
        <f>-[5]Dec10!$O$1+[5]Dec10!$AJ$1</f>
        <v>0</v>
      </c>
      <c r="BM32" s="25">
        <f>-[6]Dec10!$O$1+[6]Dec10!$AJ$1</f>
        <v>0</v>
      </c>
      <c r="BN32" s="25">
        <f>[7]Dec10!$AG$1</f>
        <v>0</v>
      </c>
      <c r="BO32" s="25"/>
      <c r="BP32" s="25"/>
      <c r="BQ32" s="15"/>
      <c r="BR32" s="25">
        <f t="shared" si="6"/>
        <v>0</v>
      </c>
      <c r="BS32" s="24"/>
      <c r="BT32" s="25">
        <f>[3]Jan11!$V$1</f>
        <v>0</v>
      </c>
      <c r="BU32" s="25">
        <f>-[2]Jan11!$AK$1</f>
        <v>0</v>
      </c>
      <c r="BV32" s="25">
        <f>-[4]Jan11!$O$1+[4]Jan11!$AJ$1</f>
        <v>0</v>
      </c>
      <c r="BW32" s="25">
        <f>-[5]Jan11!$O$1+[5]Jan11!$AJ$1</f>
        <v>0</v>
      </c>
      <c r="BX32" s="25">
        <f>-[6]Jan11!$O$1+[6]Jan11!$AJ$1</f>
        <v>0</v>
      </c>
      <c r="BY32" s="25">
        <f>[7]Jan11!$AG$1</f>
        <v>0</v>
      </c>
      <c r="BZ32" s="25"/>
      <c r="CA32" s="25"/>
      <c r="CB32" s="15"/>
      <c r="CC32" s="25">
        <f t="shared" si="7"/>
        <v>0</v>
      </c>
      <c r="CD32" s="24"/>
      <c r="CE32" s="25">
        <f>[3]Feb11!$V$1</f>
        <v>0</v>
      </c>
      <c r="CF32" s="25">
        <f>-[2]Feb11!$AK$1</f>
        <v>0</v>
      </c>
      <c r="CG32" s="25">
        <f>-[4]Feb11!$O$1+[4]Feb11!$AJ$1</f>
        <v>0</v>
      </c>
      <c r="CH32" s="25">
        <f>-[5]Feb11!$O$1+[5]Feb11!$AJ$1</f>
        <v>0</v>
      </c>
      <c r="CI32" s="25">
        <f>-[6]Feb11!$O$1+[6]Feb11!$AJ$1</f>
        <v>0</v>
      </c>
      <c r="CJ32" s="25">
        <f>[7]Feb11!$AG$1</f>
        <v>0</v>
      </c>
      <c r="CK32" s="25"/>
      <c r="CL32" s="25"/>
      <c r="CM32" s="15"/>
      <c r="CN32" s="25">
        <f t="shared" si="8"/>
        <v>0</v>
      </c>
      <c r="CO32" s="24"/>
      <c r="CP32" s="25">
        <f>[3]Mar11!$V$1</f>
        <v>0</v>
      </c>
      <c r="CQ32" s="25">
        <f>-[2]Mar11!$AK$1</f>
        <v>0</v>
      </c>
      <c r="CR32" s="25">
        <f>-[4]Mar11!$O$1+[4]Mar11!$AJ$1</f>
        <v>0</v>
      </c>
      <c r="CS32" s="25">
        <f>-[5]Mar11!$O$1+[5]Mar11!$AJ$1</f>
        <v>0</v>
      </c>
      <c r="CT32" s="25">
        <f>-[6]Mar11!$O$1+[6]Mar11!$AJ$1</f>
        <v>0</v>
      </c>
      <c r="CU32" s="25">
        <f>[7]Mar11!$AG$1</f>
        <v>0</v>
      </c>
      <c r="CV32" s="25"/>
      <c r="CW32" s="25"/>
      <c r="CX32" s="15"/>
      <c r="CY32" s="25">
        <f t="shared" si="9"/>
        <v>0</v>
      </c>
      <c r="CZ32" s="24"/>
      <c r="DA32" s="25">
        <f>[3]Apr11!$V$1</f>
        <v>0</v>
      </c>
      <c r="DB32" s="25">
        <f>-[2]Apr11!$AK$1</f>
        <v>0</v>
      </c>
      <c r="DC32" s="25">
        <f>-[4]Apr11!$O$1+[4]Apr11!$AJ$1</f>
        <v>0</v>
      </c>
      <c r="DD32" s="25">
        <f>-[5]Apr11!$O$1+[5]Apr11!$AJ$1</f>
        <v>0</v>
      </c>
      <c r="DE32" s="25">
        <f>-[6]Apr11!$O$1+[6]Apr11!$AJ$1</f>
        <v>0</v>
      </c>
      <c r="DF32" s="25">
        <f>[7]Apr11!$AG$1</f>
        <v>0</v>
      </c>
      <c r="DG32" s="25"/>
      <c r="DH32" s="25"/>
      <c r="DI32" s="15"/>
      <c r="DJ32" s="25">
        <f t="shared" si="10"/>
        <v>0</v>
      </c>
      <c r="DK32" s="24"/>
      <c r="DL32" s="25">
        <f>[3]May11!$V$1</f>
        <v>0</v>
      </c>
      <c r="DM32" s="25">
        <f>-[2]May11!$AK$1</f>
        <v>0</v>
      </c>
      <c r="DN32" s="25">
        <f>-[4]May11!$O$1+[4]May11!$AJ$1</f>
        <v>0</v>
      </c>
      <c r="DO32" s="25">
        <f>-[5]May11!$O$1+[5]May11!$AJ$1</f>
        <v>0</v>
      </c>
      <c r="DP32" s="25">
        <f>-[6]May11!$O$1+[6]May11!$AJ$1</f>
        <v>0</v>
      </c>
      <c r="DQ32" s="25">
        <f>[7]May11!$AG$1</f>
        <v>0</v>
      </c>
      <c r="DR32" s="25"/>
      <c r="DS32" s="25"/>
      <c r="DT32" s="15"/>
      <c r="DU32" s="25">
        <f t="shared" si="11"/>
        <v>0</v>
      </c>
      <c r="DV32" s="24"/>
      <c r="DW32" s="25">
        <f>[3]Jun11!$V$1</f>
        <v>0</v>
      </c>
      <c r="DX32" s="25">
        <f>-[2]Jun11!$AK$1</f>
        <v>0</v>
      </c>
      <c r="DY32" s="25">
        <f>-[4]Jun11!$O$1+[4]Jun11!$AJ$1</f>
        <v>0</v>
      </c>
      <c r="DZ32" s="25">
        <f>-[5]Jun11!$O$1+[5]Jun11!$AJ$1</f>
        <v>0</v>
      </c>
      <c r="EA32" s="25">
        <f>-[6]Jun11!$O$1+[6]Jun11!$AJ$1</f>
        <v>0</v>
      </c>
      <c r="EB32" s="25">
        <f>[7]Jun11!$AG$1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-[3]Jul10!$G$1</f>
        <v>0</v>
      </c>
      <c r="G33" s="25">
        <f>[2]Jul10!$G$1</f>
        <v>0</v>
      </c>
      <c r="H33" s="25">
        <f>-[4]Jul10!$N$1+[4]Jul10!$AI$1</f>
        <v>0</v>
      </c>
      <c r="I33" s="25">
        <f>-[5]Jul10!$N$1+[5]Jul10!$AI$1</f>
        <v>0</v>
      </c>
      <c r="J33" s="25">
        <f>-[6]Jul10!$N$1+[6]Jul10!$AI$1</f>
        <v>0</v>
      </c>
      <c r="K33" s="25">
        <f>[7]Jul10!$AF$1</f>
        <v>0</v>
      </c>
      <c r="L33" s="25"/>
      <c r="N33" s="24"/>
      <c r="O33" s="25">
        <f t="shared" si="1"/>
        <v>0</v>
      </c>
      <c r="P33" s="24"/>
      <c r="Q33" s="25">
        <f>-[3]Aug10!$G$1</f>
        <v>0</v>
      </c>
      <c r="R33" s="25">
        <f>[2]Aug10!$G$1</f>
        <v>0</v>
      </c>
      <c r="S33" s="25">
        <f>-[4]Aug10!$N$1+[4]Aug10!$AI$1</f>
        <v>0</v>
      </c>
      <c r="T33" s="25">
        <f>-[5]Aug10!$N$1+[5]Aug10!$AI$1</f>
        <v>0</v>
      </c>
      <c r="U33" s="25">
        <f>-[6]Aug10!$N$1+[6]Aug10!$AI$1</f>
        <v>0</v>
      </c>
      <c r="V33" s="25">
        <f>[7]Aug10!$AF$1</f>
        <v>0</v>
      </c>
      <c r="W33" s="25"/>
      <c r="X33" s="25"/>
      <c r="Y33" s="15"/>
      <c r="Z33" s="25">
        <f t="shared" si="2"/>
        <v>0</v>
      </c>
      <c r="AA33" s="24"/>
      <c r="AB33" s="25">
        <f>-[3]Sep10!$G$1</f>
        <v>0</v>
      </c>
      <c r="AC33" s="25">
        <f>[2]Sep10!$G$1</f>
        <v>0</v>
      </c>
      <c r="AD33" s="25">
        <f>-[4]Sep10!$N$1+[4]Sep10!$AI$1</f>
        <v>0</v>
      </c>
      <c r="AE33" s="25">
        <f>-[5]Sep10!$N$1+[5]Sep10!$AI$1</f>
        <v>0</v>
      </c>
      <c r="AF33" s="25">
        <f>-[6]Sep10!$N$1+[6]Sep10!$AI$1</f>
        <v>0</v>
      </c>
      <c r="AG33" s="25">
        <f>[7]Sep10!$AF$1</f>
        <v>0</v>
      </c>
      <c r="AH33" s="25"/>
      <c r="AI33" s="25"/>
      <c r="AJ33" s="15"/>
      <c r="AK33" s="25">
        <f t="shared" si="3"/>
        <v>0</v>
      </c>
      <c r="AL33" s="24"/>
      <c r="AM33" s="25">
        <f>-[3]Oct10!$G$1</f>
        <v>0</v>
      </c>
      <c r="AN33" s="25">
        <f>[2]Oct10!$G$1</f>
        <v>0</v>
      </c>
      <c r="AO33" s="25">
        <f>-[4]Oct10!$N$1+[4]Oct10!$AI$1</f>
        <v>0</v>
      </c>
      <c r="AP33" s="25">
        <f>-[5]Oct10!$N$1+[5]Oct10!$AI$1</f>
        <v>0</v>
      </c>
      <c r="AQ33" s="25">
        <f>-[6]Oct10!$N$1+[6]Oct10!$AI$1</f>
        <v>0</v>
      </c>
      <c r="AR33" s="25">
        <f>[7]Oct10!$AF$1</f>
        <v>0</v>
      </c>
      <c r="AS33" s="25"/>
      <c r="AT33" s="25"/>
      <c r="AU33" s="15"/>
      <c r="AV33" s="25">
        <f t="shared" si="4"/>
        <v>0</v>
      </c>
      <c r="AW33" s="24"/>
      <c r="AX33" s="25">
        <f>-[3]Nov10!$G$1</f>
        <v>0</v>
      </c>
      <c r="AY33" s="25">
        <f>[2]Nov10!$G$1</f>
        <v>0</v>
      </c>
      <c r="AZ33" s="25">
        <f>-[4]Nov10!$N$1+[4]Nov10!$AI$1</f>
        <v>0</v>
      </c>
      <c r="BA33" s="25">
        <f>-[5]Nov10!$N$1+[5]Nov10!$AI$1</f>
        <v>0</v>
      </c>
      <c r="BB33" s="25">
        <f>-[6]Nov10!$N$1+[6]Nov10!$AI$1</f>
        <v>0</v>
      </c>
      <c r="BC33" s="25">
        <f>[7]Nov10!$AF$1</f>
        <v>0</v>
      </c>
      <c r="BD33" s="25"/>
      <c r="BE33" s="25"/>
      <c r="BF33" s="15"/>
      <c r="BG33" s="25">
        <f t="shared" si="5"/>
        <v>0</v>
      </c>
      <c r="BH33" s="24"/>
      <c r="BI33" s="25">
        <f>-[3]Dec10!$G$1</f>
        <v>0</v>
      </c>
      <c r="BJ33" s="25">
        <f>[2]Dec10!$G$1</f>
        <v>0</v>
      </c>
      <c r="BK33" s="25">
        <f>-[4]Dec10!$N$1+[4]Dec10!$AI$1</f>
        <v>0</v>
      </c>
      <c r="BL33" s="25">
        <f>-[5]Dec10!$N$1+[5]Dec10!$AI$1</f>
        <v>0</v>
      </c>
      <c r="BM33" s="25">
        <f>-[6]Dec10!$N$1+[6]Dec10!$AI$1</f>
        <v>0</v>
      </c>
      <c r="BN33" s="25">
        <f>[7]Dec10!$AF$1</f>
        <v>0</v>
      </c>
      <c r="BO33" s="25"/>
      <c r="BP33" s="25"/>
      <c r="BQ33" s="15"/>
      <c r="BR33" s="25">
        <f t="shared" si="6"/>
        <v>0</v>
      </c>
      <c r="BS33" s="24"/>
      <c r="BT33" s="25">
        <f>-[3]Jan11!$G$1</f>
        <v>0</v>
      </c>
      <c r="BU33" s="25">
        <f>[2]Jan11!$G$1</f>
        <v>0</v>
      </c>
      <c r="BV33" s="25">
        <f>-[4]Jan11!$N$1+[4]Jan11!$AI$1</f>
        <v>0</v>
      </c>
      <c r="BW33" s="25">
        <f>-[5]Jan11!$N$1+[5]Jan11!$AI$1</f>
        <v>0</v>
      </c>
      <c r="BX33" s="25">
        <f>-[6]Jan11!$N$1+[6]Jan11!$AI$1</f>
        <v>0</v>
      </c>
      <c r="BY33" s="25">
        <f>[7]Jan11!$AF$1</f>
        <v>0</v>
      </c>
      <c r="BZ33" s="25"/>
      <c r="CA33" s="25"/>
      <c r="CB33" s="15"/>
      <c r="CC33" s="25">
        <f t="shared" si="7"/>
        <v>0</v>
      </c>
      <c r="CD33" s="24"/>
      <c r="CE33" s="25">
        <f>-[3]Feb11!$G$1</f>
        <v>0</v>
      </c>
      <c r="CF33" s="25">
        <f>[2]Feb11!$G$1</f>
        <v>0</v>
      </c>
      <c r="CG33" s="25">
        <f>-[4]Feb11!$N$1+[4]Feb11!$AI$1</f>
        <v>0</v>
      </c>
      <c r="CH33" s="25">
        <f>-[5]Feb11!$N$1+[5]Feb11!$AI$1</f>
        <v>0</v>
      </c>
      <c r="CI33" s="25">
        <f>-[6]Feb11!$N$1+[6]Feb11!$AI$1</f>
        <v>0</v>
      </c>
      <c r="CJ33" s="25">
        <f>[7]Feb11!$AF$1</f>
        <v>0</v>
      </c>
      <c r="CK33" s="25"/>
      <c r="CL33" s="25"/>
      <c r="CM33" s="15"/>
      <c r="CN33" s="25">
        <f t="shared" si="8"/>
        <v>0</v>
      </c>
      <c r="CO33" s="24"/>
      <c r="CP33" s="25">
        <f>-[3]Mar11!$G$1</f>
        <v>0</v>
      </c>
      <c r="CQ33" s="25">
        <f>[2]Mar11!$G$1</f>
        <v>0</v>
      </c>
      <c r="CR33" s="25">
        <f>-[4]Mar11!$N$1+[4]Mar11!$AI$1</f>
        <v>0</v>
      </c>
      <c r="CS33" s="25">
        <f>-[5]Mar11!$N$1+[5]Mar11!$AI$1</f>
        <v>0</v>
      </c>
      <c r="CT33" s="25">
        <f>-[6]Mar11!$N$1+[6]Mar11!$AI$1</f>
        <v>0</v>
      </c>
      <c r="CU33" s="25">
        <f>[7]Mar11!$AF$1</f>
        <v>0</v>
      </c>
      <c r="CV33" s="25"/>
      <c r="CW33" s="25"/>
      <c r="CX33" s="15"/>
      <c r="CY33" s="25">
        <f t="shared" si="9"/>
        <v>0</v>
      </c>
      <c r="CZ33" s="24"/>
      <c r="DA33" s="25">
        <f>-[3]Apr11!$G$1</f>
        <v>0</v>
      </c>
      <c r="DB33" s="25">
        <f>[2]Apr11!$G$1</f>
        <v>0</v>
      </c>
      <c r="DC33" s="25">
        <f>-[4]Apr11!$N$1+[4]Apr11!$AI$1</f>
        <v>0</v>
      </c>
      <c r="DD33" s="25">
        <f>-[5]Apr11!$N$1+[5]Apr11!$AI$1</f>
        <v>0</v>
      </c>
      <c r="DE33" s="25">
        <f>-[6]Apr11!$N$1+[6]Apr11!$AI$1</f>
        <v>0</v>
      </c>
      <c r="DF33" s="25">
        <f>[7]Apr11!$AF$1</f>
        <v>0</v>
      </c>
      <c r="DG33" s="25"/>
      <c r="DH33" s="25"/>
      <c r="DI33" s="15"/>
      <c r="DJ33" s="25">
        <f t="shared" si="10"/>
        <v>0</v>
      </c>
      <c r="DK33" s="24"/>
      <c r="DL33" s="25">
        <f>-[3]May11!$G$1</f>
        <v>0</v>
      </c>
      <c r="DM33" s="25">
        <f>[2]May11!$G$1</f>
        <v>0</v>
      </c>
      <c r="DN33" s="25">
        <f>-[4]May11!$N$1+[4]May11!$AI$1</f>
        <v>0</v>
      </c>
      <c r="DO33" s="25">
        <f>-[5]May11!$N$1+[5]May11!$AI$1</f>
        <v>0</v>
      </c>
      <c r="DP33" s="25">
        <f>-[6]May11!$N$1+[6]May11!$AI$1</f>
        <v>0</v>
      </c>
      <c r="DQ33" s="25">
        <f>[7]May11!$AF$1</f>
        <v>0</v>
      </c>
      <c r="DR33" s="25"/>
      <c r="DS33" s="25"/>
      <c r="DT33" s="15"/>
      <c r="DU33" s="25">
        <f t="shared" si="11"/>
        <v>0</v>
      </c>
      <c r="DV33" s="24"/>
      <c r="DW33" s="25">
        <f>-[3]Jun11!$G$1</f>
        <v>0</v>
      </c>
      <c r="DX33" s="25">
        <f>[2]Jun11!$G$1</f>
        <v>0</v>
      </c>
      <c r="DY33" s="25">
        <f>-[4]Jun11!$N$1+[4]Jun11!$AI$1</f>
        <v>0</v>
      </c>
      <c r="DZ33" s="25">
        <f>-[5]Jun11!$N$1+[5]Jun11!$AI$1</f>
        <v>0</v>
      </c>
      <c r="EA33" s="25">
        <f>-[6]Jun11!$N$1+[6]Jun11!$AI$1</f>
        <v>0</v>
      </c>
      <c r="EB33" s="25">
        <f>[7]Jun11!$AF$1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[4]Jul10!$AH$1</f>
        <v>0</v>
      </c>
      <c r="I34" s="25">
        <f>[5]Jul10!$AH$1</f>
        <v>0</v>
      </c>
      <c r="J34" s="25">
        <f>[6]Jul10!$AH$1</f>
        <v>0</v>
      </c>
      <c r="K34" s="25">
        <f>[7]Jul10!$AE$1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[4]Aug10!$AH$1</f>
        <v>0</v>
      </c>
      <c r="T34" s="25">
        <f>[5]Aug10!$AH$1</f>
        <v>0</v>
      </c>
      <c r="U34" s="25">
        <f>[6]Aug10!$AH$1</f>
        <v>0</v>
      </c>
      <c r="V34" s="25">
        <f>[7]Aug10!$AE$1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[4]Sep10!$AH$1</f>
        <v>0</v>
      </c>
      <c r="AE34" s="25">
        <f>[5]Sep10!$AH$1</f>
        <v>0</v>
      </c>
      <c r="AF34" s="25">
        <f>[6]Sep10!$AH$1</f>
        <v>0</v>
      </c>
      <c r="AG34" s="25">
        <f>[7]Sep10!$AE$1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[4]Oct10!$AH$1</f>
        <v>0</v>
      </c>
      <c r="AP34" s="25">
        <f>[5]Oct10!$AH$1</f>
        <v>0</v>
      </c>
      <c r="AQ34" s="25">
        <f>[6]Oct10!$AH$1</f>
        <v>0</v>
      </c>
      <c r="AR34" s="25">
        <f>[7]Oct10!$AE$1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[4]Nov10!$AH$1</f>
        <v>0</v>
      </c>
      <c r="BA34" s="25">
        <f>[5]Nov10!$AH$1</f>
        <v>0</v>
      </c>
      <c r="BB34" s="25">
        <f>[6]Nov10!$AH$1</f>
        <v>0</v>
      </c>
      <c r="BC34" s="25">
        <f>[7]Nov10!$AE$1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[4]Dec10!$AH$1</f>
        <v>0</v>
      </c>
      <c r="BL34" s="25">
        <f>[5]Dec10!$AH$1</f>
        <v>0</v>
      </c>
      <c r="BM34" s="25">
        <f>[6]Dec10!$AH$1</f>
        <v>0</v>
      </c>
      <c r="BN34" s="25">
        <f>[7]Dec10!$AE$1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[4]Jan11!$AH$1</f>
        <v>0</v>
      </c>
      <c r="BW34" s="25">
        <f>[5]Jan11!$AH$1</f>
        <v>0</v>
      </c>
      <c r="BX34" s="25">
        <f>[6]Jan11!$AH$1</f>
        <v>0</v>
      </c>
      <c r="BY34" s="25">
        <f>[7]Jan11!$AE$1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[4]Feb11!$AH$1</f>
        <v>0</v>
      </c>
      <c r="CH34" s="25">
        <f>[5]Feb11!$AH$1</f>
        <v>0</v>
      </c>
      <c r="CI34" s="25">
        <f>[6]Feb11!$AH$1</f>
        <v>0</v>
      </c>
      <c r="CJ34" s="25">
        <f>[7]Feb11!$AE$1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[4]Mar11!$AH$1</f>
        <v>0</v>
      </c>
      <c r="CS34" s="25">
        <f>[5]Mar11!$AH$1</f>
        <v>0</v>
      </c>
      <c r="CT34" s="25">
        <f>[6]Mar11!$AH$1</f>
        <v>0</v>
      </c>
      <c r="CU34" s="25">
        <f>[7]Mar11!$AE$1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[4]Apr11!$AH$1</f>
        <v>0</v>
      </c>
      <c r="DD34" s="25">
        <f>[5]Apr11!$AH$1</f>
        <v>0</v>
      </c>
      <c r="DE34" s="25">
        <f>[6]Apr11!$AH$1</f>
        <v>0</v>
      </c>
      <c r="DF34" s="25">
        <f>[7]Apr11!$AE$1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[4]May11!$AH$1</f>
        <v>0</v>
      </c>
      <c r="DO34" s="25">
        <f>[5]May11!$AH$1</f>
        <v>0</v>
      </c>
      <c r="DP34" s="25">
        <f>[6]May11!$AH$1</f>
        <v>0</v>
      </c>
      <c r="DQ34" s="25">
        <f>[7]May11!$AE$1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[4]Jun11!$AH$1</f>
        <v>0</v>
      </c>
      <c r="DZ34" s="25">
        <f>[5]Jun11!$AH$1</f>
        <v>0</v>
      </c>
      <c r="EA34" s="25">
        <f>[6]Jun11!$AH$1</f>
        <v>0</v>
      </c>
      <c r="EB34" s="25">
        <f>[7]Jun11!$AE$1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[4]Jul10!$AK$1</f>
        <v>0</v>
      </c>
      <c r="I35" s="25">
        <f>[5]Jul10!$AK$1</f>
        <v>0</v>
      </c>
      <c r="J35" s="25">
        <f>[6]Jul10!$AK$1</f>
        <v>0</v>
      </c>
      <c r="K35" s="25">
        <f>[7]Jul10!$AH$1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[4]Aug10!$AK$1</f>
        <v>0</v>
      </c>
      <c r="T35" s="25">
        <f>[5]Aug10!$AK$1</f>
        <v>0</v>
      </c>
      <c r="U35" s="25">
        <f>[6]Aug10!$AK$1</f>
        <v>0</v>
      </c>
      <c r="V35" s="25">
        <f>[7]Aug10!$AH$1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[4]Sep10!$AK$1</f>
        <v>0</v>
      </c>
      <c r="AE35" s="25">
        <f>[5]Sep10!$AK$1</f>
        <v>0</v>
      </c>
      <c r="AF35" s="25">
        <f>[6]Sep10!$AK$1</f>
        <v>0</v>
      </c>
      <c r="AG35" s="25">
        <f>[7]Sep10!$AH$1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[4]Oct10!$AK$1</f>
        <v>0</v>
      </c>
      <c r="AP35" s="25">
        <f>[5]Oct10!$AK$1</f>
        <v>0</v>
      </c>
      <c r="AQ35" s="25">
        <f>[6]Oct10!$AK$1</f>
        <v>0</v>
      </c>
      <c r="AR35" s="25">
        <f>[7]Oct10!$AH$1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[4]Nov10!$AK$1</f>
        <v>0</v>
      </c>
      <c r="BA35" s="25">
        <f>[5]Nov10!$AK$1</f>
        <v>0</v>
      </c>
      <c r="BB35" s="25">
        <f>[6]Nov10!$AK$1</f>
        <v>0</v>
      </c>
      <c r="BC35" s="25">
        <f>[7]Nov10!$AH$1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[4]Dec10!$AK$1</f>
        <v>0</v>
      </c>
      <c r="BL35" s="25">
        <f>[5]Dec10!$AK$1</f>
        <v>0</v>
      </c>
      <c r="BM35" s="25">
        <f>[6]Dec10!$AK$1</f>
        <v>0</v>
      </c>
      <c r="BN35" s="25">
        <f>[7]Dec10!$AH$1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[4]Jan11!$AK$1</f>
        <v>0</v>
      </c>
      <c r="BW35" s="25">
        <f>[5]Jan11!$AK$1</f>
        <v>0</v>
      </c>
      <c r="BX35" s="25">
        <f>[6]Jan11!$AK$1</f>
        <v>0</v>
      </c>
      <c r="BY35" s="25">
        <f>[7]Jan11!$AH$1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[4]Feb11!$AK$1</f>
        <v>0</v>
      </c>
      <c r="CH35" s="25">
        <f>[5]Feb11!$AK$1</f>
        <v>0</v>
      </c>
      <c r="CI35" s="25">
        <f>[6]Feb11!$AK$1</f>
        <v>0</v>
      </c>
      <c r="CJ35" s="25">
        <f>[7]Feb11!$AH$1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[4]Mar11!$AK$1</f>
        <v>0</v>
      </c>
      <c r="CS35" s="25">
        <f>[5]Mar11!$AK$1</f>
        <v>0</v>
      </c>
      <c r="CT35" s="25">
        <f>[6]Mar11!$AK$1</f>
        <v>0</v>
      </c>
      <c r="CU35" s="25">
        <f>[7]Mar11!$AH$1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[4]Apr11!$AK$1</f>
        <v>0</v>
      </c>
      <c r="DD35" s="25">
        <f>[5]Apr11!$AK$1</f>
        <v>0</v>
      </c>
      <c r="DE35" s="25">
        <f>[6]Apr11!$AK$1</f>
        <v>0</v>
      </c>
      <c r="DF35" s="25">
        <f>[7]Apr11!$AH$1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[4]May11!$AK$1</f>
        <v>0</v>
      </c>
      <c r="DO35" s="25">
        <f>[5]May11!$AK$1</f>
        <v>0</v>
      </c>
      <c r="DP35" s="25">
        <f>[6]May11!$AK$1</f>
        <v>0</v>
      </c>
      <c r="DQ35" s="25">
        <f>[7]May11!$AH$1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[4]Jun11!$AK$1</f>
        <v>0</v>
      </c>
      <c r="DZ35" s="25">
        <f>[5]Jun11!$AK$1</f>
        <v>0</v>
      </c>
      <c r="EA35" s="25">
        <f>[6]Jun11!$AK$1</f>
        <v>0</v>
      </c>
      <c r="EB35" s="25">
        <f>[7]Jun11!$AH$1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-[4]Jul10!$L$1+[4]Jul10!$AF$1</f>
        <v>0</v>
      </c>
      <c r="I37" s="25">
        <f>-[5]Jul10!$L$1+[5]Jul10!$AF$1</f>
        <v>0</v>
      </c>
      <c r="J37" s="25">
        <f>-[6]Jul10!$L$1+[6]Jul10!$AF$1</f>
        <v>0</v>
      </c>
      <c r="K37" s="25">
        <f>-[7]Jul10!$L$1+[7]Jul10!$AC$1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-[4]Aug10!$L$1+[4]Aug10!$AF$1</f>
        <v>0</v>
      </c>
      <c r="T37" s="25">
        <f>-[5]Aug10!$L$1+[5]Aug10!$AF$1</f>
        <v>0</v>
      </c>
      <c r="U37" s="25">
        <f>-[6]Aug10!$L$1+[6]Aug10!$AF$1</f>
        <v>0</v>
      </c>
      <c r="V37" s="25">
        <f>-[7]Aug10!$L$1+[7]Aug10!$AC$1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-[4]Sep10!$L$1+[4]Sep10!$AF$1</f>
        <v>0</v>
      </c>
      <c r="AE37" s="25">
        <f>-[5]Sep10!$L$1+[5]Sep10!$AF$1</f>
        <v>0</v>
      </c>
      <c r="AF37" s="25">
        <f>-[6]Sep10!$L$1+[6]Sep10!$AF$1</f>
        <v>0</v>
      </c>
      <c r="AG37" s="25">
        <f>-[7]Sep10!$L$1+[7]Sep10!$AC$1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-[4]Oct10!$L$1+[4]Oct10!$AF$1</f>
        <v>0</v>
      </c>
      <c r="AP37" s="25">
        <f>-[5]Oct10!$L$1+[5]Oct10!$AF$1</f>
        <v>0</v>
      </c>
      <c r="AQ37" s="25">
        <f>-[6]Oct10!$L$1+[6]Oct10!$AF$1</f>
        <v>0</v>
      </c>
      <c r="AR37" s="25">
        <f>-[7]Oct10!$L$1+[7]Oct10!$AC$1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-[4]Nov10!$L$1+[4]Nov10!$AF$1</f>
        <v>0</v>
      </c>
      <c r="BA37" s="25">
        <f>-[5]Nov10!$L$1+[5]Nov10!$AF$1</f>
        <v>0</v>
      </c>
      <c r="BB37" s="25">
        <f>-[6]Nov10!$L$1+[6]Nov10!$AF$1</f>
        <v>0</v>
      </c>
      <c r="BC37" s="25">
        <f>-[7]Nov10!$L$1+[7]Nov10!$AC$1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-[4]Dec10!$L$1+[4]Dec10!$AF$1</f>
        <v>0</v>
      </c>
      <c r="BL37" s="25">
        <f>-[5]Dec10!$L$1+[5]Dec10!$AF$1</f>
        <v>0</v>
      </c>
      <c r="BM37" s="25">
        <f>-[6]Dec10!$L$1+[6]Dec10!$AF$1</f>
        <v>0</v>
      </c>
      <c r="BN37" s="25">
        <f>-[7]Dec10!$L$1+[7]Dec10!$AC$1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-[4]Jan11!$L$1+[4]Jan11!$AF$1</f>
        <v>0</v>
      </c>
      <c r="BW37" s="25">
        <f>-[5]Jan11!$L$1+[5]Jan11!$AF$1</f>
        <v>0</v>
      </c>
      <c r="BX37" s="25">
        <f>-[6]Jan11!$L$1+[6]Jan11!$AF$1</f>
        <v>0</v>
      </c>
      <c r="BY37" s="25">
        <f>-[7]Jan11!$L$1+[7]Jan11!$AC$1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-[4]Feb11!$L$1+[4]Feb11!$AF$1</f>
        <v>0</v>
      </c>
      <c r="CH37" s="25">
        <f>-[5]Feb11!$L$1+[5]Feb11!$AF$1</f>
        <v>0</v>
      </c>
      <c r="CI37" s="25">
        <f>-[6]Feb11!$L$1+[6]Feb11!$AF$1</f>
        <v>0</v>
      </c>
      <c r="CJ37" s="25">
        <f>-[7]Feb11!$L$1+[7]Feb11!$AC$1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-[4]Mar11!$L$1+[4]Mar11!$AF$1</f>
        <v>0</v>
      </c>
      <c r="CS37" s="25">
        <f>-[5]Mar11!$L$1+[5]Mar11!$AF$1</f>
        <v>0</v>
      </c>
      <c r="CT37" s="25">
        <f>-[6]Mar11!$L$1+[6]Mar11!$AF$1</f>
        <v>0</v>
      </c>
      <c r="CU37" s="25">
        <f>-[7]Mar11!$L$1+[7]Mar11!$AC$1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-[4]Apr11!$L$1+[4]Apr11!$AF$1</f>
        <v>0</v>
      </c>
      <c r="DD37" s="25">
        <f>-[5]Apr11!$L$1+[5]Apr11!$AF$1</f>
        <v>0</v>
      </c>
      <c r="DE37" s="25">
        <f>-[6]Apr11!$L$1+[6]Apr11!$AF$1</f>
        <v>0</v>
      </c>
      <c r="DF37" s="25">
        <f>-[7]Apr11!$L$1+[7]Apr11!$AC$1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-[4]May11!$L$1+[4]May11!$AF$1</f>
        <v>0</v>
      </c>
      <c r="DO37" s="25">
        <f>-[5]May11!$L$1+[5]May11!$AF$1</f>
        <v>0</v>
      </c>
      <c r="DP37" s="25">
        <f>-[6]May11!$L$1+[6]May11!$AF$1</f>
        <v>0</v>
      </c>
      <c r="DQ37" s="25">
        <f>-[7]May11!$L$1+[7]May11!$AC$1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-[4]Jun11!$L$1+[4]Jun11!$AF$1</f>
        <v>0</v>
      </c>
      <c r="DZ37" s="25">
        <f>-[5]Jun11!$L$1+[5]Jun11!$AF$1</f>
        <v>0</v>
      </c>
      <c r="EA37" s="25">
        <f>-[6]Jun11!$L$1+[6]Jun11!$AF$1</f>
        <v>0</v>
      </c>
      <c r="EB37" s="25">
        <f>-[7]Jun11!$L$1+[7]Jun11!$AC$1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-[4]Jul10!$P$1+[4]Jul10!$AM$1</f>
        <v>0</v>
      </c>
      <c r="I39" s="25">
        <f>-[5]Jul10!$P$1+[5]Jul10!$AM$1</f>
        <v>0</v>
      </c>
      <c r="J39" s="25">
        <f>-[6]Jul10!$P$1+[6]Jul10!$AM$1</f>
        <v>0</v>
      </c>
      <c r="K39" s="25">
        <f>-[7]Jul10!$N$1+[7]Jul10!$AJ$1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-[4]Aug10!$P$1+[4]Aug10!$AM$1</f>
        <v>0</v>
      </c>
      <c r="T39" s="25">
        <f>-[5]Aug10!$P$1+[5]Aug10!$AM$1</f>
        <v>0</v>
      </c>
      <c r="U39" s="25">
        <f>-[6]Aug10!$P$1+[6]Aug10!$AM$1</f>
        <v>0</v>
      </c>
      <c r="V39" s="25">
        <f>-[7]Aug10!$N$1+[7]Aug10!$AJ$1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-[4]Sep10!$P$1+[4]Sep10!$AM$1</f>
        <v>0</v>
      </c>
      <c r="AE39" s="25">
        <f>-[5]Sep10!$P$1+[5]Sep10!$AM$1</f>
        <v>0</v>
      </c>
      <c r="AF39" s="25">
        <f>-[6]Sep10!$P$1+[6]Sep10!$AM$1</f>
        <v>0</v>
      </c>
      <c r="AG39" s="25">
        <f>-[7]Sep10!$N$1+[7]Sep10!$AJ$1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-[4]Oct10!$P$1+[4]Oct10!$AM$1</f>
        <v>0</v>
      </c>
      <c r="AP39" s="25">
        <f>-[5]Oct10!$P$1+[5]Oct10!$AM$1</f>
        <v>0</v>
      </c>
      <c r="AQ39" s="25">
        <f>-[6]Oct10!$P$1+[6]Oct10!$AM$1</f>
        <v>0</v>
      </c>
      <c r="AR39" s="25">
        <f>-[7]Oct10!$N$1+[7]Oct10!$AJ$1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-[4]Nov10!$P$1+[4]Nov10!$AM$1</f>
        <v>0</v>
      </c>
      <c r="BA39" s="25">
        <f>-[5]Nov10!$P$1+[5]Nov10!$AM$1</f>
        <v>0</v>
      </c>
      <c r="BB39" s="25">
        <f>-[6]Nov10!$P$1+[6]Nov10!$AM$1</f>
        <v>0</v>
      </c>
      <c r="BC39" s="25">
        <f>-[7]Nov10!$N$1+[7]Nov10!$AJ$1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-[4]Dec10!$P$1+[4]Dec10!$AM$1</f>
        <v>0</v>
      </c>
      <c r="BL39" s="25">
        <f>-[5]Dec10!$P$1+[5]Dec10!$AM$1</f>
        <v>0</v>
      </c>
      <c r="BM39" s="25">
        <f>-[6]Dec10!$P$1+[6]Dec10!$AM$1</f>
        <v>0</v>
      </c>
      <c r="BN39" s="25">
        <f>-[7]Dec10!$N$1+[7]Dec10!$AJ$1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-[4]Jan11!$P$1+[4]Jan11!$AM$1</f>
        <v>0</v>
      </c>
      <c r="BW39" s="25">
        <f>-[5]Jan11!$P$1+[5]Jan11!$AM$1</f>
        <v>0</v>
      </c>
      <c r="BX39" s="25">
        <f>-[6]Jan11!$P$1+[6]Jan11!$AM$1</f>
        <v>0</v>
      </c>
      <c r="BY39" s="25">
        <f>-[7]Jan11!$N$1+[7]Jan11!$AJ$1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-[4]Feb11!$P$1+[4]Feb11!$AM$1</f>
        <v>0</v>
      </c>
      <c r="CH39" s="25">
        <f>-[5]Feb11!$P$1+[5]Feb11!$AM$1</f>
        <v>0</v>
      </c>
      <c r="CI39" s="25">
        <f>-[6]Feb11!$P$1+[6]Feb11!$AM$1</f>
        <v>0</v>
      </c>
      <c r="CJ39" s="25">
        <f>-[7]Feb11!$N$1+[7]Feb11!$AJ$1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-[4]Mar11!$P$1+[4]Mar11!$AM$1</f>
        <v>0</v>
      </c>
      <c r="CS39" s="25">
        <f>-[5]Mar11!$P$1+[5]Mar11!$AM$1</f>
        <v>0</v>
      </c>
      <c r="CT39" s="25">
        <f>-[6]Mar11!$P$1+[6]Mar11!$AM$1</f>
        <v>0</v>
      </c>
      <c r="CU39" s="25">
        <f>-[7]Mar11!$N$1+[7]Mar11!$AJ$1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-[4]Apr11!$P$1+[4]Apr11!$AM$1</f>
        <v>0</v>
      </c>
      <c r="DD39" s="25">
        <f>-[5]Apr11!$P$1+[5]Apr11!$AM$1</f>
        <v>0</v>
      </c>
      <c r="DE39" s="25">
        <f>-[6]Apr11!$P$1+[6]Apr11!$AM$1</f>
        <v>0</v>
      </c>
      <c r="DF39" s="25">
        <f>-[7]Apr11!$N$1+[7]Apr11!$AJ$1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-[4]May11!$P$1+[4]May11!$AM$1</f>
        <v>0</v>
      </c>
      <c r="DO39" s="25">
        <f>-[5]May11!$P$1+[5]May11!$AM$1</f>
        <v>0</v>
      </c>
      <c r="DP39" s="25">
        <f>-[6]May11!$P$1+[6]May11!$AM$1</f>
        <v>0</v>
      </c>
      <c r="DQ39" s="25">
        <f>-[7]May11!$N$1+[7]May11!$AJ$1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-[4]Jun11!$P$1+[4]Jun11!$AM$1</f>
        <v>0</v>
      </c>
      <c r="DZ39" s="25">
        <f>-[5]Jun11!$P$1+[5]Jun11!$AM$1</f>
        <v>0</v>
      </c>
      <c r="EA39" s="25">
        <f>-[6]Jun11!$P$1+[6]Jun11!$AM$1</f>
        <v>0</v>
      </c>
      <c r="EB39" s="25">
        <f>-[7]Jun11!$N$1+[7]Jun11!$AJ$1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-[4]Jul10!$M$1+[4]Jul10!$AG$1</f>
        <v>0</v>
      </c>
      <c r="I40" s="25">
        <f>-[5]Jul10!$M$1+[5]Jul10!$AG$1</f>
        <v>0</v>
      </c>
      <c r="J40" s="25">
        <f>-[6]Jul10!$M$1+[6]Jul10!$AG$1</f>
        <v>0</v>
      </c>
      <c r="K40" s="25">
        <f>-[7]Jul10!$M$1+[7]Jul10!$AD$1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-[4]Aug10!$M$1+[4]Aug10!$AG$1</f>
        <v>0</v>
      </c>
      <c r="T40" s="25">
        <f>-[5]Aug10!$M$1+[5]Aug10!$AG$1</f>
        <v>0</v>
      </c>
      <c r="U40" s="25">
        <f>-[6]Aug10!$M$1+[6]Aug10!$AG$1</f>
        <v>0</v>
      </c>
      <c r="V40" s="25">
        <f>-[7]Aug10!$M$1+[7]Aug10!$AD$1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-[4]Sep10!$M$1+[4]Sep10!$AG$1</f>
        <v>0</v>
      </c>
      <c r="AE40" s="25">
        <f>-[5]Sep10!$M$1+[5]Sep10!$AG$1</f>
        <v>0</v>
      </c>
      <c r="AF40" s="25">
        <f>-[6]Sep10!$M$1+[6]Sep10!$AG$1</f>
        <v>0</v>
      </c>
      <c r="AG40" s="25">
        <f>-[7]Sep10!$M$1+[7]Sep10!$AD$1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-[4]Oct10!$M$1+[4]Oct10!$AG$1</f>
        <v>0</v>
      </c>
      <c r="AP40" s="25">
        <f>-[5]Oct10!$M$1+[5]Oct10!$AG$1</f>
        <v>0</v>
      </c>
      <c r="AQ40" s="25">
        <f>-[6]Oct10!$M$1+[6]Oct10!$AG$1</f>
        <v>0</v>
      </c>
      <c r="AR40" s="25">
        <f>-[7]Oct10!$M$1+[7]Oct10!$AD$1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-[4]Nov10!$M$1+[4]Nov10!$AG$1</f>
        <v>0</v>
      </c>
      <c r="BA40" s="25">
        <f>-[5]Nov10!$M$1+[5]Nov10!$AG$1</f>
        <v>0</v>
      </c>
      <c r="BB40" s="25">
        <f>-[6]Nov10!$M$1+[6]Nov10!$AG$1</f>
        <v>0</v>
      </c>
      <c r="BC40" s="25">
        <f>-[7]Nov10!$M$1+[7]Nov10!$AD$1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-[4]Dec10!$M$1+[4]Dec10!$AG$1</f>
        <v>0</v>
      </c>
      <c r="BL40" s="25">
        <f>-[5]Dec10!$M$1+[5]Dec10!$AG$1</f>
        <v>0</v>
      </c>
      <c r="BM40" s="25">
        <f>-[6]Dec10!$M$1+[6]Dec10!$AG$1</f>
        <v>0</v>
      </c>
      <c r="BN40" s="25">
        <f>-[7]Dec10!$M$1+[7]Dec10!$AD$1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-[4]Jan11!$M$1+[4]Jan11!$AG$1</f>
        <v>0</v>
      </c>
      <c r="BW40" s="25">
        <f>-[5]Jan11!$M$1+[5]Jan11!$AG$1</f>
        <v>0</v>
      </c>
      <c r="BX40" s="25">
        <f>-[6]Jan11!$M$1+[6]Jan11!$AG$1</f>
        <v>0</v>
      </c>
      <c r="BY40" s="25">
        <f>-[7]Jan11!$M$1+[7]Jan11!$AD$1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-[4]Feb11!$M$1+[4]Feb11!$AG$1</f>
        <v>0</v>
      </c>
      <c r="CH40" s="25">
        <f>-[5]Feb11!$M$1+[5]Feb11!$AG$1</f>
        <v>0</v>
      </c>
      <c r="CI40" s="25">
        <f>-[6]Feb11!$M$1+[6]Feb11!$AG$1</f>
        <v>0</v>
      </c>
      <c r="CJ40" s="25">
        <f>-[7]Feb11!$M$1+[7]Feb11!$AD$1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-[4]Mar11!$M$1+[4]Mar11!$AG$1</f>
        <v>0</v>
      </c>
      <c r="CS40" s="25">
        <f>-[5]Mar11!$M$1+[5]Mar11!$AG$1</f>
        <v>0</v>
      </c>
      <c r="CT40" s="25">
        <f>-[6]Mar11!$M$1+[6]Mar11!$AG$1</f>
        <v>0</v>
      </c>
      <c r="CU40" s="25">
        <f>-[7]Mar11!$M$1+[7]Mar11!$AD$1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-[4]Apr11!$M$1+[4]Apr11!$AG$1</f>
        <v>0</v>
      </c>
      <c r="DD40" s="25">
        <f>-[5]Apr11!$M$1+[5]Apr11!$AG$1</f>
        <v>0</v>
      </c>
      <c r="DE40" s="25">
        <f>-[6]Apr11!$M$1+[6]Apr11!$AG$1</f>
        <v>0</v>
      </c>
      <c r="DF40" s="25">
        <f>-[7]Apr11!$M$1+[7]Apr11!$AD$1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-[4]May11!$M$1+[4]May11!$AG$1</f>
        <v>0</v>
      </c>
      <c r="DO40" s="25">
        <f>-[5]May11!$M$1+[5]May11!$AG$1</f>
        <v>0</v>
      </c>
      <c r="DP40" s="25">
        <f>-[6]May11!$M$1+[6]May11!$AG$1</f>
        <v>0</v>
      </c>
      <c r="DQ40" s="25">
        <f>-[7]May11!$M$1+[7]May11!$AD$1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-[4]Jun11!$M$1+[4]Jun11!$AG$1</f>
        <v>0</v>
      </c>
      <c r="DZ40" s="25">
        <f>-[5]Jun11!$M$1+[5]Jun11!$AG$1</f>
        <v>0</v>
      </c>
      <c r="EA40" s="25">
        <f>-[6]Jun11!$M$1+[6]Jun11!$AG$1</f>
        <v>0</v>
      </c>
      <c r="EB40" s="25">
        <f>-[7]Jun11!$M$1+[7]Jun11!$AD$1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-[3]Jul10!$O$1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-[3]Jul10!$P$1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-[3]Jul10!$Q$1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-[4]Jul10!$K$1</f>
        <v>0</v>
      </c>
      <c r="I58" s="25">
        <f>-[5]Jul10!$K$1</f>
        <v>0</v>
      </c>
      <c r="J58" s="25">
        <f>-[6]Jul10!$K$1</f>
        <v>0</v>
      </c>
      <c r="K58" s="25">
        <f>-[7]Jul10!$K$1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-[4]Aug10!$K$1</f>
        <v>0</v>
      </c>
      <c r="T58" s="25">
        <f>-[5]Aug10!$K$1</f>
        <v>0</v>
      </c>
      <c r="U58" s="25">
        <f>-[6]Aug10!$K$1</f>
        <v>0</v>
      </c>
      <c r="V58" s="25">
        <f>-[7]Aug10!$K$1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-[4]Sep10!$K$1</f>
        <v>0</v>
      </c>
      <c r="AE58" s="25">
        <f>-[5]Sep10!$K$1</f>
        <v>0</v>
      </c>
      <c r="AF58" s="25">
        <f>-[6]Sep10!$K$1</f>
        <v>0</v>
      </c>
      <c r="AG58" s="25">
        <f>-[7]Sep10!$K$1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-[4]Oct10!$K$1</f>
        <v>0</v>
      </c>
      <c r="AP58" s="25">
        <f>-[5]Oct10!$K$1</f>
        <v>0</v>
      </c>
      <c r="AQ58" s="25">
        <f>-[6]Oct10!$K$1</f>
        <v>0</v>
      </c>
      <c r="AR58" s="25">
        <f>-[7]Oct10!$K$1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-[4]Nov10!$K$1</f>
        <v>0</v>
      </c>
      <c r="BA58" s="25">
        <f>-[5]Nov10!$K$1</f>
        <v>0</v>
      </c>
      <c r="BB58" s="25">
        <f>-[6]Nov10!$K$1</f>
        <v>0</v>
      </c>
      <c r="BC58" s="25">
        <f>-[7]Nov10!$K$1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-[4]Dec10!$K$1</f>
        <v>0</v>
      </c>
      <c r="BL58" s="25">
        <f>-[5]Dec10!$K$1</f>
        <v>0</v>
      </c>
      <c r="BM58" s="25">
        <f>-[6]Dec10!$K$1</f>
        <v>0</v>
      </c>
      <c r="BN58" s="25">
        <f>-[7]Dec10!$K$1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-[4]Jan11!$K$1</f>
        <v>0</v>
      </c>
      <c r="BW58" s="25">
        <f>-[5]Jan11!$K$1</f>
        <v>0</v>
      </c>
      <c r="BX58" s="25">
        <f>-[6]Jan11!$K$1</f>
        <v>0</v>
      </c>
      <c r="BY58" s="25">
        <f>-[7]Jan11!$K$1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-[4]Feb11!$K$1</f>
        <v>0</v>
      </c>
      <c r="CH58" s="25">
        <f>-[5]Feb11!$K$1</f>
        <v>0</v>
      </c>
      <c r="CI58" s="25">
        <f>-[6]Feb11!$K$1</f>
        <v>0</v>
      </c>
      <c r="CJ58" s="25">
        <f>-[7]Feb11!$K$1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-[4]Mar11!$K$1</f>
        <v>0</v>
      </c>
      <c r="CS58" s="25">
        <f>-[5]Mar11!$K$1</f>
        <v>0</v>
      </c>
      <c r="CT58" s="25">
        <f>-[6]Mar11!$K$1</f>
        <v>0</v>
      </c>
      <c r="CU58" s="25">
        <f>-[7]Mar11!$K$1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-[4]Apr11!$K$1</f>
        <v>0</v>
      </c>
      <c r="DD58" s="25">
        <f>-[5]Apr11!$K$1</f>
        <v>0</v>
      </c>
      <c r="DE58" s="25">
        <f>-[6]Apr11!$K$1</f>
        <v>0</v>
      </c>
      <c r="DF58" s="25">
        <f>-[7]Apr11!$K$1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-[4]May11!$K$1</f>
        <v>0</v>
      </c>
      <c r="DO58" s="25">
        <f>-[5]May11!$K$1</f>
        <v>0</v>
      </c>
      <c r="DP58" s="25">
        <f>-[6]May11!$K$1</f>
        <v>0</v>
      </c>
      <c r="DQ58" s="25">
        <f>-[7]May11!$K$1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-[4]Jun11!$K$1</f>
        <v>0</v>
      </c>
      <c r="DZ58" s="25">
        <f>-[5]Jun11!$K$1</f>
        <v>0</v>
      </c>
      <c r="EA58" s="25">
        <f>-[6]Jun11!$K$1</f>
        <v>0</v>
      </c>
      <c r="EB58" s="25">
        <f>-[7]Jun11!$K$1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[2]Jul10!$AC$1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[4]Jul10!$AE$1</f>
        <v>0</v>
      </c>
      <c r="I82" s="25">
        <f>[5]Jul10!$AE$1</f>
        <v>0</v>
      </c>
      <c r="J82" s="25">
        <f>[6]Jul10!$AE$1</f>
        <v>0</v>
      </c>
      <c r="K82" s="25">
        <f>[7]Jul10!$AB$1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[4]Aug10!$AE$1</f>
        <v>0</v>
      </c>
      <c r="T82" s="25">
        <f>[5]Aug10!$AE$1</f>
        <v>0</v>
      </c>
      <c r="U82" s="25">
        <f>[6]Aug10!$AE$1</f>
        <v>0</v>
      </c>
      <c r="V82" s="25">
        <f>[7]Aug10!$AB$1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[4]Sep10!$AE$1</f>
        <v>0</v>
      </c>
      <c r="AE82" s="25">
        <f>[5]Sep10!$AE$1</f>
        <v>0</v>
      </c>
      <c r="AF82" s="25">
        <f>[6]Sep10!$AE$1</f>
        <v>0</v>
      </c>
      <c r="AG82" s="25">
        <f>[7]Sep10!$AB$1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[4]Oct10!$AE$1</f>
        <v>0</v>
      </c>
      <c r="AP82" s="25">
        <f>[5]Oct10!$AE$1</f>
        <v>0</v>
      </c>
      <c r="AQ82" s="25">
        <f>[6]Oct10!$AE$1</f>
        <v>0</v>
      </c>
      <c r="AR82" s="25">
        <f>[7]Oct10!$AB$1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[4]Nov10!$AE$1</f>
        <v>0</v>
      </c>
      <c r="BA82" s="25">
        <f>[5]Nov10!$AE$1</f>
        <v>0</v>
      </c>
      <c r="BB82" s="25">
        <f>[6]Nov10!$AE$1</f>
        <v>0</v>
      </c>
      <c r="BC82" s="25">
        <f>[7]Nov10!$AB$1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[4]Dec10!$AE$1</f>
        <v>0</v>
      </c>
      <c r="BL82" s="25">
        <f>[5]Dec10!$AE$1</f>
        <v>0</v>
      </c>
      <c r="BM82" s="25">
        <f>[6]Dec10!$AE$1</f>
        <v>0</v>
      </c>
      <c r="BN82" s="25">
        <f>[7]Dec10!$AB$1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[4]Jan11!$AE$1</f>
        <v>0</v>
      </c>
      <c r="BW82" s="25">
        <f>[5]Jan11!$AE$1</f>
        <v>0</v>
      </c>
      <c r="BX82" s="25">
        <f>[6]Jan11!$AE$1</f>
        <v>0</v>
      </c>
      <c r="BY82" s="25">
        <f>[7]Jan11!$AB$1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[4]Feb11!$AE$1</f>
        <v>0</v>
      </c>
      <c r="CH82" s="25">
        <f>[5]Feb11!$AE$1</f>
        <v>0</v>
      </c>
      <c r="CI82" s="25">
        <f>[6]Feb11!$AE$1</f>
        <v>0</v>
      </c>
      <c r="CJ82" s="25">
        <f>[7]Feb11!$AB$1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[4]Mar11!$AE$1</f>
        <v>0</v>
      </c>
      <c r="CS82" s="25">
        <f>[5]Mar11!$AE$1</f>
        <v>0</v>
      </c>
      <c r="CT82" s="25">
        <f>[6]Mar11!$AE$1</f>
        <v>0</v>
      </c>
      <c r="CU82" s="25">
        <f>[7]Mar11!$AB$1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[4]Apr11!$AE$1</f>
        <v>0</v>
      </c>
      <c r="DD82" s="25">
        <f>[5]Apr11!$AE$1</f>
        <v>0</v>
      </c>
      <c r="DE82" s="25">
        <f>[6]Apr11!$AE$1</f>
        <v>0</v>
      </c>
      <c r="DF82" s="25">
        <f>[7]Apr11!$AB$1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[4]May11!$AE$1</f>
        <v>0</v>
      </c>
      <c r="DO82" s="25">
        <f>[5]May11!$AE$1</f>
        <v>0</v>
      </c>
      <c r="DP82" s="25">
        <f>[6]May11!$AE$1</f>
        <v>0</v>
      </c>
      <c r="DQ82" s="25">
        <f>[7]May11!$AB$1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[4]Jun11!$AE$1</f>
        <v>0</v>
      </c>
      <c r="DZ82" s="25">
        <f>[5]Jun11!$AE$1</f>
        <v>0</v>
      </c>
      <c r="EA82" s="25">
        <f>[6]Jun11!$AE$1</f>
        <v>0</v>
      </c>
      <c r="EB82" s="25">
        <f>[7]Jun11!$AB$1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[4]Jul10!$AD$1</f>
        <v>0</v>
      </c>
      <c r="I83" s="25">
        <f>[5]Jul10!$AD$1</f>
        <v>0</v>
      </c>
      <c r="J83" s="25">
        <f>[6]Jul10!$AD$1</f>
        <v>0</v>
      </c>
      <c r="K83" s="25">
        <f>[7]Jul10!$AA$1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[4]Aug10!$AD$1</f>
        <v>0</v>
      </c>
      <c r="T83" s="25">
        <f>[5]Aug10!$AD$1</f>
        <v>0</v>
      </c>
      <c r="U83" s="25">
        <f>[6]Aug10!$AD$1</f>
        <v>0</v>
      </c>
      <c r="V83" s="25">
        <f>[7]Aug10!$AA$1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[4]Sep10!$AD$1</f>
        <v>0</v>
      </c>
      <c r="AE83" s="25">
        <f>[5]Sep10!$AD$1</f>
        <v>0</v>
      </c>
      <c r="AF83" s="25">
        <f>[6]Sep10!$AD$1</f>
        <v>0</v>
      </c>
      <c r="AG83" s="25">
        <f>[7]Sep10!$AA$1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[4]Oct10!$AD$1</f>
        <v>0</v>
      </c>
      <c r="AP83" s="25">
        <f>[5]Oct10!$AD$1</f>
        <v>0</v>
      </c>
      <c r="AQ83" s="25">
        <f>[6]Oct10!$AD$1</f>
        <v>0</v>
      </c>
      <c r="AR83" s="25">
        <f>[7]Oct10!$AA$1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[4]Nov10!$AD$1</f>
        <v>0</v>
      </c>
      <c r="BA83" s="25">
        <f>[5]Nov10!$AD$1</f>
        <v>0</v>
      </c>
      <c r="BB83" s="25">
        <f>[6]Nov10!$AD$1</f>
        <v>0</v>
      </c>
      <c r="BC83" s="25">
        <f>[7]Nov10!$AA$1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[4]Dec10!$AD$1</f>
        <v>0</v>
      </c>
      <c r="BL83" s="25">
        <f>[5]Dec10!$AD$1</f>
        <v>0</v>
      </c>
      <c r="BM83" s="25">
        <f>[6]Dec10!$AD$1</f>
        <v>0</v>
      </c>
      <c r="BN83" s="25">
        <f>[7]Dec10!$AA$1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[4]Jan11!$AD$1</f>
        <v>0</v>
      </c>
      <c r="BW83" s="25">
        <f>[5]Jan11!$AD$1</f>
        <v>0</v>
      </c>
      <c r="BX83" s="25">
        <f>[6]Jan11!$AD$1</f>
        <v>0</v>
      </c>
      <c r="BY83" s="25">
        <f>[7]Jan11!$AA$1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[4]Feb11!$AD$1</f>
        <v>0</v>
      </c>
      <c r="CH83" s="25">
        <f>[5]Feb11!$AD$1</f>
        <v>0</v>
      </c>
      <c r="CI83" s="25">
        <f>[6]Feb11!$AD$1</f>
        <v>0</v>
      </c>
      <c r="CJ83" s="25">
        <f>[7]Feb11!$AA$1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[4]Mar11!$AD$1</f>
        <v>0</v>
      </c>
      <c r="CS83" s="25">
        <f>[5]Mar11!$AD$1</f>
        <v>0</v>
      </c>
      <c r="CT83" s="25">
        <f>[6]Mar11!$AD$1</f>
        <v>0</v>
      </c>
      <c r="CU83" s="25">
        <f>[7]Mar11!$AA$1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[4]Apr11!$AD$1</f>
        <v>0</v>
      </c>
      <c r="DD83" s="25">
        <f>[5]Apr11!$AD$1</f>
        <v>0</v>
      </c>
      <c r="DE83" s="25">
        <f>[6]Apr11!$AD$1</f>
        <v>0</v>
      </c>
      <c r="DF83" s="25">
        <f>[7]Apr11!$AA$1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[4]May11!$AD$1</f>
        <v>0</v>
      </c>
      <c r="DO83" s="25">
        <f>[5]May11!$AD$1</f>
        <v>0</v>
      </c>
      <c r="DP83" s="25">
        <f>[6]May11!$AD$1</f>
        <v>0</v>
      </c>
      <c r="DQ83" s="25">
        <f>[7]May11!$AA$1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[4]Jun11!$AD$1</f>
        <v>0</v>
      </c>
      <c r="DZ83" s="25">
        <f>[5]Jun11!$AD$1</f>
        <v>0</v>
      </c>
      <c r="EA83" s="25">
        <f>[6]Jun11!$AD$1</f>
        <v>0</v>
      </c>
      <c r="EB83" s="25">
        <f>[7]Jun11!$AA$1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[2]Jul10!$AG$1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[2]Jul10!$AH$1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-[4]Jul10!$Q$1</f>
        <v>0</v>
      </c>
      <c r="I88" s="25">
        <f>-[5]Jul10!$Q$1</f>
        <v>0</v>
      </c>
      <c r="J88" s="25">
        <f>-[6]Jul10!$Q$1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-[4]Aug10!$Q$1</f>
        <v>0</v>
      </c>
      <c r="T88" s="25">
        <f>-[5]Aug10!$Q$1</f>
        <v>0</v>
      </c>
      <c r="U88" s="25">
        <f>-[6]Aug10!$Q$1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-[4]Sep10!$Q$1</f>
        <v>0</v>
      </c>
      <c r="AE88" s="25">
        <f>-[5]Sep10!$Q$1</f>
        <v>0</v>
      </c>
      <c r="AF88" s="25">
        <f>-[6]Sep10!$Q$1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-[4]Oct10!$Q$1</f>
        <v>0</v>
      </c>
      <c r="AP88" s="25">
        <f>-[5]Oct10!$Q$1</f>
        <v>0</v>
      </c>
      <c r="AQ88" s="25">
        <f>-[6]Oct10!$Q$1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-[4]Nov10!$Q$1</f>
        <v>0</v>
      </c>
      <c r="BA88" s="25">
        <f>-[5]Nov10!$Q$1</f>
        <v>0</v>
      </c>
      <c r="BB88" s="25">
        <f>-[6]Nov10!$Q$1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-[4]Dec10!$Q$1</f>
        <v>0</v>
      </c>
      <c r="BL88" s="25">
        <f>-[5]Dec10!$Q$1</f>
        <v>0</v>
      </c>
      <c r="BM88" s="25">
        <f>-[6]Dec10!$Q$1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-[4]Jan11!$Q$1</f>
        <v>0</v>
      </c>
      <c r="BW88" s="25">
        <f>-[5]Jan11!$Q$1</f>
        <v>0</v>
      </c>
      <c r="BX88" s="25">
        <f>-[6]Jan11!$Q$1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-[4]Feb11!$Q$1</f>
        <v>0</v>
      </c>
      <c r="CH88" s="25">
        <f>-[5]Feb11!$Q$1</f>
        <v>0</v>
      </c>
      <c r="CI88" s="25">
        <f>-[6]Feb11!$Q$1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-[4]Mar11!$Q$1</f>
        <v>0</v>
      </c>
      <c r="CS88" s="25">
        <f>-[5]Mar11!$Q$1</f>
        <v>0</v>
      </c>
      <c r="CT88" s="25">
        <f>-[6]Mar11!$Q$1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-[4]Apr11!$Q$1</f>
        <v>0</v>
      </c>
      <c r="DD88" s="25">
        <f>-[5]Apr11!$Q$1</f>
        <v>0</v>
      </c>
      <c r="DE88" s="25">
        <f>-[6]Apr11!$Q$1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-[4]May11!$Q$1</f>
        <v>0</v>
      </c>
      <c r="DO88" s="25">
        <f>-[5]May11!$Q$1</f>
        <v>0</v>
      </c>
      <c r="DP88" s="25">
        <f>-[6]May11!$Q$1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-[4]Jun11!$Q$1</f>
        <v>0</v>
      </c>
      <c r="DZ88" s="25">
        <f>-[5]Jun11!$Q$1</f>
        <v>0</v>
      </c>
      <c r="EA88" s="25">
        <f>-[6]Jun11!$Q$1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[4]Jul10!$AN$1</f>
        <v>0</v>
      </c>
      <c r="I89" s="25">
        <f>[5]Jul10!$AN$1</f>
        <v>0</v>
      </c>
      <c r="J89" s="25">
        <f>[6]Jul10!$AN$1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[4]Aug10!$AN$1</f>
        <v>0</v>
      </c>
      <c r="T89" s="25">
        <f>[5]Aug10!$AN$1</f>
        <v>0</v>
      </c>
      <c r="U89" s="25">
        <f>[6]Aug10!$AN$1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[4]Sep10!$AN$1</f>
        <v>0</v>
      </c>
      <c r="AE89" s="25">
        <f>[5]Sep10!$AN$1</f>
        <v>0</v>
      </c>
      <c r="AF89" s="25">
        <f>[6]Sep10!$AN$1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[4]Oct10!$AN$1</f>
        <v>0</v>
      </c>
      <c r="AP89" s="25">
        <f>[5]Oct10!$AN$1</f>
        <v>0</v>
      </c>
      <c r="AQ89" s="25">
        <f>[6]Oct10!$AN$1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[4]Nov10!$AN$1</f>
        <v>0</v>
      </c>
      <c r="BA89" s="25">
        <f>[5]Nov10!$AN$1</f>
        <v>0</v>
      </c>
      <c r="BB89" s="25">
        <f>[6]Nov10!$AN$1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[4]Dec10!$AN$1</f>
        <v>0</v>
      </c>
      <c r="BL89" s="25">
        <f>[5]Dec10!$AN$1</f>
        <v>0</v>
      </c>
      <c r="BM89" s="25">
        <f>[6]Dec10!$AN$1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[4]Jan11!$AN$1</f>
        <v>0</v>
      </c>
      <c r="BW89" s="25">
        <f>[5]Jan11!$AN$1</f>
        <v>0</v>
      </c>
      <c r="BX89" s="25">
        <f>[6]Jan11!$AN$1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[4]Feb11!$AN$1</f>
        <v>0</v>
      </c>
      <c r="CH89" s="25">
        <f>[5]Feb11!$AN$1</f>
        <v>0</v>
      </c>
      <c r="CI89" s="25">
        <f>[6]Feb11!$AN$1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[4]Mar11!$AN$1</f>
        <v>0</v>
      </c>
      <c r="CS89" s="25">
        <f>[5]Mar11!$AN$1</f>
        <v>0</v>
      </c>
      <c r="CT89" s="25">
        <f>[6]Mar11!$AN$1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[4]Apr11!$AN$1</f>
        <v>0</v>
      </c>
      <c r="DD89" s="25">
        <f>[5]Apr11!$AN$1</f>
        <v>0</v>
      </c>
      <c r="DE89" s="25">
        <f>[6]Apr11!$AN$1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[4]May11!$AN$1</f>
        <v>0</v>
      </c>
      <c r="DO89" s="25">
        <f>[5]May11!$AN$1</f>
        <v>0</v>
      </c>
      <c r="DP89" s="25">
        <f>[6]May11!$AN$1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[4]Jun11!$AN$1</f>
        <v>0</v>
      </c>
      <c r="DZ89" s="25">
        <f>[5]Jun11!$AN$1</f>
        <v>0</v>
      </c>
      <c r="EA89" s="25">
        <f>[6]Jun11!$AN$1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T1:DT2"/>
    <mergeCell ref="DV1:DV2"/>
    <mergeCell ref="DW1:ED1"/>
    <mergeCell ref="DK1:DK2"/>
    <mergeCell ref="DL1:DS1"/>
    <mergeCell ref="EK1:EK2"/>
    <mergeCell ref="EG1:EG2"/>
    <mergeCell ref="EH1:EH2"/>
    <mergeCell ref="EI1:EI2"/>
    <mergeCell ref="EE1:EE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CD1:CD2"/>
    <mergeCell ref="CO1:CO2"/>
    <mergeCell ref="CP1:CW1"/>
    <mergeCell ref="CE1:CL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5" t="s">
        <v>536</v>
      </c>
      <c r="C1" s="436">
        <f>Admin!B16</f>
        <v>40390</v>
      </c>
      <c r="D1" s="438">
        <f>Admin!B18</f>
        <v>40421</v>
      </c>
      <c r="E1" s="438">
        <f>Admin!B20</f>
        <v>40451</v>
      </c>
      <c r="F1" s="438">
        <f>Admin!B22</f>
        <v>40482</v>
      </c>
      <c r="G1" s="438">
        <f>Admin!B24</f>
        <v>40512</v>
      </c>
      <c r="H1" s="438">
        <f>Admin!B26</f>
        <v>40543</v>
      </c>
      <c r="I1" s="438">
        <f>Admin!B28</f>
        <v>40574</v>
      </c>
      <c r="J1" s="438">
        <f>Admin!B30</f>
        <v>40602</v>
      </c>
      <c r="K1" s="438">
        <f>Admin!B32</f>
        <v>40633</v>
      </c>
      <c r="L1" s="438">
        <f>Admin!B34</f>
        <v>40663</v>
      </c>
      <c r="M1" s="438">
        <f>Admin!B36</f>
        <v>40694</v>
      </c>
      <c r="N1" s="438">
        <f>Admin!B38</f>
        <v>40724</v>
      </c>
      <c r="O1" s="33"/>
    </row>
    <row r="2" spans="1:15" x14ac:dyDescent="0.2">
      <c r="A2" s="434"/>
      <c r="B2" s="346">
        <f>Admin!B38</f>
        <v>40724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539</v>
      </c>
      <c r="D3" s="348">
        <f>Admin!B38</f>
        <v>40724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Admin!B14</f>
        <v>40359</v>
      </c>
      <c r="B5" s="443"/>
      <c r="C5" s="349"/>
      <c r="D5" s="349"/>
      <c r="E5" s="442">
        <f>D3</f>
        <v>40724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281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282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151</v>
      </c>
      <c r="D1" s="447"/>
      <c r="E1" s="91"/>
    </row>
    <row r="2" spans="1:6" x14ac:dyDescent="0.2">
      <c r="C2" s="350" t="s">
        <v>540</v>
      </c>
      <c r="D2" s="351">
        <f>'PubP&amp;L'!D3</f>
        <v>40724</v>
      </c>
    </row>
    <row r="3" spans="1:6" x14ac:dyDescent="0.2">
      <c r="A3" s="453">
        <f>'PubP&amp;L'!A5</f>
        <v>40359</v>
      </c>
      <c r="B3" s="443"/>
      <c r="C3" s="352"/>
      <c r="D3" s="352"/>
      <c r="E3" s="453">
        <f>'PubP&amp;L'!D3</f>
        <v>40724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8" t="s">
        <v>621</v>
      </c>
      <c r="B41" s="309">
        <f>E3</f>
        <v>40724</v>
      </c>
      <c r="C41" s="450" t="s">
        <v>507</v>
      </c>
      <c r="D41" s="450"/>
      <c r="E41" s="451"/>
      <c r="F41" s="451"/>
    </row>
    <row r="42" spans="1:15" x14ac:dyDescent="0.2">
      <c r="A42" s="448" t="s">
        <v>508</v>
      </c>
      <c r="B42" s="446"/>
      <c r="C42" s="446"/>
      <c r="D42" s="446"/>
      <c r="E42" s="446"/>
      <c r="F42" s="446"/>
    </row>
    <row r="43" spans="1:15" ht="12" customHeight="1" x14ac:dyDescent="0.2">
      <c r="A43" s="454" t="s">
        <v>622</v>
      </c>
      <c r="B43" s="455"/>
      <c r="C43" s="455"/>
      <c r="D43" s="455"/>
      <c r="E43" s="455"/>
      <c r="F43" s="455"/>
    </row>
    <row r="44" spans="1:15" ht="12" customHeight="1" x14ac:dyDescent="0.2">
      <c r="A44" s="448" t="s">
        <v>509</v>
      </c>
      <c r="B44" s="449"/>
      <c r="C44" s="449"/>
      <c r="D44" s="449"/>
      <c r="E44" s="449"/>
      <c r="F44" s="449"/>
    </row>
    <row r="45" spans="1:15" ht="12" customHeight="1" x14ac:dyDescent="0.2">
      <c r="A45" s="448" t="s">
        <v>510</v>
      </c>
      <c r="B45" s="446"/>
      <c r="C45" s="446"/>
      <c r="D45" s="446"/>
      <c r="E45" s="446"/>
      <c r="F45" s="446"/>
    </row>
    <row r="46" spans="1:15" ht="12" customHeight="1" x14ac:dyDescent="0.2">
      <c r="A46" s="448" t="s">
        <v>511</v>
      </c>
      <c r="B46" s="449"/>
      <c r="C46" s="449"/>
      <c r="D46" s="449"/>
      <c r="E46" s="449"/>
      <c r="F46" s="449"/>
    </row>
    <row r="47" spans="1:15" ht="12" customHeight="1" x14ac:dyDescent="0.2">
      <c r="A47" s="448" t="s">
        <v>612</v>
      </c>
      <c r="B47" s="452"/>
      <c r="C47" s="452"/>
      <c r="D47" s="452"/>
      <c r="E47" s="452"/>
      <c r="F47" s="452"/>
    </row>
    <row r="48" spans="1:15" ht="12" customHeight="1" x14ac:dyDescent="0.2">
      <c r="A48" s="448" t="s">
        <v>512</v>
      </c>
      <c r="B48" s="446"/>
      <c r="C48" s="446"/>
      <c r="D48" s="446"/>
      <c r="E48" s="446"/>
      <c r="F48" s="446"/>
    </row>
    <row r="49" spans="1:6" ht="12" customHeight="1" x14ac:dyDescent="0.2">
      <c r="A49" s="448" t="s">
        <v>513</v>
      </c>
      <c r="B49" s="452"/>
      <c r="C49" s="452"/>
      <c r="D49" s="452"/>
      <c r="E49" s="452"/>
      <c r="F49" s="452"/>
    </row>
    <row r="50" spans="1:6" x14ac:dyDescent="0.2">
      <c r="A50" s="448" t="s">
        <v>514</v>
      </c>
      <c r="B50" s="446"/>
      <c r="C50" s="446"/>
      <c r="D50" s="446"/>
      <c r="E50" s="446"/>
      <c r="F50" s="446"/>
    </row>
    <row r="51" spans="1:6" ht="12" customHeight="1" x14ac:dyDescent="0.2">
      <c r="A51" s="448" t="s">
        <v>515</v>
      </c>
      <c r="B51" s="452"/>
      <c r="C51" s="452"/>
      <c r="D51" s="452"/>
      <c r="E51" s="452"/>
      <c r="F51" s="452"/>
    </row>
    <row r="52" spans="1:6" ht="12" customHeight="1" x14ac:dyDescent="0.2">
      <c r="A52" s="445" t="s">
        <v>517</v>
      </c>
      <c r="B52" s="446"/>
      <c r="C52" s="446"/>
      <c r="D52" s="446"/>
      <c r="E52" s="446"/>
      <c r="F52" s="446"/>
    </row>
    <row r="53" spans="1:6" ht="12" customHeight="1" x14ac:dyDescent="0.2">
      <c r="A53" s="448" t="s">
        <v>516</v>
      </c>
      <c r="B53" s="452"/>
      <c r="C53" s="452"/>
      <c r="D53" s="452"/>
      <c r="E53" s="452"/>
      <c r="F53" s="452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6" t="s">
        <v>211</v>
      </c>
      <c r="B56" s="456"/>
      <c r="C56" s="86"/>
      <c r="D56" s="86"/>
      <c r="E56" s="184"/>
    </row>
    <row r="57" spans="1:6" x14ac:dyDescent="0.2">
      <c r="A57" s="456" t="s">
        <v>212</v>
      </c>
      <c r="B57" s="456"/>
      <c r="C57" s="79">
        <f>OpenAccounts!E5</f>
        <v>0</v>
      </c>
    </row>
    <row r="58" spans="1:6" x14ac:dyDescent="0.2">
      <c r="A58" s="456" t="s">
        <v>213</v>
      </c>
      <c r="B58" s="456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56" t="s">
        <v>214</v>
      </c>
      <c r="B60" s="456"/>
      <c r="C60" s="79">
        <f>OpenAccounts!E3</f>
        <v>0</v>
      </c>
      <c r="E60" s="184"/>
    </row>
    <row r="61" spans="1:6" x14ac:dyDescent="0.2">
      <c r="A61" s="456" t="s">
        <v>160</v>
      </c>
      <c r="B61" s="45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3:F53"/>
    <mergeCell ref="A61:B61"/>
    <mergeCell ref="A60:B60"/>
    <mergeCell ref="A56:B56"/>
    <mergeCell ref="A57:B57"/>
    <mergeCell ref="A58:B58"/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40360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40724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40360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40724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40724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58">
        <f>'PubP&amp;L'!D3</f>
        <v>40724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40724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9">
        <f>OpenAccounts!E2</f>
        <v>0</v>
      </c>
      <c r="B12" s="460"/>
      <c r="C12" s="460"/>
      <c r="D12" s="460"/>
      <c r="E12" s="460"/>
      <c r="F12" s="460"/>
      <c r="G12" s="460"/>
      <c r="H12" s="460"/>
      <c r="I12" s="460"/>
    </row>
    <row r="20" spans="1:9" ht="19.5" x14ac:dyDescent="0.25">
      <c r="A20" s="470" t="s">
        <v>262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66" t="s">
        <v>263</v>
      </c>
      <c r="B22" s="425"/>
      <c r="C22" s="425"/>
      <c r="D22" s="425"/>
      <c r="E22" s="425"/>
      <c r="F22" s="464">
        <f>PubBalSht!D2</f>
        <v>40724</v>
      </c>
      <c r="G22" s="464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72"/>
      <c r="F46" s="172"/>
      <c r="G46" s="172"/>
      <c r="H46" s="172"/>
      <c r="I46" s="172"/>
    </row>
    <row r="47" spans="2:9" x14ac:dyDescent="0.2">
      <c r="B47" s="461">
        <f>OpenAccounts!J4</f>
        <v>0</v>
      </c>
      <c r="C47" s="461"/>
      <c r="D47" s="461"/>
      <c r="E47" s="172"/>
      <c r="F47" s="172"/>
      <c r="G47" s="172"/>
      <c r="H47" s="172"/>
      <c r="I47" s="172"/>
    </row>
    <row r="48" spans="2:9" x14ac:dyDescent="0.2">
      <c r="B48" s="461">
        <f>OpenAccounts!J5</f>
        <v>0</v>
      </c>
      <c r="C48" s="461"/>
      <c r="D48" s="461"/>
      <c r="E48" s="172"/>
      <c r="F48" s="172"/>
      <c r="G48" s="172"/>
      <c r="H48" s="172"/>
      <c r="I48" s="172"/>
    </row>
    <row r="49" spans="1:9" x14ac:dyDescent="0.2">
      <c r="B49" s="461">
        <f>OpenAccounts!J6</f>
        <v>0</v>
      </c>
      <c r="C49" s="461"/>
      <c r="D49" s="461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62">
        <f>OpenAccounts!E4</f>
        <v>0</v>
      </c>
      <c r="D50" s="462"/>
      <c r="E50" s="174"/>
      <c r="F50" s="463" t="s">
        <v>264</v>
      </c>
      <c r="G50" s="463"/>
      <c r="H50" s="463"/>
      <c r="I50" s="173">
        <f>OpenAccounts!E3</f>
        <v>0</v>
      </c>
    </row>
    <row r="56" spans="1:9" ht="23.25" x14ac:dyDescent="0.35">
      <c r="A56" s="459">
        <f>OpenAccounts!E2</f>
        <v>0</v>
      </c>
      <c r="B56" s="460"/>
      <c r="C56" s="460"/>
      <c r="D56" s="460"/>
      <c r="E56" s="460"/>
      <c r="F56" s="460"/>
      <c r="G56" s="460"/>
      <c r="H56" s="460"/>
      <c r="I56" s="460"/>
    </row>
    <row r="60" spans="1:9" x14ac:dyDescent="0.2">
      <c r="D60" s="201" t="s">
        <v>283</v>
      </c>
      <c r="E60" s="201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574</v>
      </c>
    </row>
    <row r="65" spans="1:9" x14ac:dyDescent="0.2">
      <c r="B65" t="s">
        <v>575</v>
      </c>
      <c r="F65" s="465">
        <f>'PubP&amp;L'!E5</f>
        <v>40724</v>
      </c>
      <c r="G65" s="465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67">
        <f>OpenAccounts!E5</f>
        <v>0</v>
      </c>
      <c r="E71" s="467"/>
      <c r="F71" s="467"/>
    </row>
    <row r="74" spans="1:9" x14ac:dyDescent="0.2">
      <c r="B74" t="s">
        <v>289</v>
      </c>
      <c r="D74" s="468">
        <f ca="1">TODAY()</f>
        <v>40580</v>
      </c>
      <c r="E74" s="469"/>
      <c r="F74" s="469"/>
    </row>
    <row r="78" spans="1:9" s="397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8" customFormat="1" ht="15" x14ac:dyDescent="0.2">
      <c r="B79" s="474" t="s">
        <v>576</v>
      </c>
      <c r="C79" s="475"/>
      <c r="D79" s="475"/>
      <c r="E79" s="475"/>
      <c r="F79" s="475"/>
      <c r="G79" s="476">
        <f>'PubP&amp;L'!E5</f>
        <v>40724</v>
      </c>
      <c r="H79" s="477"/>
      <c r="I79" s="477"/>
    </row>
    <row r="81" spans="1:9" s="172" customFormat="1" x14ac:dyDescent="0.2">
      <c r="A81" s="478" t="s">
        <v>577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578</v>
      </c>
      <c r="B82" s="480"/>
      <c r="C82" s="481">
        <f>'PubP&amp;L'!E5</f>
        <v>40724</v>
      </c>
      <c r="D82" s="477"/>
    </row>
    <row r="83" spans="1:9" s="172" customFormat="1" x14ac:dyDescent="0.2"/>
    <row r="84" spans="1:9" s="172" customFormat="1" x14ac:dyDescent="0.2">
      <c r="A84" s="482" t="s">
        <v>573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84"/>
      <c r="B85" s="484"/>
      <c r="C85" s="484"/>
      <c r="D85" s="484"/>
      <c r="E85" s="484"/>
      <c r="F85" s="484"/>
      <c r="G85" s="484"/>
      <c r="H85" s="484"/>
      <c r="I85" s="484"/>
    </row>
    <row r="86" spans="1:9" s="399" customFormat="1" x14ac:dyDescent="0.2">
      <c r="A86" s="485" t="s">
        <v>579</v>
      </c>
      <c r="B86" s="485"/>
      <c r="C86" s="485"/>
      <c r="D86" s="485"/>
      <c r="E86" s="485"/>
      <c r="F86" s="485"/>
      <c r="G86" s="485"/>
      <c r="H86" s="485"/>
      <c r="I86" s="485"/>
    </row>
    <row r="87" spans="1:9" s="172" customFormat="1" x14ac:dyDescent="0.2">
      <c r="A87" s="482" t="s">
        <v>580</v>
      </c>
      <c r="B87" s="482"/>
      <c r="C87" s="482"/>
      <c r="D87" s="482"/>
      <c r="E87" s="400">
        <f>'PubP&amp;L'!F9</f>
        <v>0</v>
      </c>
      <c r="F87" s="486" t="s">
        <v>581</v>
      </c>
      <c r="G87" s="486"/>
      <c r="H87" s="400">
        <f>'PubP&amp;L'!B9</f>
        <v>0</v>
      </c>
      <c r="I87" s="172" t="s">
        <v>582</v>
      </c>
    </row>
    <row r="88" spans="1:9" s="172" customFormat="1" x14ac:dyDescent="0.2">
      <c r="A88" s="482" t="s">
        <v>583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x14ac:dyDescent="0.2">
      <c r="A89" s="487" t="s">
        <v>584</v>
      </c>
      <c r="B89" s="487"/>
      <c r="C89" s="487"/>
      <c r="D89" s="401" t="str">
        <f>IF('PubP&amp;L'!F9&gt;0,'PubP&amp;L'!F18/'PubP&amp;L'!F9," ")</f>
        <v xml:space="preserve"> </v>
      </c>
      <c r="E89" s="488" t="s">
        <v>585</v>
      </c>
      <c r="F89" s="488"/>
      <c r="G89" s="488"/>
      <c r="H89" s="488"/>
      <c r="I89" s="401" t="str">
        <f>IF('PubP&amp;L'!B9&gt;0,'PubP&amp;L'!B18/'PubP&amp;L'!B9," ")</f>
        <v xml:space="preserve"> </v>
      </c>
    </row>
    <row r="90" spans="1:9" s="172" customFormat="1" x14ac:dyDescent="0.2">
      <c r="A90" s="482" t="s">
        <v>586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9" customFormat="1" x14ac:dyDescent="0.2">
      <c r="A92" s="485" t="s">
        <v>587</v>
      </c>
      <c r="B92" s="485"/>
      <c r="C92" s="485"/>
      <c r="D92" s="485"/>
      <c r="E92" s="485"/>
      <c r="F92" s="485"/>
      <c r="G92" s="485"/>
      <c r="H92" s="485"/>
      <c r="I92" s="485"/>
    </row>
    <row r="93" spans="1:9" s="172" customFormat="1" x14ac:dyDescent="0.2">
      <c r="A93" s="482" t="s">
        <v>588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">
      <c r="A94" s="482" t="s">
        <v>589</v>
      </c>
      <c r="B94" s="482"/>
      <c r="C94" s="482"/>
      <c r="D94" s="400">
        <f>[8]Boardmeeting!$E$4</f>
        <v>0</v>
      </c>
      <c r="E94" s="461" t="s">
        <v>590</v>
      </c>
      <c r="F94" s="461"/>
      <c r="G94" s="461"/>
      <c r="H94" s="461"/>
      <c r="I94" s="425"/>
    </row>
    <row r="95" spans="1:9" s="172" customFormat="1" x14ac:dyDescent="0.2">
      <c r="A95" s="487" t="s">
        <v>591</v>
      </c>
      <c r="B95" s="487"/>
      <c r="C95" s="487"/>
      <c r="D95" s="487"/>
      <c r="E95" s="487"/>
      <c r="F95" s="487"/>
      <c r="G95" s="487"/>
      <c r="H95" s="489"/>
      <c r="I95" s="403">
        <f>[8]RegisterofMembers!$G$1</f>
        <v>2</v>
      </c>
    </row>
    <row r="96" spans="1:9" s="172" customFormat="1" x14ac:dyDescent="0.2">
      <c r="A96" s="487" t="s">
        <v>592</v>
      </c>
      <c r="B96" s="487"/>
      <c r="C96" s="487"/>
      <c r="D96" s="487"/>
      <c r="E96" s="487"/>
      <c r="F96" s="487"/>
      <c r="G96" s="487"/>
      <c r="H96" s="487"/>
      <c r="I96" s="490"/>
    </row>
    <row r="97" spans="1:9" s="172" customFormat="1" x14ac:dyDescent="0.2">
      <c r="A97" s="488" t="str">
        <f>IF([8]RegisterofMembers!$A$3&gt;0,[8]RegisterofMembers!$A$3," ")</f>
        <v xml:space="preserve"> </v>
      </c>
      <c r="B97" s="471"/>
      <c r="C97" s="471"/>
      <c r="D97" s="463" t="s">
        <v>593</v>
      </c>
      <c r="E97" s="463"/>
      <c r="F97" s="404">
        <f>[8]RegisterofMembers!$G$3</f>
        <v>1</v>
      </c>
      <c r="G97" s="402" t="s">
        <v>540</v>
      </c>
      <c r="H97" s="481">
        <f>'PubP&amp;L'!E5</f>
        <v>40724</v>
      </c>
      <c r="I97" s="465"/>
    </row>
    <row r="98" spans="1:9" s="172" customFormat="1" x14ac:dyDescent="0.2">
      <c r="A98" s="488" t="str">
        <f>IF([8]RegisterofMembers!$A$4&gt;0,[8]RegisterofMembers!$A$4," ")</f>
        <v xml:space="preserve"> </v>
      </c>
      <c r="B98" s="471"/>
      <c r="C98" s="471"/>
      <c r="D98" s="463" t="s">
        <v>593</v>
      </c>
      <c r="E98" s="463"/>
      <c r="F98" s="404">
        <f>[8]RegisterofMembers!$G$4</f>
        <v>1</v>
      </c>
      <c r="G98" s="402" t="s">
        <v>540</v>
      </c>
      <c r="H98" s="481">
        <f>'PubP&amp;L'!E5</f>
        <v>40724</v>
      </c>
      <c r="I98" s="465"/>
    </row>
    <row r="99" spans="1:9" s="172" customFormat="1" x14ac:dyDescent="0.2"/>
    <row r="100" spans="1:9" s="399" customFormat="1" x14ac:dyDescent="0.2">
      <c r="A100" s="485" t="s">
        <v>594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2" customFormat="1" x14ac:dyDescent="0.2">
      <c r="A101" s="482" t="s">
        <v>595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x14ac:dyDescent="0.2">
      <c r="A102" s="482" t="s">
        <v>596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x14ac:dyDescent="0.2">
      <c r="A103" s="482" t="s">
        <v>597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x14ac:dyDescent="0.2">
      <c r="A104" s="482" t="s">
        <v>598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x14ac:dyDescent="0.2">
      <c r="A106" s="482" t="s">
        <v>599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x14ac:dyDescent="0.2">
      <c r="A107" s="482" t="s">
        <v>600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x14ac:dyDescent="0.2">
      <c r="A108" s="482" t="s">
        <v>601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x14ac:dyDescent="0.2">
      <c r="A109" s="482" t="s">
        <v>602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x14ac:dyDescent="0.2">
      <c r="A110" s="482" t="s">
        <v>603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x14ac:dyDescent="0.2">
      <c r="A112" s="482" t="s">
        <v>604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">
      <c r="A113" s="487" t="s">
        <v>605</v>
      </c>
      <c r="B113" s="487"/>
      <c r="C113" s="487"/>
      <c r="D113" s="487"/>
      <c r="E113" s="487"/>
      <c r="F113" s="487"/>
      <c r="G113" s="487"/>
      <c r="H113" s="481">
        <f>'PubP&amp;L'!E5</f>
        <v>40724</v>
      </c>
      <c r="I113" s="465"/>
    </row>
    <row r="114" spans="1:9" s="172" customFormat="1" x14ac:dyDescent="0.2">
      <c r="A114" s="482" t="s">
        <v>606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x14ac:dyDescent="0.2">
      <c r="A115" s="482" t="s">
        <v>607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x14ac:dyDescent="0.2"/>
    <row r="118" spans="1:9" s="172" customFormat="1" x14ac:dyDescent="0.2">
      <c r="B118" s="461"/>
      <c r="C118" s="461"/>
      <c r="D118" s="172" t="s">
        <v>608</v>
      </c>
    </row>
    <row r="119" spans="1:9" s="172" customFormat="1" x14ac:dyDescent="0.2">
      <c r="B119" s="461">
        <f>OpenAccounts!E5</f>
        <v>0</v>
      </c>
      <c r="C119" s="461"/>
      <c r="D119" s="172" t="s">
        <v>609</v>
      </c>
      <c r="F119" s="172" t="s">
        <v>610</v>
      </c>
      <c r="G119" s="481">
        <f ca="1">TODAY()</f>
        <v>40580</v>
      </c>
      <c r="H119" s="481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6:I96"/>
    <mergeCell ref="A97:C97"/>
    <mergeCell ref="D97:E97"/>
    <mergeCell ref="H97:I97"/>
    <mergeCell ref="A98:C98"/>
    <mergeCell ref="D98:E98"/>
    <mergeCell ref="H98:I98"/>
    <mergeCell ref="A92:I92"/>
    <mergeCell ref="A93:I93"/>
    <mergeCell ref="A94:C94"/>
    <mergeCell ref="E94:I94"/>
    <mergeCell ref="A95:H95"/>
    <mergeCell ref="A88:I88"/>
    <mergeCell ref="A89:C89"/>
    <mergeCell ref="E89:H89"/>
    <mergeCell ref="A90:I90"/>
    <mergeCell ref="A91:I91"/>
    <mergeCell ref="A84:D84"/>
    <mergeCell ref="E84:I84"/>
    <mergeCell ref="A85:I85"/>
    <mergeCell ref="A86:I86"/>
    <mergeCell ref="A87:D87"/>
    <mergeCell ref="F87:G87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03" t="str">
        <f>IF(OpenAccounts!E2&gt;0,OpenAccounts!E2," ")</f>
        <v xml:space="preserve"> </v>
      </c>
      <c r="C2" s="504"/>
      <c r="D2" s="504"/>
      <c r="E2" s="505" t="s">
        <v>176</v>
      </c>
      <c r="F2" s="506"/>
      <c r="G2" s="506"/>
      <c r="H2" s="506"/>
      <c r="I2" s="506"/>
      <c r="J2" s="266"/>
      <c r="K2" s="267" t="s">
        <v>488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7" t="s">
        <v>570</v>
      </c>
      <c r="C5" s="497"/>
      <c r="D5" s="497"/>
      <c r="E5" s="508">
        <f>Admin!L6</f>
        <v>40360</v>
      </c>
      <c r="F5" s="471"/>
      <c r="G5" s="386" t="s">
        <v>571</v>
      </c>
      <c r="H5" s="508">
        <f>Admin!N7</f>
        <v>40724</v>
      </c>
      <c r="I5" s="509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0" t="s">
        <v>177</v>
      </c>
      <c r="D7" s="425"/>
      <c r="E7" s="425"/>
      <c r="F7" s="425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0" t="s">
        <v>178</v>
      </c>
      <c r="D8" s="425"/>
      <c r="E8" s="425"/>
      <c r="F8" s="425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491" t="s">
        <v>489</v>
      </c>
      <c r="D10" s="501"/>
      <c r="E10" s="501"/>
      <c r="F10" s="50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490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02" t="s">
        <v>544</v>
      </c>
      <c r="C15" s="492"/>
      <c r="D15" s="492"/>
      <c r="E15" s="368">
        <f>E5</f>
        <v>40360</v>
      </c>
      <c r="F15" s="368">
        <f>H5</f>
        <v>40724</v>
      </c>
      <c r="G15" s="527">
        <f>Admin!G5</f>
        <v>100</v>
      </c>
      <c r="H15" s="528"/>
      <c r="I15" s="268">
        <f>IF(K79&gt;0,K79,0)</f>
        <v>0</v>
      </c>
      <c r="J15" s="192"/>
      <c r="K15" s="370" t="s">
        <v>545</v>
      </c>
      <c r="L15" s="371"/>
    </row>
    <row r="16" spans="1:12" s="46" customFormat="1" ht="12.75" x14ac:dyDescent="0.2">
      <c r="A16" s="187"/>
      <c r="B16" s="500" t="s">
        <v>546</v>
      </c>
      <c r="C16" s="425"/>
      <c r="D16" s="425"/>
      <c r="E16" s="368">
        <f>E5</f>
        <v>40360</v>
      </c>
      <c r="F16" s="368">
        <f>H5</f>
        <v>40724</v>
      </c>
      <c r="G16" s="527">
        <f>Admin!G6</f>
        <v>20</v>
      </c>
      <c r="H16" s="528"/>
      <c r="I16" s="268">
        <f>IF(K91&gt;0,K91,0)</f>
        <v>0</v>
      </c>
      <c r="J16" s="192"/>
      <c r="K16" s="370" t="s">
        <v>547</v>
      </c>
      <c r="L16" s="371"/>
    </row>
    <row r="17" spans="1:12" s="46" customFormat="1" ht="12.75" x14ac:dyDescent="0.2">
      <c r="A17" s="187"/>
      <c r="B17" s="500" t="s">
        <v>548</v>
      </c>
      <c r="C17" s="425"/>
      <c r="D17" s="425"/>
      <c r="E17" s="523">
        <f>E5</f>
        <v>40360</v>
      </c>
      <c r="F17" s="471"/>
      <c r="G17" s="527">
        <f>Admin!G6</f>
        <v>20</v>
      </c>
      <c r="H17" s="528"/>
      <c r="I17" s="268">
        <f>IF(K99&gt;0,K99,0)</f>
        <v>0</v>
      </c>
      <c r="J17" s="192"/>
      <c r="K17" s="370" t="s">
        <v>549</v>
      </c>
      <c r="L17" s="371"/>
    </row>
    <row r="18" spans="1:12" s="46" customFormat="1" ht="12.75" x14ac:dyDescent="0.2">
      <c r="A18" s="187"/>
      <c r="B18" s="500" t="s">
        <v>550</v>
      </c>
      <c r="C18" s="425"/>
      <c r="D18" s="425"/>
      <c r="E18" s="368">
        <f>E5</f>
        <v>40360</v>
      </c>
      <c r="F18" s="368">
        <f>H5</f>
        <v>40724</v>
      </c>
      <c r="G18" s="372"/>
      <c r="H18" s="369"/>
      <c r="I18" s="269">
        <f>IF(K102&lt;&gt;0,-K102,0)</f>
        <v>0</v>
      </c>
      <c r="J18" s="192"/>
      <c r="K18" s="370" t="s">
        <v>551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491" t="s">
        <v>490</v>
      </c>
      <c r="D20" s="425"/>
      <c r="E20" s="425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524" t="s">
        <v>495</v>
      </c>
      <c r="C22" s="490"/>
      <c r="D22" s="490"/>
      <c r="E22" s="490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496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497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7" t="s">
        <v>552</v>
      </c>
      <c r="C28" s="497"/>
      <c r="D28" s="497"/>
      <c r="E28" s="518">
        <f>H5</f>
        <v>40724</v>
      </c>
      <c r="F28" s="518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553</v>
      </c>
      <c r="B31" s="274" t="s">
        <v>488</v>
      </c>
      <c r="C31" s="275" t="s">
        <v>554</v>
      </c>
      <c r="D31" s="275" t="s">
        <v>555</v>
      </c>
      <c r="E31" s="275" t="s">
        <v>498</v>
      </c>
      <c r="F31" s="276" t="s">
        <v>278</v>
      </c>
      <c r="G31" s="529" t="s">
        <v>277</v>
      </c>
      <c r="H31" s="530"/>
      <c r="I31" s="276" t="s">
        <v>279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40360</v>
      </c>
      <c r="D33" s="296">
        <f>Admin!N6</f>
        <v>40633</v>
      </c>
      <c r="E33" s="283">
        <f>Admin!K6</f>
        <v>2009</v>
      </c>
      <c r="F33" s="284">
        <f>IF(K28&gt;0,K28*A33/A35,0)</f>
        <v>0</v>
      </c>
      <c r="G33" s="519">
        <f>Admin!P6</f>
        <v>21</v>
      </c>
      <c r="H33" s="520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40634</v>
      </c>
      <c r="D34" s="296">
        <f>Admin!N7</f>
        <v>40724</v>
      </c>
      <c r="E34" s="283">
        <f>Admin!K7</f>
        <v>2010</v>
      </c>
      <c r="F34" s="284">
        <f>IF(K28&gt;0,K28*A34/A35,0)</f>
        <v>0</v>
      </c>
      <c r="G34" s="519">
        <f>Admin!P7</f>
        <v>20</v>
      </c>
      <c r="H34" s="520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491" t="s">
        <v>499</v>
      </c>
      <c r="D35" s="425"/>
      <c r="E35" s="425"/>
      <c r="F35" s="425"/>
      <c r="G35" s="425"/>
      <c r="H35" s="425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491" t="s">
        <v>500</v>
      </c>
      <c r="D37" s="492"/>
      <c r="E37" s="492"/>
      <c r="F37" s="492"/>
      <c r="G37" s="492"/>
      <c r="H37" s="492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491" t="s">
        <v>501</v>
      </c>
      <c r="D39" s="425"/>
      <c r="E39" s="425"/>
      <c r="F39" s="425"/>
      <c r="G39" s="425"/>
      <c r="H39" s="425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502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1" t="s">
        <v>503</v>
      </c>
      <c r="G45" s="189"/>
      <c r="H45" s="190"/>
      <c r="I45" s="521" t="s">
        <v>506</v>
      </c>
      <c r="J45" s="189"/>
      <c r="K45" s="189"/>
      <c r="L45" s="43"/>
    </row>
    <row r="46" spans="1:12" ht="24.75" customHeight="1" thickBot="1" x14ac:dyDescent="0.25">
      <c r="A46" s="374" t="s">
        <v>491</v>
      </c>
      <c r="B46" s="510" t="s">
        <v>506</v>
      </c>
      <c r="C46" s="511"/>
      <c r="D46" s="43"/>
      <c r="E46" s="283"/>
      <c r="F46" s="522"/>
      <c r="G46" s="189"/>
      <c r="H46" s="190"/>
      <c r="I46" s="522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152</v>
      </c>
      <c r="G47" s="189"/>
      <c r="H47" s="190"/>
      <c r="I47" s="294" t="s">
        <v>152</v>
      </c>
      <c r="J47" s="189"/>
      <c r="K47" s="189"/>
      <c r="L47" s="43"/>
    </row>
    <row r="48" spans="1:12" s="46" customFormat="1" ht="12.75" x14ac:dyDescent="0.2">
      <c r="A48" s="187"/>
      <c r="B48" s="512" t="s">
        <v>556</v>
      </c>
      <c r="C48" s="513"/>
      <c r="D48" s="375">
        <f>E5</f>
        <v>40360</v>
      </c>
      <c r="E48" s="375">
        <f>H5</f>
        <v>40724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2" t="s">
        <v>557</v>
      </c>
      <c r="C57" s="513"/>
      <c r="D57" s="375">
        <f>E5</f>
        <v>40360</v>
      </c>
      <c r="E57" s="375">
        <f>H5</f>
        <v>40724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494" t="s">
        <v>558</v>
      </c>
      <c r="B63" s="514"/>
      <c r="C63" s="514"/>
      <c r="D63" s="375">
        <f>E5</f>
        <v>40360</v>
      </c>
      <c r="E63" s="375">
        <f>H5</f>
        <v>40724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0" t="s">
        <v>559</v>
      </c>
      <c r="C72" s="492"/>
      <c r="D72" s="375">
        <f>E5</f>
        <v>40360</v>
      </c>
      <c r="E72" s="375">
        <f>H5</f>
        <v>40724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5" t="s">
        <v>560</v>
      </c>
      <c r="C79" s="471"/>
      <c r="D79" s="296">
        <f>E5</f>
        <v>40360</v>
      </c>
      <c r="E79" s="376">
        <f>H5</f>
        <v>40724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6"/>
      <c r="C81" s="517"/>
      <c r="D81" s="44"/>
      <c r="E81" s="44"/>
      <c r="F81" s="521" t="s">
        <v>503</v>
      </c>
      <c r="G81" s="192"/>
      <c r="H81" s="193"/>
      <c r="I81" s="525" t="s">
        <v>561</v>
      </c>
      <c r="J81" s="192"/>
      <c r="K81" s="189"/>
      <c r="L81" s="44"/>
    </row>
    <row r="82" spans="1:12" s="46" customFormat="1" ht="12" customHeight="1" thickBot="1" x14ac:dyDescent="0.25">
      <c r="A82" s="44"/>
      <c r="B82" s="510" t="s">
        <v>276</v>
      </c>
      <c r="C82" s="511"/>
      <c r="D82" s="44"/>
      <c r="E82" s="283"/>
      <c r="F82" s="522"/>
      <c r="G82" s="189"/>
      <c r="H82" s="190"/>
      <c r="I82" s="526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152</v>
      </c>
      <c r="G83" s="189"/>
      <c r="H83" s="190"/>
      <c r="I83" s="294" t="s">
        <v>152</v>
      </c>
      <c r="J83" s="189"/>
      <c r="K83" s="192"/>
      <c r="L83" s="44"/>
    </row>
    <row r="84" spans="1:12" ht="12" customHeight="1" x14ac:dyDescent="0.2">
      <c r="A84" s="377" t="s">
        <v>492</v>
      </c>
      <c r="B84" s="494" t="s">
        <v>562</v>
      </c>
      <c r="C84" s="495"/>
      <c r="D84" s="388">
        <f>E5</f>
        <v>40360</v>
      </c>
      <c r="E84" s="388">
        <f>H5</f>
        <v>40724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496" t="s">
        <v>563</v>
      </c>
      <c r="C91" s="497"/>
      <c r="D91" s="379">
        <f>E5</f>
        <v>40360</v>
      </c>
      <c r="E91" s="379">
        <f>H5</f>
        <v>40724</v>
      </c>
      <c r="F91" s="498" t="s">
        <v>564</v>
      </c>
      <c r="G91" s="498"/>
      <c r="H91" s="498"/>
      <c r="I91" s="498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493</v>
      </c>
      <c r="B93" s="491" t="s">
        <v>565</v>
      </c>
      <c r="C93" s="491"/>
      <c r="D93" s="491"/>
      <c r="E93" s="378">
        <f>E5</f>
        <v>40360</v>
      </c>
      <c r="F93" s="390">
        <f>Admin!G6/100</f>
        <v>0.2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499" t="s">
        <v>566</v>
      </c>
      <c r="C94" s="499"/>
      <c r="D94" s="382">
        <f>E5</f>
        <v>40360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499" t="s">
        <v>567</v>
      </c>
      <c r="C95" s="499"/>
      <c r="D95" s="382">
        <f>E5</f>
        <v>40360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499" t="s">
        <v>568</v>
      </c>
      <c r="C96" s="499"/>
      <c r="D96" s="382">
        <f>E5</f>
        <v>40360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499" t="s">
        <v>569</v>
      </c>
      <c r="C97" s="499"/>
      <c r="D97" s="382">
        <f>E5</f>
        <v>40360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491" t="s">
        <v>565</v>
      </c>
      <c r="C99" s="491"/>
      <c r="D99" s="491"/>
      <c r="E99" s="378">
        <f>E5</f>
        <v>40360</v>
      </c>
      <c r="F99" s="390">
        <f>F93</f>
        <v>0.2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491"/>
      <c r="C101" s="492"/>
      <c r="D101" s="492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494</v>
      </c>
      <c r="B102" s="491" t="s">
        <v>550</v>
      </c>
      <c r="C102" s="425"/>
      <c r="D102" s="425"/>
      <c r="E102" s="378">
        <f>E5</f>
        <v>40360</v>
      </c>
      <c r="F102" s="385">
        <f>H5</f>
        <v>40724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493" t="s">
        <v>504</v>
      </c>
      <c r="C104" s="425"/>
      <c r="D104" s="425"/>
      <c r="E104" s="425"/>
      <c r="F104" s="425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292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6"/>
      <c r="B3" s="667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3" t="s">
        <v>293</v>
      </c>
      <c r="AP3" s="425"/>
      <c r="AQ3" s="425"/>
      <c r="AR3" s="425"/>
    </row>
    <row r="4" spans="1:44" ht="12.75" customHeight="1" x14ac:dyDescent="0.2">
      <c r="A4" s="667"/>
      <c r="B4" s="667"/>
      <c r="C4" s="698" t="s">
        <v>294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295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7"/>
      <c r="B5" s="667"/>
      <c r="C5" s="699"/>
      <c r="D5" s="699"/>
      <c r="E5" s="699"/>
      <c r="F5" s="699"/>
      <c r="G5" s="699"/>
      <c r="H5" s="699"/>
      <c r="I5" s="699"/>
      <c r="J5" s="699"/>
      <c r="K5" s="699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7"/>
      <c r="B6" s="667"/>
      <c r="C6" s="700"/>
      <c r="D6" s="700"/>
      <c r="E6" s="700"/>
      <c r="F6" s="700"/>
      <c r="G6" s="700"/>
      <c r="H6" s="700"/>
      <c r="I6" s="700"/>
      <c r="J6" s="700"/>
      <c r="K6" s="700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7" t="s">
        <v>296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7"/>
      <c r="B7" s="667"/>
      <c r="C7" s="700"/>
      <c r="D7" s="700"/>
      <c r="E7" s="700"/>
      <c r="F7" s="700"/>
      <c r="G7" s="700"/>
      <c r="H7" s="700"/>
      <c r="I7" s="700"/>
      <c r="J7" s="700"/>
      <c r="K7" s="700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8" t="s">
        <v>297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298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67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04"/>
      <c r="B10" s="204" t="s">
        <v>299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300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301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302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303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304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656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5"/>
    </row>
    <row r="17" spans="1:44" ht="18" customHeight="1" x14ac:dyDescent="0.2">
      <c r="A17" s="655" t="s">
        <v>305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5"/>
    </row>
    <row r="18" spans="1:44" s="42" customFormat="1" ht="12" x14ac:dyDescent="0.2">
      <c r="A18" s="204"/>
      <c r="B18" s="611" t="s">
        <v>306</v>
      </c>
      <c r="C18" s="678"/>
      <c r="D18" s="678"/>
      <c r="E18" s="678"/>
      <c r="F18" s="678"/>
      <c r="G18" s="678"/>
      <c r="H18" s="678"/>
      <c r="I18" s="678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04"/>
    </row>
    <row r="20" spans="1:44" s="46" customFormat="1" ht="12" x14ac:dyDescent="0.2">
      <c r="A20" s="206"/>
      <c r="B20" s="206" t="s">
        <v>264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307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308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04"/>
      <c r="O21" s="204"/>
      <c r="P21" s="204"/>
      <c r="Q21" s="204"/>
      <c r="R21" s="204"/>
      <c r="S21" s="204"/>
      <c r="T21" s="204"/>
      <c r="U21" s="626" t="str">
        <f>IF(OpenAccounts!$O$3&gt;0,OpenAccounts!O3," ")</f>
        <v xml:space="preserve"> </v>
      </c>
      <c r="V21" s="640"/>
      <c r="W21" s="641"/>
      <c r="X21" s="208"/>
      <c r="Y21" s="626" t="str">
        <f>IF(OpenAccounts!$P$3&gt;0,OpenAccounts!P3," ")</f>
        <v xml:space="preserve"> </v>
      </c>
      <c r="Z21" s="640"/>
      <c r="AA21" s="640"/>
      <c r="AB21" s="640"/>
      <c r="AC21" s="641"/>
      <c r="AD21" s="208"/>
      <c r="AE21" s="626" t="str">
        <f>IF(OpenAccounts!$Q$3&gt;0,OpenAccounts!Q3," ")</f>
        <v xml:space="preserve"> </v>
      </c>
      <c r="AF21" s="685"/>
      <c r="AG21" s="685"/>
      <c r="AH21" s="685"/>
      <c r="AI21" s="685"/>
      <c r="AJ21" s="686"/>
      <c r="AK21" s="204"/>
      <c r="AL21" s="636"/>
      <c r="AM21" s="638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309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04"/>
    </row>
    <row r="24" spans="1:44" s="42" customFormat="1" ht="14.1" customHeight="1" x14ac:dyDescent="0.2">
      <c r="A24" s="204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04"/>
    </row>
    <row r="25" spans="1:44" s="42" customFormat="1" ht="14.1" customHeight="1" x14ac:dyDescent="0.2">
      <c r="A25" s="204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04"/>
    </row>
    <row r="26" spans="1:44" s="42" customFormat="1" ht="14.1" customHeight="1" x14ac:dyDescent="0.2">
      <c r="A26" s="204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310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52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">
      <c r="A29" s="655" t="s">
        <v>311</v>
      </c>
      <c r="B29" s="655"/>
      <c r="C29" s="655"/>
      <c r="D29" s="655"/>
      <c r="E29" s="655"/>
      <c r="F29" s="655"/>
      <c r="G29" s="655"/>
      <c r="H29" s="655"/>
      <c r="I29" s="655"/>
      <c r="J29" s="610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5" customHeight="1" x14ac:dyDescent="0.2">
      <c r="A30" s="668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06"/>
      <c r="B31" s="206" t="s">
        <v>312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52"/>
      <c r="Y31" s="206"/>
      <c r="Z31" s="206" t="s">
        <v>313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314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315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52"/>
      <c r="Y32" s="204"/>
      <c r="Z32" s="204" t="s">
        <v>316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660">
        <f>Admin!L6</f>
        <v>40360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04"/>
      <c r="M33" s="660">
        <f>Admin!N7</f>
        <v>40724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04"/>
      <c r="X33" s="552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52"/>
      <c r="Y34" s="204"/>
      <c r="Z34" s="204" t="s">
        <v>317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318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52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52"/>
      <c r="Y36" s="204"/>
      <c r="Z36" s="204" t="s">
        <v>319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320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52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52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321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52"/>
      <c r="Y39" s="204"/>
      <c r="Z39" s="204" t="s">
        <v>322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52"/>
      <c r="Y40" s="204"/>
      <c r="Z40" s="204" t="s">
        <v>323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324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52"/>
      <c r="Y41" s="204"/>
      <c r="Z41" s="622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04"/>
    </row>
    <row r="42" spans="1:44" s="42" customFormat="1" ht="12" x14ac:dyDescent="0.2">
      <c r="A42" s="204"/>
      <c r="B42" s="204" t="s">
        <v>325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52"/>
      <c r="Y42" s="204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52"/>
      <c r="Y43" s="204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4"/>
    </row>
    <row r="44" spans="1:44" s="42" customFormat="1" ht="12" x14ac:dyDescent="0.2">
      <c r="A44" s="204"/>
      <c r="B44" s="204" t="s">
        <v>326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52"/>
      <c r="Y44" s="204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52"/>
      <c r="Y45" s="204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4"/>
    </row>
    <row r="46" spans="1:44" s="42" customFormat="1" ht="12" x14ac:dyDescent="0.2">
      <c r="A46" s="204"/>
      <c r="B46" s="204" t="s">
        <v>327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52"/>
      <c r="Y46" s="204"/>
      <c r="Z46" s="647"/>
      <c r="AA46" s="649"/>
      <c r="AB46" s="649"/>
      <c r="AC46" s="649"/>
      <c r="AD46" s="649"/>
      <c r="AE46" s="649"/>
      <c r="AF46" s="649"/>
      <c r="AG46" s="649"/>
      <c r="AH46" s="649"/>
      <c r="AI46" s="649"/>
      <c r="AJ46" s="649"/>
      <c r="AK46" s="649"/>
      <c r="AL46" s="649"/>
      <c r="AM46" s="649"/>
      <c r="AN46" s="649"/>
      <c r="AO46" s="649"/>
      <c r="AP46" s="649"/>
      <c r="AQ46" s="650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52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52"/>
      <c r="Y48" s="204"/>
      <c r="Z48" s="206" t="s">
        <v>328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329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52"/>
      <c r="Y49" s="204"/>
      <c r="Z49" s="212" t="s">
        <v>330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52"/>
      <c r="Y50" s="204"/>
      <c r="Z50" s="212" t="s">
        <v>331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332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52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52"/>
      <c r="Y52" s="204"/>
      <c r="Z52" s="204" t="s">
        <v>333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52"/>
      <c r="Y53" s="204"/>
      <c r="Z53" s="204" t="s">
        <v>334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335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52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52"/>
      <c r="Y55" s="204"/>
      <c r="Z55" s="204" t="s">
        <v>336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337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52"/>
      <c r="Y56" s="204"/>
      <c r="Z56" s="204" t="s">
        <v>338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52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339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52"/>
      <c r="Y58" s="204"/>
      <c r="Z58" s="204" t="s">
        <v>340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52"/>
      <c r="Y59" s="204"/>
      <c r="Z59" s="204" t="s">
        <v>341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52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16" customFormat="1" x14ac:dyDescent="0.2">
      <c r="A62" s="664" t="s">
        <v>342</v>
      </c>
      <c r="B62" s="665"/>
      <c r="C62" s="665"/>
      <c r="D62" s="665"/>
      <c r="E62" s="665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93" t="s">
        <v>343</v>
      </c>
      <c r="B63" s="657"/>
      <c r="C63" s="657"/>
      <c r="D63" s="657"/>
      <c r="E63" s="657"/>
      <c r="F63" s="657"/>
      <c r="G63" s="657"/>
      <c r="H63" s="657"/>
      <c r="I63" s="657"/>
      <c r="J63" s="657"/>
      <c r="K63" s="657"/>
      <c r="L63" s="657"/>
      <c r="M63" s="657"/>
      <c r="N63" s="658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9" t="s">
        <v>344</v>
      </c>
      <c r="B64" s="659"/>
      <c r="C64" s="659"/>
      <c r="D64" s="659"/>
      <c r="E64" s="659"/>
      <c r="F64" s="659"/>
      <c r="G64" s="210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345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152</v>
      </c>
      <c r="AK66" s="642">
        <f>'PubP&amp;L'!F9</f>
        <v>0</v>
      </c>
      <c r="AL66" s="642"/>
      <c r="AM66" s="642"/>
      <c r="AN66" s="642"/>
      <c r="AO66" s="642"/>
      <c r="AP66" s="642"/>
      <c r="AQ66" s="642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655" t="s">
        <v>346</v>
      </c>
      <c r="B68" s="655"/>
      <c r="C68" s="655"/>
      <c r="D68" s="655"/>
      <c r="E68" s="655"/>
      <c r="F68" s="655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347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19">
        <v>3</v>
      </c>
      <c r="X70" s="635"/>
      <c r="Y70" s="221" t="s">
        <v>152</v>
      </c>
      <c r="Z70" s="642" t="str">
        <f>IF(CorporationTax!K22&gt;0,CorporationTax!K22," ")</f>
        <v xml:space="preserve"> </v>
      </c>
      <c r="AA70" s="642"/>
      <c r="AB70" s="642"/>
      <c r="AC70" s="642"/>
      <c r="AD70" s="642"/>
      <c r="AE70" s="642"/>
      <c r="AF70" s="654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348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19">
        <v>4</v>
      </c>
      <c r="X72" s="635"/>
      <c r="Y72" s="221" t="s">
        <v>152</v>
      </c>
      <c r="Z72" s="642" t="str">
        <f>IF(OpenAccounts!Q5&gt;0,OpenAccounts!Q5," ")</f>
        <v xml:space="preserve"> </v>
      </c>
      <c r="AA72" s="642"/>
      <c r="AB72" s="642"/>
      <c r="AC72" s="642"/>
      <c r="AD72" s="642"/>
      <c r="AE72" s="642"/>
      <c r="AF72" s="654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16" t="s">
        <v>349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9"/>
    </row>
    <row r="74" spans="1:44" s="42" customFormat="1" ht="15" customHeight="1" x14ac:dyDescent="0.2">
      <c r="A74" s="204"/>
      <c r="B74" s="223">
        <v>5</v>
      </c>
      <c r="C74" s="223" t="s">
        <v>350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152</v>
      </c>
      <c r="AJ74" s="642">
        <f>SUM(Z69:AF70)-SUM(Z72:AF73)</f>
        <v>0</v>
      </c>
      <c r="AK74" s="643"/>
      <c r="AL74" s="643"/>
      <c r="AM74" s="643"/>
      <c r="AN74" s="643"/>
      <c r="AO74" s="643"/>
      <c r="AP74" s="643"/>
      <c r="AQ74" s="644"/>
      <c r="AR74" s="204"/>
    </row>
    <row r="75" spans="1:44" s="42" customFormat="1" ht="12" customHeight="1" x14ac:dyDescent="0.2">
      <c r="A75" s="204"/>
      <c r="B75" s="206">
        <v>6</v>
      </c>
      <c r="C75" s="206" t="s">
        <v>351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352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152</v>
      </c>
      <c r="AJ76" s="642" t="str">
        <f>IF(-TrialBalance!EJ58&gt;0,-TrialBalance!EJ58," ")</f>
        <v xml:space="preserve"> </v>
      </c>
      <c r="AK76" s="643"/>
      <c r="AL76" s="643"/>
      <c r="AM76" s="643"/>
      <c r="AN76" s="643"/>
      <c r="AO76" s="643"/>
      <c r="AP76" s="643"/>
      <c r="AQ76" s="644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353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152</v>
      </c>
      <c r="AJ78" s="642"/>
      <c r="AK78" s="643"/>
      <c r="AL78" s="643"/>
      <c r="AM78" s="643"/>
      <c r="AN78" s="643"/>
      <c r="AO78" s="643"/>
      <c r="AP78" s="643"/>
      <c r="AQ78" s="644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354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152</v>
      </c>
      <c r="AJ80" s="642"/>
      <c r="AK80" s="643"/>
      <c r="AL80" s="643"/>
      <c r="AM80" s="643"/>
      <c r="AN80" s="643"/>
      <c r="AO80" s="643"/>
      <c r="AP80" s="643"/>
      <c r="AQ80" s="644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576" t="s">
        <v>355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3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356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19">
        <v>16</v>
      </c>
      <c r="X84" s="635"/>
      <c r="Y84" s="221" t="s">
        <v>152</v>
      </c>
      <c r="Z84" s="588"/>
      <c r="AA84" s="588"/>
      <c r="AB84" s="588"/>
      <c r="AC84" s="588"/>
      <c r="AD84" s="588"/>
      <c r="AE84" s="588"/>
      <c r="AF84" s="604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357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19">
        <v>17</v>
      </c>
      <c r="X86" s="635"/>
      <c r="Y86" s="221" t="s">
        <v>152</v>
      </c>
      <c r="Z86" s="588"/>
      <c r="AA86" s="588"/>
      <c r="AB86" s="588"/>
      <c r="AC86" s="588"/>
      <c r="AD86" s="588"/>
      <c r="AE86" s="588"/>
      <c r="AF86" s="604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16" t="s">
        <v>358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4"/>
    </row>
    <row r="88" spans="1:44" s="42" customFormat="1" ht="15" customHeight="1" x14ac:dyDescent="0.2">
      <c r="A88" s="204"/>
      <c r="B88" s="227">
        <v>18</v>
      </c>
      <c r="C88" s="227" t="s">
        <v>359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152</v>
      </c>
      <c r="AJ88" s="588"/>
      <c r="AK88" s="568"/>
      <c r="AL88" s="568"/>
      <c r="AM88" s="568"/>
      <c r="AN88" s="568"/>
      <c r="AO88" s="568"/>
      <c r="AP88" s="568"/>
      <c r="AQ88" s="569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16" t="s">
        <v>360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4"/>
    </row>
    <row r="92" spans="1:44" s="42" customFormat="1" ht="15" customHeight="1" x14ac:dyDescent="0.2">
      <c r="A92" s="204"/>
      <c r="B92" s="227">
        <v>21</v>
      </c>
      <c r="C92" s="228" t="s">
        <v>361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152</v>
      </c>
      <c r="AJ92" s="642">
        <f>IF(AJ74&gt;0,AJ74+SUM(AJ76:AJ80)+AJ88,0)</f>
        <v>0</v>
      </c>
      <c r="AK92" s="643"/>
      <c r="AL92" s="643"/>
      <c r="AM92" s="643"/>
      <c r="AN92" s="643"/>
      <c r="AO92" s="643"/>
      <c r="AP92" s="643"/>
      <c r="AQ92" s="644"/>
      <c r="AR92" s="204"/>
    </row>
    <row r="93" spans="1:44" s="226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362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363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19">
        <v>24</v>
      </c>
      <c r="X96" s="635"/>
      <c r="Y96" s="221" t="s">
        <v>152</v>
      </c>
      <c r="Z96" s="588"/>
      <c r="AA96" s="588"/>
      <c r="AB96" s="588"/>
      <c r="AC96" s="588"/>
      <c r="AD96" s="588"/>
      <c r="AE96" s="588"/>
      <c r="AF96" s="6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364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19">
        <v>30</v>
      </c>
      <c r="X98" s="645"/>
      <c r="Y98" s="646" t="s">
        <v>152</v>
      </c>
      <c r="Z98" s="648"/>
      <c r="AA98" s="648"/>
      <c r="AB98" s="648"/>
      <c r="AC98" s="648"/>
      <c r="AD98" s="648"/>
      <c r="AE98" s="648"/>
      <c r="AF98" s="607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365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599"/>
      <c r="X99" s="599"/>
      <c r="Y99" s="647"/>
      <c r="Z99" s="649"/>
      <c r="AA99" s="649"/>
      <c r="AB99" s="649"/>
      <c r="AC99" s="649"/>
      <c r="AD99" s="649"/>
      <c r="AE99" s="649"/>
      <c r="AF99" s="650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366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19">
        <v>31</v>
      </c>
      <c r="X101" s="645"/>
      <c r="Y101" s="606"/>
      <c r="Z101" s="651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367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599"/>
      <c r="X102" s="599"/>
      <c r="Y102" s="647"/>
      <c r="Z102" s="650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368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19">
        <v>32</v>
      </c>
      <c r="X104" s="635"/>
      <c r="Y104" s="221" t="s">
        <v>152</v>
      </c>
      <c r="Z104" s="588"/>
      <c r="AA104" s="588"/>
      <c r="AB104" s="588"/>
      <c r="AC104" s="588"/>
      <c r="AD104" s="588"/>
      <c r="AE104" s="588"/>
      <c r="AF104" s="6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369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19">
        <v>35</v>
      </c>
      <c r="X106" s="645"/>
      <c r="Y106" s="646" t="s">
        <v>152</v>
      </c>
      <c r="Z106" s="648"/>
      <c r="AA106" s="648"/>
      <c r="AB106" s="648"/>
      <c r="AC106" s="648"/>
      <c r="AD106" s="648"/>
      <c r="AE106" s="648"/>
      <c r="AF106" s="607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599"/>
      <c r="X107" s="599"/>
      <c r="Y107" s="647"/>
      <c r="Z107" s="649"/>
      <c r="AA107" s="649"/>
      <c r="AB107" s="649"/>
      <c r="AC107" s="649"/>
      <c r="AD107" s="649"/>
      <c r="AE107" s="649"/>
      <c r="AF107" s="650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16" t="s">
        <v>370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4"/>
    </row>
    <row r="110" spans="1:44" s="42" customFormat="1" ht="18" customHeight="1" x14ac:dyDescent="0.2">
      <c r="A110" s="204"/>
      <c r="B110" s="232">
        <v>37</v>
      </c>
      <c r="C110" s="233" t="s">
        <v>371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152</v>
      </c>
      <c r="AJ110" s="642">
        <f>AJ92-Z96-Z98-Z104-Z106</f>
        <v>0</v>
      </c>
      <c r="AK110" s="643"/>
      <c r="AL110" s="643"/>
      <c r="AM110" s="643"/>
      <c r="AN110" s="643"/>
      <c r="AO110" s="643"/>
      <c r="AP110" s="643"/>
      <c r="AQ110" s="644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576" t="s">
        <v>372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373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19">
        <v>38</v>
      </c>
      <c r="X114" s="635"/>
      <c r="Y114" s="221" t="s">
        <v>152</v>
      </c>
      <c r="Z114" s="588"/>
      <c r="AA114" s="588"/>
      <c r="AB114" s="588"/>
      <c r="AC114" s="588"/>
      <c r="AD114" s="588"/>
      <c r="AE114" s="588"/>
      <c r="AF114" s="6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374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19">
        <v>39</v>
      </c>
      <c r="X116" s="635"/>
      <c r="Y116" s="639">
        <v>0</v>
      </c>
      <c r="Z116" s="640"/>
      <c r="AA116" s="641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375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376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19">
        <v>40</v>
      </c>
      <c r="X118" s="635"/>
      <c r="Y118" s="636"/>
      <c r="Z118" s="637"/>
      <c r="AA118" s="638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377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19">
        <v>41</v>
      </c>
      <c r="X120" s="635"/>
      <c r="Y120" s="636"/>
      <c r="Z120" s="637"/>
      <c r="AA120" s="638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378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581">
        <v>42</v>
      </c>
      <c r="AI122" s="631" t="s">
        <v>119</v>
      </c>
      <c r="AJ122" s="632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379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581"/>
      <c r="AI123" s="633"/>
      <c r="AJ123" s="634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380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381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382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383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384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04"/>
      <c r="J126" s="204"/>
      <c r="K126" s="204"/>
      <c r="L126" s="220">
        <v>44</v>
      </c>
      <c r="M126" s="221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04"/>
      <c r="V126" s="204"/>
      <c r="W126" s="204"/>
      <c r="X126" s="204"/>
      <c r="Y126" s="619">
        <v>45</v>
      </c>
      <c r="Z126" s="425"/>
      <c r="AA126" s="630">
        <f>CorporationTax!G33</f>
        <v>21</v>
      </c>
      <c r="AB126" s="629"/>
      <c r="AC126" s="204"/>
      <c r="AD126" s="204"/>
      <c r="AE126" s="204"/>
      <c r="AF126" s="204"/>
      <c r="AG126" s="204"/>
      <c r="AH126" s="220">
        <v>46</v>
      </c>
      <c r="AI126" s="224" t="s">
        <v>152</v>
      </c>
      <c r="AJ126" s="615">
        <f>CorporationTax!I33</f>
        <v>0</v>
      </c>
      <c r="AK126" s="556"/>
      <c r="AL126" s="556"/>
      <c r="AM126" s="556"/>
      <c r="AN126" s="556"/>
      <c r="AO126" s="556"/>
      <c r="AP126" s="556"/>
      <c r="AQ126" s="238" t="s">
        <v>385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204"/>
      <c r="J128" s="204"/>
      <c r="K128" s="204"/>
      <c r="L128" s="220">
        <v>54</v>
      </c>
      <c r="M128" s="221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04"/>
      <c r="V128" s="204"/>
      <c r="W128" s="204"/>
      <c r="X128" s="204"/>
      <c r="Y128" s="619">
        <v>55</v>
      </c>
      <c r="Z128" s="425"/>
      <c r="AA128" s="630">
        <f>CorporationTax!G34</f>
        <v>20</v>
      </c>
      <c r="AB128" s="629"/>
      <c r="AC128" s="204"/>
      <c r="AD128" s="204"/>
      <c r="AE128" s="204"/>
      <c r="AF128" s="204"/>
      <c r="AG128" s="204"/>
      <c r="AH128" s="220">
        <v>56</v>
      </c>
      <c r="AI128" s="224" t="s">
        <v>152</v>
      </c>
      <c r="AJ128" s="615">
        <f>CorporationTax!I34</f>
        <v>0</v>
      </c>
      <c r="AK128" s="556"/>
      <c r="AL128" s="556"/>
      <c r="AM128" s="556"/>
      <c r="AN128" s="556"/>
      <c r="AO128" s="556"/>
      <c r="AP128" s="556"/>
      <c r="AQ128" s="238" t="s">
        <v>385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16" t="s">
        <v>386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4"/>
    </row>
    <row r="131" spans="1:44" s="42" customFormat="1" ht="15" customHeight="1" x14ac:dyDescent="0.25">
      <c r="A131" s="204"/>
      <c r="B131" s="206">
        <v>61</v>
      </c>
      <c r="C131" s="206" t="s">
        <v>173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152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38" t="s">
        <v>385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387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152</v>
      </c>
      <c r="X133" s="239"/>
      <c r="Y133" s="588"/>
      <c r="Z133" s="588"/>
      <c r="AA133" s="588"/>
      <c r="AB133" s="588"/>
      <c r="AC133" s="588"/>
      <c r="AD133" s="239"/>
      <c r="AE133" s="238" t="s">
        <v>385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388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152</v>
      </c>
      <c r="X135" s="239"/>
      <c r="Y135" s="588"/>
      <c r="Z135" s="588"/>
      <c r="AA135" s="588"/>
      <c r="AB135" s="588"/>
      <c r="AC135" s="588"/>
      <c r="AD135" s="239"/>
      <c r="AE135" s="238" t="s">
        <v>385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389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24" t="str">
        <f>IF(AJ131&gt;0,AJ131*100/AJ110," ")</f>
        <v xml:space="preserve"> </v>
      </c>
      <c r="X137" s="625"/>
      <c r="Y137" s="625"/>
      <c r="Z137" s="625"/>
      <c r="AA137" s="238" t="s">
        <v>277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390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566"/>
      <c r="X139" s="568"/>
      <c r="Y139" s="568"/>
      <c r="Z139" s="568"/>
      <c r="AA139" s="568"/>
      <c r="AB139" s="568"/>
      <c r="AC139" s="569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391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152</v>
      </c>
      <c r="X141" s="239"/>
      <c r="Y141" s="588"/>
      <c r="Z141" s="588"/>
      <c r="AA141" s="588"/>
      <c r="AB141" s="588"/>
      <c r="AC141" s="588"/>
      <c r="AD141" s="239"/>
      <c r="AE141" s="238" t="s">
        <v>385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392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152</v>
      </c>
      <c r="X143" s="239"/>
      <c r="Y143" s="588"/>
      <c r="Z143" s="588"/>
      <c r="AA143" s="588"/>
      <c r="AB143" s="588"/>
      <c r="AC143" s="588"/>
      <c r="AD143" s="239"/>
      <c r="AE143" s="238" t="s">
        <v>385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16" t="s">
        <v>393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4"/>
    </row>
    <row r="145" spans="1:44" s="42" customFormat="1" ht="18" customHeight="1" x14ac:dyDescent="0.25">
      <c r="A145" s="204"/>
      <c r="B145" s="227">
        <v>70</v>
      </c>
      <c r="C145" s="240" t="s">
        <v>394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152</v>
      </c>
      <c r="AJ145" s="615">
        <f>AJ131</f>
        <v>0</v>
      </c>
      <c r="AK145" s="556"/>
      <c r="AL145" s="556"/>
      <c r="AM145" s="556"/>
      <c r="AN145" s="556"/>
      <c r="AO145" s="556"/>
      <c r="AP145" s="556"/>
      <c r="AQ145" s="238" t="s">
        <v>385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3" t="s">
        <v>395</v>
      </c>
      <c r="AP147" s="425"/>
      <c r="AQ147" s="425"/>
      <c r="AR147" s="425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396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19">
        <v>79</v>
      </c>
      <c r="AH149" s="620"/>
      <c r="AI149" s="224" t="s">
        <v>152</v>
      </c>
      <c r="AJ149" s="588"/>
      <c r="AK149" s="588"/>
      <c r="AL149" s="588"/>
      <c r="AM149" s="588"/>
      <c r="AN149" s="588"/>
      <c r="AO149" s="588"/>
      <c r="AP149" s="588"/>
      <c r="AQ149" s="238" t="s">
        <v>385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397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19">
        <v>80</v>
      </c>
      <c r="X151" s="622"/>
      <c r="Y151" s="549"/>
      <c r="Z151" s="550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398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21"/>
      <c r="X152" s="559"/>
      <c r="Y152" s="560"/>
      <c r="Z152" s="563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399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152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38" t="s">
        <v>385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400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152</v>
      </c>
      <c r="AJ156" s="588"/>
      <c r="AK156" s="588"/>
      <c r="AL156" s="588"/>
      <c r="AM156" s="588"/>
      <c r="AN156" s="588"/>
      <c r="AO156" s="588"/>
      <c r="AP156" s="588"/>
      <c r="AQ156" s="238" t="s">
        <v>385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16" t="s">
        <v>401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4"/>
    </row>
    <row r="159" spans="1:44" s="42" customFormat="1" ht="15" x14ac:dyDescent="0.25">
      <c r="A159" s="204"/>
      <c r="B159" s="227">
        <v>86</v>
      </c>
      <c r="C159" s="241" t="s">
        <v>402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152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38" t="s">
        <v>385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576" t="s">
        <v>403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404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152</v>
      </c>
      <c r="AJ163" s="615"/>
      <c r="AK163" s="615"/>
      <c r="AL163" s="615"/>
      <c r="AM163" s="615"/>
      <c r="AN163" s="615"/>
      <c r="AO163" s="615"/>
      <c r="AP163" s="615"/>
      <c r="AQ163" s="238" t="s">
        <v>385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17">
        <v>92</v>
      </c>
      <c r="C165" s="617" t="s">
        <v>405</v>
      </c>
      <c r="D165" s="618"/>
      <c r="E165" s="618"/>
      <c r="F165" s="618"/>
      <c r="G165" s="618"/>
      <c r="H165" s="618"/>
      <c r="I165" s="618"/>
      <c r="J165" s="618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16" t="s">
        <v>406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4"/>
    </row>
    <row r="166" spans="1:44" s="42" customFormat="1" ht="15" customHeight="1" x14ac:dyDescent="0.25">
      <c r="A166" s="204"/>
      <c r="B166" s="618"/>
      <c r="C166" s="618"/>
      <c r="D166" s="618"/>
      <c r="E166" s="618"/>
      <c r="F166" s="618"/>
      <c r="G166" s="618"/>
      <c r="H166" s="618"/>
      <c r="I166" s="618"/>
      <c r="J166" s="618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152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38" t="s">
        <v>385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407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16" t="s">
        <v>408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152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38" t="s">
        <v>385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534" t="s">
        <v>409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410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411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412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611" t="s">
        <v>413</v>
      </c>
      <c r="C175" s="611"/>
      <c r="D175" s="611"/>
      <c r="E175" s="611"/>
      <c r="F175" s="206"/>
      <c r="G175" s="206"/>
      <c r="H175" s="206" t="s">
        <v>414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581">
        <v>105</v>
      </c>
      <c r="X175" s="581"/>
      <c r="Y175" s="581"/>
      <c r="Z175" s="242" t="s">
        <v>152</v>
      </c>
      <c r="AA175" s="556"/>
      <c r="AB175" s="556"/>
      <c r="AC175" s="556"/>
      <c r="AD175" s="556"/>
      <c r="AE175" s="556"/>
      <c r="AF175" s="614"/>
      <c r="AG175" s="204"/>
      <c r="AH175" s="204"/>
      <c r="AI175" s="581">
        <v>106</v>
      </c>
      <c r="AJ175" s="581"/>
      <c r="AK175" s="242" t="s">
        <v>152</v>
      </c>
      <c r="AL175" s="612"/>
      <c r="AM175" s="612"/>
      <c r="AN175" s="612"/>
      <c r="AO175" s="612"/>
      <c r="AP175" s="612"/>
      <c r="AQ175" s="613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611" t="s">
        <v>415</v>
      </c>
      <c r="C177" s="611"/>
      <c r="D177" s="611"/>
      <c r="E177" s="611"/>
      <c r="F177" s="206"/>
      <c r="G177" s="206"/>
      <c r="H177" s="206" t="s">
        <v>416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581">
        <v>107</v>
      </c>
      <c r="X177" s="581"/>
      <c r="Y177" s="581"/>
      <c r="Z177" s="242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04"/>
      <c r="AH177" s="204"/>
      <c r="AI177" s="581">
        <v>108</v>
      </c>
      <c r="AJ177" s="581"/>
      <c r="AK177" s="242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611" t="s">
        <v>417</v>
      </c>
      <c r="C179" s="611"/>
      <c r="D179" s="611"/>
      <c r="E179" s="611"/>
      <c r="F179" s="206"/>
      <c r="G179" s="206"/>
      <c r="H179" s="207" t="s">
        <v>418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581">
        <v>109</v>
      </c>
      <c r="X179" s="581"/>
      <c r="Y179" s="581"/>
      <c r="Z179" s="242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04"/>
      <c r="AH179" s="204"/>
      <c r="AI179" s="581">
        <v>110</v>
      </c>
      <c r="AJ179" s="581"/>
      <c r="AK179" s="242" t="s">
        <v>152</v>
      </c>
      <c r="AL179" s="612"/>
      <c r="AM179" s="612"/>
      <c r="AN179" s="612"/>
      <c r="AO179" s="612"/>
      <c r="AP179" s="612"/>
      <c r="AQ179" s="613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611" t="s">
        <v>419</v>
      </c>
      <c r="C181" s="611"/>
      <c r="D181" s="611"/>
      <c r="E181" s="611"/>
      <c r="F181" s="206"/>
      <c r="G181" s="206"/>
      <c r="H181" s="206" t="s">
        <v>420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581">
        <v>111</v>
      </c>
      <c r="X181" s="581"/>
      <c r="Y181" s="581"/>
      <c r="Z181" s="242" t="s">
        <v>152</v>
      </c>
      <c r="AA181" s="556"/>
      <c r="AB181" s="556"/>
      <c r="AC181" s="556"/>
      <c r="AD181" s="556"/>
      <c r="AE181" s="556"/>
      <c r="AF181" s="614"/>
      <c r="AG181" s="204"/>
      <c r="AH181" s="204"/>
      <c r="AI181" s="581">
        <v>112</v>
      </c>
      <c r="AJ181" s="581"/>
      <c r="AK181" s="242" t="s">
        <v>152</v>
      </c>
      <c r="AL181" s="612"/>
      <c r="AM181" s="612"/>
      <c r="AN181" s="612"/>
      <c r="AO181" s="612"/>
      <c r="AP181" s="612"/>
      <c r="AQ181" s="613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611" t="s">
        <v>421</v>
      </c>
      <c r="C183" s="611"/>
      <c r="D183" s="611"/>
      <c r="E183" s="611"/>
      <c r="F183" s="206"/>
      <c r="G183" s="206"/>
      <c r="H183" s="206" t="s">
        <v>422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581">
        <v>113</v>
      </c>
      <c r="X183" s="581"/>
      <c r="Y183" s="581"/>
      <c r="Z183" s="242" t="s">
        <v>152</v>
      </c>
      <c r="AA183" s="556"/>
      <c r="AB183" s="556"/>
      <c r="AC183" s="556"/>
      <c r="AD183" s="556"/>
      <c r="AE183" s="556"/>
      <c r="AF183" s="614"/>
      <c r="AG183" s="204"/>
      <c r="AH183" s="204"/>
      <c r="AI183" s="581">
        <v>114</v>
      </c>
      <c r="AJ183" s="581"/>
      <c r="AK183" s="242" t="s">
        <v>152</v>
      </c>
      <c r="AL183" s="612"/>
      <c r="AM183" s="612"/>
      <c r="AN183" s="612"/>
      <c r="AO183" s="612"/>
      <c r="AP183" s="612"/>
      <c r="AQ183" s="613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576" t="s">
        <v>423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411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412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611" t="s">
        <v>424</v>
      </c>
      <c r="C187" s="611"/>
      <c r="D187" s="611"/>
      <c r="E187" s="611"/>
      <c r="F187" s="206"/>
      <c r="G187" s="206"/>
      <c r="H187" s="206" t="s">
        <v>425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581">
        <v>115</v>
      </c>
      <c r="X187" s="581"/>
      <c r="Y187" s="581"/>
      <c r="Z187" s="242" t="s">
        <v>152</v>
      </c>
      <c r="AA187" s="588"/>
      <c r="AB187" s="588"/>
      <c r="AC187" s="588"/>
      <c r="AD187" s="588"/>
      <c r="AE187" s="588"/>
      <c r="AF187" s="604"/>
      <c r="AG187" s="204"/>
      <c r="AH187" s="204"/>
      <c r="AI187" s="581">
        <v>116</v>
      </c>
      <c r="AJ187" s="581"/>
      <c r="AK187" s="242" t="s">
        <v>152</v>
      </c>
      <c r="AL187" s="588"/>
      <c r="AM187" s="588"/>
      <c r="AN187" s="588"/>
      <c r="AO187" s="588"/>
      <c r="AP187" s="588"/>
      <c r="AQ187" s="604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596">
        <v>117</v>
      </c>
      <c r="C189" s="596"/>
      <c r="D189" s="596"/>
      <c r="E189" s="596"/>
      <c r="F189" s="204"/>
      <c r="G189" s="204"/>
      <c r="H189" s="212" t="s">
        <v>426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581">
        <v>117</v>
      </c>
      <c r="X189" s="581"/>
      <c r="Y189" s="581"/>
      <c r="Z189" s="606"/>
      <c r="AA189" s="607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427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581"/>
      <c r="X190" s="581"/>
      <c r="Y190" s="581"/>
      <c r="Z190" s="608"/>
      <c r="AA190" s="609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576" t="s">
        <v>428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596">
        <v>118</v>
      </c>
      <c r="C194" s="596"/>
      <c r="D194" s="204"/>
      <c r="E194" s="206" t="s">
        <v>429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581">
        <v>118</v>
      </c>
      <c r="AJ194" s="581"/>
      <c r="AK194" s="242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05">
        <v>119</v>
      </c>
      <c r="C196" s="605"/>
      <c r="D196" s="245"/>
      <c r="E196" s="246" t="s">
        <v>430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581">
        <v>119</v>
      </c>
      <c r="X196" s="581"/>
      <c r="Y196" s="581"/>
      <c r="Z196" s="606"/>
      <c r="AA196" s="607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05"/>
      <c r="C197" s="605"/>
      <c r="D197" s="204"/>
      <c r="E197" s="247" t="s">
        <v>431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581"/>
      <c r="X197" s="581"/>
      <c r="Y197" s="581"/>
      <c r="Z197" s="608"/>
      <c r="AA197" s="609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596">
        <v>120</v>
      </c>
      <c r="C199" s="596"/>
      <c r="D199" s="204"/>
      <c r="E199" s="206" t="s">
        <v>432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581">
        <v>120</v>
      </c>
      <c r="AJ199" s="581"/>
      <c r="AK199" s="242" t="s">
        <v>152</v>
      </c>
      <c r="AL199" s="588"/>
      <c r="AM199" s="588"/>
      <c r="AN199" s="588"/>
      <c r="AO199" s="588"/>
      <c r="AP199" s="588"/>
      <c r="AQ199" s="604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596">
        <v>121</v>
      </c>
      <c r="C201" s="596"/>
      <c r="D201" s="204"/>
      <c r="E201" s="206" t="s">
        <v>433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581">
        <v>121</v>
      </c>
      <c r="AJ201" s="581"/>
      <c r="AK201" s="242" t="s">
        <v>152</v>
      </c>
      <c r="AL201" s="588"/>
      <c r="AM201" s="588"/>
      <c r="AN201" s="588"/>
      <c r="AO201" s="588"/>
      <c r="AP201" s="588"/>
      <c r="AQ201" s="604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534" t="s">
        <v>434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596">
        <v>122</v>
      </c>
      <c r="C205" s="596"/>
      <c r="D205" s="206" t="s">
        <v>435</v>
      </c>
      <c r="E205" s="207"/>
      <c r="F205" s="206"/>
      <c r="G205" s="206"/>
      <c r="H205" s="206"/>
      <c r="I205" s="204"/>
      <c r="J205" s="204"/>
      <c r="K205" s="204"/>
      <c r="L205" s="204"/>
      <c r="M205" s="597" t="s">
        <v>436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04"/>
      <c r="Z205" s="206" t="s">
        <v>437</v>
      </c>
      <c r="AA205" s="206"/>
      <c r="AB205" s="206"/>
      <c r="AC205" s="206"/>
      <c r="AD205" s="206"/>
      <c r="AE205" s="206"/>
      <c r="AF205" s="206"/>
      <c r="AG205" s="206"/>
      <c r="AH205" s="206"/>
      <c r="AI205" s="600" t="s">
        <v>438</v>
      </c>
      <c r="AJ205" s="600"/>
      <c r="AK205" s="600"/>
      <c r="AL205" s="600"/>
      <c r="AM205" s="600"/>
      <c r="AN205" s="600"/>
      <c r="AO205" s="600"/>
      <c r="AP205" s="598"/>
      <c r="AQ205" s="598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581">
        <v>122</v>
      </c>
      <c r="N206" s="581"/>
      <c r="O206" s="601"/>
      <c r="P206" s="242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04"/>
      <c r="Z206" s="223" t="s">
        <v>439</v>
      </c>
      <c r="AA206" s="223"/>
      <c r="AB206" s="248"/>
      <c r="AC206" s="206"/>
      <c r="AD206" s="206"/>
      <c r="AE206" s="206"/>
      <c r="AF206" s="206"/>
      <c r="AG206" s="206"/>
      <c r="AH206" s="206"/>
      <c r="AI206" s="581">
        <v>124</v>
      </c>
      <c r="AJ206" s="601"/>
      <c r="AK206" s="242" t="s">
        <v>152</v>
      </c>
      <c r="AL206" s="588"/>
      <c r="AM206" s="588"/>
      <c r="AN206" s="588"/>
      <c r="AO206" s="588"/>
      <c r="AP206" s="568"/>
      <c r="AQ206" s="569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596">
        <v>125</v>
      </c>
      <c r="C208" s="596"/>
      <c r="D208" s="206" t="s">
        <v>440</v>
      </c>
      <c r="E208" s="207"/>
      <c r="F208" s="206"/>
      <c r="G208" s="206"/>
      <c r="H208" s="206"/>
      <c r="I208" s="206"/>
      <c r="J208" s="206"/>
      <c r="K208" s="206"/>
      <c r="L208" s="206"/>
      <c r="M208" s="597" t="s">
        <v>441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04"/>
      <c r="Z208" s="206" t="s">
        <v>442</v>
      </c>
      <c r="AA208" s="245"/>
      <c r="AB208" s="207"/>
      <c r="AC208" s="206"/>
      <c r="AD208" s="206"/>
      <c r="AE208" s="206"/>
      <c r="AF208" s="206"/>
      <c r="AG208" s="206"/>
      <c r="AH208" s="206"/>
      <c r="AI208" s="600" t="s">
        <v>443</v>
      </c>
      <c r="AJ208" s="600"/>
      <c r="AK208" s="600"/>
      <c r="AL208" s="600"/>
      <c r="AM208" s="600"/>
      <c r="AN208" s="600"/>
      <c r="AO208" s="600"/>
      <c r="AP208" s="598"/>
      <c r="AQ208" s="598"/>
      <c r="AR208" s="209"/>
    </row>
    <row r="209" spans="1:44" s="42" customFormat="1" ht="15" customHeight="1" x14ac:dyDescent="0.2">
      <c r="A209" s="204"/>
      <c r="B209" s="206"/>
      <c r="C209" s="206"/>
      <c r="D209" s="227" t="s">
        <v>444</v>
      </c>
      <c r="E209" s="248"/>
      <c r="F209" s="223"/>
      <c r="G209" s="223"/>
      <c r="H209" s="223"/>
      <c r="I209" s="223"/>
      <c r="J209" s="223"/>
      <c r="K209" s="223"/>
      <c r="L209" s="223"/>
      <c r="M209" s="581">
        <v>125</v>
      </c>
      <c r="N209" s="581"/>
      <c r="O209" s="601"/>
      <c r="P209" s="242" t="s">
        <v>152</v>
      </c>
      <c r="Q209" s="588"/>
      <c r="R209" s="567"/>
      <c r="S209" s="567"/>
      <c r="T209" s="567"/>
      <c r="U209" s="567"/>
      <c r="V209" s="567"/>
      <c r="W209" s="567"/>
      <c r="X209" s="589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581">
        <v>127</v>
      </c>
      <c r="AJ209" s="601"/>
      <c r="AK209" s="242" t="s">
        <v>152</v>
      </c>
      <c r="AL209" s="588"/>
      <c r="AM209" s="588"/>
      <c r="AN209" s="588"/>
      <c r="AO209" s="588"/>
      <c r="AP209" s="568"/>
      <c r="AQ209" s="569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445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596">
        <v>129</v>
      </c>
      <c r="C212" s="596"/>
      <c r="D212" s="205" t="s">
        <v>446</v>
      </c>
      <c r="E212" s="249"/>
      <c r="F212" s="205"/>
      <c r="G212" s="205"/>
      <c r="H212" s="205"/>
      <c r="I212" s="250"/>
      <c r="J212" s="250"/>
      <c r="K212" s="250"/>
      <c r="L212" s="250"/>
      <c r="M212" s="597" t="s">
        <v>447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04"/>
      <c r="Z212" s="206" t="s">
        <v>448</v>
      </c>
      <c r="AA212" s="245"/>
      <c r="AB212" s="207"/>
      <c r="AC212" s="206"/>
      <c r="AD212" s="206"/>
      <c r="AE212" s="206"/>
      <c r="AF212" s="206"/>
      <c r="AG212" s="206"/>
      <c r="AH212" s="206"/>
      <c r="AI212" s="600" t="s">
        <v>449</v>
      </c>
      <c r="AJ212" s="600"/>
      <c r="AK212" s="600"/>
      <c r="AL212" s="600"/>
      <c r="AM212" s="600"/>
      <c r="AN212" s="600"/>
      <c r="AO212" s="600"/>
      <c r="AP212" s="598"/>
      <c r="AQ212" s="598"/>
      <c r="AR212" s="209"/>
    </row>
    <row r="213" spans="1:44" s="42" customFormat="1" ht="15" customHeight="1" x14ac:dyDescent="0.2">
      <c r="A213" s="204"/>
      <c r="B213" s="206"/>
      <c r="C213" s="206"/>
      <c r="D213" s="206" t="s">
        <v>450</v>
      </c>
      <c r="E213" s="248"/>
      <c r="F213" s="223"/>
      <c r="G213" s="223"/>
      <c r="H213" s="223"/>
      <c r="I213" s="235"/>
      <c r="J213" s="235"/>
      <c r="K213" s="235"/>
      <c r="L213" s="235"/>
      <c r="M213" s="581">
        <v>129</v>
      </c>
      <c r="N213" s="581"/>
      <c r="O213" s="601"/>
      <c r="P213" s="242" t="s">
        <v>152</v>
      </c>
      <c r="Q213" s="588"/>
      <c r="R213" s="567"/>
      <c r="S213" s="567"/>
      <c r="T213" s="567"/>
      <c r="U213" s="567"/>
      <c r="V213" s="567"/>
      <c r="W213" s="567"/>
      <c r="X213" s="589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581">
        <v>130</v>
      </c>
      <c r="AJ213" s="601"/>
      <c r="AK213" s="242" t="s">
        <v>152</v>
      </c>
      <c r="AL213" s="588"/>
      <c r="AM213" s="588"/>
      <c r="AN213" s="588"/>
      <c r="AO213" s="588"/>
      <c r="AP213" s="568"/>
      <c r="AQ213" s="569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596">
        <v>131</v>
      </c>
      <c r="C215" s="596"/>
      <c r="D215" s="206" t="s">
        <v>451</v>
      </c>
      <c r="E215" s="207"/>
      <c r="F215" s="206"/>
      <c r="G215" s="206"/>
      <c r="H215" s="206"/>
      <c r="I215" s="204"/>
      <c r="J215" s="204"/>
      <c r="K215" s="204"/>
      <c r="L215" s="204"/>
      <c r="M215" s="597" t="s">
        <v>452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04"/>
      <c r="Z215" s="206" t="s">
        <v>453</v>
      </c>
      <c r="AA215" s="245"/>
      <c r="AB215" s="207"/>
      <c r="AC215" s="206"/>
      <c r="AD215" s="206"/>
      <c r="AE215" s="206"/>
      <c r="AF215" s="206"/>
      <c r="AG215" s="206"/>
      <c r="AH215" s="206"/>
      <c r="AI215" s="600" t="s">
        <v>454</v>
      </c>
      <c r="AJ215" s="600"/>
      <c r="AK215" s="600"/>
      <c r="AL215" s="600"/>
      <c r="AM215" s="600"/>
      <c r="AN215" s="600"/>
      <c r="AO215" s="600"/>
      <c r="AP215" s="598"/>
      <c r="AQ215" s="598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581">
        <v>131</v>
      </c>
      <c r="N216" s="581"/>
      <c r="O216" s="601"/>
      <c r="P216" s="242" t="s">
        <v>152</v>
      </c>
      <c r="Q216" s="588"/>
      <c r="R216" s="567"/>
      <c r="S216" s="567"/>
      <c r="T216" s="567"/>
      <c r="U216" s="567"/>
      <c r="V216" s="567"/>
      <c r="W216" s="567"/>
      <c r="X216" s="589"/>
      <c r="Y216" s="204"/>
      <c r="Z216" s="223" t="s">
        <v>455</v>
      </c>
      <c r="AA216" s="223"/>
      <c r="AB216" s="248"/>
      <c r="AC216" s="223"/>
      <c r="AD216" s="223"/>
      <c r="AE216" s="223"/>
      <c r="AF216" s="223"/>
      <c r="AG216" s="223"/>
      <c r="AH216" s="223"/>
      <c r="AI216" s="581">
        <v>136</v>
      </c>
      <c r="AJ216" s="601"/>
      <c r="AK216" s="242" t="s">
        <v>152</v>
      </c>
      <c r="AL216" s="588"/>
      <c r="AM216" s="588"/>
      <c r="AN216" s="588"/>
      <c r="AO216" s="588"/>
      <c r="AP216" s="568"/>
      <c r="AQ216" s="569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590" t="s">
        <v>456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457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458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06"/>
      <c r="B221" s="206" t="s">
        <v>459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460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461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581">
        <v>139</v>
      </c>
      <c r="M224" s="581"/>
      <c r="N224" s="585"/>
      <c r="O224" s="586"/>
      <c r="P224" s="587"/>
      <c r="Q224" s="204"/>
      <c r="R224" s="204"/>
      <c r="S224" s="206" t="s">
        <v>462</v>
      </c>
      <c r="T224" s="204"/>
      <c r="U224" s="204"/>
      <c r="V224" s="204"/>
      <c r="W224" s="204"/>
      <c r="X224" s="204"/>
      <c r="Y224" s="204"/>
      <c r="Z224" s="204"/>
      <c r="AA224" s="581">
        <v>140</v>
      </c>
      <c r="AB224" s="581"/>
      <c r="AC224" s="242" t="s">
        <v>152</v>
      </c>
      <c r="AD224" s="588"/>
      <c r="AE224" s="567"/>
      <c r="AF224" s="567"/>
      <c r="AG224" s="567"/>
      <c r="AH224" s="589"/>
      <c r="AI224" s="206" t="s">
        <v>463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576" t="s">
        <v>464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">
      <c r="A227" s="206"/>
      <c r="B227" s="206" t="s">
        <v>465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466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467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468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553">
        <v>149</v>
      </c>
      <c r="C230" s="583"/>
      <c r="D230" s="584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04"/>
      <c r="AH230" s="204"/>
      <c r="AI230" s="204"/>
      <c r="AJ230" s="564">
        <v>150</v>
      </c>
      <c r="AK230" s="565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469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470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564">
        <v>151</v>
      </c>
      <c r="C233" s="565"/>
      <c r="D233" s="578"/>
      <c r="E233" s="252"/>
      <c r="F233" s="252"/>
      <c r="G233" s="579"/>
      <c r="H233" s="580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581">
        <v>152</v>
      </c>
      <c r="V233" s="581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471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564">
        <v>153</v>
      </c>
      <c r="C236" s="565"/>
      <c r="D236" s="578"/>
      <c r="E236" s="252"/>
      <c r="F236" s="252"/>
      <c r="G236" s="579"/>
      <c r="H236" s="580"/>
      <c r="I236" s="252"/>
      <c r="J236" s="252"/>
      <c r="K236" s="252"/>
      <c r="L236" s="252"/>
      <c r="M236" s="252"/>
      <c r="N236" s="575"/>
      <c r="O236" s="575"/>
      <c r="P236" s="252"/>
      <c r="Q236" s="575"/>
      <c r="R236" s="575"/>
      <c r="S236" s="252"/>
      <c r="T236" s="252"/>
      <c r="U236" s="252"/>
      <c r="V236" s="252"/>
      <c r="W236" s="252"/>
      <c r="X236" s="575"/>
      <c r="Y236" s="575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576" t="s">
        <v>472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56" customFormat="1" ht="15" customHeight="1" x14ac:dyDescent="0.2">
      <c r="A239" s="205"/>
      <c r="B239" s="205" t="s">
        <v>473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474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475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476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477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310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478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479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287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480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534" t="s">
        <v>481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1" customFormat="1" ht="15" customHeight="1" x14ac:dyDescent="0.2">
      <c r="A264" s="258"/>
      <c r="B264" s="258" t="s">
        <v>482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483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481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484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485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287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480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486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04"/>
      <c r="AB274" s="204"/>
      <c r="AC274" s="204"/>
      <c r="AD274" s="204"/>
      <c r="AE274" s="263"/>
      <c r="AF274" s="545"/>
      <c r="AG274" s="546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487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531" t="s">
        <v>288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2011-02-07T02:24:23Z</dcterms:modified>
</cp:coreProperties>
</file>