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75" windowWidth="11340" windowHeight="648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4525" fullCalcOnLoad="1"/>
</workbook>
</file>

<file path=xl/calcChain.xml><?xml version="1.0" encoding="utf-8"?>
<calcChain xmlns="http://schemas.openxmlformats.org/spreadsheetml/2006/main">
  <c r="R101" i="11" l="1"/>
  <c r="R100" i="11"/>
  <c r="R99" i="11"/>
  <c r="R98" i="11"/>
  <c r="R97" i="11"/>
  <c r="R92" i="11"/>
  <c r="R93" i="11"/>
  <c r="R94" i="11"/>
  <c r="R95" i="11"/>
  <c r="R91" i="11"/>
  <c r="R48" i="11"/>
  <c r="R47" i="11"/>
  <c r="R46" i="11"/>
  <c r="R45" i="11"/>
  <c r="R44" i="11"/>
  <c r="R38" i="11"/>
  <c r="R39" i="11"/>
  <c r="R40" i="11"/>
  <c r="R41" i="11"/>
  <c r="R42" i="11"/>
  <c r="Z38" i="11"/>
  <c r="Z39" i="11"/>
  <c r="Z40" i="11"/>
  <c r="Z41" i="11"/>
  <c r="Z42" i="11"/>
  <c r="Z44" i="11"/>
  <c r="Z45" i="11"/>
  <c r="Z46" i="11"/>
  <c r="Z47" i="11"/>
  <c r="Z48" i="11"/>
  <c r="Z50" i="11"/>
  <c r="Z51" i="11"/>
  <c r="Z52" i="11"/>
  <c r="Z53" i="11"/>
  <c r="Z54" i="11"/>
  <c r="Y38" i="11"/>
  <c r="Y39" i="11"/>
  <c r="Y40" i="11"/>
  <c r="Y41" i="11"/>
  <c r="Y42" i="11"/>
  <c r="Y44" i="11"/>
  <c r="Y45" i="11"/>
  <c r="Y46" i="11"/>
  <c r="Y47" i="11"/>
  <c r="Y48" i="11"/>
  <c r="Y50" i="11"/>
  <c r="Y51" i="11"/>
  <c r="Y52" i="11"/>
  <c r="Y53" i="11"/>
  <c r="Y54" i="11"/>
  <c r="X38" i="11"/>
  <c r="X39" i="11"/>
  <c r="X40" i="11"/>
  <c r="X41" i="11"/>
  <c r="X42" i="11"/>
  <c r="X44" i="11"/>
  <c r="X45" i="11"/>
  <c r="X46" i="11"/>
  <c r="X47" i="11"/>
  <c r="X48" i="11"/>
  <c r="X50" i="11"/>
  <c r="X51" i="11"/>
  <c r="X52" i="11"/>
  <c r="X53" i="11"/>
  <c r="X54" i="11"/>
  <c r="V55" i="11"/>
  <c r="S38" i="11"/>
  <c r="S39" i="11"/>
  <c r="S40" i="11"/>
  <c r="S41" i="11"/>
  <c r="S42" i="11"/>
  <c r="S44" i="11"/>
  <c r="S45" i="11"/>
  <c r="S46" i="11"/>
  <c r="S47" i="11"/>
  <c r="S48" i="11"/>
  <c r="S50" i="11"/>
  <c r="S51" i="11"/>
  <c r="S52" i="11"/>
  <c r="S53" i="11"/>
  <c r="S54" i="11"/>
  <c r="R50" i="11"/>
  <c r="R51" i="11"/>
  <c r="R52" i="11"/>
  <c r="R53" i="11"/>
  <c r="R54" i="11"/>
  <c r="Q55" i="11"/>
  <c r="O55" i="11"/>
  <c r="K38" i="11"/>
  <c r="K39" i="11"/>
  <c r="K40" i="11"/>
  <c r="K41" i="11"/>
  <c r="K42" i="11"/>
  <c r="K44" i="11"/>
  <c r="K45" i="11"/>
  <c r="K46" i="11"/>
  <c r="K47" i="11"/>
  <c r="K48" i="11"/>
  <c r="K50" i="11"/>
  <c r="K51" i="11"/>
  <c r="K52" i="11"/>
  <c r="K53" i="11"/>
  <c r="K54" i="11"/>
  <c r="J38" i="11"/>
  <c r="J39" i="11"/>
  <c r="J40" i="11"/>
  <c r="J41" i="11"/>
  <c r="J42" i="11"/>
  <c r="J44" i="11"/>
  <c r="J45" i="11"/>
  <c r="J46" i="11"/>
  <c r="J47" i="11"/>
  <c r="J48" i="11"/>
  <c r="J50" i="11"/>
  <c r="J51" i="11"/>
  <c r="J52" i="11"/>
  <c r="J53" i="11"/>
  <c r="J54" i="11"/>
  <c r="I38" i="11"/>
  <c r="I39" i="11"/>
  <c r="I40" i="11"/>
  <c r="I41" i="11"/>
  <c r="I42" i="11"/>
  <c r="I44" i="11"/>
  <c r="I45" i="11"/>
  <c r="I46" i="11"/>
  <c r="I47" i="11"/>
  <c r="I48" i="11"/>
  <c r="I50" i="11"/>
  <c r="I51" i="11"/>
  <c r="I52" i="11"/>
  <c r="I53" i="11"/>
  <c r="I54" i="11"/>
  <c r="F55" i="11"/>
  <c r="E55" i="11"/>
  <c r="Q67" i="11"/>
  <c r="Q68" i="11"/>
  <c r="Q69" i="11"/>
  <c r="Q70" i="11"/>
  <c r="Q71" i="11"/>
  <c r="Q75" i="11"/>
  <c r="Q76" i="11"/>
  <c r="Q77" i="11"/>
  <c r="Q78" i="11"/>
  <c r="Q79" i="11"/>
  <c r="Q83" i="11"/>
  <c r="Q88" i="11" s="1"/>
  <c r="Q84" i="11"/>
  <c r="Q85" i="11"/>
  <c r="Q86" i="11"/>
  <c r="Q87" i="11"/>
  <c r="Q103" i="11"/>
  <c r="Q104" i="11"/>
  <c r="Q105" i="11"/>
  <c r="Q106" i="11"/>
  <c r="Q107" i="11"/>
  <c r="R14" i="11"/>
  <c r="R15" i="11"/>
  <c r="R16" i="11"/>
  <c r="R17" i="11"/>
  <c r="R18" i="11"/>
  <c r="R22" i="11"/>
  <c r="R27" i="11" s="1"/>
  <c r="R23" i="11"/>
  <c r="R24" i="11"/>
  <c r="R25" i="11"/>
  <c r="R26" i="11"/>
  <c r="R30" i="11"/>
  <c r="R31" i="11"/>
  <c r="R32" i="11"/>
  <c r="R33" i="11"/>
  <c r="R34" i="11"/>
  <c r="Y14" i="11"/>
  <c r="Y15" i="11"/>
  <c r="Y16" i="11"/>
  <c r="Y17" i="11"/>
  <c r="Y18" i="11"/>
  <c r="Y22" i="11"/>
  <c r="Y27" i="11" s="1"/>
  <c r="Y23" i="11"/>
  <c r="Y24" i="11"/>
  <c r="Y25" i="11"/>
  <c r="Y26" i="11"/>
  <c r="Y30" i="11"/>
  <c r="Y31" i="11"/>
  <c r="Y32" i="11"/>
  <c r="Y33" i="11"/>
  <c r="Y34" i="11"/>
  <c r="Y67" i="11"/>
  <c r="Y68" i="11"/>
  <c r="Y69" i="11"/>
  <c r="Y70" i="11"/>
  <c r="Y71" i="11"/>
  <c r="Y75" i="11"/>
  <c r="Y76" i="11"/>
  <c r="Y77" i="11"/>
  <c r="Y78" i="11"/>
  <c r="Y79" i="11"/>
  <c r="Y83" i="11"/>
  <c r="Y84" i="11"/>
  <c r="Y85" i="11"/>
  <c r="Y86" i="11"/>
  <c r="Y87" i="11"/>
  <c r="Y88" i="11" s="1"/>
  <c r="Y91" i="11"/>
  <c r="Y92" i="11"/>
  <c r="Y93" i="11"/>
  <c r="Y94" i="11"/>
  <c r="Y95" i="11"/>
  <c r="Y97" i="11"/>
  <c r="Y98" i="11"/>
  <c r="Y108" i="11" s="1"/>
  <c r="Y99" i="11"/>
  <c r="Y100" i="11"/>
  <c r="Y101" i="11"/>
  <c r="Y103" i="11"/>
  <c r="Y104" i="11"/>
  <c r="Y105" i="11"/>
  <c r="Y106" i="11"/>
  <c r="Y107" i="11"/>
  <c r="Z14" i="11"/>
  <c r="Z15" i="11"/>
  <c r="Z16" i="11"/>
  <c r="Z17" i="11"/>
  <c r="Z18" i="11"/>
  <c r="Z22" i="11"/>
  <c r="Z23" i="11"/>
  <c r="Z24" i="11"/>
  <c r="Z25" i="11"/>
  <c r="Z26" i="11"/>
  <c r="Z30" i="11"/>
  <c r="Z31" i="11"/>
  <c r="Z32" i="11"/>
  <c r="Z33" i="11"/>
  <c r="Z34" i="11"/>
  <c r="Z67" i="11"/>
  <c r="Z72" i="11" s="1"/>
  <c r="Z68" i="11"/>
  <c r="Z69" i="11"/>
  <c r="Z70" i="11"/>
  <c r="Z71" i="11"/>
  <c r="Z75" i="11"/>
  <c r="Z76" i="11"/>
  <c r="Z77" i="11"/>
  <c r="Z78" i="11"/>
  <c r="Z79" i="11"/>
  <c r="Z83" i="11"/>
  <c r="Z84" i="11"/>
  <c r="Z85" i="11"/>
  <c r="Z86" i="11"/>
  <c r="Z87" i="11"/>
  <c r="Z91" i="11"/>
  <c r="Z92" i="11"/>
  <c r="Z93" i="11"/>
  <c r="Z94" i="11"/>
  <c r="Z95" i="11"/>
  <c r="Z97" i="11"/>
  <c r="Z98" i="11"/>
  <c r="Z99" i="11"/>
  <c r="Z100" i="11"/>
  <c r="Z101" i="11"/>
  <c r="Z103" i="11"/>
  <c r="Z104" i="11"/>
  <c r="Z105" i="11"/>
  <c r="Z106" i="11"/>
  <c r="Z107" i="11"/>
  <c r="I8" i="11"/>
  <c r="I11" i="11" s="1"/>
  <c r="I9" i="11"/>
  <c r="I10" i="11"/>
  <c r="I14" i="11"/>
  <c r="I15" i="11"/>
  <c r="I16" i="11"/>
  <c r="I17" i="11"/>
  <c r="I18" i="11"/>
  <c r="I22" i="11"/>
  <c r="I27" i="11" s="1"/>
  <c r="I23" i="11"/>
  <c r="I24" i="11"/>
  <c r="I25" i="11"/>
  <c r="I26" i="11"/>
  <c r="I30" i="11"/>
  <c r="I31" i="11"/>
  <c r="I32" i="11"/>
  <c r="I33" i="11"/>
  <c r="I34" i="11"/>
  <c r="I61" i="11"/>
  <c r="I62" i="11"/>
  <c r="I64" i="11" s="1"/>
  <c r="I63" i="11"/>
  <c r="I67" i="11"/>
  <c r="I68" i="11"/>
  <c r="I69" i="11"/>
  <c r="I70" i="11"/>
  <c r="I71" i="11"/>
  <c r="I75" i="11"/>
  <c r="I76" i="11"/>
  <c r="I77" i="11"/>
  <c r="I78" i="11"/>
  <c r="I79" i="11"/>
  <c r="I83" i="11"/>
  <c r="I84" i="11"/>
  <c r="I85" i="11"/>
  <c r="I86" i="11"/>
  <c r="I87" i="11"/>
  <c r="I91" i="11"/>
  <c r="I92" i="11"/>
  <c r="I93" i="11"/>
  <c r="I94" i="11"/>
  <c r="I95" i="11"/>
  <c r="I97" i="11"/>
  <c r="I98" i="11"/>
  <c r="I99" i="11"/>
  <c r="I100" i="11"/>
  <c r="I101" i="11"/>
  <c r="I103" i="11"/>
  <c r="I104" i="11"/>
  <c r="I105" i="11"/>
  <c r="I106" i="11"/>
  <c r="I107" i="11"/>
  <c r="X8" i="11"/>
  <c r="X9" i="11"/>
  <c r="X10" i="11"/>
  <c r="X11" i="11"/>
  <c r="X14" i="11"/>
  <c r="X19" i="11" s="1"/>
  <c r="X15" i="11"/>
  <c r="X16" i="11"/>
  <c r="X17" i="11"/>
  <c r="X18" i="11"/>
  <c r="X22" i="11"/>
  <c r="X23" i="11"/>
  <c r="X24" i="11"/>
  <c r="X25" i="11"/>
  <c r="X26" i="11"/>
  <c r="X30" i="11"/>
  <c r="X31" i="11"/>
  <c r="X32" i="11"/>
  <c r="X33" i="11"/>
  <c r="X34" i="11"/>
  <c r="X61" i="11"/>
  <c r="X62" i="11"/>
  <c r="X63" i="11"/>
  <c r="X67" i="11"/>
  <c r="X68" i="11"/>
  <c r="X69" i="11"/>
  <c r="X70" i="11"/>
  <c r="X71" i="11"/>
  <c r="X75" i="11"/>
  <c r="X76" i="11"/>
  <c r="X77" i="11"/>
  <c r="X78" i="11"/>
  <c r="X79" i="11"/>
  <c r="X83" i="11"/>
  <c r="X84" i="11"/>
  <c r="X85" i="11"/>
  <c r="X86" i="11"/>
  <c r="X87" i="11"/>
  <c r="X88" i="11" s="1"/>
  <c r="X91" i="11"/>
  <c r="X92" i="11"/>
  <c r="X93" i="11"/>
  <c r="X94" i="11"/>
  <c r="X95" i="11"/>
  <c r="X97" i="11"/>
  <c r="X98" i="11"/>
  <c r="X99" i="11"/>
  <c r="X100" i="11"/>
  <c r="X101" i="11"/>
  <c r="X103" i="11"/>
  <c r="X104" i="11"/>
  <c r="X105" i="11"/>
  <c r="X106" i="11"/>
  <c r="X107" i="11"/>
  <c r="D59" i="11"/>
  <c r="D110" i="11" s="1"/>
  <c r="D43" i="11"/>
  <c r="H37" i="11"/>
  <c r="H50" i="11" s="1"/>
  <c r="D37" i="11"/>
  <c r="H29" i="11"/>
  <c r="H33" i="11" s="1"/>
  <c r="H21" i="11"/>
  <c r="H23" i="11" s="1"/>
  <c r="H13" i="11"/>
  <c r="H15" i="11" s="1"/>
  <c r="D6" i="11"/>
  <c r="D57" i="11" s="1"/>
  <c r="S4" i="11"/>
  <c r="R4" i="11"/>
  <c r="P4" i="11"/>
  <c r="P85" i="11" s="1"/>
  <c r="O4" i="11"/>
  <c r="H7" i="11"/>
  <c r="H8" i="11" s="1"/>
  <c r="K4" i="11"/>
  <c r="J4" i="11"/>
  <c r="G4" i="11"/>
  <c r="F4" i="11"/>
  <c r="P104" i="11"/>
  <c r="P103" i="11"/>
  <c r="P78" i="11"/>
  <c r="P77" i="11"/>
  <c r="P67" i="11"/>
  <c r="D96" i="11"/>
  <c r="B96" i="11"/>
  <c r="D90" i="11"/>
  <c r="B90" i="11"/>
  <c r="B57" i="11"/>
  <c r="B110" i="11"/>
  <c r="W67" i="11"/>
  <c r="W72" i="11" s="1"/>
  <c r="W110" i="11" s="1"/>
  <c r="S91" i="11"/>
  <c r="J91" i="11"/>
  <c r="W91" i="11"/>
  <c r="V108" i="11"/>
  <c r="S92" i="11"/>
  <c r="S93" i="11"/>
  <c r="S94" i="11"/>
  <c r="S95" i="11"/>
  <c r="S97" i="11"/>
  <c r="S98" i="11"/>
  <c r="S99" i="11"/>
  <c r="S100" i="11"/>
  <c r="S101" i="11"/>
  <c r="S103" i="11"/>
  <c r="S104" i="11"/>
  <c r="S105" i="11"/>
  <c r="S106" i="11"/>
  <c r="S107" i="11"/>
  <c r="O108" i="11"/>
  <c r="K91" i="11"/>
  <c r="K92" i="11"/>
  <c r="K93" i="11"/>
  <c r="K94" i="11"/>
  <c r="K95" i="11"/>
  <c r="K97" i="11"/>
  <c r="K98" i="11"/>
  <c r="K99" i="11"/>
  <c r="K100" i="11"/>
  <c r="K101" i="11"/>
  <c r="K103" i="11"/>
  <c r="K104" i="11"/>
  <c r="K105" i="11"/>
  <c r="K106" i="11"/>
  <c r="K107" i="11"/>
  <c r="J92" i="11"/>
  <c r="J93" i="11"/>
  <c r="J94" i="11"/>
  <c r="J95" i="11"/>
  <c r="J97" i="11"/>
  <c r="J98" i="11"/>
  <c r="J99" i="11"/>
  <c r="J100" i="11"/>
  <c r="J101" i="11"/>
  <c r="J103" i="11"/>
  <c r="J104" i="11"/>
  <c r="J105" i="11"/>
  <c r="J106" i="11"/>
  <c r="J107" i="11"/>
  <c r="G108" i="11"/>
  <c r="F108" i="11"/>
  <c r="E108" i="11"/>
  <c r="V88" i="11"/>
  <c r="W83" i="11"/>
  <c r="W88" i="11" s="1"/>
  <c r="J83" i="11"/>
  <c r="S83" i="11"/>
  <c r="W95" i="11"/>
  <c r="W94" i="11"/>
  <c r="W93" i="11"/>
  <c r="W92" i="11"/>
  <c r="W108" i="11" s="1"/>
  <c r="W42" i="11"/>
  <c r="H42" i="11"/>
  <c r="G42" i="11"/>
  <c r="W41" i="11"/>
  <c r="G41" i="11"/>
  <c r="W40" i="11"/>
  <c r="G40" i="11"/>
  <c r="W39" i="11"/>
  <c r="G39" i="11"/>
  <c r="W38" i="11"/>
  <c r="W55" i="11" s="1"/>
  <c r="G38" i="11"/>
  <c r="G55" i="11" s="1"/>
  <c r="W14" i="11"/>
  <c r="W19" i="11" s="1"/>
  <c r="W15" i="11"/>
  <c r="W16" i="11"/>
  <c r="W17" i="11"/>
  <c r="W18" i="11"/>
  <c r="W22" i="11"/>
  <c r="W27" i="11" s="1"/>
  <c r="W23" i="11"/>
  <c r="W24" i="11"/>
  <c r="W25" i="11"/>
  <c r="W26" i="11"/>
  <c r="W30" i="11"/>
  <c r="W35" i="11" s="1"/>
  <c r="W31" i="11"/>
  <c r="W32" i="11"/>
  <c r="W33" i="11"/>
  <c r="W34" i="11"/>
  <c r="W44" i="11"/>
  <c r="W50" i="11"/>
  <c r="W45" i="11"/>
  <c r="W46" i="11"/>
  <c r="W47" i="11"/>
  <c r="W48" i="11"/>
  <c r="W51" i="11"/>
  <c r="W52" i="11"/>
  <c r="W53" i="11"/>
  <c r="W54" i="11"/>
  <c r="W8" i="11"/>
  <c r="W9" i="11"/>
  <c r="W10" i="11"/>
  <c r="W11" i="11"/>
  <c r="W61" i="11"/>
  <c r="W62" i="11"/>
  <c r="W63" i="11"/>
  <c r="W64" i="11"/>
  <c r="W68" i="11"/>
  <c r="W69" i="11"/>
  <c r="W70" i="11"/>
  <c r="W71" i="11"/>
  <c r="W75" i="11"/>
  <c r="W76" i="11"/>
  <c r="W77" i="11"/>
  <c r="W78" i="11"/>
  <c r="W79" i="11"/>
  <c r="W80" i="11"/>
  <c r="W84" i="11"/>
  <c r="W85" i="11"/>
  <c r="W86" i="11"/>
  <c r="W87" i="11"/>
  <c r="W97" i="11"/>
  <c r="W103" i="11"/>
  <c r="W98" i="11"/>
  <c r="W99" i="11"/>
  <c r="W100" i="11"/>
  <c r="W101" i="11"/>
  <c r="W104" i="11"/>
  <c r="W105" i="11"/>
  <c r="W106" i="11"/>
  <c r="W107" i="11"/>
  <c r="V64" i="11"/>
  <c r="K6" i="12" s="1"/>
  <c r="V72" i="11"/>
  <c r="V80" i="11"/>
  <c r="V11" i="11"/>
  <c r="V19" i="11"/>
  <c r="V57" i="11" s="1"/>
  <c r="V27" i="11"/>
  <c r="K8" i="12" s="1"/>
  <c r="V35" i="11"/>
  <c r="G14" i="11"/>
  <c r="G22" i="11"/>
  <c r="G30" i="11"/>
  <c r="G44" i="11"/>
  <c r="G50" i="11"/>
  <c r="Z64" i="11"/>
  <c r="Z11" i="11"/>
  <c r="Y64" i="11"/>
  <c r="Y11" i="11"/>
  <c r="S84" i="11"/>
  <c r="S85" i="11"/>
  <c r="S86" i="11"/>
  <c r="S87" i="11"/>
  <c r="E72" i="11"/>
  <c r="E7" i="12" s="1"/>
  <c r="E80" i="11"/>
  <c r="E8" i="12" s="1"/>
  <c r="E64" i="11"/>
  <c r="E110" i="11" s="1"/>
  <c r="E88" i="11"/>
  <c r="E9" i="12" s="1"/>
  <c r="H48" i="11"/>
  <c r="G48" i="11"/>
  <c r="H47" i="11"/>
  <c r="G47" i="11"/>
  <c r="G46" i="11"/>
  <c r="K28" i="13"/>
  <c r="J28" i="13"/>
  <c r="I28" i="13"/>
  <c r="K26" i="13"/>
  <c r="J26" i="13"/>
  <c r="I26" i="13"/>
  <c r="K24" i="13"/>
  <c r="J24" i="13"/>
  <c r="I24" i="13"/>
  <c r="K22" i="13"/>
  <c r="J22" i="13"/>
  <c r="I22" i="13"/>
  <c r="I8" i="13"/>
  <c r="E2" i="13"/>
  <c r="J14" i="13"/>
  <c r="J12" i="13"/>
  <c r="J10" i="13"/>
  <c r="K8" i="13"/>
  <c r="J8" i="13"/>
  <c r="K14" i="13"/>
  <c r="I14" i="13"/>
  <c r="K12" i="13"/>
  <c r="I12" i="13"/>
  <c r="K10" i="13"/>
  <c r="I10" i="13"/>
  <c r="E35" i="11"/>
  <c r="F35" i="11"/>
  <c r="E27" i="11"/>
  <c r="F27" i="11"/>
  <c r="F57" i="11" s="1"/>
  <c r="F1" i="11" s="1"/>
  <c r="E19" i="11"/>
  <c r="F19" i="11"/>
  <c r="E11" i="11"/>
  <c r="E57" i="11" s="1"/>
  <c r="E1" i="11" s="1"/>
  <c r="F11" i="11"/>
  <c r="K9" i="12"/>
  <c r="K10" i="12"/>
  <c r="E10" i="12"/>
  <c r="G51" i="11"/>
  <c r="G23" i="11"/>
  <c r="G27" i="11" s="1"/>
  <c r="G10" i="11"/>
  <c r="G11" i="11" s="1"/>
  <c r="G8" i="11"/>
  <c r="H52" i="11"/>
  <c r="H54" i="11"/>
  <c r="H44" i="11"/>
  <c r="H25" i="11"/>
  <c r="H17" i="11"/>
  <c r="H18" i="11"/>
  <c r="H9" i="11"/>
  <c r="J87" i="11"/>
  <c r="K87" i="11"/>
  <c r="J86" i="11"/>
  <c r="K86" i="11"/>
  <c r="J85" i="11"/>
  <c r="K85" i="11"/>
  <c r="K88" i="11" s="1"/>
  <c r="J84" i="11"/>
  <c r="K84" i="11"/>
  <c r="K83" i="11"/>
  <c r="J79" i="11"/>
  <c r="K79" i="11"/>
  <c r="J78" i="11"/>
  <c r="K78" i="11"/>
  <c r="K80" i="11" s="1"/>
  <c r="J77" i="11"/>
  <c r="K77" i="11"/>
  <c r="J76" i="11"/>
  <c r="K76" i="11"/>
  <c r="J75" i="11"/>
  <c r="K75" i="11"/>
  <c r="J71" i="11"/>
  <c r="K71" i="11"/>
  <c r="J70" i="11"/>
  <c r="K70" i="11"/>
  <c r="J69" i="11"/>
  <c r="K69" i="11"/>
  <c r="J68" i="11"/>
  <c r="K68" i="11"/>
  <c r="J67" i="11"/>
  <c r="K67" i="11"/>
  <c r="J63" i="11"/>
  <c r="J64" i="11" s="1"/>
  <c r="K63" i="11"/>
  <c r="J62" i="11"/>
  <c r="K62" i="11"/>
  <c r="J61" i="11"/>
  <c r="K61" i="11"/>
  <c r="K34" i="11"/>
  <c r="J34" i="11"/>
  <c r="K33" i="11"/>
  <c r="J33" i="11"/>
  <c r="K32" i="11"/>
  <c r="J32" i="11"/>
  <c r="K31" i="11"/>
  <c r="J31" i="11"/>
  <c r="J30" i="11"/>
  <c r="K30" i="11"/>
  <c r="K35" i="11" s="1"/>
  <c r="K26" i="11"/>
  <c r="J26" i="11"/>
  <c r="K25" i="11"/>
  <c r="J25" i="11"/>
  <c r="K24" i="11"/>
  <c r="J24" i="11"/>
  <c r="J23" i="11"/>
  <c r="K23" i="11"/>
  <c r="J22" i="11"/>
  <c r="J27" i="11" s="1"/>
  <c r="K22" i="11"/>
  <c r="K18" i="11"/>
  <c r="J18" i="11"/>
  <c r="K17" i="11"/>
  <c r="J17" i="11"/>
  <c r="K16" i="11"/>
  <c r="J16" i="11"/>
  <c r="K15" i="11"/>
  <c r="K19" i="11" s="1"/>
  <c r="J15" i="11"/>
  <c r="J14" i="11"/>
  <c r="K14" i="11"/>
  <c r="J9" i="11"/>
  <c r="K9" i="11"/>
  <c r="J10" i="11"/>
  <c r="K10" i="11"/>
  <c r="J8" i="11"/>
  <c r="J11" i="11" s="1"/>
  <c r="K8" i="11"/>
  <c r="G54" i="11"/>
  <c r="G53" i="11"/>
  <c r="G52" i="11"/>
  <c r="G45" i="11"/>
  <c r="G34" i="11"/>
  <c r="G35" i="11" s="1"/>
  <c r="G33" i="11"/>
  <c r="G32" i="11"/>
  <c r="G31" i="11"/>
  <c r="G26" i="11"/>
  <c r="G25" i="11"/>
  <c r="G24" i="11"/>
  <c r="G18" i="11"/>
  <c r="G17" i="11"/>
  <c r="G19" i="11" s="1"/>
  <c r="G16" i="11"/>
  <c r="G15" i="11"/>
  <c r="G9" i="11"/>
  <c r="S11" i="11"/>
  <c r="S14" i="11"/>
  <c r="S15" i="11"/>
  <c r="S16" i="11"/>
  <c r="S17" i="11"/>
  <c r="S18" i="11"/>
  <c r="S22" i="11"/>
  <c r="S23" i="11"/>
  <c r="S24" i="11"/>
  <c r="S25" i="11"/>
  <c r="S26" i="11"/>
  <c r="S27" i="11"/>
  <c r="S30" i="11"/>
  <c r="S35" i="11" s="1"/>
  <c r="S31" i="11"/>
  <c r="S32" i="11"/>
  <c r="S33" i="11"/>
  <c r="S34" i="11"/>
  <c r="S64" i="11"/>
  <c r="S69" i="11"/>
  <c r="S70" i="11"/>
  <c r="S71" i="11"/>
  <c r="S76" i="11"/>
  <c r="S80" i="11" s="1"/>
  <c r="S77" i="11"/>
  <c r="S78" i="11"/>
  <c r="S79" i="11"/>
  <c r="R11" i="11"/>
  <c r="R64" i="11"/>
  <c r="R72" i="11"/>
  <c r="R80" i="11"/>
  <c r="R88" i="11"/>
  <c r="Q11" i="11"/>
  <c r="Q57" i="11"/>
  <c r="Q19" i="11"/>
  <c r="Q27" i="11"/>
  <c r="Q35" i="11"/>
  <c r="Q64" i="11"/>
  <c r="O11" i="11"/>
  <c r="O57" i="11" s="1"/>
  <c r="O1" i="11" s="1"/>
  <c r="O19" i="11"/>
  <c r="O27" i="11"/>
  <c r="O35" i="11"/>
  <c r="O64" i="11"/>
  <c r="O72" i="11"/>
  <c r="O80" i="11"/>
  <c r="O88" i="11"/>
  <c r="O110" i="11"/>
  <c r="G64" i="11"/>
  <c r="G110" i="11" s="1"/>
  <c r="G72" i="11"/>
  <c r="G80" i="11"/>
  <c r="G88" i="11"/>
  <c r="F64" i="11"/>
  <c r="F110" i="11" s="1"/>
  <c r="F72" i="11"/>
  <c r="F80" i="11"/>
  <c r="F88" i="11"/>
  <c r="S68" i="11"/>
  <c r="S75" i="11"/>
  <c r="S67" i="11"/>
  <c r="X108" i="11" l="1"/>
  <c r="X64" i="11"/>
  <c r="I88" i="11"/>
  <c r="I35" i="11"/>
  <c r="Z108" i="11"/>
  <c r="Q72" i="11"/>
  <c r="Q110" i="11" s="1"/>
  <c r="Q1" i="11" s="1"/>
  <c r="R110" i="11"/>
  <c r="I72" i="11"/>
  <c r="I55" i="11"/>
  <c r="J55" i="11"/>
  <c r="R55" i="11"/>
  <c r="S72" i="11"/>
  <c r="S110" i="11" s="1"/>
  <c r="S19" i="11"/>
  <c r="S88" i="11"/>
  <c r="X27" i="11"/>
  <c r="X57" i="11" s="1"/>
  <c r="Y35" i="11"/>
  <c r="Y19" i="11"/>
  <c r="R35" i="11"/>
  <c r="R108" i="11"/>
  <c r="X80" i="11"/>
  <c r="Z27" i="11"/>
  <c r="J80" i="11"/>
  <c r="J110" i="11" s="1"/>
  <c r="H66" i="11"/>
  <c r="H70" i="11" s="1"/>
  <c r="X35" i="11"/>
  <c r="I80" i="11"/>
  <c r="R19" i="11"/>
  <c r="Y55" i="11"/>
  <c r="J108" i="11"/>
  <c r="I108" i="11"/>
  <c r="I110" i="11" s="1"/>
  <c r="K55" i="11"/>
  <c r="J35" i="11"/>
  <c r="J72" i="11"/>
  <c r="S108" i="11"/>
  <c r="Z80" i="11"/>
  <c r="Z35" i="11"/>
  <c r="J88" i="11"/>
  <c r="I19" i="11"/>
  <c r="I57" i="11" s="1"/>
  <c r="Z88" i="11"/>
  <c r="Q80" i="11"/>
  <c r="Z55" i="11"/>
  <c r="K11" i="11"/>
  <c r="J19" i="11"/>
  <c r="J57" i="11" s="1"/>
  <c r="K27" i="11"/>
  <c r="K64" i="11"/>
  <c r="K72" i="11"/>
  <c r="H14" i="11"/>
  <c r="K108" i="11"/>
  <c r="X72" i="11"/>
  <c r="Z19" i="11"/>
  <c r="Y80" i="11"/>
  <c r="Y72" i="11"/>
  <c r="Y110" i="11" s="1"/>
  <c r="Q108" i="11"/>
  <c r="S55" i="11"/>
  <c r="X55" i="11"/>
  <c r="R57" i="11"/>
  <c r="Y57" i="11"/>
  <c r="Z57" i="11"/>
  <c r="G57" i="11"/>
  <c r="G1" i="11" s="1"/>
  <c r="W57" i="11"/>
  <c r="W1" i="11" s="1"/>
  <c r="X110" i="11"/>
  <c r="H22" i="11"/>
  <c r="H32" i="11"/>
  <c r="H45" i="11"/>
  <c r="H69" i="11"/>
  <c r="H74" i="11"/>
  <c r="E6" i="12"/>
  <c r="E11" i="12" s="1"/>
  <c r="H41" i="11"/>
  <c r="P75" i="11"/>
  <c r="P86" i="11"/>
  <c r="H30" i="11"/>
  <c r="H67" i="11"/>
  <c r="K7" i="12"/>
  <c r="K11" i="12" s="1"/>
  <c r="P69" i="11"/>
  <c r="P83" i="11"/>
  <c r="P106" i="11"/>
  <c r="H10" i="11"/>
  <c r="H26" i="11"/>
  <c r="H31" i="11"/>
  <c r="H68" i="11"/>
  <c r="H46" i="11"/>
  <c r="V110" i="11"/>
  <c r="V1" i="11" s="1"/>
  <c r="H39" i="11"/>
  <c r="P76" i="11"/>
  <c r="P87" i="11"/>
  <c r="H24" i="11"/>
  <c r="H53" i="11"/>
  <c r="H60" i="11"/>
  <c r="H40" i="11"/>
  <c r="P68" i="11"/>
  <c r="P79" i="11"/>
  <c r="P105" i="11"/>
  <c r="H16" i="11"/>
  <c r="H34" i="11"/>
  <c r="H51" i="11"/>
  <c r="H71" i="11"/>
  <c r="H82" i="11"/>
  <c r="H38" i="11"/>
  <c r="H90" i="11"/>
  <c r="P70" i="11"/>
  <c r="P84" i="11"/>
  <c r="P107" i="11"/>
  <c r="P71" i="11"/>
  <c r="K110" i="11" l="1"/>
  <c r="Y1" i="11"/>
  <c r="K57" i="11"/>
  <c r="S57" i="11"/>
  <c r="S1" i="11" s="1"/>
  <c r="X1" i="11"/>
  <c r="R1" i="11"/>
  <c r="Z110" i="11"/>
  <c r="Z1" i="11" s="1"/>
  <c r="K13" i="12"/>
  <c r="K15" i="12" s="1"/>
  <c r="G15" i="12" s="1"/>
  <c r="J1" i="11"/>
  <c r="H100" i="11"/>
  <c r="H97" i="11"/>
  <c r="H91" i="11"/>
  <c r="H92" i="11"/>
  <c r="H99" i="11"/>
  <c r="H95" i="11"/>
  <c r="H103" i="11"/>
  <c r="H94" i="11"/>
  <c r="H104" i="11"/>
  <c r="H105" i="11"/>
  <c r="H93" i="11"/>
  <c r="H106" i="11"/>
  <c r="H98" i="11"/>
  <c r="H101" i="11"/>
  <c r="H107" i="11"/>
  <c r="H76" i="11"/>
  <c r="H77" i="11"/>
  <c r="H79" i="11"/>
  <c r="H75" i="11"/>
  <c r="H78" i="11"/>
  <c r="H87" i="11"/>
  <c r="H85" i="11"/>
  <c r="H86" i="11"/>
  <c r="H83" i="11"/>
  <c r="H84" i="11"/>
  <c r="H62" i="11"/>
  <c r="H63" i="11"/>
  <c r="H61" i="11"/>
  <c r="I1" i="11"/>
  <c r="K1" i="11" l="1"/>
  <c r="E13" i="12"/>
  <c r="E15" i="12" s="1"/>
  <c r="B15" i="12" s="1"/>
</calcChain>
</file>

<file path=xl/sharedStrings.xml><?xml version="1.0" encoding="utf-8"?>
<sst xmlns="http://schemas.openxmlformats.org/spreadsheetml/2006/main" count="98" uniqueCount="73">
  <si>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</si>
  <si>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</si>
  <si>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</si>
  <si>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</si>
  <si>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</si>
  <si>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</si>
  <si>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</si>
  <si>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</si>
  <si>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</si>
  <si>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</si>
  <si>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</si>
  <si>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</si>
  <si>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</si>
  <si>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</si>
  <si>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</si>
  <si>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</si>
  <si>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</si>
  <si>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</si>
  <si>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</si>
  <si>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</si>
  <si>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</si>
  <si>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</si>
  <si>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</si>
  <si>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</si>
  <si>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</si>
  <si>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</si>
  <si>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</si>
  <si>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</si>
  <si>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</si>
  <si>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</si>
  <si>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</si>
  <si>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</si>
  <si>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</si>
  <si>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</si>
  <si>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</si>
  <si>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</si>
  <si>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</si>
  <si>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</si>
  <si>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</si>
  <si>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</si>
  <si>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</si>
  <si>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</si>
  <si>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</si>
  <si>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</si>
  <si>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</si>
  <si>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</si>
  <si>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</si>
  <si>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</si>
  <si>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</si>
  <si>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</si>
  <si>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</si>
  <si>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</si>
  <si>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</si>
  <si>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</si>
  <si>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Vans &amp; Lorries</t>
  </si>
  <si>
    <t>Fixtures &amp; Fittings</t>
  </si>
  <si>
    <t>Accumulated Depreciation</t>
  </si>
  <si>
    <r>
      <t xml:space="preserve">Written Down </t>
    </r>
    <r>
      <rPr>
        <b/>
        <sz val="9"/>
        <rFont val="Times New Roman"/>
        <family val="1"/>
      </rPr>
      <t>Book Value</t>
    </r>
  </si>
  <si>
    <r>
      <t xml:space="preserve">Written Down   </t>
    </r>
    <r>
      <rPr>
        <b/>
        <sz val="9"/>
        <rFont val="Times New Roman"/>
        <family val="1"/>
      </rPr>
      <t>Book Value</t>
    </r>
  </si>
  <si>
    <r>
      <t xml:space="preserve">Written Down </t>
    </r>
    <r>
      <rPr>
        <b/>
        <sz val="9"/>
        <rFont val="Times New Roman"/>
        <family val="1"/>
      </rPr>
      <t>Tax Value</t>
    </r>
  </si>
  <si>
    <r>
      <t xml:space="preserve">Written Down   </t>
    </r>
    <r>
      <rPr>
        <b/>
        <sz val="9"/>
        <rFont val="Times New Roman"/>
        <family val="1"/>
      </rPr>
      <t>Tax Value</t>
    </r>
  </si>
  <si>
    <t xml:space="preserve">EXISTING FIXED ASSETS at </t>
  </si>
  <si>
    <t xml:space="preserve">NEW FIXED ASSETS Bought AFTER </t>
  </si>
  <si>
    <t>Motor Vehicles - costing over £</t>
  </si>
  <si>
    <t>Motor Vehicles - costing under £</t>
  </si>
  <si>
    <t>FIXED ASSET PURCHASES</t>
  </si>
  <si>
    <t xml:space="preserve">  PURCHASE SHEET FIXED ASSETS PURCHASES</t>
  </si>
  <si>
    <t>Existing Land &amp; Property</t>
  </si>
  <si>
    <t>Existing Plant &amp; Machinery</t>
  </si>
  <si>
    <t>Existing Fixtures &amp; Fittings</t>
  </si>
  <si>
    <t>Existing Computers</t>
  </si>
  <si>
    <t>Existing Motor Vehicles</t>
  </si>
  <si>
    <t>Annual Invest 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</si>
</sst>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#,##0.00_ ;[Red]\-#,##0.00\ "/>
    <numFmt numFmtId="174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9"/>
      <color indexed="10"/>
      <name val="Times New Roman"/>
      <family val="1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7" fontId="2" fillId="2" borderId="0" xfId="0" applyNumberFormat="1" applyFont="1" applyFill="1" applyBorder="1" applyAlignment="1"/>
    <xf numFmtId="167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7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/>
    <xf numFmtId="167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7" fontId="2" fillId="2" borderId="2" xfId="0" applyNumberFormat="1" applyFont="1" applyFill="1" applyBorder="1" applyAlignment="1"/>
    <xf numFmtId="167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7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7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7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7" fontId="2" fillId="0" borderId="1" xfId="0" applyNumberFormat="1" applyFont="1" applyFill="1" applyBorder="1" applyAlignment="1"/>
    <xf numFmtId="167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7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7" fontId="2" fillId="3" borderId="1" xfId="0" applyNumberFormat="1" applyFont="1" applyFill="1" applyBorder="1" applyAlignment="1"/>
    <xf numFmtId="167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7" fontId="2" fillId="2" borderId="0" xfId="0" applyNumberFormat="1" applyFont="1" applyFill="1" applyBorder="1" applyAlignment="1">
      <alignment horizontal="center" vertical="center" wrapText="1"/>
    </xf>
    <xf numFmtId="167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7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7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7" fontId="2" fillId="3" borderId="4" xfId="0" applyNumberFormat="1" applyFont="1" applyFill="1" applyBorder="1" applyAlignment="1">
      <alignment horizontal="center"/>
    </xf>
    <xf numFmtId="167" fontId="2" fillId="3" borderId="5" xfId="0" applyNumberFormat="1" applyFont="1" applyFill="1" applyBorder="1" applyAlignment="1">
      <alignment horizontal="center"/>
    </xf>
    <xf numFmtId="167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8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1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2" fillId="3" borderId="0" xfId="0" applyFont="1" applyFill="1" applyBorder="1" applyAlignment="1">
      <alignment horizontal="center" wrapText="1"/>
    </xf>
    <xf numFmtId="0" fontId="12" fillId="0" borderId="0" xfId="0" applyFont="1" applyBorder="1"/>
    <xf numFmtId="0" fontId="12" fillId="0" borderId="0" xfId="0" applyFont="1"/>
    <xf numFmtId="167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7" fontId="2" fillId="3" borderId="0" xfId="0" applyNumberFormat="1" applyFont="1" applyFill="1" applyBorder="1" applyAlignment="1">
      <alignment horizontal="center"/>
    </xf>
    <xf numFmtId="167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7" fontId="2" fillId="0" borderId="13" xfId="0" applyNumberFormat="1" applyFont="1" applyFill="1" applyBorder="1" applyAlignment="1"/>
    <xf numFmtId="15" fontId="4" fillId="2" borderId="1" xfId="0" applyNumberFormat="1" applyFont="1" applyFill="1" applyBorder="1" applyAlignment="1">
      <alignment horizontal="center" vertical="center" wrapText="1"/>
    </xf>
    <xf numFmtId="174" fontId="11" fillId="2" borderId="14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left"/>
    </xf>
    <xf numFmtId="4" fontId="2" fillId="3" borderId="2" xfId="0" applyNumberFormat="1" applyFont="1" applyFill="1" applyBorder="1"/>
    <xf numFmtId="9" fontId="11" fillId="2" borderId="8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7" fontId="4" fillId="2" borderId="13" xfId="0" applyNumberFormat="1" applyFont="1" applyFill="1" applyBorder="1" applyAlignment="1">
      <alignment horizontal="center" vertical="center" wrapText="1"/>
    </xf>
    <xf numFmtId="167" fontId="4" fillId="2" borderId="8" xfId="0" applyNumberFormat="1" applyFont="1" applyFill="1" applyBorder="1" applyAlignment="1">
      <alignment horizontal="center" vertical="center" wrapText="1"/>
    </xf>
    <xf numFmtId="167" fontId="2" fillId="2" borderId="13" xfId="0" applyNumberFormat="1" applyFont="1" applyFill="1" applyBorder="1" applyAlignment="1">
      <alignment horizontal="center" vertical="center" wrapText="1"/>
    </xf>
    <xf numFmtId="167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8" xfId="0" applyFont="1" applyFill="1" applyBorder="1" applyAlignment="1">
      <alignment horizontal="left" wrapText="1" indent="6"/>
    </xf>
    <xf numFmtId="0" fontId="3" fillId="2" borderId="21" xfId="0" applyFont="1" applyFill="1" applyBorder="1" applyAlignment="1">
      <alignment horizontal="right" vertical="center" wrapText="1"/>
    </xf>
    <xf numFmtId="0" fontId="0" fillId="0" borderId="21" xfId="0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167" fontId="6" fillId="2" borderId="0" xfId="0" applyNumberFormat="1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7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67" fontId="3" fillId="2" borderId="19" xfId="0" applyNumberFormat="1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7" fontId="2" fillId="2" borderId="20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167" fontId="3" fillId="2" borderId="1" xfId="0" applyNumberFormat="1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7" fontId="4" fillId="2" borderId="1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right" vertical="center"/>
    </xf>
    <xf numFmtId="0" fontId="18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3" fillId="2" borderId="17" xfId="0" applyFont="1" applyFill="1" applyBorder="1" applyAlignment="1">
      <alignment horizontal="right" vertical="center" wrapText="1"/>
    </xf>
    <xf numFmtId="0" fontId="13" fillId="3" borderId="26" xfId="0" applyFont="1" applyFill="1" applyBorder="1" applyAlignment="1">
      <alignment horizontal="left" vertical="center" wrapText="1" indent="1"/>
    </xf>
    <xf numFmtId="0" fontId="14" fillId="3" borderId="27" xfId="0" applyFont="1" applyFill="1" applyBorder="1" applyAlignment="1">
      <alignment horizontal="left" vertical="center" wrapText="1" indent="1"/>
    </xf>
    <xf numFmtId="0" fontId="14" fillId="3" borderId="28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8" xfId="0" applyFont="1" applyFill="1" applyBorder="1" applyAlignment="1">
      <alignment horizontal="left" wrapText="1" indent="6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7" fontId="3" fillId="3" borderId="22" xfId="0" applyNumberFormat="1" applyFont="1" applyFill="1" applyBorder="1" applyAlignment="1">
      <alignment horizontal="left" vertical="center" wrapText="1" indent="1"/>
    </xf>
    <xf numFmtId="0" fontId="0" fillId="0" borderId="17" xfId="0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2" fillId="3" borderId="24" xfId="0" applyFont="1" applyFill="1" applyBorder="1" applyAlignment="1"/>
    <xf numFmtId="0" fontId="12" fillId="3" borderId="25" xfId="0" applyFont="1" applyFill="1" applyBorder="1" applyAlignment="1"/>
    <xf numFmtId="0" fontId="12" fillId="3" borderId="18" xfId="0" applyFont="1" applyFill="1" applyBorder="1" applyAlignment="1">
      <alignment horizontal="left" wrapText="1" indent="6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B2">
            <v>0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V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40274</v>
          </cell>
          <cell r="G4">
            <v>1</v>
          </cell>
        </row>
        <row r="5">
          <cell r="G5">
            <v>0.2</v>
          </cell>
        </row>
        <row r="8">
          <cell r="E8">
            <v>12000</v>
          </cell>
          <cell r="G8">
            <v>3000</v>
          </cell>
        </row>
        <row r="13">
          <cell r="G13">
            <v>0</v>
          </cell>
        </row>
        <row r="14">
          <cell r="G14">
            <v>0.1</v>
          </cell>
        </row>
        <row r="15">
          <cell r="G15">
            <v>0.2</v>
          </cell>
        </row>
        <row r="16">
          <cell r="G16">
            <v>0.33</v>
          </cell>
        </row>
        <row r="17">
          <cell r="B17">
            <v>40638</v>
          </cell>
          <cell r="G17">
            <v>0.25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80" customWidth="1"/>
    <col min="4" max="4" width="10.7109375" style="31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8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35"/>
      <c r="B1" s="154" t="s">
        <v>0</v>
      </c>
      <c r="C1" s="167" t="s">
        <v>8</v>
      </c>
      <c r="D1" s="168"/>
      <c r="E1" s="62">
        <f>E57+E110</f>
        <v>0</v>
      </c>
      <c r="F1" s="20">
        <f>F57+F110</f>
        <v>0</v>
      </c>
      <c r="G1" s="20">
        <f>G57+G110</f>
        <v>0</v>
      </c>
      <c r="H1" s="137" t="s">
        <v>11</v>
      </c>
      <c r="I1" s="20">
        <f>I57+I110</f>
        <v>0</v>
      </c>
      <c r="J1" s="20">
        <f>J57+J110</f>
        <v>0</v>
      </c>
      <c r="K1" s="20">
        <f>K57+K110</f>
        <v>0</v>
      </c>
      <c r="L1" s="158"/>
      <c r="M1" s="137" t="s">
        <v>6</v>
      </c>
      <c r="N1" s="158"/>
      <c r="O1" s="20">
        <f>O57+O110</f>
        <v>0</v>
      </c>
      <c r="P1" s="165" t="s">
        <v>72</v>
      </c>
      <c r="Q1" s="20">
        <f>Q57+Q110</f>
        <v>0</v>
      </c>
      <c r="R1" s="20">
        <f>R57+R110</f>
        <v>0</v>
      </c>
      <c r="S1" s="20">
        <f>S57+S110</f>
        <v>0</v>
      </c>
      <c r="T1" s="158"/>
      <c r="U1" s="153" t="s">
        <v>31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2">
      <c r="A2" s="136"/>
      <c r="B2" s="154"/>
      <c r="C2" s="155" t="s">
        <v>1</v>
      </c>
      <c r="D2" s="157" t="s">
        <v>2</v>
      </c>
      <c r="E2" s="152" t="s">
        <v>3</v>
      </c>
      <c r="F2" s="140" t="s">
        <v>56</v>
      </c>
      <c r="G2" s="142" t="s">
        <v>57</v>
      </c>
      <c r="H2" s="139"/>
      <c r="I2" s="169" t="s">
        <v>17</v>
      </c>
      <c r="J2" s="140" t="s">
        <v>56</v>
      </c>
      <c r="K2" s="142" t="s">
        <v>58</v>
      </c>
      <c r="L2" s="159"/>
      <c r="M2" s="138"/>
      <c r="N2" s="159"/>
      <c r="O2" s="142" t="s">
        <v>59</v>
      </c>
      <c r="P2" s="166"/>
      <c r="Q2" s="142" t="s">
        <v>4</v>
      </c>
      <c r="R2" s="152" t="s">
        <v>5</v>
      </c>
      <c r="S2" s="142" t="s">
        <v>60</v>
      </c>
      <c r="T2" s="163"/>
      <c r="U2" s="154"/>
      <c r="V2" s="164" t="s">
        <v>29</v>
      </c>
      <c r="W2" s="164" t="s">
        <v>30</v>
      </c>
      <c r="X2" s="164" t="s">
        <v>32</v>
      </c>
      <c r="Y2" s="152" t="s">
        <v>50</v>
      </c>
      <c r="Z2" s="152" t="s">
        <v>51</v>
      </c>
      <c r="AA2" s="22"/>
    </row>
    <row r="3" spans="1:27" ht="12" customHeight="1" x14ac:dyDescent="0.2">
      <c r="A3" s="136"/>
      <c r="B3" s="154"/>
      <c r="C3" s="156"/>
      <c r="D3" s="157"/>
      <c r="E3" s="152"/>
      <c r="F3" s="141"/>
      <c r="G3" s="143"/>
      <c r="H3" s="139"/>
      <c r="I3" s="169"/>
      <c r="J3" s="141"/>
      <c r="K3" s="143"/>
      <c r="L3" s="159"/>
      <c r="M3" s="138"/>
      <c r="N3" s="159"/>
      <c r="O3" s="143"/>
      <c r="P3" s="166"/>
      <c r="Q3" s="161"/>
      <c r="R3" s="152"/>
      <c r="S3" s="143"/>
      <c r="T3" s="163"/>
      <c r="U3" s="154"/>
      <c r="V3" s="152"/>
      <c r="W3" s="152"/>
      <c r="X3" s="152"/>
      <c r="Y3" s="152"/>
      <c r="Z3" s="152"/>
      <c r="AA3" s="22"/>
    </row>
    <row r="4" spans="1:27" s="16" customFormat="1" ht="12.75" customHeight="1" x14ac:dyDescent="0.2">
      <c r="A4" s="136"/>
      <c r="B4" s="154"/>
      <c r="C4" s="156"/>
      <c r="D4" s="157"/>
      <c r="E4" s="152"/>
      <c r="F4" s="130">
        <f>[3]Admin!$B$4</f>
        <v>40274</v>
      </c>
      <c r="G4" s="130">
        <f>[3]Admin!$B$4</f>
        <v>40274</v>
      </c>
      <c r="H4" s="139"/>
      <c r="I4" s="169"/>
      <c r="J4" s="130">
        <f>[3]Admin!$B$17</f>
        <v>40638</v>
      </c>
      <c r="K4" s="130">
        <f>[3]Admin!$B$17</f>
        <v>40638</v>
      </c>
      <c r="L4" s="160"/>
      <c r="M4" s="138"/>
      <c r="N4" s="160"/>
      <c r="O4" s="130">
        <f>[3]Admin!$B$4</f>
        <v>40274</v>
      </c>
      <c r="P4" s="134">
        <f>[3]Admin!$G$4</f>
        <v>1</v>
      </c>
      <c r="Q4" s="162"/>
      <c r="R4" s="15">
        <f>[3]Admin!$G$5</f>
        <v>0.2</v>
      </c>
      <c r="S4" s="130">
        <f>[3]Admin!$B$17</f>
        <v>40638</v>
      </c>
      <c r="T4" s="163"/>
      <c r="U4" s="154"/>
      <c r="V4" s="152"/>
      <c r="W4" s="152"/>
      <c r="X4" s="152"/>
      <c r="Y4" s="152"/>
      <c r="Z4" s="152"/>
      <c r="AA4" s="23"/>
    </row>
    <row r="5" spans="1:27" s="16" customFormat="1" ht="6" customHeight="1" thickBot="1" x14ac:dyDescent="0.25">
      <c r="A5" s="115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24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25">
      <c r="A6" s="116"/>
      <c r="B6" s="170" t="s">
        <v>61</v>
      </c>
      <c r="C6" s="172"/>
      <c r="D6" s="131">
        <f>[3]Admin!$B$4</f>
        <v>40274</v>
      </c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125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2">
      <c r="A7" s="116"/>
      <c r="B7" s="149" t="s">
        <v>10</v>
      </c>
      <c r="C7" s="149"/>
      <c r="D7" s="30"/>
      <c r="E7" s="8"/>
      <c r="F7" s="8"/>
      <c r="G7" s="8"/>
      <c r="H7" s="40">
        <f>[3]Admin!$G$13</f>
        <v>0</v>
      </c>
      <c r="I7" s="8"/>
      <c r="J7" s="8"/>
      <c r="K7" s="8"/>
      <c r="L7" s="8"/>
      <c r="M7" s="9"/>
      <c r="N7" s="8"/>
      <c r="O7" s="11"/>
      <c r="P7" s="125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2">
      <c r="A8" s="116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5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2">
      <c r="A9" s="116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5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2">
      <c r="A10" s="116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5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2">
      <c r="A11" s="116"/>
      <c r="B11" s="144" t="s">
        <v>67</v>
      </c>
      <c r="C11" s="145"/>
      <c r="D11" s="146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2">
      <c r="A12" s="116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2">
      <c r="A13" s="116"/>
      <c r="B13" s="149" t="s">
        <v>9</v>
      </c>
      <c r="C13" s="149"/>
      <c r="D13" s="32"/>
      <c r="E13" s="7"/>
      <c r="F13" s="7"/>
      <c r="G13" s="7"/>
      <c r="H13" s="29">
        <f>[3]Admin!$G$14</f>
        <v>0.1</v>
      </c>
      <c r="I13" s="7"/>
      <c r="J13" s="7"/>
      <c r="K13" s="7"/>
      <c r="L13" s="7"/>
      <c r="M13" s="13"/>
      <c r="N13" s="7"/>
      <c r="O13" s="11"/>
      <c r="P13" s="125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2">
      <c r="A14" s="116"/>
      <c r="B14" s="42"/>
      <c r="C14" s="75"/>
      <c r="D14" s="43"/>
      <c r="E14" s="44"/>
      <c r="F14" s="44"/>
      <c r="G14" s="7" t="str">
        <f>IF(E14&gt;0,E14-F14," ")</f>
        <v xml:space="preserve"> </v>
      </c>
      <c r="H14" s="13">
        <f>H$13</f>
        <v>0.1</v>
      </c>
      <c r="I14" s="7" t="str">
        <f>IF(E14&gt;0,MIN(E14*H14,G14)," ")</f>
        <v xml:space="preserve"> </v>
      </c>
      <c r="J14" s="7" t="str">
        <f>IF(E14&gt;0,F14+I14," ")</f>
        <v xml:space="preserve"> </v>
      </c>
      <c r="K14" s="7" t="str">
        <f>IF(E14&gt;0,E14-J14," ")</f>
        <v xml:space="preserve"> </v>
      </c>
      <c r="L14" s="7"/>
      <c r="M14" s="13"/>
      <c r="N14" s="7"/>
      <c r="O14" s="45"/>
      <c r="P14" s="125"/>
      <c r="Q14" s="11"/>
      <c r="R14" s="11" t="str">
        <f>IF(O14&gt;0,O14*R$4," ")</f>
        <v xml:space="preserve"> </v>
      </c>
      <c r="S14" s="11" t="str">
        <f>IF(O14&gt;0,O14-R14," ")</f>
        <v xml:space="preserve"> </v>
      </c>
      <c r="T14" s="11"/>
      <c r="U14" s="42"/>
      <c r="V14" s="44"/>
      <c r="W14" s="7" t="str">
        <f>IF(V14&gt;0,E14," ")</f>
        <v xml:space="preserve"> </v>
      </c>
      <c r="X14" s="7" t="str">
        <f>IF(V14&gt;0,J14," ")</f>
        <v xml:space="preserve"> </v>
      </c>
      <c r="Y14" s="11" t="str">
        <f>IF((U14+V14)&gt;0,IF(V14&lt;S14,S14-V14," ")," ")</f>
        <v xml:space="preserve"> </v>
      </c>
      <c r="Z14" s="11" t="str">
        <f>IF((U14+V14)&gt;0,IF(V14&gt;S14,V14-S14," ")," ")</f>
        <v xml:space="preserve"> </v>
      </c>
      <c r="AA14" s="22"/>
    </row>
    <row r="15" spans="1:27" x14ac:dyDescent="0.2">
      <c r="A15" s="116"/>
      <c r="B15" s="42"/>
      <c r="C15" s="75"/>
      <c r="D15" s="43"/>
      <c r="E15" s="44"/>
      <c r="F15" s="44"/>
      <c r="G15" s="7" t="str">
        <f>IF(E15&gt;0,E15-F15," ")</f>
        <v xml:space="preserve"> </v>
      </c>
      <c r="H15" s="13">
        <f>H$13</f>
        <v>0.1</v>
      </c>
      <c r="I15" s="7" t="str">
        <f>IF(E15&gt;0,MIN(E15*H15,G15)," ")</f>
        <v xml:space="preserve"> </v>
      </c>
      <c r="J15" s="7" t="str">
        <f>IF(E15&gt;0,F15+I15," ")</f>
        <v xml:space="preserve"> </v>
      </c>
      <c r="K15" s="7" t="str">
        <f>IF(E15&gt;0,E15-J15," ")</f>
        <v xml:space="preserve"> </v>
      </c>
      <c r="L15" s="7"/>
      <c r="M15" s="13"/>
      <c r="N15" s="7"/>
      <c r="O15" s="45"/>
      <c r="P15" s="125"/>
      <c r="Q15" s="11"/>
      <c r="R15" s="11" t="str">
        <f>IF(O15&gt;0,O15*R$4," ")</f>
        <v xml:space="preserve"> </v>
      </c>
      <c r="S15" s="11" t="str">
        <f>IF(O15&gt;0,O15-R15," ")</f>
        <v xml:space="preserve"> </v>
      </c>
      <c r="T15" s="11"/>
      <c r="U15" s="42"/>
      <c r="V15" s="44"/>
      <c r="W15" s="7" t="str">
        <f>IF(V15&gt;0,E15," ")</f>
        <v xml:space="preserve"> </v>
      </c>
      <c r="X15" s="7" t="str">
        <f>IF(V15&gt;0,J15," ")</f>
        <v xml:space="preserve"> </v>
      </c>
      <c r="Y15" s="11" t="str">
        <f>IF((U15+V15)&gt;0,IF(V15&lt;S15,S15-V15," ")," ")</f>
        <v xml:space="preserve"> </v>
      </c>
      <c r="Z15" s="11" t="str">
        <f>IF((U15+V15)&gt;0,IF(V15&gt;S15,V15-S15," ")," ")</f>
        <v xml:space="preserve"> </v>
      </c>
      <c r="AA15" s="22"/>
    </row>
    <row r="16" spans="1:27" x14ac:dyDescent="0.2">
      <c r="A16" s="116"/>
      <c r="B16" s="42"/>
      <c r="C16" s="75"/>
      <c r="D16" s="43"/>
      <c r="E16" s="44"/>
      <c r="F16" s="44"/>
      <c r="G16" s="7" t="str">
        <f>IF(E16&gt;0,E16-F16," ")</f>
        <v xml:space="preserve"> </v>
      </c>
      <c r="H16" s="13">
        <f>H$13</f>
        <v>0.1</v>
      </c>
      <c r="I16" s="7" t="str">
        <f>IF(E16&gt;0,MIN(E16*H16,G16)," ")</f>
        <v xml:space="preserve"> </v>
      </c>
      <c r="J16" s="7" t="str">
        <f>IF(E16&gt;0,F16+I16," ")</f>
        <v xml:space="preserve"> </v>
      </c>
      <c r="K16" s="7" t="str">
        <f>IF(E16&gt;0,E16-J16," ")</f>
        <v xml:space="preserve"> </v>
      </c>
      <c r="L16" s="7"/>
      <c r="M16" s="13"/>
      <c r="N16" s="7"/>
      <c r="O16" s="45"/>
      <c r="P16" s="125"/>
      <c r="Q16" s="11"/>
      <c r="R16" s="11" t="str">
        <f>IF(O16&gt;0,O16*R$4," ")</f>
        <v xml:space="preserve"> </v>
      </c>
      <c r="S16" s="11" t="str">
        <f>IF(O16&gt;0,O16-R16," ")</f>
        <v xml:space="preserve"> </v>
      </c>
      <c r="T16" s="11"/>
      <c r="U16" s="42"/>
      <c r="V16" s="44"/>
      <c r="W16" s="7" t="str">
        <f>IF(V16&gt;0,E16," ")</f>
        <v xml:space="preserve"> </v>
      </c>
      <c r="X16" s="7" t="str">
        <f>IF(V16&gt;0,J16," ")</f>
        <v xml:space="preserve"> </v>
      </c>
      <c r="Y16" s="11" t="str">
        <f>IF((U16+V16)&gt;0,IF(V16&lt;S16,S16-V16," ")," ")</f>
        <v xml:space="preserve"> </v>
      </c>
      <c r="Z16" s="11" t="str">
        <f>IF((U16+V16)&gt;0,IF(V16&gt;S16,V16-S16," ")," ")</f>
        <v xml:space="preserve"> </v>
      </c>
      <c r="AA16" s="22"/>
    </row>
    <row r="17" spans="1:27" x14ac:dyDescent="0.2">
      <c r="A17" s="116"/>
      <c r="B17" s="42"/>
      <c r="C17" s="75"/>
      <c r="D17" s="43"/>
      <c r="E17" s="44"/>
      <c r="F17" s="44"/>
      <c r="G17" s="7" t="str">
        <f>IF(E17&gt;0,E17-F17," ")</f>
        <v xml:space="preserve"> </v>
      </c>
      <c r="H17" s="13">
        <f>H$13</f>
        <v>0.1</v>
      </c>
      <c r="I17" s="7" t="str">
        <f>IF(E17&gt;0,MIN(E17*H17,G17)," ")</f>
        <v xml:space="preserve"> </v>
      </c>
      <c r="J17" s="7" t="str">
        <f>IF(E17&gt;0,F17+I17," ")</f>
        <v xml:space="preserve"> </v>
      </c>
      <c r="K17" s="7" t="str">
        <f>IF(E17&gt;0,E17-J17," ")</f>
        <v xml:space="preserve"> </v>
      </c>
      <c r="L17" s="7"/>
      <c r="M17" s="13"/>
      <c r="N17" s="7"/>
      <c r="O17" s="45"/>
      <c r="P17" s="125"/>
      <c r="Q17" s="11"/>
      <c r="R17" s="11" t="str">
        <f>IF(O17&gt;0,O17*R$4," ")</f>
        <v xml:space="preserve"> </v>
      </c>
      <c r="S17" s="11" t="str">
        <f>IF(O17&gt;0,O17-R17," ")</f>
        <v xml:space="preserve"> </v>
      </c>
      <c r="T17" s="11"/>
      <c r="U17" s="42"/>
      <c r="V17" s="44"/>
      <c r="W17" s="7" t="str">
        <f>IF(V17&gt;0,E17," ")</f>
        <v xml:space="preserve"> </v>
      </c>
      <c r="X17" s="7" t="str">
        <f>IF(V17&gt;0,J17," ")</f>
        <v xml:space="preserve"> </v>
      </c>
      <c r="Y17" s="11" t="str">
        <f>IF((U17+V17)&gt;0,IF(V17&lt;S17,S17-V17," ")," ")</f>
        <v xml:space="preserve"> </v>
      </c>
      <c r="Z17" s="11" t="str">
        <f>IF((U17+V17)&gt;0,IF(V17&gt;S17,V17-S17," ")," ")</f>
        <v xml:space="preserve"> </v>
      </c>
      <c r="AA17" s="22"/>
    </row>
    <row r="18" spans="1:27" x14ac:dyDescent="0.2">
      <c r="A18" s="116"/>
      <c r="B18" s="42"/>
      <c r="C18" s="75"/>
      <c r="D18" s="43"/>
      <c r="E18" s="44"/>
      <c r="F18" s="44"/>
      <c r="G18" s="7" t="str">
        <f>IF(E18&gt;0,E18-F18," ")</f>
        <v xml:space="preserve"> </v>
      </c>
      <c r="H18" s="13">
        <f>H$13</f>
        <v>0.1</v>
      </c>
      <c r="I18" s="7" t="str">
        <f>IF(E18&gt;0,MIN(E18*H18,G18)," ")</f>
        <v xml:space="preserve"> </v>
      </c>
      <c r="J18" s="7" t="str">
        <f>IF(E18&gt;0,F18+I18," ")</f>
        <v xml:space="preserve"> </v>
      </c>
      <c r="K18" s="7" t="str">
        <f>IF(E18&gt;0,E18-J18," ")</f>
        <v xml:space="preserve"> </v>
      </c>
      <c r="L18" s="7"/>
      <c r="M18" s="13"/>
      <c r="N18" s="7"/>
      <c r="O18" s="45"/>
      <c r="P18" s="125"/>
      <c r="Q18" s="11"/>
      <c r="R18" s="11" t="str">
        <f>IF(O18&gt;0,O18*R$4," ")</f>
        <v xml:space="preserve"> </v>
      </c>
      <c r="S18" s="11" t="str">
        <f>IF(O18&gt;0,O18-R18," ")</f>
        <v xml:space="preserve"> </v>
      </c>
      <c r="T18" s="11"/>
      <c r="U18" s="42"/>
      <c r="V18" s="44"/>
      <c r="W18" s="7" t="str">
        <f>IF(V18&gt;0,E18," ")</f>
        <v xml:space="preserve"> </v>
      </c>
      <c r="X18" s="7" t="str">
        <f>IF(V18&gt;0,J18," ")</f>
        <v xml:space="preserve"> </v>
      </c>
      <c r="Y18" s="11" t="str">
        <f>IF((U18+V18)&gt;0,IF(V18&lt;S18,S18-V18," ")," ")</f>
        <v xml:space="preserve"> </v>
      </c>
      <c r="Z18" s="11" t="str">
        <f>IF((U18+V18)&gt;0,IF(V18&gt;S18,V18-S18," ")," ")</f>
        <v xml:space="preserve"> </v>
      </c>
      <c r="AA18" s="22"/>
    </row>
    <row r="19" spans="1:27" x14ac:dyDescent="0.2">
      <c r="A19" s="116"/>
      <c r="B19" s="144" t="s">
        <v>68</v>
      </c>
      <c r="C19" s="145"/>
      <c r="D19" s="146"/>
      <c r="E19" s="41">
        <f>SUM(E14:E18)</f>
        <v>0</v>
      </c>
      <c r="F19" s="41">
        <f>SUM(F14:F18)</f>
        <v>0</v>
      </c>
      <c r="G19" s="17">
        <f>SUM(G14:G18)</f>
        <v>0</v>
      </c>
      <c r="H19" s="13"/>
      <c r="I19" s="17">
        <f>SUM(I14:I18)</f>
        <v>0</v>
      </c>
      <c r="J19" s="17">
        <f>SUM(J14:J18)</f>
        <v>0</v>
      </c>
      <c r="K19" s="17">
        <f>SUM(K14:K18)</f>
        <v>0</v>
      </c>
      <c r="L19" s="7"/>
      <c r="M19" s="13"/>
      <c r="N19" s="7"/>
      <c r="O19" s="17">
        <f>SUM(O14:O18)</f>
        <v>0</v>
      </c>
      <c r="P19" s="32"/>
      <c r="Q19" s="17">
        <f>SUM(Q14:Q18)</f>
        <v>0</v>
      </c>
      <c r="R19" s="17">
        <f>SUM(R14:R18)</f>
        <v>0</v>
      </c>
      <c r="S19" s="17">
        <f>SUM(S14:S18)</f>
        <v>0</v>
      </c>
      <c r="T19" s="11"/>
      <c r="U19" s="12"/>
      <c r="V19" s="41">
        <f>SUM(V14:V18)</f>
        <v>0</v>
      </c>
      <c r="W19" s="17">
        <f>SUM(W14:W18)</f>
        <v>0</v>
      </c>
      <c r="X19" s="17">
        <f>SUM(X14:X18)</f>
        <v>0</v>
      </c>
      <c r="Y19" s="17">
        <f>SUM(Y14:Y18)</f>
        <v>0</v>
      </c>
      <c r="Z19" s="17">
        <f>SUM(Z14:Z18)</f>
        <v>0</v>
      </c>
      <c r="AA19" s="22"/>
    </row>
    <row r="20" spans="1:27" ht="6" customHeight="1" x14ac:dyDescent="0.2">
      <c r="A20" s="116"/>
      <c r="B20" s="37"/>
      <c r="C20" s="76"/>
      <c r="D20" s="38"/>
      <c r="E20" s="7"/>
      <c r="F20" s="7"/>
      <c r="G20" s="7"/>
      <c r="H20" s="13"/>
      <c r="I20" s="7"/>
      <c r="J20" s="7"/>
      <c r="K20" s="7"/>
      <c r="L20" s="7"/>
      <c r="M20" s="13"/>
      <c r="N20" s="7"/>
      <c r="O20" s="7"/>
      <c r="P20" s="32"/>
      <c r="Q20" s="7"/>
      <c r="R20" s="7"/>
      <c r="S20" s="7"/>
      <c r="T20" s="11"/>
      <c r="U20" s="12"/>
      <c r="V20" s="7"/>
      <c r="W20" s="7"/>
      <c r="X20" s="7"/>
      <c r="Y20" s="7"/>
      <c r="Z20" s="7"/>
      <c r="AA20" s="22"/>
    </row>
    <row r="21" spans="1:27" x14ac:dyDescent="0.2">
      <c r="A21" s="116"/>
      <c r="B21" s="149" t="s">
        <v>55</v>
      </c>
      <c r="C21" s="149"/>
      <c r="D21" s="32"/>
      <c r="E21" s="7"/>
      <c r="F21" s="7"/>
      <c r="G21" s="7"/>
      <c r="H21" s="29">
        <f>[3]Admin!$G$15</f>
        <v>0.2</v>
      </c>
      <c r="I21" s="7"/>
      <c r="J21" s="7"/>
      <c r="K21" s="7"/>
      <c r="L21" s="7"/>
      <c r="M21" s="13"/>
      <c r="N21" s="7"/>
      <c r="O21" s="11"/>
      <c r="P21" s="125"/>
      <c r="Q21" s="11"/>
      <c r="R21" s="11"/>
      <c r="S21" s="11"/>
      <c r="T21" s="11"/>
      <c r="U21" s="12"/>
      <c r="V21" s="7"/>
      <c r="W21" s="7"/>
      <c r="X21" s="7"/>
      <c r="Y21" s="11"/>
      <c r="Z21" s="11"/>
      <c r="AA21" s="22"/>
    </row>
    <row r="22" spans="1:27" x14ac:dyDescent="0.2">
      <c r="A22" s="116"/>
      <c r="B22" s="42"/>
      <c r="C22" s="75"/>
      <c r="D22" s="43"/>
      <c r="E22" s="44"/>
      <c r="F22" s="44"/>
      <c r="G22" s="7" t="str">
        <f>IF(E22&gt;0,E22-F22," ")</f>
        <v xml:space="preserve"> </v>
      </c>
      <c r="H22" s="13">
        <f>H$21</f>
        <v>0.2</v>
      </c>
      <c r="I22" s="7" t="str">
        <f>IF(E22&gt;0,MIN(E22*H22,G22)," ")</f>
        <v xml:space="preserve"> </v>
      </c>
      <c r="J22" s="7" t="str">
        <f>IF(E22&gt;0,F22+I22," ")</f>
        <v xml:space="preserve"> </v>
      </c>
      <c r="K22" s="7" t="str">
        <f>IF(E22&gt;0,E22-J22," ")</f>
        <v xml:space="preserve"> </v>
      </c>
      <c r="L22" s="7"/>
      <c r="M22" s="13"/>
      <c r="N22" s="7"/>
      <c r="O22" s="45"/>
      <c r="P22" s="125"/>
      <c r="Q22" s="11"/>
      <c r="R22" s="11" t="str">
        <f>IF(O22&gt;0,O22*R$4," ")</f>
        <v xml:space="preserve"> </v>
      </c>
      <c r="S22" s="11" t="str">
        <f>IF(O22&gt;0,O22-R22," ")</f>
        <v xml:space="preserve"> </v>
      </c>
      <c r="T22" s="11"/>
      <c r="U22" s="42"/>
      <c r="V22" s="44"/>
      <c r="W22" s="7" t="str">
        <f>IF(V22&gt;0,E22," ")</f>
        <v xml:space="preserve"> </v>
      </c>
      <c r="X22" s="7" t="str">
        <f>IF(V22&gt;0,J22," ")</f>
        <v xml:space="preserve"> </v>
      </c>
      <c r="Y22" s="11" t="str">
        <f>IF((U22+V22)&gt;0,IF(V22&lt;S22,S22-V22," ")," ")</f>
        <v xml:space="preserve"> </v>
      </c>
      <c r="Z22" s="11" t="str">
        <f>IF((U22+V22)&gt;0,IF(V22&gt;S22,V22-S22," ")," ")</f>
        <v xml:space="preserve"> </v>
      </c>
      <c r="AA22" s="22"/>
    </row>
    <row r="23" spans="1:27" x14ac:dyDescent="0.2">
      <c r="A23" s="116"/>
      <c r="B23" s="42"/>
      <c r="C23" s="75"/>
      <c r="D23" s="43"/>
      <c r="E23" s="44"/>
      <c r="F23" s="44"/>
      <c r="G23" s="7" t="str">
        <f>IF(E23&gt;0,E23-F23," ")</f>
        <v xml:space="preserve"> </v>
      </c>
      <c r="H23" s="13">
        <f>H$21</f>
        <v>0.2</v>
      </c>
      <c r="I23" s="7" t="str">
        <f>IF(E23&gt;0,MIN(E23*H23,G23)," ")</f>
        <v xml:space="preserve"> </v>
      </c>
      <c r="J23" s="7" t="str">
        <f>IF(E23&gt;0,F23+I23," ")</f>
        <v xml:space="preserve"> </v>
      </c>
      <c r="K23" s="7" t="str">
        <f>IF(E23&gt;0,E23-J23," ")</f>
        <v xml:space="preserve"> </v>
      </c>
      <c r="L23" s="7"/>
      <c r="M23" s="13"/>
      <c r="N23" s="7"/>
      <c r="O23" s="45"/>
      <c r="P23" s="125"/>
      <c r="Q23" s="11"/>
      <c r="R23" s="11" t="str">
        <f>IF(O23&gt;0,O23*R$4," ")</f>
        <v xml:space="preserve"> </v>
      </c>
      <c r="S23" s="11" t="str">
        <f>IF(O23&gt;0,O23-R23," ")</f>
        <v xml:space="preserve"> </v>
      </c>
      <c r="T23" s="11"/>
      <c r="U23" s="42"/>
      <c r="V23" s="44"/>
      <c r="W23" s="7" t="str">
        <f>IF(V23&gt;0,E23," ")</f>
        <v xml:space="preserve"> </v>
      </c>
      <c r="X23" s="7" t="str">
        <f>IF(V23&gt;0,J23," ")</f>
        <v xml:space="preserve"> </v>
      </c>
      <c r="Y23" s="11" t="str">
        <f>IF((U23+V23)&gt;0,IF(V23&lt;S23,S23-V23," ")," ")</f>
        <v xml:space="preserve"> </v>
      </c>
      <c r="Z23" s="11" t="str">
        <f>IF((U23+V23)&gt;0,IF(V23&gt;S23,V23-S23," ")," ")</f>
        <v xml:space="preserve"> </v>
      </c>
      <c r="AA23" s="22"/>
    </row>
    <row r="24" spans="1:27" x14ac:dyDescent="0.2">
      <c r="A24" s="116"/>
      <c r="B24" s="42"/>
      <c r="C24" s="75"/>
      <c r="D24" s="43"/>
      <c r="E24" s="44"/>
      <c r="F24" s="44"/>
      <c r="G24" s="7" t="str">
        <f>IF(E24&gt;0,E24-F24," ")</f>
        <v xml:space="preserve"> </v>
      </c>
      <c r="H24" s="13">
        <f>H$21</f>
        <v>0.2</v>
      </c>
      <c r="I24" s="7" t="str">
        <f>IF(E24&gt;0,MIN(E24*H24,G24)," ")</f>
        <v xml:space="preserve"> </v>
      </c>
      <c r="J24" s="7" t="str">
        <f>IF(E24&gt;0,F24+I24," ")</f>
        <v xml:space="preserve"> </v>
      </c>
      <c r="K24" s="7" t="str">
        <f>IF(E24&gt;0,E24-J24," ")</f>
        <v xml:space="preserve"> </v>
      </c>
      <c r="L24" s="7"/>
      <c r="M24" s="13"/>
      <c r="N24" s="7"/>
      <c r="O24" s="45"/>
      <c r="P24" s="125"/>
      <c r="Q24" s="11"/>
      <c r="R24" s="11" t="str">
        <f>IF(O24&gt;0,O24*R$4," ")</f>
        <v xml:space="preserve"> </v>
      </c>
      <c r="S24" s="11" t="str">
        <f>IF(O24&gt;0,O24-R24," ")</f>
        <v xml:space="preserve"> </v>
      </c>
      <c r="T24" s="11"/>
      <c r="U24" s="42"/>
      <c r="V24" s="44"/>
      <c r="W24" s="7" t="str">
        <f>IF(V24&gt;0,E24," ")</f>
        <v xml:space="preserve"> </v>
      </c>
      <c r="X24" s="7" t="str">
        <f>IF(V24&gt;0,J24," ")</f>
        <v xml:space="preserve"> </v>
      </c>
      <c r="Y24" s="11" t="str">
        <f>IF((U24+V24)&gt;0,IF(V24&lt;S24,S24-V24," ")," ")</f>
        <v xml:space="preserve"> </v>
      </c>
      <c r="Z24" s="11" t="str">
        <f>IF((U24+V24)&gt;0,IF(V24&gt;S24,V24-S24," ")," ")</f>
        <v xml:space="preserve"> </v>
      </c>
      <c r="AA24" s="22"/>
    </row>
    <row r="25" spans="1:27" x14ac:dyDescent="0.2">
      <c r="A25" s="116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H$21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125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2">
      <c r="A26" s="116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H$21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125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2">
      <c r="A27" s="116"/>
      <c r="B27" s="144" t="s">
        <v>69</v>
      </c>
      <c r="C27" s="145"/>
      <c r="D27" s="146"/>
      <c r="E27" s="41">
        <f>SUM(E22:E26)</f>
        <v>0</v>
      </c>
      <c r="F27" s="41">
        <f>SUM(F22:F26)</f>
        <v>0</v>
      </c>
      <c r="G27" s="17">
        <f>SUM(G22:G26)</f>
        <v>0</v>
      </c>
      <c r="H27" s="13"/>
      <c r="I27" s="17">
        <f>SUM(I22:I26)</f>
        <v>0</v>
      </c>
      <c r="J27" s="17">
        <f>SUM(J22:J26)</f>
        <v>0</v>
      </c>
      <c r="K27" s="17">
        <f>SUM(K22:K26)</f>
        <v>0</v>
      </c>
      <c r="L27" s="7"/>
      <c r="M27" s="13"/>
      <c r="N27" s="7"/>
      <c r="O27" s="17">
        <f>SUM(O22:O26)</f>
        <v>0</v>
      </c>
      <c r="P27" s="32"/>
      <c r="Q27" s="17">
        <f>SUM(Q22:Q26)</f>
        <v>0</v>
      </c>
      <c r="R27" s="17">
        <f>SUM(R22:R26)</f>
        <v>0</v>
      </c>
      <c r="S27" s="17">
        <f>SUM(S22:S26)</f>
        <v>0</v>
      </c>
      <c r="T27" s="11"/>
      <c r="U27" s="12"/>
      <c r="V27" s="41">
        <f>SUM(V22:V26)</f>
        <v>0</v>
      </c>
      <c r="W27" s="17">
        <f>SUM(W22:W26)</f>
        <v>0</v>
      </c>
      <c r="X27" s="17">
        <f>SUM(X22:X26)</f>
        <v>0</v>
      </c>
      <c r="Y27" s="17">
        <f>SUM(Y22:Y26)</f>
        <v>0</v>
      </c>
      <c r="Z27" s="17">
        <f>SUM(Z22:Z26)</f>
        <v>0</v>
      </c>
      <c r="AA27" s="22"/>
    </row>
    <row r="28" spans="1:27" ht="6" customHeight="1" x14ac:dyDescent="0.2">
      <c r="A28" s="116"/>
      <c r="B28" s="37"/>
      <c r="C28" s="76"/>
      <c r="D28" s="38"/>
      <c r="E28" s="7"/>
      <c r="F28" s="7"/>
      <c r="G28" s="7"/>
      <c r="H28" s="13"/>
      <c r="I28" s="7"/>
      <c r="J28" s="7"/>
      <c r="K28" s="7"/>
      <c r="L28" s="7"/>
      <c r="M28" s="13"/>
      <c r="N28" s="7"/>
      <c r="O28" s="7"/>
      <c r="P28" s="32"/>
      <c r="Q28" s="7"/>
      <c r="R28" s="7"/>
      <c r="S28" s="7"/>
      <c r="T28" s="11"/>
      <c r="U28" s="12"/>
      <c r="V28" s="7"/>
      <c r="W28" s="7"/>
      <c r="X28" s="7"/>
      <c r="Y28" s="7"/>
      <c r="Z28" s="7"/>
      <c r="AA28" s="22"/>
    </row>
    <row r="29" spans="1:27" x14ac:dyDescent="0.2">
      <c r="A29" s="116"/>
      <c r="B29" s="149" t="s">
        <v>7</v>
      </c>
      <c r="C29" s="149"/>
      <c r="D29" s="33"/>
      <c r="E29" s="7"/>
      <c r="F29" s="7"/>
      <c r="G29" s="7"/>
      <c r="H29" s="29">
        <f>[3]Admin!$G$16</f>
        <v>0.33</v>
      </c>
      <c r="I29" s="7"/>
      <c r="J29" s="7"/>
      <c r="K29" s="7"/>
      <c r="L29" s="7"/>
      <c r="M29" s="13"/>
      <c r="N29" s="7"/>
      <c r="O29" s="11"/>
      <c r="P29" s="125"/>
      <c r="Q29" s="11"/>
      <c r="R29" s="11"/>
      <c r="S29" s="11"/>
      <c r="T29" s="11"/>
      <c r="U29" s="12"/>
      <c r="V29" s="7"/>
      <c r="W29" s="7"/>
      <c r="X29" s="7"/>
      <c r="Y29" s="11"/>
      <c r="Z29" s="11"/>
      <c r="AA29" s="22"/>
    </row>
    <row r="30" spans="1:27" x14ac:dyDescent="0.2">
      <c r="A30" s="116"/>
      <c r="B30" s="42"/>
      <c r="C30" s="75"/>
      <c r="D30" s="43"/>
      <c r="E30" s="44"/>
      <c r="F30" s="44"/>
      <c r="G30" s="7" t="str">
        <f>IF(E30&gt;0,E30-F30," ")</f>
        <v xml:space="preserve"> </v>
      </c>
      <c r="H30" s="13">
        <f>H$29</f>
        <v>0.33</v>
      </c>
      <c r="I30" s="7" t="str">
        <f>IF(E30&gt;0,MIN(E30*H30,G30)," ")</f>
        <v xml:space="preserve"> </v>
      </c>
      <c r="J30" s="7" t="str">
        <f>IF(E30&gt;0,F30+I30," ")</f>
        <v xml:space="preserve"> </v>
      </c>
      <c r="K30" s="7" t="str">
        <f>IF(E30&gt;0,E30-J30," ")</f>
        <v xml:space="preserve"> </v>
      </c>
      <c r="L30" s="7"/>
      <c r="M30" s="13"/>
      <c r="N30" s="7"/>
      <c r="O30" s="45"/>
      <c r="P30" s="125"/>
      <c r="Q30" s="11"/>
      <c r="R30" s="11" t="str">
        <f>IF(O30&gt;0,O30*R$4," ")</f>
        <v xml:space="preserve"> </v>
      </c>
      <c r="S30" s="11" t="str">
        <f>IF(O30&gt;0,O30-R30," ")</f>
        <v xml:space="preserve"> </v>
      </c>
      <c r="T30" s="11"/>
      <c r="U30" s="42"/>
      <c r="V30" s="44"/>
      <c r="W30" s="7" t="str">
        <f>IF(V30&gt;0,E30," ")</f>
        <v xml:space="preserve"> </v>
      </c>
      <c r="X30" s="7" t="str">
        <f>IF(V30&gt;0,J30," ")</f>
        <v xml:space="preserve"> </v>
      </c>
      <c r="Y30" s="11" t="str">
        <f>IF((U30+V30)&gt;0,IF(V30&lt;S30,S30-V30," ")," ")</f>
        <v xml:space="preserve"> </v>
      </c>
      <c r="Z30" s="11" t="str">
        <f>IF((U30+V30)&gt;0,IF(V30&gt;S30,V30-S30," ")," ")</f>
        <v xml:space="preserve"> </v>
      </c>
      <c r="AA30" s="22"/>
    </row>
    <row r="31" spans="1:27" x14ac:dyDescent="0.2">
      <c r="A31" s="116"/>
      <c r="B31" s="42"/>
      <c r="C31" s="75"/>
      <c r="D31" s="43"/>
      <c r="E31" s="44"/>
      <c r="F31" s="44"/>
      <c r="G31" s="7" t="str">
        <f>IF(E31&gt;0,E31-F31," ")</f>
        <v xml:space="preserve"> </v>
      </c>
      <c r="H31" s="13">
        <f>H$29</f>
        <v>0.33</v>
      </c>
      <c r="I31" s="7" t="str">
        <f>IF(E31&gt;0,MIN(E31*H31,G31)," ")</f>
        <v xml:space="preserve"> </v>
      </c>
      <c r="J31" s="7" t="str">
        <f>IF(E31&gt;0,F31+I31," ")</f>
        <v xml:space="preserve"> </v>
      </c>
      <c r="K31" s="7" t="str">
        <f>IF(E31&gt;0,E31-J31," ")</f>
        <v xml:space="preserve"> </v>
      </c>
      <c r="L31" s="7"/>
      <c r="M31" s="13"/>
      <c r="N31" s="7"/>
      <c r="O31" s="45"/>
      <c r="P31" s="125"/>
      <c r="Q31" s="11"/>
      <c r="R31" s="11" t="str">
        <f>IF(O31&gt;0,O31*R$4," ")</f>
        <v xml:space="preserve"> </v>
      </c>
      <c r="S31" s="11" t="str">
        <f>IF(O31&gt;0,O31-R31," ")</f>
        <v xml:space="preserve"> </v>
      </c>
      <c r="T31" s="11"/>
      <c r="U31" s="42"/>
      <c r="V31" s="44"/>
      <c r="W31" s="7" t="str">
        <f>IF(V31&gt;0,E31," ")</f>
        <v xml:space="preserve"> </v>
      </c>
      <c r="X31" s="7" t="str">
        <f>IF(V31&gt;0,J31," ")</f>
        <v xml:space="preserve"> </v>
      </c>
      <c r="Y31" s="11" t="str">
        <f>IF((U31+V31)&gt;0,IF(V31&lt;S31,S31-V31," ")," ")</f>
        <v xml:space="preserve"> </v>
      </c>
      <c r="Z31" s="11" t="str">
        <f>IF((U31+V31)&gt;0,IF(V31&gt;S31,V31-S31," ")," ")</f>
        <v xml:space="preserve"> </v>
      </c>
      <c r="AA31" s="22"/>
    </row>
    <row r="32" spans="1:27" x14ac:dyDescent="0.2">
      <c r="A32" s="116"/>
      <c r="B32" s="42"/>
      <c r="C32" s="75"/>
      <c r="D32" s="43"/>
      <c r="E32" s="44"/>
      <c r="F32" s="44"/>
      <c r="G32" s="7" t="str">
        <f>IF(E32&gt;0,E32-F32," ")</f>
        <v xml:space="preserve"> </v>
      </c>
      <c r="H32" s="13">
        <f>H$29</f>
        <v>0.33</v>
      </c>
      <c r="I32" s="7" t="str">
        <f>IF(E32&gt;0,MIN(E32*H32,G32)," ")</f>
        <v xml:space="preserve"> </v>
      </c>
      <c r="J32" s="7" t="str">
        <f>IF(E32&gt;0,F32+I32," ")</f>
        <v xml:space="preserve"> </v>
      </c>
      <c r="K32" s="7" t="str">
        <f>IF(E32&gt;0,E32-J32," ")</f>
        <v xml:space="preserve"> </v>
      </c>
      <c r="L32" s="7"/>
      <c r="M32" s="13"/>
      <c r="N32" s="7"/>
      <c r="O32" s="45"/>
      <c r="P32" s="125"/>
      <c r="Q32" s="11"/>
      <c r="R32" s="11" t="str">
        <f>IF(O32&gt;0,O32*R$4," ")</f>
        <v xml:space="preserve"> </v>
      </c>
      <c r="S32" s="11" t="str">
        <f>IF(O32&gt;0,O32-R32," ")</f>
        <v xml:space="preserve"> </v>
      </c>
      <c r="T32" s="11"/>
      <c r="U32" s="42"/>
      <c r="V32" s="44"/>
      <c r="W32" s="7" t="str">
        <f>IF(V32&gt;0,E32," ")</f>
        <v xml:space="preserve"> </v>
      </c>
      <c r="X32" s="7" t="str">
        <f>IF(V32&gt;0,J32," ")</f>
        <v xml:space="preserve"> </v>
      </c>
      <c r="Y32" s="11" t="str">
        <f>IF((U32+V32)&gt;0,IF(V32&lt;S32,S32-V32," ")," ")</f>
        <v xml:space="preserve"> </v>
      </c>
      <c r="Z32" s="11" t="str">
        <f>IF((U32+V32)&gt;0,IF(V32&gt;S32,V32-S32," ")," ")</f>
        <v xml:space="preserve"> </v>
      </c>
      <c r="AA32" s="22"/>
    </row>
    <row r="33" spans="1:27" x14ac:dyDescent="0.2">
      <c r="A33" s="116"/>
      <c r="B33" s="42"/>
      <c r="C33" s="75"/>
      <c r="D33" s="43"/>
      <c r="E33" s="44"/>
      <c r="F33" s="44"/>
      <c r="G33" s="7" t="str">
        <f>IF(E33&gt;0,E33-F33," ")</f>
        <v xml:space="preserve"> </v>
      </c>
      <c r="H33" s="13">
        <f>H$29</f>
        <v>0.33</v>
      </c>
      <c r="I33" s="7" t="str">
        <f>IF(E33&gt;0,MIN(E33*H33,G33)," ")</f>
        <v xml:space="preserve"> </v>
      </c>
      <c r="J33" s="7" t="str">
        <f>IF(E33&gt;0,F33+I33," ")</f>
        <v xml:space="preserve"> </v>
      </c>
      <c r="K33" s="7" t="str">
        <f>IF(E33&gt;0,E33-J33," ")</f>
        <v xml:space="preserve"> </v>
      </c>
      <c r="L33" s="7"/>
      <c r="M33" s="13"/>
      <c r="N33" s="7"/>
      <c r="O33" s="45"/>
      <c r="P33" s="125"/>
      <c r="Q33" s="11"/>
      <c r="R33" s="11" t="str">
        <f>IF(O33&gt;0,O33*R$4," ")</f>
        <v xml:space="preserve"> </v>
      </c>
      <c r="S33" s="11" t="str">
        <f>IF(O33&gt;0,O33-R33," ")</f>
        <v xml:space="preserve"> </v>
      </c>
      <c r="T33" s="11"/>
      <c r="U33" s="42"/>
      <c r="V33" s="44"/>
      <c r="W33" s="7" t="str">
        <f>IF(V33&gt;0,E33," ")</f>
        <v xml:space="preserve"> </v>
      </c>
      <c r="X33" s="7" t="str">
        <f>IF(V33&gt;0,J33," ")</f>
        <v xml:space="preserve"> </v>
      </c>
      <c r="Y33" s="11" t="str">
        <f>IF((U33+V33)&gt;0,IF(V33&lt;S33,S33-V33," ")," ")</f>
        <v xml:space="preserve"> </v>
      </c>
      <c r="Z33" s="11" t="str">
        <f>IF((U33+V33)&gt;0,IF(V33&gt;S33,V33-S33," ")," ")</f>
        <v xml:space="preserve"> </v>
      </c>
      <c r="AA33" s="22"/>
    </row>
    <row r="34" spans="1:27" x14ac:dyDescent="0.2">
      <c r="A34" s="116"/>
      <c r="B34" s="42"/>
      <c r="C34" s="75"/>
      <c r="D34" s="43"/>
      <c r="E34" s="44"/>
      <c r="F34" s="44"/>
      <c r="G34" s="7" t="str">
        <f>IF(E34&gt;0,E34-F34," ")</f>
        <v xml:space="preserve"> </v>
      </c>
      <c r="H34" s="13">
        <f>H$29</f>
        <v>0.33</v>
      </c>
      <c r="I34" s="7" t="str">
        <f>IF(E34&gt;0,MIN(E34*H34,G34)," ")</f>
        <v xml:space="preserve"> </v>
      </c>
      <c r="J34" s="7" t="str">
        <f>IF(E34&gt;0,F34+I34," ")</f>
        <v xml:space="preserve"> </v>
      </c>
      <c r="K34" s="7" t="str">
        <f>IF(E34&gt;0,E34-J34," ")</f>
        <v xml:space="preserve"> </v>
      </c>
      <c r="L34" s="7"/>
      <c r="M34" s="13"/>
      <c r="N34" s="7"/>
      <c r="O34" s="45"/>
      <c r="P34" s="125"/>
      <c r="Q34" s="11"/>
      <c r="R34" s="11" t="str">
        <f>IF(O34&gt;0,O34*R$4," ")</f>
        <v xml:space="preserve"> </v>
      </c>
      <c r="S34" s="11" t="str">
        <f>IF(O34&gt;0,O34-R34," ")</f>
        <v xml:space="preserve"> </v>
      </c>
      <c r="T34" s="11"/>
      <c r="U34" s="42"/>
      <c r="V34" s="44"/>
      <c r="W34" s="7" t="str">
        <f>IF(V34&gt;0,E34," ")</f>
        <v xml:space="preserve"> </v>
      </c>
      <c r="X34" s="7" t="str">
        <f>IF(V34&gt;0,J34," ")</f>
        <v xml:space="preserve"> </v>
      </c>
      <c r="Y34" s="11" t="str">
        <f>IF((U34+V34)&gt;0,IF(V34&lt;S34,S34-V34," ")," ")</f>
        <v xml:space="preserve"> </v>
      </c>
      <c r="Z34" s="11" t="str">
        <f>IF((U34+V34)&gt;0,IF(V34&gt;S34,V34-S34," ")," ")</f>
        <v xml:space="preserve"> </v>
      </c>
      <c r="AA34" s="22"/>
    </row>
    <row r="35" spans="1:27" x14ac:dyDescent="0.2">
      <c r="A35" s="116"/>
      <c r="B35" s="144" t="s">
        <v>70</v>
      </c>
      <c r="C35" s="145"/>
      <c r="D35" s="146"/>
      <c r="E35" s="41">
        <f>SUM(E30:E34)</f>
        <v>0</v>
      </c>
      <c r="F35" s="41">
        <f>SUM(F30:F34)</f>
        <v>0</v>
      </c>
      <c r="G35" s="17">
        <f>SUM(G30:G34)</f>
        <v>0</v>
      </c>
      <c r="H35" s="13"/>
      <c r="I35" s="17">
        <f>SUM(I30:I34)</f>
        <v>0</v>
      </c>
      <c r="J35" s="17">
        <f>SUM(J30:J34)</f>
        <v>0</v>
      </c>
      <c r="K35" s="17">
        <f>SUM(K30:K34)</f>
        <v>0</v>
      </c>
      <c r="L35" s="7"/>
      <c r="M35" s="13"/>
      <c r="N35" s="7"/>
      <c r="O35" s="17">
        <f>SUM(O30:O34)</f>
        <v>0</v>
      </c>
      <c r="P35" s="32"/>
      <c r="Q35" s="17">
        <f>SUM(Q30:Q34)</f>
        <v>0</v>
      </c>
      <c r="R35" s="17">
        <f>SUM(R30:R34)</f>
        <v>0</v>
      </c>
      <c r="S35" s="17">
        <f>SUM(S30:S34)</f>
        <v>0</v>
      </c>
      <c r="T35" s="11"/>
      <c r="U35" s="12"/>
      <c r="V35" s="41">
        <f>SUM(V30:V34)</f>
        <v>0</v>
      </c>
      <c r="W35" s="17">
        <f>SUM(W30:W34)</f>
        <v>0</v>
      </c>
      <c r="X35" s="17">
        <f>SUM(X30:X34)</f>
        <v>0</v>
      </c>
      <c r="Y35" s="17">
        <f>SUM(Y30:Y34)</f>
        <v>0</v>
      </c>
      <c r="Z35" s="17">
        <f>SUM(Z30:Z34)</f>
        <v>0</v>
      </c>
      <c r="AA35" s="22"/>
    </row>
    <row r="36" spans="1:27" ht="6" customHeight="1" x14ac:dyDescent="0.2">
      <c r="A36" s="116"/>
      <c r="B36" s="37"/>
      <c r="C36" s="76"/>
      <c r="D36" s="38"/>
      <c r="E36" s="7"/>
      <c r="F36" s="7"/>
      <c r="G36" s="7"/>
      <c r="H36" s="13"/>
      <c r="I36" s="7"/>
      <c r="J36" s="7"/>
      <c r="K36" s="7"/>
      <c r="L36" s="7"/>
      <c r="M36" s="13"/>
      <c r="N36" s="7"/>
      <c r="O36" s="7"/>
      <c r="P36" s="32"/>
      <c r="Q36" s="7"/>
      <c r="R36" s="7"/>
      <c r="S36" s="7"/>
      <c r="T36" s="11"/>
      <c r="U36" s="12"/>
      <c r="V36" s="7"/>
      <c r="W36" s="7"/>
      <c r="X36" s="7"/>
      <c r="Y36" s="7"/>
      <c r="Z36" s="7"/>
      <c r="AA36" s="22"/>
    </row>
    <row r="37" spans="1:27" ht="12.75" x14ac:dyDescent="0.2">
      <c r="A37" s="116"/>
      <c r="B37" s="147" t="s">
        <v>63</v>
      </c>
      <c r="C37" s="148"/>
      <c r="D37" s="132">
        <f>[3]Admin!$E$8</f>
        <v>12000</v>
      </c>
      <c r="E37" s="7"/>
      <c r="F37" s="7"/>
      <c r="G37" s="7"/>
      <c r="H37" s="29">
        <f>[3]Admin!$G$17</f>
        <v>0.25</v>
      </c>
      <c r="I37" s="7"/>
      <c r="J37" s="7"/>
      <c r="K37" s="7"/>
      <c r="L37" s="7"/>
      <c r="M37" s="18"/>
      <c r="N37" s="7"/>
      <c r="O37" s="7"/>
      <c r="P37" s="32"/>
      <c r="Q37" s="7"/>
      <c r="R37" s="7"/>
      <c r="S37" s="7"/>
      <c r="T37" s="10"/>
      <c r="U37" s="12"/>
      <c r="V37" s="7"/>
      <c r="W37" s="7"/>
      <c r="X37" s="7"/>
      <c r="Y37" s="7"/>
      <c r="Z37" s="7"/>
      <c r="AA37" s="22"/>
    </row>
    <row r="38" spans="1:27" x14ac:dyDescent="0.2">
      <c r="A38" s="116"/>
      <c r="B38" s="42"/>
      <c r="C38" s="75"/>
      <c r="D38" s="43"/>
      <c r="E38" s="44"/>
      <c r="F38" s="44"/>
      <c r="G38" s="7" t="str">
        <f>IF(E38&gt;0,E38-F38," ")</f>
        <v xml:space="preserve"> </v>
      </c>
      <c r="H38" s="13">
        <f>H$37</f>
        <v>0.25</v>
      </c>
      <c r="I38" s="7" t="str">
        <f>IF(E38&gt;0,MIN(E38*H38,G38)," ")</f>
        <v xml:space="preserve"> </v>
      </c>
      <c r="J38" s="7" t="str">
        <f>IF(E38&gt;0,F38+I38," ")</f>
        <v xml:space="preserve"> </v>
      </c>
      <c r="K38" s="7" t="str">
        <f>IF(E38&gt;0,E38-J38," ")</f>
        <v xml:space="preserve"> </v>
      </c>
      <c r="L38" s="7"/>
      <c r="M38" s="29">
        <v>0</v>
      </c>
      <c r="N38" s="7"/>
      <c r="O38" s="45"/>
      <c r="P38" s="125"/>
      <c r="Q38" s="11"/>
      <c r="R38" s="11" t="str">
        <f>IF(O38&gt;0,MIN(O38*R$4*(1-M38),[3]Admin!$G$8*(1-M38))," ")</f>
        <v xml:space="preserve"> </v>
      </c>
      <c r="S38" s="11" t="str">
        <f>IF(O38&gt;0,O38-R38," ")</f>
        <v xml:space="preserve"> </v>
      </c>
      <c r="T38" s="11"/>
      <c r="U38" s="42"/>
      <c r="V38" s="44"/>
      <c r="W38" s="7" t="str">
        <f>IF(V38&gt;0,E38," ")</f>
        <v xml:space="preserve"> </v>
      </c>
      <c r="X38" s="7" t="str">
        <f>IF(V38&gt;0,J38," ")</f>
        <v xml:space="preserve"> </v>
      </c>
      <c r="Y38" s="11" t="str">
        <f>IF((U38+V38)&gt;0,IF(V38&lt;S38,(S38-V38)*(1-M38)," ")," ")</f>
        <v xml:space="preserve"> </v>
      </c>
      <c r="Z38" s="11" t="str">
        <f>IF((U38+V38)&gt;0,IF(V38&gt;S38,(V38-S38)*(1-M38)," ")," ")</f>
        <v xml:space="preserve"> </v>
      </c>
      <c r="AA38" s="22"/>
    </row>
    <row r="39" spans="1:27" x14ac:dyDescent="0.2">
      <c r="A39" s="116"/>
      <c r="B39" s="42"/>
      <c r="C39" s="75"/>
      <c r="D39" s="43"/>
      <c r="E39" s="44"/>
      <c r="F39" s="44"/>
      <c r="G39" s="7" t="str">
        <f>IF(E39&gt;0,E39-F39," ")</f>
        <v xml:space="preserve"> </v>
      </c>
      <c r="H39" s="13">
        <f>H$37</f>
        <v>0.25</v>
      </c>
      <c r="I39" s="7" t="str">
        <f>IF(E39&gt;0,MIN(E39*H39,G39)," ")</f>
        <v xml:space="preserve"> </v>
      </c>
      <c r="J39" s="7" t="str">
        <f>IF(E39&gt;0,F39+I39," ")</f>
        <v xml:space="preserve"> </v>
      </c>
      <c r="K39" s="7" t="str">
        <f>IF(E39&gt;0,E39-J39," ")</f>
        <v xml:space="preserve"> </v>
      </c>
      <c r="L39" s="7"/>
      <c r="M39" s="29">
        <v>0</v>
      </c>
      <c r="N39" s="7"/>
      <c r="O39" s="45"/>
      <c r="P39" s="125"/>
      <c r="Q39" s="11"/>
      <c r="R39" s="11" t="str">
        <f>IF(O39&gt;0,MIN(O39*R$4*(1-M39),[3]Admin!$G$8*(1-M39))," ")</f>
        <v xml:space="preserve"> </v>
      </c>
      <c r="S39" s="11" t="str">
        <f>IF(O39&gt;0,O39-R39," ")</f>
        <v xml:space="preserve"> </v>
      </c>
      <c r="T39" s="11"/>
      <c r="U39" s="42"/>
      <c r="V39" s="44"/>
      <c r="W39" s="7" t="str">
        <f>IF(V39&gt;0,E39," ")</f>
        <v xml:space="preserve"> </v>
      </c>
      <c r="X39" s="7" t="str">
        <f>IF(V39&gt;0,J39," ")</f>
        <v xml:space="preserve"> </v>
      </c>
      <c r="Y39" s="11" t="str">
        <f>IF((U39+V39)&gt;0,IF(V39&lt;S39,(S39-V39)*(1-M39)," ")," ")</f>
        <v xml:space="preserve"> </v>
      </c>
      <c r="Z39" s="11" t="str">
        <f>IF((U39+V39)&gt;0,IF(V39&gt;S39,(V39-S39)*(1-M39)," ")," ")</f>
        <v xml:space="preserve"> </v>
      </c>
      <c r="AA39" s="22"/>
    </row>
    <row r="40" spans="1:27" x14ac:dyDescent="0.2">
      <c r="A40" s="116"/>
      <c r="B40" s="42"/>
      <c r="C40" s="75"/>
      <c r="D40" s="43"/>
      <c r="E40" s="44"/>
      <c r="F40" s="44"/>
      <c r="G40" s="7" t="str">
        <f>IF(E40&gt;0,E40-F40," ")</f>
        <v xml:space="preserve"> </v>
      </c>
      <c r="H40" s="13">
        <f>H$37</f>
        <v>0.25</v>
      </c>
      <c r="I40" s="7" t="str">
        <f>IF(E40&gt;0,MIN(E40*H40,G40)," ")</f>
        <v xml:space="preserve"> </v>
      </c>
      <c r="J40" s="7" t="str">
        <f>IF(E40&gt;0,F40+I40," ")</f>
        <v xml:space="preserve"> </v>
      </c>
      <c r="K40" s="7" t="str">
        <f>IF(E40&gt;0,E40-J40," ")</f>
        <v xml:space="preserve"> </v>
      </c>
      <c r="L40" s="7"/>
      <c r="M40" s="29">
        <v>0</v>
      </c>
      <c r="N40" s="7"/>
      <c r="O40" s="45"/>
      <c r="P40" s="125"/>
      <c r="Q40" s="11"/>
      <c r="R40" s="11" t="str">
        <f>IF(O40&gt;0,MIN(O40*R$4*(1-M40),[3]Admin!$G$8*(1-M40))," ")</f>
        <v xml:space="preserve"> </v>
      </c>
      <c r="S40" s="11" t="str">
        <f>IF(O40&gt;0,O40-R40," ")</f>
        <v xml:space="preserve"> </v>
      </c>
      <c r="T40" s="11"/>
      <c r="U40" s="42"/>
      <c r="V40" s="44"/>
      <c r="W40" s="7" t="str">
        <f>IF(V40&gt;0,E40," ")</f>
        <v xml:space="preserve"> </v>
      </c>
      <c r="X40" s="7" t="str">
        <f>IF(V40&gt;0,J40," ")</f>
        <v xml:space="preserve"> </v>
      </c>
      <c r="Y40" s="11" t="str">
        <f>IF((U40+V40)&gt;0,IF(V40&lt;S40,(S40-V40)*(1-M40)," ")," ")</f>
        <v xml:space="preserve"> </v>
      </c>
      <c r="Z40" s="11" t="str">
        <f>IF((U40+V40)&gt;0,IF(V40&gt;S40,(V40-S40)*(1-M40)," ")," ")</f>
        <v xml:space="preserve"> </v>
      </c>
      <c r="AA40" s="22"/>
    </row>
    <row r="41" spans="1:27" x14ac:dyDescent="0.2">
      <c r="A41" s="116"/>
      <c r="B41" s="42"/>
      <c r="C41" s="75"/>
      <c r="D41" s="43"/>
      <c r="E41" s="44"/>
      <c r="F41" s="44"/>
      <c r="G41" s="7" t="str">
        <f>IF(E41&gt;0,E41-F41," ")</f>
        <v xml:space="preserve"> </v>
      </c>
      <c r="H41" s="13">
        <f>H$37</f>
        <v>0.25</v>
      </c>
      <c r="I41" s="7" t="str">
        <f>IF(E41&gt;0,MIN(E41*H41,G41)," ")</f>
        <v xml:space="preserve"> </v>
      </c>
      <c r="J41" s="7" t="str">
        <f>IF(E41&gt;0,F41+I41," ")</f>
        <v xml:space="preserve"> </v>
      </c>
      <c r="K41" s="7" t="str">
        <f>IF(E41&gt;0,E41-J41," ")</f>
        <v xml:space="preserve"> </v>
      </c>
      <c r="L41" s="7"/>
      <c r="M41" s="29">
        <v>0</v>
      </c>
      <c r="N41" s="7"/>
      <c r="O41" s="45"/>
      <c r="P41" s="125"/>
      <c r="Q41" s="11"/>
      <c r="R41" s="11" t="str">
        <f>IF(O41&gt;0,MIN(O41*R$4*(1-M41),[3]Admin!$G$8*(1-M41))," ")</f>
        <v xml:space="preserve"> </v>
      </c>
      <c r="S41" s="11" t="str">
        <f>IF(O41&gt;0,O41-R41," ")</f>
        <v xml:space="preserve"> </v>
      </c>
      <c r="T41" s="11"/>
      <c r="U41" s="42"/>
      <c r="V41" s="44"/>
      <c r="W41" s="7" t="str">
        <f>IF(V41&gt;0,E41," ")</f>
        <v xml:space="preserve"> </v>
      </c>
      <c r="X41" s="7" t="str">
        <f>IF(V41&gt;0,J41," ")</f>
        <v xml:space="preserve"> </v>
      </c>
      <c r="Y41" s="11" t="str">
        <f>IF((U41+V41)&gt;0,IF(V41&lt;S41,(S41-V41)*(1-M41)," ")," ")</f>
        <v xml:space="preserve"> </v>
      </c>
      <c r="Z41" s="11" t="str">
        <f>IF((U41+V41)&gt;0,IF(V41&gt;S41,(V41-S41)*(1-M41)," ")," ")</f>
        <v xml:space="preserve"> </v>
      </c>
      <c r="AA41" s="22"/>
    </row>
    <row r="42" spans="1:27" x14ac:dyDescent="0.2">
      <c r="A42" s="116"/>
      <c r="B42" s="42"/>
      <c r="C42" s="75"/>
      <c r="D42" s="43"/>
      <c r="E42" s="44"/>
      <c r="F42" s="44"/>
      <c r="G42" s="7" t="str">
        <f>IF(E42&gt;0,E42-F42," ")</f>
        <v xml:space="preserve"> </v>
      </c>
      <c r="H42" s="13">
        <f>H$37</f>
        <v>0.25</v>
      </c>
      <c r="I42" s="7" t="str">
        <f>IF(E42&gt;0,MIN(E42*H42,G42)," ")</f>
        <v xml:space="preserve"> </v>
      </c>
      <c r="J42" s="7" t="str">
        <f>IF(E42&gt;0,F42+I42," ")</f>
        <v xml:space="preserve"> </v>
      </c>
      <c r="K42" s="7" t="str">
        <f>IF(E42&gt;0,E42-J42," ")</f>
        <v xml:space="preserve"> </v>
      </c>
      <c r="L42" s="7"/>
      <c r="M42" s="29">
        <v>0</v>
      </c>
      <c r="N42" s="7"/>
      <c r="O42" s="45"/>
      <c r="P42" s="125"/>
      <c r="Q42" s="11"/>
      <c r="R42" s="11" t="str">
        <f>IF(O42&gt;0,MIN(O42*R$4*(1-M42),[3]Admin!$G$8*(1-M42))," ")</f>
        <v xml:space="preserve"> </v>
      </c>
      <c r="S42" s="11" t="str">
        <f>IF(O42&gt;0,O42-R42," ")</f>
        <v xml:space="preserve"> </v>
      </c>
      <c r="T42" s="11"/>
      <c r="U42" s="42"/>
      <c r="V42" s="44"/>
      <c r="W42" s="7" t="str">
        <f>IF(V42&gt;0,E42," ")</f>
        <v xml:space="preserve"> </v>
      </c>
      <c r="X42" s="7" t="str">
        <f>IF(V42&gt;0,J42," ")</f>
        <v xml:space="preserve"> </v>
      </c>
      <c r="Y42" s="11" t="str">
        <f>IF((U42+V42)&gt;0,IF(V42&lt;S42,(S42-V42)*(1-M42)," ")," ")</f>
        <v xml:space="preserve"> </v>
      </c>
      <c r="Z42" s="11" t="str">
        <f>IF((U42+V42)&gt;0,IF(V42&gt;S42,(V42-S42)*(1-M42)," ")," ")</f>
        <v xml:space="preserve"> </v>
      </c>
      <c r="AA42" s="22"/>
    </row>
    <row r="43" spans="1:27" ht="12" customHeight="1" x14ac:dyDescent="0.2">
      <c r="A43" s="116"/>
      <c r="B43" s="147" t="s">
        <v>64</v>
      </c>
      <c r="C43" s="148"/>
      <c r="D43" s="132">
        <f>[3]Admin!$E$8</f>
        <v>12000</v>
      </c>
      <c r="E43" s="7"/>
      <c r="F43" s="7"/>
      <c r="G43" s="7"/>
      <c r="H43" s="13"/>
      <c r="I43" s="7"/>
      <c r="J43" s="7"/>
      <c r="K43" s="7"/>
      <c r="L43" s="7"/>
      <c r="M43" s="13"/>
      <c r="N43" s="7"/>
      <c r="O43" s="11"/>
      <c r="P43" s="125"/>
      <c r="Q43" s="11"/>
      <c r="R43" s="11"/>
      <c r="S43" s="11"/>
      <c r="T43" s="11"/>
      <c r="U43" s="12"/>
      <c r="V43" s="7"/>
      <c r="W43" s="7"/>
      <c r="X43" s="7"/>
      <c r="Y43" s="11"/>
      <c r="Z43" s="11"/>
      <c r="AA43" s="22"/>
    </row>
    <row r="44" spans="1:27" x14ac:dyDescent="0.2">
      <c r="A44" s="116"/>
      <c r="B44" s="42"/>
      <c r="C44" s="75"/>
      <c r="D44" s="43"/>
      <c r="E44" s="44"/>
      <c r="F44" s="44"/>
      <c r="G44" s="7" t="str">
        <f t="shared" ref="G44:G54" si="0">IF(E44&gt;0,E44-F44," ")</f>
        <v xml:space="preserve"> </v>
      </c>
      <c r="H44" s="13">
        <f t="shared" ref="H44:H54" si="1">H$37</f>
        <v>0.25</v>
      </c>
      <c r="I44" s="7" t="str">
        <f t="shared" ref="I44:I54" si="2">IF(E44&gt;0,MIN(E44*H44,G44)," ")</f>
        <v xml:space="preserve"> </v>
      </c>
      <c r="J44" s="7" t="str">
        <f t="shared" ref="J44:J54" si="3">IF(E44&gt;0,F44+I44," ")</f>
        <v xml:space="preserve"> </v>
      </c>
      <c r="K44" s="7" t="str">
        <f t="shared" ref="K44:K54" si="4">IF(E44&gt;0,E44-J44," ")</f>
        <v xml:space="preserve"> </v>
      </c>
      <c r="L44" s="7"/>
      <c r="M44" s="29">
        <v>0</v>
      </c>
      <c r="N44" s="7"/>
      <c r="O44" s="45"/>
      <c r="P44" s="125"/>
      <c r="Q44" s="11"/>
      <c r="R44" s="11" t="str">
        <f>IF(O44&gt;0,MIN(O44*R$4*(1-M44),[3]Admin!$G$8*(1-M44)),"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5">IF(V44&gt;0,E44," ")</f>
        <v xml:space="preserve"> </v>
      </c>
      <c r="X44" s="7" t="str">
        <f t="shared" ref="X44:X54" si="6">IF(V44&gt;0,J44," ")</f>
        <v xml:space="preserve"> </v>
      </c>
      <c r="Y44" s="11" t="str">
        <f t="shared" ref="Y44:Y54" si="7">IF((U44+V44)&gt;0,IF(V44&lt;S44,(S44-V44)*(1-M44)," ")," ")</f>
        <v xml:space="preserve"> </v>
      </c>
      <c r="Z44" s="11" t="str">
        <f t="shared" ref="Z44:Z54" si="8">IF((U44+V44)&gt;0,IF(V44&gt;S44,(V44-S44)*(1-M44)," ")," ")</f>
        <v xml:space="preserve"> </v>
      </c>
      <c r="AA44" s="22"/>
    </row>
    <row r="45" spans="1:27" x14ac:dyDescent="0.2">
      <c r="A45" s="116"/>
      <c r="B45" s="42"/>
      <c r="C45" s="75"/>
      <c r="D45" s="43"/>
      <c r="E45" s="44"/>
      <c r="F45" s="44"/>
      <c r="G45" s="7" t="str">
        <f t="shared" si="0"/>
        <v xml:space="preserve"> </v>
      </c>
      <c r="H45" s="13">
        <f t="shared" si="1"/>
        <v>0.25</v>
      </c>
      <c r="I45" s="7" t="str">
        <f t="shared" si="2"/>
        <v xml:space="preserve"> </v>
      </c>
      <c r="J45" s="7" t="str">
        <f t="shared" si="3"/>
        <v xml:space="preserve"> </v>
      </c>
      <c r="K45" s="7" t="str">
        <f t="shared" si="4"/>
        <v xml:space="preserve"> </v>
      </c>
      <c r="L45" s="7"/>
      <c r="M45" s="29">
        <v>0</v>
      </c>
      <c r="N45" s="7"/>
      <c r="O45" s="45"/>
      <c r="P45" s="125"/>
      <c r="Q45" s="11"/>
      <c r="R45" s="11" t="str">
        <f>IF(O45&gt;0,MIN(O45*R$4*(1-M45),[3]Admin!$G$8*(1-M45)),"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5"/>
        <v xml:space="preserve"> </v>
      </c>
      <c r="X45" s="7" t="str">
        <f t="shared" si="6"/>
        <v xml:space="preserve"> </v>
      </c>
      <c r="Y45" s="11" t="str">
        <f t="shared" si="7"/>
        <v xml:space="preserve"> </v>
      </c>
      <c r="Z45" s="11" t="str">
        <f t="shared" si="8"/>
        <v xml:space="preserve"> </v>
      </c>
      <c r="AA45" s="22"/>
    </row>
    <row r="46" spans="1:27" x14ac:dyDescent="0.2">
      <c r="A46" s="116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1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125"/>
      <c r="Q46" s="11"/>
      <c r="R46" s="11" t="str">
        <f>IF(O46&gt;0,MIN(O46*R$4*(1-M46),[3]Admin!$G$8*(1-M46)),"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2">
      <c r="A47" s="116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1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125"/>
      <c r="Q47" s="11"/>
      <c r="R47" s="11" t="str">
        <f>IF(O47&gt;0,MIN(O47*R$4*(1-M47),[3]Admin!$G$8*(1-M47)),"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2">
      <c r="A48" s="116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1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125"/>
      <c r="Q48" s="11"/>
      <c r="R48" s="11" t="str">
        <f>IF(O48&gt;0,MIN(O48*R$4*(1-M48),[3]Admin!$G$8*(1-M48)),"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2">
      <c r="A49" s="116"/>
      <c r="B49" s="149" t="s">
        <v>54</v>
      </c>
      <c r="C49" s="149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5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2">
      <c r="A50" s="116"/>
      <c r="B50" s="42"/>
      <c r="C50" s="75"/>
      <c r="D50" s="43"/>
      <c r="E50" s="44"/>
      <c r="F50" s="44"/>
      <c r="G50" s="7" t="str">
        <f t="shared" si="0"/>
        <v xml:space="preserve"> </v>
      </c>
      <c r="H50" s="13">
        <f t="shared" si="1"/>
        <v>0.25</v>
      </c>
      <c r="I50" s="7" t="str">
        <f t="shared" si="2"/>
        <v xml:space="preserve"> </v>
      </c>
      <c r="J50" s="7" t="str">
        <f t="shared" si="3"/>
        <v xml:space="preserve"> </v>
      </c>
      <c r="K50" s="7" t="str">
        <f t="shared" si="4"/>
        <v xml:space="preserve"> </v>
      </c>
      <c r="L50" s="7"/>
      <c r="M50" s="29">
        <v>0</v>
      </c>
      <c r="N50" s="7"/>
      <c r="O50" s="45"/>
      <c r="P50" s="125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5"/>
        <v xml:space="preserve"> </v>
      </c>
      <c r="X50" s="7" t="str">
        <f t="shared" si="6"/>
        <v xml:space="preserve"> </v>
      </c>
      <c r="Y50" s="11" t="str">
        <f t="shared" si="7"/>
        <v xml:space="preserve"> </v>
      </c>
      <c r="Z50" s="11" t="str">
        <f t="shared" si="8"/>
        <v xml:space="preserve"> </v>
      </c>
      <c r="AA50" s="22"/>
    </row>
    <row r="51" spans="1:27" x14ac:dyDescent="0.2">
      <c r="A51" s="116"/>
      <c r="B51" s="42"/>
      <c r="C51" s="75"/>
      <c r="D51" s="43"/>
      <c r="E51" s="44"/>
      <c r="F51" s="44"/>
      <c r="G51" s="7" t="str">
        <f t="shared" si="0"/>
        <v xml:space="preserve"> </v>
      </c>
      <c r="H51" s="13">
        <f t="shared" si="1"/>
        <v>0.25</v>
      </c>
      <c r="I51" s="7" t="str">
        <f t="shared" si="2"/>
        <v xml:space="preserve"> </v>
      </c>
      <c r="J51" s="7" t="str">
        <f t="shared" si="3"/>
        <v xml:space="preserve"> </v>
      </c>
      <c r="K51" s="7" t="str">
        <f t="shared" si="4"/>
        <v xml:space="preserve"> </v>
      </c>
      <c r="L51" s="7"/>
      <c r="M51" s="29">
        <v>0</v>
      </c>
      <c r="N51" s="7"/>
      <c r="O51" s="45"/>
      <c r="P51" s="125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5"/>
        <v xml:space="preserve"> </v>
      </c>
      <c r="X51" s="7" t="str">
        <f t="shared" si="6"/>
        <v xml:space="preserve"> </v>
      </c>
      <c r="Y51" s="11" t="str">
        <f t="shared" si="7"/>
        <v xml:space="preserve"> </v>
      </c>
      <c r="Z51" s="11" t="str">
        <f t="shared" si="8"/>
        <v xml:space="preserve"> </v>
      </c>
      <c r="AA51" s="22"/>
    </row>
    <row r="52" spans="1:27" x14ac:dyDescent="0.2">
      <c r="A52" s="116"/>
      <c r="B52" s="42"/>
      <c r="C52" s="75"/>
      <c r="D52" s="43"/>
      <c r="E52" s="44"/>
      <c r="F52" s="44"/>
      <c r="G52" s="7" t="str">
        <f t="shared" si="0"/>
        <v xml:space="preserve"> </v>
      </c>
      <c r="H52" s="13">
        <f t="shared" si="1"/>
        <v>0.25</v>
      </c>
      <c r="I52" s="7" t="str">
        <f t="shared" si="2"/>
        <v xml:space="preserve"> </v>
      </c>
      <c r="J52" s="7" t="str">
        <f t="shared" si="3"/>
        <v xml:space="preserve"> </v>
      </c>
      <c r="K52" s="7" t="str">
        <f t="shared" si="4"/>
        <v xml:space="preserve"> </v>
      </c>
      <c r="L52" s="7"/>
      <c r="M52" s="29">
        <v>0</v>
      </c>
      <c r="N52" s="7"/>
      <c r="O52" s="45"/>
      <c r="P52" s="125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5"/>
        <v xml:space="preserve"> </v>
      </c>
      <c r="X52" s="7" t="str">
        <f t="shared" si="6"/>
        <v xml:space="preserve"> </v>
      </c>
      <c r="Y52" s="11" t="str">
        <f t="shared" si="7"/>
        <v xml:space="preserve"> </v>
      </c>
      <c r="Z52" s="11" t="str">
        <f t="shared" si="8"/>
        <v xml:space="preserve"> </v>
      </c>
      <c r="AA52" s="22"/>
    </row>
    <row r="53" spans="1:27" x14ac:dyDescent="0.2">
      <c r="A53" s="116"/>
      <c r="B53" s="42"/>
      <c r="C53" s="75"/>
      <c r="D53" s="43"/>
      <c r="E53" s="44"/>
      <c r="F53" s="44"/>
      <c r="G53" s="7" t="str">
        <f t="shared" si="0"/>
        <v xml:space="preserve"> </v>
      </c>
      <c r="H53" s="13">
        <f t="shared" si="1"/>
        <v>0.25</v>
      </c>
      <c r="I53" s="7" t="str">
        <f t="shared" si="2"/>
        <v xml:space="preserve"> </v>
      </c>
      <c r="J53" s="7" t="str">
        <f t="shared" si="3"/>
        <v xml:space="preserve"> </v>
      </c>
      <c r="K53" s="7" t="str">
        <f t="shared" si="4"/>
        <v xml:space="preserve"> </v>
      </c>
      <c r="L53" s="7"/>
      <c r="M53" s="29">
        <v>0</v>
      </c>
      <c r="N53" s="7"/>
      <c r="O53" s="45"/>
      <c r="P53" s="125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5"/>
        <v xml:space="preserve"> </v>
      </c>
      <c r="X53" s="7" t="str">
        <f t="shared" si="6"/>
        <v xml:space="preserve"> </v>
      </c>
      <c r="Y53" s="11" t="str">
        <f t="shared" si="7"/>
        <v xml:space="preserve"> </v>
      </c>
      <c r="Z53" s="11" t="str">
        <f t="shared" si="8"/>
        <v xml:space="preserve"> </v>
      </c>
      <c r="AA53" s="22"/>
    </row>
    <row r="54" spans="1:27" x14ac:dyDescent="0.2">
      <c r="A54" s="116"/>
      <c r="B54" s="42"/>
      <c r="C54" s="75"/>
      <c r="D54" s="43"/>
      <c r="E54" s="44"/>
      <c r="F54" s="44"/>
      <c r="G54" s="7" t="str">
        <f t="shared" si="0"/>
        <v xml:space="preserve"> </v>
      </c>
      <c r="H54" s="13">
        <f t="shared" si="1"/>
        <v>0.25</v>
      </c>
      <c r="I54" s="7" t="str">
        <f t="shared" si="2"/>
        <v xml:space="preserve"> </v>
      </c>
      <c r="J54" s="7" t="str">
        <f t="shared" si="3"/>
        <v xml:space="preserve"> </v>
      </c>
      <c r="K54" s="7" t="str">
        <f t="shared" si="4"/>
        <v xml:space="preserve"> </v>
      </c>
      <c r="L54" s="7"/>
      <c r="M54" s="29">
        <v>0</v>
      </c>
      <c r="N54" s="7"/>
      <c r="O54" s="45"/>
      <c r="P54" s="125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5"/>
        <v xml:space="preserve"> </v>
      </c>
      <c r="X54" s="7" t="str">
        <f t="shared" si="6"/>
        <v xml:space="preserve"> </v>
      </c>
      <c r="Y54" s="11" t="str">
        <f t="shared" si="7"/>
        <v xml:space="preserve"> </v>
      </c>
      <c r="Z54" s="11" t="str">
        <f t="shared" si="8"/>
        <v xml:space="preserve"> </v>
      </c>
      <c r="AA54" s="22"/>
    </row>
    <row r="55" spans="1:27" x14ac:dyDescent="0.2">
      <c r="A55" s="116"/>
      <c r="B55" s="144" t="s">
        <v>71</v>
      </c>
      <c r="C55" s="145"/>
      <c r="D55" s="146"/>
      <c r="E55" s="17">
        <f>SUM(E38:E54)</f>
        <v>0</v>
      </c>
      <c r="F55" s="17">
        <f>SUM(F38:F54)</f>
        <v>0</v>
      </c>
      <c r="G55" s="17">
        <f>SUM(G38:G54)</f>
        <v>0</v>
      </c>
      <c r="H55" s="13"/>
      <c r="I55" s="17">
        <f>SUM(I38:I54)</f>
        <v>0</v>
      </c>
      <c r="J55" s="17">
        <f>SUM(J38:J54)</f>
        <v>0</v>
      </c>
      <c r="K55" s="17">
        <f>SUM(K38:K54)</f>
        <v>0</v>
      </c>
      <c r="L55" s="7"/>
      <c r="M55" s="18"/>
      <c r="N55" s="7"/>
      <c r="O55" s="17">
        <f>SUM(O38:O54)</f>
        <v>0</v>
      </c>
      <c r="P55" s="32"/>
      <c r="Q55" s="17">
        <f>SUM(Q38:Q54)</f>
        <v>0</v>
      </c>
      <c r="R55" s="17">
        <f>SUM(R38:R54)</f>
        <v>0</v>
      </c>
      <c r="S55" s="17">
        <f>SUM(S38:S54)</f>
        <v>0</v>
      </c>
      <c r="T55" s="7"/>
      <c r="U55" s="12"/>
      <c r="V55" s="17">
        <f>SUM(V38:V54)</f>
        <v>0</v>
      </c>
      <c r="W55" s="17">
        <f>SUM(W38:W54)</f>
        <v>0</v>
      </c>
      <c r="X55" s="17">
        <f>SUM(X38:X54)</f>
        <v>0</v>
      </c>
      <c r="Y55" s="17">
        <f>SUM(Y38:Y54)</f>
        <v>0</v>
      </c>
      <c r="Z55" s="17">
        <f>SUM(Z38:Z54)</f>
        <v>0</v>
      </c>
      <c r="AA55" s="22"/>
    </row>
    <row r="56" spans="1:27" ht="6" customHeight="1" thickBot="1" x14ac:dyDescent="0.25">
      <c r="A56" s="116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5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25">
      <c r="A57" s="116"/>
      <c r="B57" s="170" t="str">
        <f>B6</f>
        <v xml:space="preserve">EXISTING FIXED ASSETS at </v>
      </c>
      <c r="C57" s="172"/>
      <c r="D57" s="131">
        <f>D6</f>
        <v>40274</v>
      </c>
      <c r="E57" s="19">
        <f>E11+E19+E27+E35+E55</f>
        <v>0</v>
      </c>
      <c r="F57" s="19">
        <f>F11+F19+F27+F35+F55</f>
        <v>0</v>
      </c>
      <c r="G57" s="19">
        <f>G11+G19+G27+G35+G55</f>
        <v>0</v>
      </c>
      <c r="H57" s="13"/>
      <c r="I57" s="19">
        <f>I11+I19+I27+I35+I55</f>
        <v>0</v>
      </c>
      <c r="J57" s="19">
        <f>J11+J19+J27+J35+J55</f>
        <v>0</v>
      </c>
      <c r="K57" s="19">
        <f>K11+K19+K27+K35+K55</f>
        <v>0</v>
      </c>
      <c r="L57" s="7"/>
      <c r="M57" s="13"/>
      <c r="N57" s="7"/>
      <c r="O57" s="19">
        <f>O11+O19+O27+O35+O55</f>
        <v>0</v>
      </c>
      <c r="P57" s="32"/>
      <c r="Q57" s="19">
        <f>Q11+Q19+Q27+Q35+Q55</f>
        <v>0</v>
      </c>
      <c r="R57" s="19">
        <f>R11+R19+R27+R35+R55</f>
        <v>0</v>
      </c>
      <c r="S57" s="19">
        <f>S11+S19+S27+S35+S55</f>
        <v>0</v>
      </c>
      <c r="T57" s="11"/>
      <c r="U57" s="12"/>
      <c r="V57" s="19">
        <f>V11+V19+V27+V35+V55</f>
        <v>0</v>
      </c>
      <c r="W57" s="19">
        <f>W11+W19+W27+W35+W55</f>
        <v>0</v>
      </c>
      <c r="X57" s="19">
        <f>X11+X19+X27+X35+X55</f>
        <v>0</v>
      </c>
      <c r="Y57" s="19">
        <f>Y11+Y19+Y27+Y35+Y55</f>
        <v>0</v>
      </c>
      <c r="Z57" s="19">
        <f>Z11+Z19+Z27+Z35+Z55</f>
        <v>0</v>
      </c>
      <c r="AA57" s="22"/>
    </row>
    <row r="58" spans="1:27" ht="9" customHeight="1" thickBot="1" x14ac:dyDescent="0.25">
      <c r="A58" s="116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5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25">
      <c r="A59" s="116"/>
      <c r="B59" s="170" t="s">
        <v>62</v>
      </c>
      <c r="C59" s="171"/>
      <c r="D59" s="131">
        <f>[3]Admin!$B$4</f>
        <v>40274</v>
      </c>
      <c r="E59" s="11"/>
      <c r="F59" s="150"/>
      <c r="G59" s="151"/>
      <c r="H59" s="13"/>
      <c r="I59" s="11"/>
      <c r="J59" s="11"/>
      <c r="K59" s="11"/>
      <c r="L59" s="11"/>
      <c r="M59" s="13"/>
      <c r="N59" s="11"/>
      <c r="O59" s="11"/>
      <c r="P59" s="125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2">
      <c r="A60" s="116"/>
      <c r="B60" s="149" t="s">
        <v>10</v>
      </c>
      <c r="C60" s="149"/>
      <c r="D60" s="30"/>
      <c r="E60" s="8"/>
      <c r="F60" s="151"/>
      <c r="G60" s="151"/>
      <c r="H60" s="39">
        <f>H$7</f>
        <v>0</v>
      </c>
      <c r="I60" s="8"/>
      <c r="J60" s="8"/>
      <c r="K60" s="8"/>
      <c r="L60" s="8"/>
      <c r="M60" s="13"/>
      <c r="N60" s="8"/>
      <c r="O60" s="11"/>
      <c r="P60" s="125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2">
      <c r="A61" s="116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5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2">
      <c r="A62" s="116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5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2">
      <c r="A63" s="116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5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2">
      <c r="A64" s="116"/>
      <c r="B64" s="144" t="s">
        <v>12</v>
      </c>
      <c r="C64" s="145"/>
      <c r="D64" s="146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26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2">
      <c r="A65" s="116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2">
      <c r="A66" s="116"/>
      <c r="B66" s="149" t="s">
        <v>9</v>
      </c>
      <c r="C66" s="149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125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2">
      <c r="A67" s="116"/>
      <c r="B67" s="42"/>
      <c r="C67" s="75"/>
      <c r="D67" s="43"/>
      <c r="E67" s="44"/>
      <c r="F67" s="7"/>
      <c r="G67" s="7"/>
      <c r="H67" s="13">
        <f>H$66</f>
        <v>0.1</v>
      </c>
      <c r="I67" s="7" t="str">
        <f>IF(E67&gt;0,MIN(E67*H67,G67)," ")</f>
        <v xml:space="preserve"> </v>
      </c>
      <c r="J67" s="7" t="str">
        <f>IF(E67&gt;0,F67+I67," ")</f>
        <v xml:space="preserve"> </v>
      </c>
      <c r="K67" s="7" t="str">
        <f>IF(E67&gt;0,E67-J67," ")</f>
        <v xml:space="preserve"> </v>
      </c>
      <c r="L67" s="7"/>
      <c r="M67" s="13"/>
      <c r="N67" s="7"/>
      <c r="O67" s="11"/>
      <c r="P67" s="13">
        <f>P$4</f>
        <v>1</v>
      </c>
      <c r="Q67" s="11" t="str">
        <f>IF(E67&gt;0,E67*P67," ")</f>
        <v xml:space="preserve"> </v>
      </c>
      <c r="R67" s="11"/>
      <c r="S67" s="11" t="str">
        <f>IF(E67&gt;0,E67-Q67," ")</f>
        <v xml:space="preserve"> </v>
      </c>
      <c r="T67" s="11"/>
      <c r="U67" s="42"/>
      <c r="V67" s="44"/>
      <c r="W67" s="7" t="str">
        <f>IF(V67&gt;0,E67," ")</f>
        <v xml:space="preserve"> </v>
      </c>
      <c r="X67" s="7" t="str">
        <f>IF(V67&gt;0,J67," ")</f>
        <v xml:space="preserve"> </v>
      </c>
      <c r="Y67" s="11" t="str">
        <f>IF((U67+V67)&gt;0,IF(V67&lt;S67,S67-V67," ")," ")</f>
        <v xml:space="preserve"> </v>
      </c>
      <c r="Z67" s="11" t="str">
        <f>IF((U67+V67)&gt;0,IF(V67&gt;S67,V67-S67," ")," ")</f>
        <v xml:space="preserve"> </v>
      </c>
      <c r="AA67" s="22"/>
    </row>
    <row r="68" spans="1:27" x14ac:dyDescent="0.2">
      <c r="A68" s="116"/>
      <c r="B68" s="42"/>
      <c r="C68" s="75"/>
      <c r="D68" s="43"/>
      <c r="E68" s="44"/>
      <c r="F68" s="7"/>
      <c r="G68" s="7"/>
      <c r="H68" s="13">
        <f>H$66</f>
        <v>0.1</v>
      </c>
      <c r="I68" s="7" t="str">
        <f>IF(E68&gt;0,MIN(E68*H68,G68)," ")</f>
        <v xml:space="preserve"> </v>
      </c>
      <c r="J68" s="7" t="str">
        <f>IF(E68&gt;0,F68+I68," ")</f>
        <v xml:space="preserve"> </v>
      </c>
      <c r="K68" s="7" t="str">
        <f>IF(E68&gt;0,E68-J68," ")</f>
        <v xml:space="preserve"> </v>
      </c>
      <c r="L68" s="7"/>
      <c r="M68" s="13"/>
      <c r="N68" s="7"/>
      <c r="O68" s="11"/>
      <c r="P68" s="13">
        <f>P$4</f>
        <v>1</v>
      </c>
      <c r="Q68" s="11" t="str">
        <f>IF(E68&gt;0,E68*P68," ")</f>
        <v xml:space="preserve"> </v>
      </c>
      <c r="R68" s="11"/>
      <c r="S68" s="11" t="str">
        <f>IF(E68&gt;0,E68-Q68," ")</f>
        <v xml:space="preserve"> </v>
      </c>
      <c r="T68" s="11"/>
      <c r="U68" s="42"/>
      <c r="V68" s="44"/>
      <c r="W68" s="7" t="str">
        <f>IF(V68&gt;0,E68," ")</f>
        <v xml:space="preserve"> </v>
      </c>
      <c r="X68" s="7" t="str">
        <f>IF(V68&gt;0,J68," ")</f>
        <v xml:space="preserve"> </v>
      </c>
      <c r="Y68" s="11" t="str">
        <f>IF((U68+V68)&gt;0,IF(V68&lt;S68,S68-V68," ")," ")</f>
        <v xml:space="preserve"> </v>
      </c>
      <c r="Z68" s="11" t="str">
        <f>IF((U68+V68)&gt;0,IF(V68&gt;S68,V68-S68," ")," ")</f>
        <v xml:space="preserve"> </v>
      </c>
      <c r="AA68" s="22"/>
    </row>
    <row r="69" spans="1:27" x14ac:dyDescent="0.2">
      <c r="A69" s="116"/>
      <c r="B69" s="42"/>
      <c r="C69" s="75"/>
      <c r="D69" s="43"/>
      <c r="E69" s="44"/>
      <c r="F69" s="7"/>
      <c r="G69" s="7"/>
      <c r="H69" s="13">
        <f>H$66</f>
        <v>0.1</v>
      </c>
      <c r="I69" s="7" t="str">
        <f>IF(E69&gt;0,MIN(E69*H69,G69)," ")</f>
        <v xml:space="preserve"> </v>
      </c>
      <c r="J69" s="7" t="str">
        <f>IF(E69&gt;0,F69+I69," ")</f>
        <v xml:space="preserve"> </v>
      </c>
      <c r="K69" s="7" t="str">
        <f>IF(E69&gt;0,E69-J69," ")</f>
        <v xml:space="preserve"> </v>
      </c>
      <c r="L69" s="7"/>
      <c r="M69" s="13"/>
      <c r="N69" s="7"/>
      <c r="O69" s="11"/>
      <c r="P69" s="13">
        <f>P$4</f>
        <v>1</v>
      </c>
      <c r="Q69" s="11" t="str">
        <f>IF(E69&gt;0,E69*P69," ")</f>
        <v xml:space="preserve"> </v>
      </c>
      <c r="R69" s="11"/>
      <c r="S69" s="11" t="str">
        <f>IF(E69&gt;0,E69-Q69," ")</f>
        <v xml:space="preserve"> </v>
      </c>
      <c r="T69" s="11"/>
      <c r="U69" s="42"/>
      <c r="V69" s="44"/>
      <c r="W69" s="7" t="str">
        <f>IF(V69&gt;0,E69," ")</f>
        <v xml:space="preserve"> </v>
      </c>
      <c r="X69" s="7" t="str">
        <f>IF(V69&gt;0,J69," ")</f>
        <v xml:space="preserve"> </v>
      </c>
      <c r="Y69" s="11" t="str">
        <f>IF((U69+V69)&gt;0,IF(V69&lt;S69,S69-V69," ")," ")</f>
        <v xml:space="preserve"> </v>
      </c>
      <c r="Z69" s="11" t="str">
        <f>IF((U69+V69)&gt;0,IF(V69&gt;S69,V69-S69," ")," ")</f>
        <v xml:space="preserve"> </v>
      </c>
      <c r="AA69" s="22"/>
    </row>
    <row r="70" spans="1:27" x14ac:dyDescent="0.2">
      <c r="A70" s="116"/>
      <c r="B70" s="42"/>
      <c r="C70" s="75"/>
      <c r="D70" s="43"/>
      <c r="E70" s="44"/>
      <c r="F70" s="7"/>
      <c r="G70" s="7"/>
      <c r="H70" s="13">
        <f>H$66</f>
        <v>0.1</v>
      </c>
      <c r="I70" s="7" t="str">
        <f>IF(E70&gt;0,MIN(E70*H70,G70)," ")</f>
        <v xml:space="preserve"> </v>
      </c>
      <c r="J70" s="7" t="str">
        <f>IF(E70&gt;0,F70+I70," ")</f>
        <v xml:space="preserve"> </v>
      </c>
      <c r="K70" s="7" t="str">
        <f>IF(E70&gt;0,E70-J70," ")</f>
        <v xml:space="preserve"> </v>
      </c>
      <c r="L70" s="7"/>
      <c r="M70" s="13"/>
      <c r="N70" s="7"/>
      <c r="O70" s="11"/>
      <c r="P70" s="13">
        <f>P$4</f>
        <v>1</v>
      </c>
      <c r="Q70" s="11" t="str">
        <f>IF(E70&gt;0,E70*P70," ")</f>
        <v xml:space="preserve"> </v>
      </c>
      <c r="R70" s="11"/>
      <c r="S70" s="11" t="str">
        <f>IF(E70&gt;0,E70-Q70," ")</f>
        <v xml:space="preserve"> </v>
      </c>
      <c r="T70" s="11"/>
      <c r="U70" s="42"/>
      <c r="V70" s="44"/>
      <c r="W70" s="7" t="str">
        <f>IF(V70&gt;0,E70," ")</f>
        <v xml:space="preserve"> </v>
      </c>
      <c r="X70" s="7" t="str">
        <f>IF(V70&gt;0,J70," ")</f>
        <v xml:space="preserve"> </v>
      </c>
      <c r="Y70" s="11" t="str">
        <f>IF((U70+V70)&gt;0,IF(V70&lt;S70,S70-V70," ")," ")</f>
        <v xml:space="preserve"> </v>
      </c>
      <c r="Z70" s="11" t="str">
        <f>IF((U70+V70)&gt;0,IF(V70&gt;S70,V70-S70," ")," ")</f>
        <v xml:space="preserve"> </v>
      </c>
      <c r="AA70" s="22"/>
    </row>
    <row r="71" spans="1:27" x14ac:dyDescent="0.2">
      <c r="A71" s="116"/>
      <c r="B71" s="42"/>
      <c r="C71" s="75"/>
      <c r="D71" s="43"/>
      <c r="E71" s="44"/>
      <c r="F71" s="7"/>
      <c r="G71" s="7"/>
      <c r="H71" s="13">
        <f>H$66</f>
        <v>0.1</v>
      </c>
      <c r="I71" s="7" t="str">
        <f>IF(E71&gt;0,MIN(E71*H71,G71)," ")</f>
        <v xml:space="preserve"> </v>
      </c>
      <c r="J71" s="7" t="str">
        <f>IF(E71&gt;0,F71+I71," ")</f>
        <v xml:space="preserve"> </v>
      </c>
      <c r="K71" s="7" t="str">
        <f>IF(E71&gt;0,E71-J71," ")</f>
        <v xml:space="preserve"> </v>
      </c>
      <c r="L71" s="7"/>
      <c r="M71" s="13"/>
      <c r="N71" s="7"/>
      <c r="O71" s="11"/>
      <c r="P71" s="13">
        <f>P$4</f>
        <v>1</v>
      </c>
      <c r="Q71" s="11" t="str">
        <f>IF(E71&gt;0,E71*P71," ")</f>
        <v xml:space="preserve"> </v>
      </c>
      <c r="R71" s="11"/>
      <c r="S71" s="11" t="str">
        <f>IF(E71&gt;0,E71-Q71," ")</f>
        <v xml:space="preserve"> </v>
      </c>
      <c r="T71" s="11"/>
      <c r="U71" s="42"/>
      <c r="V71" s="44"/>
      <c r="W71" s="7" t="str">
        <f>IF(V71&gt;0,E71," ")</f>
        <v xml:space="preserve"> </v>
      </c>
      <c r="X71" s="7" t="str">
        <f>IF(V71&gt;0,J71," ")</f>
        <v xml:space="preserve"> </v>
      </c>
      <c r="Y71" s="11" t="str">
        <f>IF((U71+V71)&gt;0,IF(V71&lt;S71,S71-V71," ")," ")</f>
        <v xml:space="preserve"> </v>
      </c>
      <c r="Z71" s="11" t="str">
        <f>IF((U71+V71)&gt;0,IF(V71&gt;S71,V71-S71," ")," ")</f>
        <v xml:space="preserve"> </v>
      </c>
      <c r="AA71" s="22"/>
    </row>
    <row r="72" spans="1:27" x14ac:dyDescent="0.2">
      <c r="A72" s="116"/>
      <c r="B72" s="144" t="s">
        <v>13</v>
      </c>
      <c r="C72" s="145"/>
      <c r="D72" s="146"/>
      <c r="E72" s="41">
        <f>SUM(E67:E71)</f>
        <v>0</v>
      </c>
      <c r="F72" s="17">
        <f>SUM(F67:F71)</f>
        <v>0</v>
      </c>
      <c r="G72" s="17">
        <f>SUM(G67:G71)</f>
        <v>0</v>
      </c>
      <c r="H72" s="13"/>
      <c r="I72" s="17">
        <f>SUM(I67:I71)</f>
        <v>0</v>
      </c>
      <c r="J72" s="17">
        <f>SUM(J67:J71)</f>
        <v>0</v>
      </c>
      <c r="K72" s="17">
        <f>SUM(K67:K71)</f>
        <v>0</v>
      </c>
      <c r="L72" s="7"/>
      <c r="M72" s="13"/>
      <c r="N72" s="7"/>
      <c r="O72" s="17">
        <f>SUM(O67:O71)</f>
        <v>0</v>
      </c>
      <c r="P72" s="32"/>
      <c r="Q72" s="17">
        <f>SUM(Q67:Q71)</f>
        <v>0</v>
      </c>
      <c r="R72" s="17">
        <f>SUM(R67:R71)</f>
        <v>0</v>
      </c>
      <c r="S72" s="17">
        <f>SUM(S67:S71)</f>
        <v>0</v>
      </c>
      <c r="T72" s="11"/>
      <c r="U72" s="12"/>
      <c r="V72" s="41">
        <f>SUM(V67:V71)</f>
        <v>0</v>
      </c>
      <c r="W72" s="17">
        <f>SUM(W67:W71)</f>
        <v>0</v>
      </c>
      <c r="X72" s="17">
        <f>SUM(X67:X71)</f>
        <v>0</v>
      </c>
      <c r="Y72" s="17">
        <f>SUM(Y67:Y71)</f>
        <v>0</v>
      </c>
      <c r="Z72" s="17">
        <f>SUM(Z67:Z71)</f>
        <v>0</v>
      </c>
      <c r="AA72" s="22"/>
    </row>
    <row r="73" spans="1:27" ht="6" customHeight="1" x14ac:dyDescent="0.2">
      <c r="A73" s="116"/>
      <c r="B73" s="37"/>
      <c r="C73" s="76"/>
      <c r="D73" s="38"/>
      <c r="E73" s="7"/>
      <c r="F73" s="7"/>
      <c r="G73" s="7"/>
      <c r="H73" s="13"/>
      <c r="I73" s="7"/>
      <c r="J73" s="7"/>
      <c r="K73" s="7"/>
      <c r="L73" s="7"/>
      <c r="M73" s="13"/>
      <c r="N73" s="7"/>
      <c r="O73" s="7"/>
      <c r="P73" s="32"/>
      <c r="Q73" s="7"/>
      <c r="R73" s="7"/>
      <c r="S73" s="7"/>
      <c r="T73" s="11"/>
      <c r="U73" s="12"/>
      <c r="V73" s="7"/>
      <c r="W73" s="7"/>
      <c r="X73" s="7"/>
      <c r="Y73" s="7"/>
      <c r="Z73" s="7"/>
      <c r="AA73" s="22"/>
    </row>
    <row r="74" spans="1:27" x14ac:dyDescent="0.2">
      <c r="A74" s="116"/>
      <c r="B74" s="149" t="s">
        <v>55</v>
      </c>
      <c r="C74" s="149"/>
      <c r="D74" s="32"/>
      <c r="E74" s="7"/>
      <c r="F74" s="7"/>
      <c r="G74" s="7"/>
      <c r="H74" s="36">
        <f>H$21</f>
        <v>0.2</v>
      </c>
      <c r="I74" s="7"/>
      <c r="J74" s="7"/>
      <c r="K74" s="7"/>
      <c r="L74" s="7"/>
      <c r="M74" s="13"/>
      <c r="N74" s="7"/>
      <c r="O74" s="11"/>
      <c r="P74" s="125"/>
      <c r="Q74" s="11"/>
      <c r="R74" s="11"/>
      <c r="S74" s="11"/>
      <c r="T74" s="11"/>
      <c r="U74" s="12"/>
      <c r="V74" s="7"/>
      <c r="W74" s="7"/>
      <c r="X74" s="7"/>
      <c r="Y74" s="11"/>
      <c r="Z74" s="11"/>
      <c r="AA74" s="22"/>
    </row>
    <row r="75" spans="1:27" ht="12" customHeight="1" x14ac:dyDescent="0.2">
      <c r="A75" s="116"/>
      <c r="B75" s="42"/>
      <c r="C75" s="75"/>
      <c r="D75" s="46"/>
      <c r="E75" s="44"/>
      <c r="F75" s="7"/>
      <c r="G75" s="7"/>
      <c r="H75" s="13">
        <f>H$74</f>
        <v>0.2</v>
      </c>
      <c r="I75" s="7" t="str">
        <f>IF(E75&gt;0,MIN(E75*H75,G75)," ")</f>
        <v xml:space="preserve"> </v>
      </c>
      <c r="J75" s="7" t="str">
        <f>IF(E75&gt;0,F75+I75," ")</f>
        <v xml:space="preserve"> </v>
      </c>
      <c r="K75" s="7" t="str">
        <f>IF(E75&gt;0,E75-J75," ")</f>
        <v xml:space="preserve"> </v>
      </c>
      <c r="L75" s="7"/>
      <c r="M75" s="13"/>
      <c r="N75" s="7"/>
      <c r="O75" s="11"/>
      <c r="P75" s="13">
        <f>P$4</f>
        <v>1</v>
      </c>
      <c r="Q75" s="11" t="str">
        <f>IF(E75&gt;0,E75*P75," ")</f>
        <v xml:space="preserve"> </v>
      </c>
      <c r="R75" s="11"/>
      <c r="S75" s="11" t="str">
        <f>IF(E75&gt;0,E75-Q75," ")</f>
        <v xml:space="preserve"> </v>
      </c>
      <c r="T75" s="11"/>
      <c r="U75" s="42"/>
      <c r="V75" s="44"/>
      <c r="W75" s="7" t="str">
        <f>IF(V75&gt;0,E75," ")</f>
        <v xml:space="preserve"> </v>
      </c>
      <c r="X75" s="7" t="str">
        <f>IF(V75&gt;0,J75," ")</f>
        <v xml:space="preserve"> </v>
      </c>
      <c r="Y75" s="11" t="str">
        <f>IF((U75+V75)&gt;0,IF(V75&lt;S75,S75-V75," ")," ")</f>
        <v xml:space="preserve"> </v>
      </c>
      <c r="Z75" s="11" t="str">
        <f>IF((U75+V75)&gt;0,IF(V75&gt;S75,V75-S75," ")," ")</f>
        <v xml:space="preserve"> </v>
      </c>
      <c r="AA75" s="22"/>
    </row>
    <row r="76" spans="1:27" x14ac:dyDescent="0.2">
      <c r="A76" s="116"/>
      <c r="B76" s="42"/>
      <c r="C76" s="75"/>
      <c r="D76" s="46"/>
      <c r="E76" s="44"/>
      <c r="F76" s="7"/>
      <c r="G76" s="7"/>
      <c r="H76" s="13">
        <f>H$74</f>
        <v>0.2</v>
      </c>
      <c r="I76" s="7" t="str">
        <f>IF(E76&gt;0,MIN(E76*H76,G76)," ")</f>
        <v xml:space="preserve"> </v>
      </c>
      <c r="J76" s="7" t="str">
        <f>IF(E76&gt;0,F76+I76," ")</f>
        <v xml:space="preserve"> </v>
      </c>
      <c r="K76" s="7" t="str">
        <f>IF(E76&gt;0,E76-J76," ")</f>
        <v xml:space="preserve"> </v>
      </c>
      <c r="L76" s="7"/>
      <c r="M76" s="13"/>
      <c r="N76" s="7"/>
      <c r="O76" s="11"/>
      <c r="P76" s="13">
        <f>P$4</f>
        <v>1</v>
      </c>
      <c r="Q76" s="11" t="str">
        <f>IF(E76&gt;0,E76*P76," ")</f>
        <v xml:space="preserve"> </v>
      </c>
      <c r="R76" s="11"/>
      <c r="S76" s="11" t="str">
        <f>IF(E76&gt;0,E76-Q76," ")</f>
        <v xml:space="preserve"> </v>
      </c>
      <c r="T76" s="11"/>
      <c r="U76" s="42"/>
      <c r="V76" s="44"/>
      <c r="W76" s="7" t="str">
        <f>IF(V76&gt;0,E76," ")</f>
        <v xml:space="preserve"> </v>
      </c>
      <c r="X76" s="7" t="str">
        <f>IF(V76&gt;0,J76," ")</f>
        <v xml:space="preserve"> </v>
      </c>
      <c r="Y76" s="11" t="str">
        <f>IF((U76+V76)&gt;0,IF(V76&lt;S76,S76-V76," ")," ")</f>
        <v xml:space="preserve"> </v>
      </c>
      <c r="Z76" s="11" t="str">
        <f>IF((U76+V76)&gt;0,IF(V76&gt;S76,V76-S76," ")," ")</f>
        <v xml:space="preserve"> </v>
      </c>
      <c r="AA76" s="22"/>
    </row>
    <row r="77" spans="1:27" x14ac:dyDescent="0.2">
      <c r="A77" s="116"/>
      <c r="B77" s="42"/>
      <c r="C77" s="75"/>
      <c r="D77" s="46"/>
      <c r="E77" s="44"/>
      <c r="F77" s="7"/>
      <c r="G77" s="7"/>
      <c r="H77" s="13">
        <f>H$74</f>
        <v>0.2</v>
      </c>
      <c r="I77" s="7" t="str">
        <f>IF(E77&gt;0,MIN(E77*H77,G77)," ")</f>
        <v xml:space="preserve"> </v>
      </c>
      <c r="J77" s="7" t="str">
        <f>IF(E77&gt;0,F77+I77," ")</f>
        <v xml:space="preserve"> </v>
      </c>
      <c r="K77" s="7" t="str">
        <f>IF(E77&gt;0,E77-J77," ")</f>
        <v xml:space="preserve"> </v>
      </c>
      <c r="L77" s="7"/>
      <c r="M77" s="13"/>
      <c r="N77" s="7"/>
      <c r="O77" s="11"/>
      <c r="P77" s="13">
        <f>P$4</f>
        <v>1</v>
      </c>
      <c r="Q77" s="11" t="str">
        <f>IF(E77&gt;0,E77*P77," ")</f>
        <v xml:space="preserve"> </v>
      </c>
      <c r="R77" s="11"/>
      <c r="S77" s="11" t="str">
        <f>IF(E77&gt;0,E77-Q77," ")</f>
        <v xml:space="preserve"> </v>
      </c>
      <c r="T77" s="11"/>
      <c r="U77" s="42"/>
      <c r="V77" s="44"/>
      <c r="W77" s="7" t="str">
        <f>IF(V77&gt;0,E77," ")</f>
        <v xml:space="preserve"> </v>
      </c>
      <c r="X77" s="7" t="str">
        <f>IF(V77&gt;0,J77," ")</f>
        <v xml:space="preserve"> </v>
      </c>
      <c r="Y77" s="11" t="str">
        <f>IF((U77+V77)&gt;0,IF(V77&lt;S77,S77-V77," ")," ")</f>
        <v xml:space="preserve"> </v>
      </c>
      <c r="Z77" s="11" t="str">
        <f>IF((U77+V77)&gt;0,IF(V77&gt;S77,V77-S77," ")," ")</f>
        <v xml:space="preserve"> </v>
      </c>
      <c r="AA77" s="22"/>
    </row>
    <row r="78" spans="1:27" x14ac:dyDescent="0.2">
      <c r="A78" s="116"/>
      <c r="B78" s="42"/>
      <c r="C78" s="75"/>
      <c r="D78" s="46"/>
      <c r="E78" s="44"/>
      <c r="F78" s="7"/>
      <c r="G78" s="7"/>
      <c r="H78" s="13">
        <f>H$74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3">
        <f>P$4</f>
        <v>1</v>
      </c>
      <c r="Q78" s="11" t="str">
        <f>IF(E78&gt;0,E78*P78,"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2">
      <c r="A79" s="116"/>
      <c r="B79" s="42"/>
      <c r="C79" s="75"/>
      <c r="D79" s="46"/>
      <c r="E79" s="44"/>
      <c r="F79" s="7"/>
      <c r="G79" s="7"/>
      <c r="H79" s="13">
        <f>H$74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3">
        <f>P$4</f>
        <v>1</v>
      </c>
      <c r="Q79" s="11" t="str">
        <f>IF(E79&gt;0,E79*P79,"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2">
      <c r="A80" s="116"/>
      <c r="B80" s="144" t="s">
        <v>14</v>
      </c>
      <c r="C80" s="145"/>
      <c r="D80" s="146"/>
      <c r="E80" s="41">
        <f>SUM(E75:E79)</f>
        <v>0</v>
      </c>
      <c r="F80" s="17">
        <f>SUM(F75:F79)</f>
        <v>0</v>
      </c>
      <c r="G80" s="17">
        <f>SUM(G75:G79)</f>
        <v>0</v>
      </c>
      <c r="H80" s="13"/>
      <c r="I80" s="17">
        <f>SUM(I75:I79)</f>
        <v>0</v>
      </c>
      <c r="J80" s="17">
        <f>SUM(J75:J79)</f>
        <v>0</v>
      </c>
      <c r="K80" s="17">
        <f>SUM(K75:K79)</f>
        <v>0</v>
      </c>
      <c r="L80" s="7"/>
      <c r="M80" s="13"/>
      <c r="N80" s="7"/>
      <c r="O80" s="17">
        <f>SUM(O75:O79)</f>
        <v>0</v>
      </c>
      <c r="P80" s="32"/>
      <c r="Q80" s="17">
        <f>SUM(Q75:Q79)</f>
        <v>0</v>
      </c>
      <c r="R80" s="17">
        <f>SUM(R75:R79)</f>
        <v>0</v>
      </c>
      <c r="S80" s="17">
        <f>SUM(S75:S79)</f>
        <v>0</v>
      </c>
      <c r="T80" s="11"/>
      <c r="U80" s="12"/>
      <c r="V80" s="41">
        <f>SUM(V75:V79)</f>
        <v>0</v>
      </c>
      <c r="W80" s="17">
        <f>SUM(W75:W79)</f>
        <v>0</v>
      </c>
      <c r="X80" s="17">
        <f>SUM(X75:X79)</f>
        <v>0</v>
      </c>
      <c r="Y80" s="17">
        <f>SUM(Y75:Y79)</f>
        <v>0</v>
      </c>
      <c r="Z80" s="17">
        <f>SUM(Z75:Z79)</f>
        <v>0</v>
      </c>
      <c r="AA80" s="22"/>
    </row>
    <row r="81" spans="1:27" ht="6" customHeight="1" x14ac:dyDescent="0.2">
      <c r="A81" s="116"/>
      <c r="B81" s="37"/>
      <c r="C81" s="76"/>
      <c r="D81" s="38"/>
      <c r="E81" s="7"/>
      <c r="F81" s="7"/>
      <c r="G81" s="7"/>
      <c r="H81" s="13"/>
      <c r="I81" s="7"/>
      <c r="J81" s="7"/>
      <c r="K81" s="7"/>
      <c r="L81" s="7"/>
      <c r="M81" s="13"/>
      <c r="N81" s="7"/>
      <c r="O81" s="7"/>
      <c r="P81" s="32"/>
      <c r="Q81" s="7"/>
      <c r="R81" s="7"/>
      <c r="S81" s="7"/>
      <c r="T81" s="11"/>
      <c r="U81" s="12"/>
      <c r="V81" s="7"/>
      <c r="W81" s="7"/>
      <c r="X81" s="7"/>
      <c r="Y81" s="7"/>
      <c r="Z81" s="7"/>
      <c r="AA81" s="22"/>
    </row>
    <row r="82" spans="1:27" x14ac:dyDescent="0.2">
      <c r="A82" s="116"/>
      <c r="B82" s="149" t="s">
        <v>7</v>
      </c>
      <c r="C82" s="149"/>
      <c r="D82" s="33"/>
      <c r="E82" s="7"/>
      <c r="F82" s="7"/>
      <c r="G82" s="7"/>
      <c r="H82" s="36">
        <f>H$29</f>
        <v>0.33</v>
      </c>
      <c r="I82" s="7"/>
      <c r="J82" s="7"/>
      <c r="K82" s="7"/>
      <c r="L82" s="7"/>
      <c r="M82" s="13"/>
      <c r="N82" s="7"/>
      <c r="O82" s="11"/>
      <c r="P82" s="125"/>
      <c r="Q82" s="11"/>
      <c r="R82" s="11"/>
      <c r="S82" s="11"/>
      <c r="T82" s="11"/>
      <c r="U82" s="12"/>
      <c r="V82" s="7"/>
      <c r="W82" s="7"/>
      <c r="X82" s="7"/>
      <c r="Y82" s="11"/>
      <c r="Z82" s="11"/>
      <c r="AA82" s="22"/>
    </row>
    <row r="83" spans="1:27" x14ac:dyDescent="0.2">
      <c r="A83" s="116"/>
      <c r="B83" s="42"/>
      <c r="C83" s="75"/>
      <c r="D83" s="46"/>
      <c r="E83" s="44"/>
      <c r="F83" s="7"/>
      <c r="G83" s="7"/>
      <c r="H83" s="13">
        <f>H$82</f>
        <v>0.33</v>
      </c>
      <c r="I83" s="7" t="str">
        <f>IF(E83&gt;0,MIN(E83*H83,G83)," ")</f>
        <v xml:space="preserve"> </v>
      </c>
      <c r="J83" s="7" t="str">
        <f>IF(E83&gt;0,F83+I83," ")</f>
        <v xml:space="preserve"> </v>
      </c>
      <c r="K83" s="7" t="str">
        <f>IF(E83&gt;0,E83-J83," ")</f>
        <v xml:space="preserve"> </v>
      </c>
      <c r="L83" s="7"/>
      <c r="M83" s="13"/>
      <c r="N83" s="7"/>
      <c r="O83" s="11"/>
      <c r="P83" s="13">
        <f>P$4</f>
        <v>1</v>
      </c>
      <c r="Q83" s="11" t="str">
        <f>IF(E83&gt;0,E83*P83," ")</f>
        <v xml:space="preserve"> </v>
      </c>
      <c r="R83" s="11"/>
      <c r="S83" s="11" t="str">
        <f>IF(E83&gt;0,E83-Q83," ")</f>
        <v xml:space="preserve"> </v>
      </c>
      <c r="T83" s="11"/>
      <c r="U83" s="42"/>
      <c r="V83" s="44"/>
      <c r="W83" s="7" t="str">
        <f>IF(V83&gt;0,E83," ")</f>
        <v xml:space="preserve"> </v>
      </c>
      <c r="X83" s="7" t="str">
        <f>IF(V83&gt;0,J83," ")</f>
        <v xml:space="preserve"> </v>
      </c>
      <c r="Y83" s="11" t="str">
        <f>IF((U83+V83)&gt;0,IF(V83&lt;S83,S83-V83," ")," ")</f>
        <v xml:space="preserve"> </v>
      </c>
      <c r="Z83" s="11" t="str">
        <f>IF((U83+V83)&gt;0,IF(V83&gt;S83,V83-S83," ")," ")</f>
        <v xml:space="preserve"> </v>
      </c>
      <c r="AA83" s="22"/>
    </row>
    <row r="84" spans="1:27" x14ac:dyDescent="0.2">
      <c r="A84" s="116"/>
      <c r="B84" s="42"/>
      <c r="C84" s="75"/>
      <c r="D84" s="46"/>
      <c r="E84" s="44"/>
      <c r="F84" s="7"/>
      <c r="G84" s="7"/>
      <c r="H84" s="13">
        <f>H$82</f>
        <v>0.33</v>
      </c>
      <c r="I84" s="7" t="str">
        <f>IF(E84&gt;0,MIN(E84*H84,G84)," ")</f>
        <v xml:space="preserve"> </v>
      </c>
      <c r="J84" s="7" t="str">
        <f>IF(E84&gt;0,F84+I84," ")</f>
        <v xml:space="preserve"> </v>
      </c>
      <c r="K84" s="7" t="str">
        <f>IF(E84&gt;0,E84-J84," ")</f>
        <v xml:space="preserve"> </v>
      </c>
      <c r="L84" s="7"/>
      <c r="M84" s="13"/>
      <c r="N84" s="7"/>
      <c r="O84" s="11"/>
      <c r="P84" s="13">
        <f>P$4</f>
        <v>1</v>
      </c>
      <c r="Q84" s="11" t="str">
        <f>IF(E84&gt;0,E84*P84," ")</f>
        <v xml:space="preserve"> </v>
      </c>
      <c r="R84" s="11"/>
      <c r="S84" s="11" t="str">
        <f>IF(E84&gt;0,E84-Q84," ")</f>
        <v xml:space="preserve"> </v>
      </c>
      <c r="T84" s="11"/>
      <c r="U84" s="42"/>
      <c r="V84" s="44"/>
      <c r="W84" s="7" t="str">
        <f>IF(V84&gt;0,E84," ")</f>
        <v xml:space="preserve"> </v>
      </c>
      <c r="X84" s="7" t="str">
        <f>IF(V84&gt;0,J84," ")</f>
        <v xml:space="preserve"> </v>
      </c>
      <c r="Y84" s="11" t="str">
        <f>IF((U84+V84)&gt;0,IF(V84&lt;S84,S84-V84," ")," ")</f>
        <v xml:space="preserve"> </v>
      </c>
      <c r="Z84" s="11" t="str">
        <f>IF((U84+V84)&gt;0,IF(V84&gt;S84,V84-S84," ")," ")</f>
        <v xml:space="preserve"> </v>
      </c>
      <c r="AA84" s="22"/>
    </row>
    <row r="85" spans="1:27" x14ac:dyDescent="0.2">
      <c r="A85" s="116"/>
      <c r="B85" s="42"/>
      <c r="C85" s="75"/>
      <c r="D85" s="46"/>
      <c r="E85" s="44"/>
      <c r="F85" s="7"/>
      <c r="G85" s="7"/>
      <c r="H85" s="13">
        <f>H$82</f>
        <v>0.33</v>
      </c>
      <c r="I85" s="7" t="str">
        <f>IF(E85&gt;0,MIN(E85*H85,G85)," ")</f>
        <v xml:space="preserve"> </v>
      </c>
      <c r="J85" s="7" t="str">
        <f>IF(E85&gt;0,F85+I85," ")</f>
        <v xml:space="preserve"> </v>
      </c>
      <c r="K85" s="7" t="str">
        <f>IF(E85&gt;0,E85-J85," ")</f>
        <v xml:space="preserve"> </v>
      </c>
      <c r="L85" s="7"/>
      <c r="M85" s="13"/>
      <c r="N85" s="7"/>
      <c r="O85" s="11"/>
      <c r="P85" s="13">
        <f>P$4</f>
        <v>1</v>
      </c>
      <c r="Q85" s="11" t="str">
        <f>IF(E85&gt;0,E85*P85," ")</f>
        <v xml:space="preserve"> </v>
      </c>
      <c r="R85" s="11"/>
      <c r="S85" s="11" t="str">
        <f>IF(E85&gt;0,E85-Q85," ")</f>
        <v xml:space="preserve"> </v>
      </c>
      <c r="T85" s="11"/>
      <c r="U85" s="42"/>
      <c r="V85" s="44"/>
      <c r="W85" s="7" t="str">
        <f>IF(V85&gt;0,E85," ")</f>
        <v xml:space="preserve"> </v>
      </c>
      <c r="X85" s="7" t="str">
        <f>IF(V85&gt;0,J85," ")</f>
        <v xml:space="preserve"> </v>
      </c>
      <c r="Y85" s="11" t="str">
        <f>IF((U85+V85)&gt;0,IF(V85&lt;S85,S85-V85," ")," ")</f>
        <v xml:space="preserve"> </v>
      </c>
      <c r="Z85" s="11" t="str">
        <f>IF((U85+V85)&gt;0,IF(V85&gt;S85,V85-S85," ")," ")</f>
        <v xml:space="preserve"> </v>
      </c>
      <c r="AA85" s="22"/>
    </row>
    <row r="86" spans="1:27" x14ac:dyDescent="0.2">
      <c r="A86" s="116"/>
      <c r="B86" s="42"/>
      <c r="C86" s="75"/>
      <c r="D86" s="46"/>
      <c r="E86" s="44"/>
      <c r="F86" s="7"/>
      <c r="G86" s="7"/>
      <c r="H86" s="13">
        <f>H$82</f>
        <v>0.33</v>
      </c>
      <c r="I86" s="7" t="str">
        <f>IF(E86&gt;0,MIN(E86*H86,G86)," ")</f>
        <v xml:space="preserve"> </v>
      </c>
      <c r="J86" s="7" t="str">
        <f>IF(E86&gt;0,F86+I86," ")</f>
        <v xml:space="preserve"> </v>
      </c>
      <c r="K86" s="7" t="str">
        <f>IF(E86&gt;0,E86-J86," ")</f>
        <v xml:space="preserve"> </v>
      </c>
      <c r="L86" s="7"/>
      <c r="M86" s="13"/>
      <c r="N86" s="7"/>
      <c r="O86" s="11"/>
      <c r="P86" s="13">
        <f>P$4</f>
        <v>1</v>
      </c>
      <c r="Q86" s="11" t="str">
        <f>IF(E86&gt;0,E86*P86,"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>IF(V86&gt;0,E86," ")</f>
        <v xml:space="preserve"> </v>
      </c>
      <c r="X86" s="7" t="str">
        <f>IF(V86&gt;0,J86," ")</f>
        <v xml:space="preserve"> </v>
      </c>
      <c r="Y86" s="11" t="str">
        <f>IF((U86+V86)&gt;0,IF(V86&lt;S86,S86-V86," ")," ")</f>
        <v xml:space="preserve"> </v>
      </c>
      <c r="Z86" s="11" t="str">
        <f>IF((U86+V86)&gt;0,IF(V86&gt;S86,V86-S86," ")," ")</f>
        <v xml:space="preserve"> </v>
      </c>
      <c r="AA86" s="22"/>
    </row>
    <row r="87" spans="1:27" x14ac:dyDescent="0.2">
      <c r="A87" s="116"/>
      <c r="B87" s="42"/>
      <c r="C87" s="75"/>
      <c r="D87" s="46"/>
      <c r="E87" s="44"/>
      <c r="F87" s="7"/>
      <c r="G87" s="7"/>
      <c r="H87" s="13">
        <f>H$82</f>
        <v>0.33</v>
      </c>
      <c r="I87" s="7" t="str">
        <f>IF(E87&gt;0,MIN(E87*H87,G87)," ")</f>
        <v xml:space="preserve"> </v>
      </c>
      <c r="J87" s="7" t="str">
        <f>IF(E87&gt;0,F87+I87," ")</f>
        <v xml:space="preserve"> </v>
      </c>
      <c r="K87" s="7" t="str">
        <f>IF(E87&gt;0,E87-J87," ")</f>
        <v xml:space="preserve"> </v>
      </c>
      <c r="L87" s="7"/>
      <c r="M87" s="13"/>
      <c r="N87" s="7"/>
      <c r="O87" s="11"/>
      <c r="P87" s="13">
        <f>P$4</f>
        <v>1</v>
      </c>
      <c r="Q87" s="11" t="str">
        <f>IF(E87&gt;0,E87*P87," ")</f>
        <v xml:space="preserve"> </v>
      </c>
      <c r="R87" s="11"/>
      <c r="S87" s="11" t="str">
        <f>IF(E87&gt;0,E87-Q87," ")</f>
        <v xml:space="preserve"> </v>
      </c>
      <c r="T87" s="11"/>
      <c r="U87" s="42"/>
      <c r="V87" s="44"/>
      <c r="W87" s="7" t="str">
        <f>IF(V87&gt;0,E87," ")</f>
        <v xml:space="preserve"> </v>
      </c>
      <c r="X87" s="7" t="str">
        <f>IF(V87&gt;0,J87," ")</f>
        <v xml:space="preserve"> </v>
      </c>
      <c r="Y87" s="11" t="str">
        <f>IF((U87+V87)&gt;0,IF(V87&lt;S87,S87-V87," ")," ")</f>
        <v xml:space="preserve"> </v>
      </c>
      <c r="Z87" s="11" t="str">
        <f>IF((U87+V87)&gt;0,IF(V87&gt;S87,V87-S87," ")," ")</f>
        <v xml:space="preserve"> </v>
      </c>
      <c r="AA87" s="22"/>
    </row>
    <row r="88" spans="1:27" x14ac:dyDescent="0.2">
      <c r="A88" s="116"/>
      <c r="B88" s="144" t="s">
        <v>15</v>
      </c>
      <c r="C88" s="145"/>
      <c r="D88" s="146"/>
      <c r="E88" s="41">
        <f>SUM(E83:E87)</f>
        <v>0</v>
      </c>
      <c r="F88" s="17">
        <f>SUM(F83:F87)</f>
        <v>0</v>
      </c>
      <c r="G88" s="17">
        <f>SUM(G83:G87)</f>
        <v>0</v>
      </c>
      <c r="H88" s="13"/>
      <c r="I88" s="17">
        <f>SUM(I83:I87)</f>
        <v>0</v>
      </c>
      <c r="J88" s="17">
        <f>SUM(J83:J87)</f>
        <v>0</v>
      </c>
      <c r="K88" s="17">
        <f>SUM(K83:K87)</f>
        <v>0</v>
      </c>
      <c r="L88" s="7"/>
      <c r="M88" s="13"/>
      <c r="N88" s="7"/>
      <c r="O88" s="17">
        <f>SUM(O83:O87)</f>
        <v>0</v>
      </c>
      <c r="P88" s="32"/>
      <c r="Q88" s="17">
        <f>SUM(Q83:Q87)</f>
        <v>0</v>
      </c>
      <c r="R88" s="17">
        <f>SUM(R83:R87)</f>
        <v>0</v>
      </c>
      <c r="S88" s="17">
        <f>SUM(S83:S87)</f>
        <v>0</v>
      </c>
      <c r="T88" s="11"/>
      <c r="U88" s="12"/>
      <c r="V88" s="41">
        <f>SUM(V83:V87)</f>
        <v>0</v>
      </c>
      <c r="W88" s="17">
        <f>SUM(W83:W87)</f>
        <v>0</v>
      </c>
      <c r="X88" s="17">
        <f>SUM(X83:X87)</f>
        <v>0</v>
      </c>
      <c r="Y88" s="17">
        <f>SUM(Y83:Y87)</f>
        <v>0</v>
      </c>
      <c r="Z88" s="17">
        <f>SUM(Z83:Z87)</f>
        <v>0</v>
      </c>
      <c r="AA88" s="22"/>
    </row>
    <row r="89" spans="1:27" ht="6" customHeight="1" x14ac:dyDescent="0.2">
      <c r="A89" s="116"/>
      <c r="B89" s="37"/>
      <c r="C89" s="76"/>
      <c r="D89" s="38"/>
      <c r="E89" s="7"/>
      <c r="F89" s="7"/>
      <c r="G89" s="7"/>
      <c r="H89" s="13"/>
      <c r="I89" s="7"/>
      <c r="J89" s="7"/>
      <c r="K89" s="7"/>
      <c r="L89" s="7"/>
      <c r="M89" s="13"/>
      <c r="N89" s="7"/>
      <c r="O89" s="7"/>
      <c r="P89" s="32"/>
      <c r="Q89" s="7"/>
      <c r="R89" s="7"/>
      <c r="S89" s="7"/>
      <c r="T89" s="11"/>
      <c r="U89" s="12"/>
      <c r="V89" s="7"/>
      <c r="W89" s="7"/>
      <c r="X89" s="7"/>
      <c r="Y89" s="7"/>
      <c r="Z89" s="7"/>
      <c r="AA89" s="22"/>
    </row>
    <row r="90" spans="1:27" ht="12" customHeight="1" x14ac:dyDescent="0.2">
      <c r="A90" s="116"/>
      <c r="B90" s="147" t="str">
        <f>B37</f>
        <v>Motor Vehicles - costing over £</v>
      </c>
      <c r="C90" s="147"/>
      <c r="D90" s="132">
        <f>D37</f>
        <v>12000</v>
      </c>
      <c r="E90" s="7"/>
      <c r="F90" s="7"/>
      <c r="G90" s="7"/>
      <c r="H90" s="36">
        <f>H$37</f>
        <v>0.25</v>
      </c>
      <c r="I90" s="7"/>
      <c r="J90" s="7"/>
      <c r="K90" s="7"/>
      <c r="L90" s="7"/>
      <c r="M90" s="13"/>
      <c r="N90" s="7"/>
      <c r="O90" s="11"/>
      <c r="P90" s="32"/>
      <c r="Q90" s="11"/>
      <c r="R90" s="11"/>
      <c r="S90" s="11"/>
      <c r="T90" s="11"/>
      <c r="U90" s="12"/>
      <c r="V90" s="7"/>
      <c r="W90" s="7"/>
      <c r="X90" s="7"/>
      <c r="Y90" s="11"/>
      <c r="Z90" s="11"/>
      <c r="AA90" s="22"/>
    </row>
    <row r="91" spans="1:27" x14ac:dyDescent="0.2">
      <c r="A91" s="116"/>
      <c r="B91" s="42"/>
      <c r="C91" s="75"/>
      <c r="D91" s="46"/>
      <c r="E91" s="44"/>
      <c r="F91" s="7"/>
      <c r="G91" s="7"/>
      <c r="H91" s="13">
        <f>H$90</f>
        <v>0.25</v>
      </c>
      <c r="I91" s="7" t="str">
        <f>IF(E91&gt;0,MIN(E91*H91,G91)," ")</f>
        <v xml:space="preserve"> </v>
      </c>
      <c r="J91" s="7" t="str">
        <f>IF(E91&gt;0,F91+I91," ")</f>
        <v xml:space="preserve"> </v>
      </c>
      <c r="K91" s="7" t="str">
        <f>IF(E91&gt;0,E91-J91," ")</f>
        <v xml:space="preserve"> </v>
      </c>
      <c r="L91" s="7"/>
      <c r="M91" s="29">
        <v>0</v>
      </c>
      <c r="N91" s="7"/>
      <c r="O91" s="11"/>
      <c r="P91" s="125"/>
      <c r="Q91" s="11"/>
      <c r="R91" s="11" t="str">
        <f>IF(E91&gt;0,MIN(E91*R$4*(1-M91),[3]Admin!$G$8*(1-M91))," ")</f>
        <v xml:space="preserve"> </v>
      </c>
      <c r="S91" s="11" t="str">
        <f>IF(E91&gt;0,E91-R91," ")</f>
        <v xml:space="preserve"> </v>
      </c>
      <c r="T91" s="11"/>
      <c r="U91" s="42"/>
      <c r="V91" s="44"/>
      <c r="W91" s="7" t="str">
        <f>IF(V91&gt;0,E91," ")</f>
        <v xml:space="preserve"> </v>
      </c>
      <c r="X91" s="7" t="str">
        <f>IF(V91&gt;0,J91," ")</f>
        <v xml:space="preserve"> </v>
      </c>
      <c r="Y91" s="11" t="str">
        <f>IF((U91+V91)&gt;0,IF(V91&lt;S91,(S91-V91)*(1-M91)," ")," ")</f>
        <v xml:space="preserve"> </v>
      </c>
      <c r="Z91" s="11" t="str">
        <f>IF((U91+V91)&gt;0,IF(V91&gt;S91,(V91-S91)*(1-M91)," ")," ")</f>
        <v xml:space="preserve"> </v>
      </c>
      <c r="AA91" s="22"/>
    </row>
    <row r="92" spans="1:27" x14ac:dyDescent="0.2">
      <c r="A92" s="116"/>
      <c r="B92" s="42"/>
      <c r="C92" s="75"/>
      <c r="D92" s="46"/>
      <c r="E92" s="44"/>
      <c r="F92" s="7"/>
      <c r="G92" s="7"/>
      <c r="H92" s="13">
        <f>H$90</f>
        <v>0.25</v>
      </c>
      <c r="I92" s="7" t="str">
        <f>IF(E92&gt;0,MIN(E92*H92,G92)," ")</f>
        <v xml:space="preserve"> </v>
      </c>
      <c r="J92" s="7" t="str">
        <f>IF(E92&gt;0,F92+I92," ")</f>
        <v xml:space="preserve"> </v>
      </c>
      <c r="K92" s="7" t="str">
        <f>IF(E92&gt;0,E92-J92," ")</f>
        <v xml:space="preserve"> </v>
      </c>
      <c r="L92" s="7"/>
      <c r="M92" s="29">
        <v>0</v>
      </c>
      <c r="N92" s="7"/>
      <c r="O92" s="11"/>
      <c r="P92" s="125"/>
      <c r="Q92" s="11"/>
      <c r="R92" s="11" t="str">
        <f>IF(E92&gt;0,MIN(E92*R$4*(1-M92),[3]Admin!$G$8*(1-M92))," ")</f>
        <v xml:space="preserve"> </v>
      </c>
      <c r="S92" s="11" t="str">
        <f>IF(E92&gt;0,E92-R92," ")</f>
        <v xml:space="preserve"> </v>
      </c>
      <c r="T92" s="11"/>
      <c r="U92" s="42"/>
      <c r="V92" s="44"/>
      <c r="W92" s="7" t="str">
        <f>IF(V92&gt;0,E92," ")</f>
        <v xml:space="preserve"> </v>
      </c>
      <c r="X92" s="7" t="str">
        <f>IF(V92&gt;0,J92," ")</f>
        <v xml:space="preserve"> </v>
      </c>
      <c r="Y92" s="11" t="str">
        <f>IF((U92+V92)&gt;0,IF(V92&lt;S92,(S92-V92)*(1-M92)," ")," ")</f>
        <v xml:space="preserve"> </v>
      </c>
      <c r="Z92" s="11" t="str">
        <f>IF((U92+V92)&gt;0,IF(V92&gt;S92,(V92-S92)*(1-M92)," ")," ")</f>
        <v xml:space="preserve"> </v>
      </c>
      <c r="AA92" s="22"/>
    </row>
    <row r="93" spans="1:27" x14ac:dyDescent="0.2">
      <c r="A93" s="116"/>
      <c r="B93" s="42"/>
      <c r="C93" s="75"/>
      <c r="D93" s="46"/>
      <c r="E93" s="44"/>
      <c r="F93" s="7"/>
      <c r="G93" s="7"/>
      <c r="H93" s="13">
        <f>H$90</f>
        <v>0.25</v>
      </c>
      <c r="I93" s="7" t="str">
        <f>IF(E93&gt;0,MIN(E93*H93,G93)," ")</f>
        <v xml:space="preserve"> </v>
      </c>
      <c r="J93" s="7" t="str">
        <f>IF(E93&gt;0,F93+I93," ")</f>
        <v xml:space="preserve"> </v>
      </c>
      <c r="K93" s="7" t="str">
        <f>IF(E93&gt;0,E93-J93," ")</f>
        <v xml:space="preserve"> </v>
      </c>
      <c r="L93" s="7"/>
      <c r="M93" s="29">
        <v>0</v>
      </c>
      <c r="N93" s="7"/>
      <c r="O93" s="11"/>
      <c r="P93" s="125"/>
      <c r="Q93" s="11"/>
      <c r="R93" s="11" t="str">
        <f>IF(E93&gt;0,MIN(E93*R$4*(1-M93),[3]Admin!$G$8*(1-M93))," ")</f>
        <v xml:space="preserve"> </v>
      </c>
      <c r="S93" s="11" t="str">
        <f>IF(E93&gt;0,E93-R93," ")</f>
        <v xml:space="preserve"> </v>
      </c>
      <c r="T93" s="11"/>
      <c r="U93" s="42"/>
      <c r="V93" s="44"/>
      <c r="W93" s="7" t="str">
        <f>IF(V93&gt;0,E93," ")</f>
        <v xml:space="preserve"> </v>
      </c>
      <c r="X93" s="7" t="str">
        <f>IF(V93&gt;0,J93," ")</f>
        <v xml:space="preserve"> </v>
      </c>
      <c r="Y93" s="11" t="str">
        <f>IF((U93+V93)&gt;0,IF(V93&lt;S93,(S93-V93)*(1-M93)," ")," ")</f>
        <v xml:space="preserve"> </v>
      </c>
      <c r="Z93" s="11" t="str">
        <f>IF((U93+V93)&gt;0,IF(V93&gt;S93,(V93-S93)*(1-M93)," ")," ")</f>
        <v xml:space="preserve"> </v>
      </c>
      <c r="AA93" s="22"/>
    </row>
    <row r="94" spans="1:27" x14ac:dyDescent="0.2">
      <c r="A94" s="116"/>
      <c r="B94" s="42"/>
      <c r="C94" s="75"/>
      <c r="D94" s="46"/>
      <c r="E94" s="44"/>
      <c r="F94" s="7"/>
      <c r="G94" s="7"/>
      <c r="H94" s="13">
        <f>H$90</f>
        <v>0.25</v>
      </c>
      <c r="I94" s="7" t="str">
        <f>IF(E94&gt;0,MIN(E94*H94,G94)," ")</f>
        <v xml:space="preserve"> </v>
      </c>
      <c r="J94" s="7" t="str">
        <f>IF(E94&gt;0,F94+I94," ")</f>
        <v xml:space="preserve"> </v>
      </c>
      <c r="K94" s="7" t="str">
        <f>IF(E94&gt;0,E94-J94," ")</f>
        <v xml:space="preserve"> </v>
      </c>
      <c r="L94" s="7"/>
      <c r="M94" s="29">
        <v>0</v>
      </c>
      <c r="N94" s="7"/>
      <c r="O94" s="11"/>
      <c r="P94" s="125"/>
      <c r="Q94" s="11"/>
      <c r="R94" s="11" t="str">
        <f>IF(E94&gt;0,MIN(E94*R$4*(1-M94),[3]Admin!$G$8*(1-M94))," ")</f>
        <v xml:space="preserve"> </v>
      </c>
      <c r="S94" s="11" t="str">
        <f>IF(E94&gt;0,E94-R94," ")</f>
        <v xml:space="preserve"> </v>
      </c>
      <c r="T94" s="11"/>
      <c r="U94" s="42"/>
      <c r="V94" s="44"/>
      <c r="W94" s="7" t="str">
        <f>IF(V94&gt;0,E94," ")</f>
        <v xml:space="preserve"> </v>
      </c>
      <c r="X94" s="7" t="str">
        <f>IF(V94&gt;0,J94," ")</f>
        <v xml:space="preserve"> </v>
      </c>
      <c r="Y94" s="11" t="str">
        <f>IF((U94+V94)&gt;0,IF(V94&lt;S94,(S94-V94)*(1-M94)," ")," ")</f>
        <v xml:space="preserve"> </v>
      </c>
      <c r="Z94" s="11" t="str">
        <f>IF((U94+V94)&gt;0,IF(V94&gt;S94,(V94-S94)*(1-M94)," ")," ")</f>
        <v xml:space="preserve"> </v>
      </c>
      <c r="AA94" s="22"/>
    </row>
    <row r="95" spans="1:27" x14ac:dyDescent="0.2">
      <c r="A95" s="116"/>
      <c r="B95" s="42"/>
      <c r="C95" s="75"/>
      <c r="D95" s="46"/>
      <c r="E95" s="44"/>
      <c r="F95" s="7"/>
      <c r="G95" s="7"/>
      <c r="H95" s="13">
        <f>H$90</f>
        <v>0.25</v>
      </c>
      <c r="I95" s="7" t="str">
        <f>IF(E95&gt;0,MIN(E95*H95,G95)," ")</f>
        <v xml:space="preserve"> </v>
      </c>
      <c r="J95" s="7" t="str">
        <f>IF(E95&gt;0,F95+I95," ")</f>
        <v xml:space="preserve"> </v>
      </c>
      <c r="K95" s="7" t="str">
        <f>IF(E95&gt;0,E95-J95," ")</f>
        <v xml:space="preserve"> </v>
      </c>
      <c r="L95" s="7"/>
      <c r="M95" s="29">
        <v>0</v>
      </c>
      <c r="N95" s="7"/>
      <c r="O95" s="11"/>
      <c r="P95" s="125"/>
      <c r="Q95" s="11"/>
      <c r="R95" s="11" t="str">
        <f>IF(E95&gt;0,MIN(E95*R$4*(1-M95),[3]Admin!$G$8*(1-M95))," ")</f>
        <v xml:space="preserve"> </v>
      </c>
      <c r="S95" s="11" t="str">
        <f>IF(E95&gt;0,E95-R95," ")</f>
        <v xml:space="preserve"> </v>
      </c>
      <c r="T95" s="11"/>
      <c r="U95" s="42"/>
      <c r="V95" s="44"/>
      <c r="W95" s="7" t="str">
        <f>IF(V95&gt;0,E95," ")</f>
        <v xml:space="preserve"> </v>
      </c>
      <c r="X95" s="7" t="str">
        <f>IF(V95&gt;0,J95," ")</f>
        <v xml:space="preserve"> </v>
      </c>
      <c r="Y95" s="11" t="str">
        <f>IF((U95+V95)&gt;0,IF(V95&lt;S95,(S95-V95)*(1-M95)," ")," ")</f>
        <v xml:space="preserve"> </v>
      </c>
      <c r="Z95" s="11" t="str">
        <f>IF((U95+V95)&gt;0,IF(V95&gt;S95,(V95-S95)*(1-M95)," ")," ")</f>
        <v xml:space="preserve"> </v>
      </c>
      <c r="AA95" s="22"/>
    </row>
    <row r="96" spans="1:27" ht="12" customHeight="1" x14ac:dyDescent="0.2">
      <c r="A96" s="116"/>
      <c r="B96" s="173" t="str">
        <f>B43</f>
        <v>Motor Vehicles - costing under £</v>
      </c>
      <c r="C96" s="173"/>
      <c r="D96" s="132">
        <f>D43</f>
        <v>12000</v>
      </c>
      <c r="E96" s="7"/>
      <c r="F96" s="7"/>
      <c r="G96" s="7"/>
      <c r="H96" s="13"/>
      <c r="I96" s="7"/>
      <c r="J96" s="7"/>
      <c r="K96" s="7"/>
      <c r="L96" s="7"/>
      <c r="M96" s="13"/>
      <c r="N96" s="7"/>
      <c r="O96" s="11"/>
      <c r="P96" s="125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2">
      <c r="A97" s="116"/>
      <c r="B97" s="42"/>
      <c r="C97" s="75"/>
      <c r="D97" s="46"/>
      <c r="E97" s="44"/>
      <c r="F97" s="7"/>
      <c r="G97" s="7"/>
      <c r="H97" s="13">
        <f t="shared" ref="H97:H107" si="9">H$90</f>
        <v>0.25</v>
      </c>
      <c r="I97" s="7" t="str">
        <f t="shared" ref="I97:I107" si="10">IF(E97&gt;0,MIN(E97*H97,G97)," ")</f>
        <v xml:space="preserve"> </v>
      </c>
      <c r="J97" s="7" t="str">
        <f t="shared" ref="J97:J107" si="11">IF(E97&gt;0,F97+I97," ")</f>
        <v xml:space="preserve"> </v>
      </c>
      <c r="K97" s="7" t="str">
        <f t="shared" ref="K97:K107" si="12">IF(E97&gt;0,E97-J97," ")</f>
        <v xml:space="preserve"> </v>
      </c>
      <c r="L97" s="7"/>
      <c r="M97" s="29">
        <v>0</v>
      </c>
      <c r="N97" s="7"/>
      <c r="O97" s="11"/>
      <c r="P97" s="125"/>
      <c r="Q97" s="11"/>
      <c r="R97" s="11" t="str">
        <f>IF(E97&gt;0,MIN(E97*R$4*(1-M97),[3]Admin!$G$8*(1-M97)),"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13">IF(V97&gt;0,E97," ")</f>
        <v xml:space="preserve"> </v>
      </c>
      <c r="X97" s="7" t="str">
        <f t="shared" ref="X97:X107" si="14">IF(V97&gt;0,J97," ")</f>
        <v xml:space="preserve"> </v>
      </c>
      <c r="Y97" s="11" t="str">
        <f t="shared" ref="Y97:Y107" si="15">IF((U97+V97)&gt;0,IF(V97&lt;S97,(S97-V97)*(1-M97)," ")," ")</f>
        <v xml:space="preserve"> </v>
      </c>
      <c r="Z97" s="11" t="str">
        <f t="shared" ref="Z97:Z107" si="16">IF((U97+V97)&gt;0,IF(V97&gt;S97,(V97-S97)*(1-M97)," ")," ")</f>
        <v xml:space="preserve"> </v>
      </c>
      <c r="AA97" s="22"/>
    </row>
    <row r="98" spans="1:27" x14ac:dyDescent="0.2">
      <c r="A98" s="116"/>
      <c r="B98" s="42"/>
      <c r="C98" s="75"/>
      <c r="D98" s="46"/>
      <c r="E98" s="44"/>
      <c r="F98" s="7"/>
      <c r="G98" s="7"/>
      <c r="H98" s="13">
        <f t="shared" si="9"/>
        <v>0.25</v>
      </c>
      <c r="I98" s="7" t="str">
        <f t="shared" si="10"/>
        <v xml:space="preserve"> </v>
      </c>
      <c r="J98" s="7" t="str">
        <f t="shared" si="11"/>
        <v xml:space="preserve"> </v>
      </c>
      <c r="K98" s="7" t="str">
        <f t="shared" si="12"/>
        <v xml:space="preserve"> </v>
      </c>
      <c r="L98" s="7"/>
      <c r="M98" s="29">
        <v>0</v>
      </c>
      <c r="N98" s="7"/>
      <c r="O98" s="11"/>
      <c r="P98" s="125"/>
      <c r="Q98" s="11"/>
      <c r="R98" s="11" t="str">
        <f>IF(E98&gt;0,MIN(E98*R$4*(1-M98),[3]Admin!$G$8*(1-M98)),"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13"/>
        <v xml:space="preserve"> </v>
      </c>
      <c r="X98" s="7" t="str">
        <f t="shared" si="14"/>
        <v xml:space="preserve"> </v>
      </c>
      <c r="Y98" s="11" t="str">
        <f t="shared" si="15"/>
        <v xml:space="preserve"> </v>
      </c>
      <c r="Z98" s="11" t="str">
        <f t="shared" si="16"/>
        <v xml:space="preserve"> </v>
      </c>
      <c r="AA98" s="22"/>
    </row>
    <row r="99" spans="1:27" x14ac:dyDescent="0.2">
      <c r="A99" s="116"/>
      <c r="B99" s="42"/>
      <c r="C99" s="75"/>
      <c r="D99" s="46"/>
      <c r="E99" s="44"/>
      <c r="F99" s="7"/>
      <c r="G99" s="7"/>
      <c r="H99" s="13">
        <f t="shared" si="9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125"/>
      <c r="Q99" s="11"/>
      <c r="R99" s="11" t="str">
        <f>IF(E99&gt;0,MIN(E99*R$4*(1-M99),[3]Admin!$G$8*(1-M99)),"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2">
      <c r="A100" s="116"/>
      <c r="B100" s="42"/>
      <c r="C100" s="75"/>
      <c r="D100" s="46"/>
      <c r="E100" s="44"/>
      <c r="F100" s="7"/>
      <c r="G100" s="7"/>
      <c r="H100" s="13">
        <f t="shared" si="9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125"/>
      <c r="Q100" s="11"/>
      <c r="R100" s="11" t="str">
        <f>IF(E100&gt;0,MIN(E100*R$4*(1-M100),[3]Admin!$G$8*(1-M100)),"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2">
      <c r="A101" s="116"/>
      <c r="B101" s="42"/>
      <c r="C101" s="75"/>
      <c r="D101" s="46"/>
      <c r="E101" s="44"/>
      <c r="F101" s="7"/>
      <c r="G101" s="7"/>
      <c r="H101" s="13">
        <f t="shared" si="9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125"/>
      <c r="Q101" s="11"/>
      <c r="R101" s="11" t="str">
        <f>IF(E101&gt;0,MIN(E101*R$4*(1-M101),[3]Admin!$G$8*(1-M101)),"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2">
      <c r="A102" s="116"/>
      <c r="B102" s="149" t="s">
        <v>54</v>
      </c>
      <c r="C102" s="149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5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2">
      <c r="A103" s="116"/>
      <c r="B103" s="42"/>
      <c r="C103" s="75"/>
      <c r="D103" s="46"/>
      <c r="E103" s="44"/>
      <c r="F103" s="7"/>
      <c r="G103" s="7"/>
      <c r="H103" s="13">
        <f t="shared" si="9"/>
        <v>0.25</v>
      </c>
      <c r="I103" s="7" t="str">
        <f t="shared" si="10"/>
        <v xml:space="preserve"> </v>
      </c>
      <c r="J103" s="7" t="str">
        <f t="shared" si="11"/>
        <v xml:space="preserve"> </v>
      </c>
      <c r="K103" s="7" t="str">
        <f t="shared" si="12"/>
        <v xml:space="preserve"> </v>
      </c>
      <c r="L103" s="7"/>
      <c r="M103" s="29">
        <v>0</v>
      </c>
      <c r="N103" s="7"/>
      <c r="O103" s="11"/>
      <c r="P103" s="13">
        <f>P$4</f>
        <v>1</v>
      </c>
      <c r="Q103" s="11" t="str">
        <f>IF(E103&gt;0,E103*P103,"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13"/>
        <v xml:space="preserve"> </v>
      </c>
      <c r="X103" s="7" t="str">
        <f t="shared" si="14"/>
        <v xml:space="preserve"> </v>
      </c>
      <c r="Y103" s="11" t="str">
        <f t="shared" si="15"/>
        <v xml:space="preserve"> </v>
      </c>
      <c r="Z103" s="11" t="str">
        <f t="shared" si="16"/>
        <v xml:space="preserve"> </v>
      </c>
      <c r="AA103" s="22"/>
    </row>
    <row r="104" spans="1:27" x14ac:dyDescent="0.2">
      <c r="A104" s="116"/>
      <c r="B104" s="42"/>
      <c r="C104" s="75"/>
      <c r="D104" s="46"/>
      <c r="E104" s="44"/>
      <c r="F104" s="7"/>
      <c r="G104" s="7"/>
      <c r="H104" s="13">
        <f t="shared" si="9"/>
        <v>0.25</v>
      </c>
      <c r="I104" s="7" t="str">
        <f t="shared" si="10"/>
        <v xml:space="preserve"> </v>
      </c>
      <c r="J104" s="7" t="str">
        <f t="shared" si="11"/>
        <v xml:space="preserve"> </v>
      </c>
      <c r="K104" s="7" t="str">
        <f t="shared" si="12"/>
        <v xml:space="preserve"> </v>
      </c>
      <c r="L104" s="7"/>
      <c r="M104" s="29">
        <v>0</v>
      </c>
      <c r="N104" s="7"/>
      <c r="O104" s="11"/>
      <c r="P104" s="13">
        <f>P$4</f>
        <v>1</v>
      </c>
      <c r="Q104" s="11" t="str">
        <f>IF(E104&gt;0,E104*P104,"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13"/>
        <v xml:space="preserve"> </v>
      </c>
      <c r="X104" s="7" t="str">
        <f t="shared" si="14"/>
        <v xml:space="preserve"> </v>
      </c>
      <c r="Y104" s="11" t="str">
        <f t="shared" si="15"/>
        <v xml:space="preserve"> </v>
      </c>
      <c r="Z104" s="11" t="str">
        <f t="shared" si="16"/>
        <v xml:space="preserve"> </v>
      </c>
      <c r="AA104" s="22"/>
    </row>
    <row r="105" spans="1:27" x14ac:dyDescent="0.2">
      <c r="A105" s="116"/>
      <c r="B105" s="42"/>
      <c r="C105" s="75"/>
      <c r="D105" s="46"/>
      <c r="E105" s="44"/>
      <c r="F105" s="7"/>
      <c r="G105" s="7"/>
      <c r="H105" s="13">
        <f t="shared" si="9"/>
        <v>0.25</v>
      </c>
      <c r="I105" s="7" t="str">
        <f t="shared" si="10"/>
        <v xml:space="preserve"> </v>
      </c>
      <c r="J105" s="7" t="str">
        <f t="shared" si="11"/>
        <v xml:space="preserve"> </v>
      </c>
      <c r="K105" s="7" t="str">
        <f t="shared" si="12"/>
        <v xml:space="preserve"> </v>
      </c>
      <c r="L105" s="7"/>
      <c r="M105" s="29">
        <v>0</v>
      </c>
      <c r="N105" s="7"/>
      <c r="O105" s="11"/>
      <c r="P105" s="13">
        <f>P$4</f>
        <v>1</v>
      </c>
      <c r="Q105" s="11" t="str">
        <f>IF(E105&gt;0,E105*P105,"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13"/>
        <v xml:space="preserve"> </v>
      </c>
      <c r="X105" s="7" t="str">
        <f t="shared" si="14"/>
        <v xml:space="preserve"> </v>
      </c>
      <c r="Y105" s="11" t="str">
        <f t="shared" si="15"/>
        <v xml:space="preserve"> </v>
      </c>
      <c r="Z105" s="11" t="str">
        <f t="shared" si="16"/>
        <v xml:space="preserve"> </v>
      </c>
      <c r="AA105" s="22"/>
    </row>
    <row r="106" spans="1:27" x14ac:dyDescent="0.2">
      <c r="A106" s="116"/>
      <c r="B106" s="42"/>
      <c r="C106" s="75"/>
      <c r="D106" s="46"/>
      <c r="E106" s="44"/>
      <c r="F106" s="7"/>
      <c r="G106" s="7"/>
      <c r="H106" s="13">
        <f t="shared" si="9"/>
        <v>0.25</v>
      </c>
      <c r="I106" s="7" t="str">
        <f t="shared" si="10"/>
        <v xml:space="preserve"> </v>
      </c>
      <c r="J106" s="7" t="str">
        <f t="shared" si="11"/>
        <v xml:space="preserve"> </v>
      </c>
      <c r="K106" s="7" t="str">
        <f t="shared" si="12"/>
        <v xml:space="preserve"> </v>
      </c>
      <c r="L106" s="7"/>
      <c r="M106" s="29">
        <v>0</v>
      </c>
      <c r="N106" s="7"/>
      <c r="O106" s="11"/>
      <c r="P106" s="13">
        <f>P$4</f>
        <v>1</v>
      </c>
      <c r="Q106" s="11" t="str">
        <f>IF(E106&gt;0,E106*P106,"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13"/>
        <v xml:space="preserve"> </v>
      </c>
      <c r="X106" s="7" t="str">
        <f t="shared" si="14"/>
        <v xml:space="preserve"> </v>
      </c>
      <c r="Y106" s="11" t="str">
        <f t="shared" si="15"/>
        <v xml:space="preserve"> </v>
      </c>
      <c r="Z106" s="11" t="str">
        <f t="shared" si="16"/>
        <v xml:space="preserve"> </v>
      </c>
      <c r="AA106" s="22"/>
    </row>
    <row r="107" spans="1:27" x14ac:dyDescent="0.2">
      <c r="A107" s="116"/>
      <c r="B107" s="42"/>
      <c r="C107" s="75"/>
      <c r="D107" s="46"/>
      <c r="E107" s="129"/>
      <c r="F107" s="7"/>
      <c r="G107" s="7"/>
      <c r="H107" s="13">
        <f t="shared" si="9"/>
        <v>0.25</v>
      </c>
      <c r="I107" s="7" t="str">
        <f t="shared" si="10"/>
        <v xml:space="preserve"> </v>
      </c>
      <c r="J107" s="7" t="str">
        <f t="shared" si="11"/>
        <v xml:space="preserve"> </v>
      </c>
      <c r="K107" s="7" t="str">
        <f t="shared" si="12"/>
        <v xml:space="preserve"> </v>
      </c>
      <c r="L107" s="7"/>
      <c r="M107" s="29">
        <v>0</v>
      </c>
      <c r="N107" s="7"/>
      <c r="O107" s="11"/>
      <c r="P107" s="13">
        <f>P$4</f>
        <v>1</v>
      </c>
      <c r="Q107" s="11" t="str">
        <f>IF(E107&gt;0,E107*P107,"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129"/>
      <c r="W107" s="7" t="str">
        <f t="shared" si="13"/>
        <v xml:space="preserve"> </v>
      </c>
      <c r="X107" s="7" t="str">
        <f t="shared" si="14"/>
        <v xml:space="preserve"> </v>
      </c>
      <c r="Y107" s="11" t="str">
        <f t="shared" si="15"/>
        <v xml:space="preserve"> </v>
      </c>
      <c r="Z107" s="11" t="str">
        <f t="shared" si="16"/>
        <v xml:space="preserve"> </v>
      </c>
      <c r="AA107" s="22"/>
    </row>
    <row r="108" spans="1:27" x14ac:dyDescent="0.2">
      <c r="A108" s="116"/>
      <c r="B108" s="144" t="s">
        <v>16</v>
      </c>
      <c r="C108" s="145"/>
      <c r="D108" s="146"/>
      <c r="E108" s="17">
        <f>SUM(E91:E107)</f>
        <v>0</v>
      </c>
      <c r="F108" s="17">
        <f>SUM(F91:F107)</f>
        <v>0</v>
      </c>
      <c r="G108" s="17">
        <f>SUM(G91:G107)</f>
        <v>0</v>
      </c>
      <c r="H108" s="13"/>
      <c r="I108" s="17">
        <f>SUM(I91:I107)</f>
        <v>0</v>
      </c>
      <c r="J108" s="17">
        <f>SUM(J91:J107)</f>
        <v>0</v>
      </c>
      <c r="K108" s="17">
        <f>SUM(K91:K107)</f>
        <v>0</v>
      </c>
      <c r="L108" s="7"/>
      <c r="M108" s="13"/>
      <c r="N108" s="7"/>
      <c r="O108" s="17">
        <f>SUM(O91:O107)</f>
        <v>0</v>
      </c>
      <c r="P108" s="32"/>
      <c r="Q108" s="17">
        <f>SUM(Q91:Q107)</f>
        <v>0</v>
      </c>
      <c r="R108" s="17">
        <f>SUM(R91:R107)</f>
        <v>0</v>
      </c>
      <c r="S108" s="17">
        <f>SUM(S91:S107)</f>
        <v>0</v>
      </c>
      <c r="T108" s="11"/>
      <c r="U108" s="12"/>
      <c r="V108" s="17">
        <f>SUM(V91:V107)</f>
        <v>0</v>
      </c>
      <c r="W108" s="17">
        <f>SUM(W91:W107)</f>
        <v>0</v>
      </c>
      <c r="X108" s="17">
        <f>SUM(X91:X107)</f>
        <v>0</v>
      </c>
      <c r="Y108" s="17">
        <f>SUM(Y91:Y107)</f>
        <v>0</v>
      </c>
      <c r="Z108" s="17">
        <f>SUM(Z91:Z107)</f>
        <v>0</v>
      </c>
      <c r="AA108" s="22"/>
    </row>
    <row r="109" spans="1:27" ht="9" customHeight="1" thickBot="1" x14ac:dyDescent="0.25">
      <c r="A109" s="116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5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25">
      <c r="A110" s="116"/>
      <c r="B110" s="170" t="str">
        <f>B59</f>
        <v xml:space="preserve">NEW FIXED ASSETS Bought AFTER </v>
      </c>
      <c r="C110" s="171"/>
      <c r="D110" s="131">
        <f>D59</f>
        <v>40274</v>
      </c>
      <c r="E110" s="19">
        <f>E64+E72+E80+E88+E108</f>
        <v>0</v>
      </c>
      <c r="F110" s="19">
        <f>F64+F72+F80+F88+F108</f>
        <v>0</v>
      </c>
      <c r="G110" s="19">
        <f>G64+G72+G80+G88+G108</f>
        <v>0</v>
      </c>
      <c r="H110" s="13"/>
      <c r="I110" s="19">
        <f>I64+I72+I80+I88+I108</f>
        <v>0</v>
      </c>
      <c r="J110" s="19">
        <f>J64+J72+J80+J88+J108</f>
        <v>0</v>
      </c>
      <c r="K110" s="19">
        <f>K64+K72+K80+K88+K108</f>
        <v>0</v>
      </c>
      <c r="L110" s="7"/>
      <c r="M110" s="13"/>
      <c r="N110" s="7"/>
      <c r="O110" s="19">
        <f>O64+O72+O80+O88+O108</f>
        <v>0</v>
      </c>
      <c r="P110" s="32"/>
      <c r="Q110" s="19">
        <f>Q64+Q72+Q80+Q88+Q108</f>
        <v>0</v>
      </c>
      <c r="R110" s="19">
        <f>R64+R72+R80+R88+R108</f>
        <v>0</v>
      </c>
      <c r="S110" s="19">
        <f>S64+S72+S80+S88+S108</f>
        <v>0</v>
      </c>
      <c r="T110" s="11"/>
      <c r="U110" s="12"/>
      <c r="V110" s="19">
        <f>V64+V72+V80+V88+V108</f>
        <v>0</v>
      </c>
      <c r="W110" s="19">
        <f>W64+W72+W80+W88+W108</f>
        <v>0</v>
      </c>
      <c r="X110" s="19">
        <f>X64+X72+X80+X88+X108</f>
        <v>0</v>
      </c>
      <c r="Y110" s="19">
        <f>Y64+Y72+Y80+Y88+Y108</f>
        <v>0</v>
      </c>
      <c r="Z110" s="19">
        <f>Z64+Z72+Z80+Z88+Z108</f>
        <v>0</v>
      </c>
      <c r="AA110" s="22"/>
    </row>
    <row r="111" spans="1:27" ht="7.5" customHeight="1" thickBot="1" x14ac:dyDescent="0.25">
      <c r="A111" s="117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27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6">
    <mergeCell ref="B110:C110"/>
    <mergeCell ref="S2:S3"/>
    <mergeCell ref="B6:C6"/>
    <mergeCell ref="B59:C59"/>
    <mergeCell ref="B57:C57"/>
    <mergeCell ref="B96:C96"/>
    <mergeCell ref="B29:C29"/>
    <mergeCell ref="B35:D35"/>
    <mergeCell ref="B80:D80"/>
    <mergeCell ref="B49:C49"/>
    <mergeCell ref="B11:D11"/>
    <mergeCell ref="B19:D19"/>
    <mergeCell ref="B1:B4"/>
    <mergeCell ref="N1:N4"/>
    <mergeCell ref="J2:J3"/>
    <mergeCell ref="K2:K3"/>
    <mergeCell ref="C1:D1"/>
    <mergeCell ref="I2:I4"/>
    <mergeCell ref="L1:L4"/>
    <mergeCell ref="Q2:Q4"/>
    <mergeCell ref="O2:O3"/>
    <mergeCell ref="Y2:Y4"/>
    <mergeCell ref="T1:T4"/>
    <mergeCell ref="X2:X4"/>
    <mergeCell ref="V2:V4"/>
    <mergeCell ref="W2:W4"/>
    <mergeCell ref="R2:R3"/>
    <mergeCell ref="P1:P3"/>
    <mergeCell ref="F59:G60"/>
    <mergeCell ref="B55:D55"/>
    <mergeCell ref="B60:C60"/>
    <mergeCell ref="B64:D64"/>
    <mergeCell ref="B66:C66"/>
    <mergeCell ref="Z2:Z4"/>
    <mergeCell ref="U1:U4"/>
    <mergeCell ref="C2:C4"/>
    <mergeCell ref="D2:D4"/>
    <mergeCell ref="E2:E4"/>
    <mergeCell ref="B102:C102"/>
    <mergeCell ref="B27:D27"/>
    <mergeCell ref="B88:D88"/>
    <mergeCell ref="B90:C90"/>
    <mergeCell ref="B72:D72"/>
    <mergeCell ref="B74:C74"/>
    <mergeCell ref="B82:C82"/>
    <mergeCell ref="B43:C43"/>
    <mergeCell ref="A1:A4"/>
    <mergeCell ref="M1:M4"/>
    <mergeCell ref="H1:H4"/>
    <mergeCell ref="F2:F3"/>
    <mergeCell ref="G2:G3"/>
    <mergeCell ref="B108:D108"/>
    <mergeCell ref="B37:C37"/>
    <mergeCell ref="B7:C7"/>
    <mergeCell ref="B13:C13"/>
    <mergeCell ref="B21:C21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RowHeight="12" x14ac:dyDescent="0.2"/>
  <cols>
    <col min="1" max="1" width="1.7109375" style="120" customWidth="1"/>
    <col min="2" max="2" width="27.140625" style="120" bestFit="1" customWidth="1"/>
    <col min="3" max="3" width="9.140625" style="120"/>
    <col min="4" max="4" width="3.7109375" style="120" customWidth="1"/>
    <col min="5" max="5" width="11.5703125" style="120" customWidth="1"/>
    <col min="6" max="6" width="5.42578125" style="120" customWidth="1"/>
    <col min="7" max="9" width="9.140625" style="120"/>
    <col min="10" max="10" width="6.5703125" style="120" customWidth="1"/>
    <col min="11" max="11" width="11.7109375" style="120" customWidth="1"/>
    <col min="12" max="12" width="2.7109375" style="120" customWidth="1"/>
    <col min="13" max="14" width="9.7109375" style="120" customWidth="1"/>
    <col min="15" max="15" width="1.5703125" style="120" customWidth="1"/>
    <col min="16" max="16384" width="9.140625" style="120"/>
  </cols>
  <sheetData>
    <row r="1" spans="1:24" s="5" customFormat="1" ht="9" customHeight="1" x14ac:dyDescent="0.2">
      <c r="A1" s="194"/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4"/>
      <c r="B2" s="47"/>
      <c r="C2" s="48"/>
      <c r="D2" s="49"/>
      <c r="E2" s="179" t="s">
        <v>18</v>
      </c>
      <c r="F2" s="180"/>
      <c r="G2" s="181"/>
      <c r="H2" s="182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4"/>
      <c r="B3" s="47"/>
      <c r="C3" s="48"/>
      <c r="D3" s="49"/>
      <c r="E3" s="52"/>
      <c r="F3" s="52"/>
      <c r="G3" s="118"/>
      <c r="H3" s="118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4"/>
      <c r="B4" s="122" t="s">
        <v>65</v>
      </c>
      <c r="C4" s="48"/>
      <c r="D4" s="49"/>
      <c r="E4" s="123" t="s">
        <v>3</v>
      </c>
      <c r="F4" s="50"/>
      <c r="G4" s="191" t="s">
        <v>52</v>
      </c>
      <c r="H4" s="192"/>
      <c r="I4" s="193"/>
      <c r="J4" s="50"/>
      <c r="K4" s="123" t="s">
        <v>27</v>
      </c>
      <c r="L4" s="50"/>
      <c r="M4" s="188" t="s">
        <v>53</v>
      </c>
      <c r="N4" s="189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4"/>
      <c r="B5" s="47" t="s">
        <v>19</v>
      </c>
      <c r="C5" s="48"/>
      <c r="D5" s="49"/>
      <c r="E5" s="50"/>
      <c r="F5" s="50"/>
      <c r="G5" s="47" t="s">
        <v>21</v>
      </c>
      <c r="H5" s="48"/>
      <c r="I5" s="49"/>
      <c r="J5" s="50"/>
      <c r="K5" s="50"/>
      <c r="L5" s="50"/>
      <c r="M5" s="189"/>
      <c r="N5" s="189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4"/>
      <c r="B6" s="185" t="s">
        <v>12</v>
      </c>
      <c r="C6" s="186"/>
      <c r="D6" s="187"/>
      <c r="E6" s="53">
        <f>Schedule!E64</f>
        <v>0</v>
      </c>
      <c r="F6" s="50"/>
      <c r="G6" s="185" t="s">
        <v>22</v>
      </c>
      <c r="H6" s="186"/>
      <c r="I6" s="186"/>
      <c r="J6" s="196"/>
      <c r="K6" s="53">
        <f>Schedule!V11+Schedule!V64</f>
        <v>0</v>
      </c>
      <c r="L6" s="50"/>
      <c r="M6" s="189"/>
      <c r="N6" s="189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4"/>
      <c r="B7" s="185" t="s">
        <v>13</v>
      </c>
      <c r="C7" s="186"/>
      <c r="D7" s="187"/>
      <c r="E7" s="53">
        <f>Schedule!E72</f>
        <v>0</v>
      </c>
      <c r="F7" s="50"/>
      <c r="G7" s="185" t="s">
        <v>23</v>
      </c>
      <c r="H7" s="186"/>
      <c r="I7" s="186"/>
      <c r="J7" s="196"/>
      <c r="K7" s="53">
        <f>Schedule!V19+Schedule!V72</f>
        <v>0</v>
      </c>
      <c r="L7" s="50"/>
      <c r="M7" s="189"/>
      <c r="N7" s="189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4"/>
      <c r="B8" s="185" t="s">
        <v>14</v>
      </c>
      <c r="C8" s="186"/>
      <c r="D8" s="187"/>
      <c r="E8" s="53">
        <f>Schedule!E80</f>
        <v>0</v>
      </c>
      <c r="F8" s="50"/>
      <c r="G8" s="185" t="s">
        <v>24</v>
      </c>
      <c r="H8" s="186"/>
      <c r="I8" s="186"/>
      <c r="J8" s="196"/>
      <c r="K8" s="53">
        <f>Schedule!V27+Schedule!V80</f>
        <v>0</v>
      </c>
      <c r="L8" s="50"/>
      <c r="M8" s="189"/>
      <c r="N8" s="189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4"/>
      <c r="B9" s="185" t="s">
        <v>15</v>
      </c>
      <c r="C9" s="186"/>
      <c r="D9" s="187"/>
      <c r="E9" s="53">
        <f>Schedule!E88</f>
        <v>0</v>
      </c>
      <c r="F9" s="50"/>
      <c r="G9" s="185" t="s">
        <v>25</v>
      </c>
      <c r="H9" s="186"/>
      <c r="I9" s="186"/>
      <c r="J9" s="196"/>
      <c r="K9" s="53">
        <f>Schedule!V35+Schedule!V88</f>
        <v>0</v>
      </c>
      <c r="L9" s="50"/>
      <c r="M9" s="189"/>
      <c r="N9" s="189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4"/>
      <c r="B10" s="185" t="s">
        <v>16</v>
      </c>
      <c r="C10" s="186"/>
      <c r="D10" s="187"/>
      <c r="E10" s="53">
        <f>Schedule!E108</f>
        <v>0</v>
      </c>
      <c r="F10" s="50"/>
      <c r="G10" s="185" t="s">
        <v>26</v>
      </c>
      <c r="H10" s="186"/>
      <c r="I10" s="186"/>
      <c r="J10" s="196"/>
      <c r="K10" s="53">
        <f>Schedule!V55+Schedule!V108</f>
        <v>0</v>
      </c>
      <c r="L10" s="50"/>
      <c r="M10" s="189"/>
      <c r="N10" s="189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4"/>
      <c r="B11" s="183" t="s">
        <v>20</v>
      </c>
      <c r="C11" s="183"/>
      <c r="D11" s="184"/>
      <c r="E11" s="54">
        <f>SUM(E6:E10)</f>
        <v>0</v>
      </c>
      <c r="F11" s="50"/>
      <c r="G11" s="177" t="s">
        <v>20</v>
      </c>
      <c r="H11" s="177"/>
      <c r="I11" s="177"/>
      <c r="J11" s="178"/>
      <c r="K11" s="54">
        <f>SUM(K6:K10)</f>
        <v>0</v>
      </c>
      <c r="L11" s="50"/>
      <c r="M11" s="189"/>
      <c r="N11" s="189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89"/>
      <c r="N12" s="189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4"/>
      <c r="B13" s="183" t="s">
        <v>66</v>
      </c>
      <c r="C13" s="183"/>
      <c r="D13" s="184"/>
      <c r="E13" s="133">
        <f>[1]Mar11!$AB$2</f>
        <v>0</v>
      </c>
      <c r="F13" s="50"/>
      <c r="G13" s="177" t="s">
        <v>28</v>
      </c>
      <c r="H13" s="177"/>
      <c r="I13" s="177"/>
      <c r="J13" s="178"/>
      <c r="K13" s="133">
        <f>[2]Mar11!$V$2</f>
        <v>0</v>
      </c>
      <c r="L13" s="50"/>
      <c r="M13" s="190"/>
      <c r="N13" s="190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90"/>
      <c r="N14" s="190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4"/>
      <c r="B15" s="174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75"/>
      <c r="D15" s="176"/>
      <c r="E15" s="121">
        <f>E13-E11</f>
        <v>0</v>
      </c>
      <c r="F15" s="50"/>
      <c r="G15" s="174" t="str">
        <f>IF(K15&gt;0,"Sales exceed Assets listed on Schedule",IF(K15&lt;0,"Assets listed on Schedule exceed Sales values","Sales reconcile with Fixed asset Schedule"))</f>
        <v>Sales reconcile with Fixed asset Schedule</v>
      </c>
      <c r="H15" s="175"/>
      <c r="I15" s="175"/>
      <c r="J15" s="176"/>
      <c r="K15" s="121">
        <f>K13-K11</f>
        <v>0</v>
      </c>
      <c r="L15" s="50"/>
      <c r="M15" s="190"/>
      <c r="N15" s="190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9"/>
      <c r="P17" s="119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0"/>
  <sheetViews>
    <sheetView workbookViewId="0">
      <selection activeCell="C2" sqref="C2:D2"/>
    </sheetView>
  </sheetViews>
  <sheetFormatPr defaultRowHeight="12" x14ac:dyDescent="0.2"/>
  <cols>
    <col min="1" max="1" width="1.42578125" style="83" customWidth="1"/>
    <col min="2" max="2" width="10.7109375" style="99" customWidth="1"/>
    <col min="3" max="4" width="18.7109375" style="107" customWidth="1"/>
    <col min="5" max="5" width="13.85546875" style="83" customWidth="1"/>
    <col min="6" max="7" width="8.7109375" style="83" customWidth="1"/>
    <col min="8" max="8" width="6.7109375" style="91" customWidth="1"/>
    <col min="9" max="11" width="8.7109375" style="89" customWidth="1"/>
    <col min="12" max="12" width="18.7109375" style="107" customWidth="1"/>
    <col min="13" max="13" width="1.42578125" style="83" customWidth="1"/>
    <col min="14" max="16384" width="9.140625" style="83"/>
  </cols>
  <sheetData>
    <row r="1" spans="1:13" ht="6" customHeight="1" x14ac:dyDescent="0.2">
      <c r="A1" s="93"/>
      <c r="B1" s="98"/>
      <c r="C1" s="106"/>
      <c r="D1" s="106"/>
      <c r="E1" s="93"/>
      <c r="F1" s="93"/>
      <c r="G1" s="93"/>
      <c r="H1" s="95"/>
      <c r="I1" s="94"/>
      <c r="J1" s="94"/>
      <c r="K1" s="94"/>
      <c r="L1" s="106"/>
      <c r="M1" s="93"/>
    </row>
    <row r="2" spans="1:13" ht="15" customHeight="1" x14ac:dyDescent="0.2">
      <c r="A2" s="93"/>
      <c r="B2" s="81"/>
      <c r="C2" s="201" t="s">
        <v>48</v>
      </c>
      <c r="D2" s="202"/>
      <c r="E2" s="114">
        <f>SUM(E8:E14)</f>
        <v>0</v>
      </c>
      <c r="F2" s="88"/>
      <c r="G2" s="197" t="s">
        <v>49</v>
      </c>
      <c r="H2" s="198"/>
      <c r="I2" s="198"/>
      <c r="J2" s="198"/>
      <c r="K2" s="198"/>
      <c r="L2" s="90"/>
      <c r="M2" s="93"/>
    </row>
    <row r="3" spans="1:13" ht="18" customHeight="1" x14ac:dyDescent="0.2">
      <c r="A3" s="93"/>
      <c r="B3" s="102" t="s">
        <v>40</v>
      </c>
      <c r="C3" s="104"/>
      <c r="D3" s="103"/>
      <c r="E3" s="88"/>
      <c r="F3" s="88"/>
      <c r="G3" s="198"/>
      <c r="H3" s="198"/>
      <c r="I3" s="198"/>
      <c r="J3" s="198"/>
      <c r="K3" s="198"/>
      <c r="L3" s="90"/>
      <c r="M3" s="93"/>
    </row>
    <row r="4" spans="1:13" ht="9" customHeight="1" x14ac:dyDescent="0.2">
      <c r="A4" s="113"/>
      <c r="B4" s="96"/>
      <c r="C4" s="104"/>
      <c r="D4" s="104"/>
      <c r="E4" s="81"/>
      <c r="F4" s="81"/>
      <c r="G4" s="81"/>
      <c r="H4" s="90"/>
      <c r="I4" s="82"/>
      <c r="J4" s="82"/>
      <c r="K4" s="82"/>
      <c r="L4" s="108"/>
      <c r="M4" s="93"/>
    </row>
    <row r="5" spans="1:13" s="87" customFormat="1" ht="15" customHeight="1" x14ac:dyDescent="0.2">
      <c r="A5" s="110"/>
      <c r="B5" s="154" t="s">
        <v>39</v>
      </c>
      <c r="C5" s="157" t="s">
        <v>33</v>
      </c>
      <c r="D5" s="157" t="s">
        <v>37</v>
      </c>
      <c r="E5" s="199" t="s">
        <v>45</v>
      </c>
      <c r="F5" s="199" t="s">
        <v>44</v>
      </c>
      <c r="G5" s="199" t="s">
        <v>38</v>
      </c>
      <c r="H5" s="157" t="s">
        <v>35</v>
      </c>
      <c r="I5" s="199" t="s">
        <v>47</v>
      </c>
      <c r="J5" s="200"/>
      <c r="K5" s="200"/>
      <c r="L5" s="157" t="s">
        <v>46</v>
      </c>
      <c r="M5" s="101"/>
    </row>
    <row r="6" spans="1:13" s="87" customFormat="1" ht="30.75" customHeight="1" x14ac:dyDescent="0.2">
      <c r="A6" s="110"/>
      <c r="B6" s="203"/>
      <c r="C6" s="203"/>
      <c r="D6" s="203"/>
      <c r="E6" s="203"/>
      <c r="F6" s="203"/>
      <c r="G6" s="203"/>
      <c r="H6" s="203"/>
      <c r="I6" s="86" t="s">
        <v>34</v>
      </c>
      <c r="J6" s="86" t="s">
        <v>42</v>
      </c>
      <c r="K6" s="86" t="s">
        <v>36</v>
      </c>
      <c r="L6" s="203"/>
      <c r="M6" s="101"/>
    </row>
    <row r="7" spans="1:13" x14ac:dyDescent="0.2">
      <c r="A7" s="113"/>
      <c r="B7" s="96"/>
      <c r="C7" s="104"/>
      <c r="D7" s="104"/>
      <c r="E7" s="81"/>
      <c r="F7" s="81"/>
      <c r="G7" s="81"/>
      <c r="H7" s="90"/>
      <c r="I7" s="82"/>
      <c r="J7" s="82"/>
      <c r="K7" s="82"/>
      <c r="L7" s="104"/>
      <c r="M7" s="93"/>
    </row>
    <row r="8" spans="1:13" ht="15" customHeight="1" x14ac:dyDescent="0.2">
      <c r="A8" s="93"/>
      <c r="B8" s="97"/>
      <c r="C8" s="105"/>
      <c r="D8" s="105"/>
      <c r="E8" s="85"/>
      <c r="F8" s="85"/>
      <c r="G8" s="85"/>
      <c r="H8" s="92"/>
      <c r="I8" s="88" t="str">
        <f>IF(E8&gt;0,(E8+F8+G8)/H8," ")</f>
        <v xml:space="preserve"> </v>
      </c>
      <c r="J8" s="88" t="str">
        <f>IF(H8&gt;0,I8-K8," ")</f>
        <v xml:space="preserve"> </v>
      </c>
      <c r="K8" s="88" t="str">
        <f>IF(H8&gt;0,G8/H8," ")</f>
        <v xml:space="preserve"> </v>
      </c>
      <c r="L8" s="105"/>
      <c r="M8" s="93"/>
    </row>
    <row r="9" spans="1:13" x14ac:dyDescent="0.2">
      <c r="A9" s="93"/>
      <c r="B9" s="96"/>
      <c r="C9" s="104"/>
      <c r="D9" s="104"/>
      <c r="E9" s="81"/>
      <c r="F9" s="81"/>
      <c r="G9" s="81"/>
      <c r="H9" s="90"/>
      <c r="I9" s="88"/>
      <c r="J9" s="88"/>
      <c r="K9" s="88"/>
      <c r="L9" s="104"/>
      <c r="M9" s="93"/>
    </row>
    <row r="10" spans="1:13" ht="15" customHeight="1" x14ac:dyDescent="0.2">
      <c r="A10" s="93"/>
      <c r="B10" s="97"/>
      <c r="C10" s="105"/>
      <c r="D10" s="105"/>
      <c r="E10" s="85"/>
      <c r="F10" s="85"/>
      <c r="G10" s="85"/>
      <c r="H10" s="92"/>
      <c r="I10" s="88" t="str">
        <f>IF(H10&gt;0,#REF!/H10," ")</f>
        <v xml:space="preserve"> </v>
      </c>
      <c r="J10" s="88" t="str">
        <f>IF(H10&gt;0,I10-K10," ")</f>
        <v xml:space="preserve"> </v>
      </c>
      <c r="K10" s="88" t="str">
        <f>IF(H10&gt;0,G10/H10," ")</f>
        <v xml:space="preserve"> </v>
      </c>
      <c r="L10" s="105"/>
      <c r="M10" s="93"/>
    </row>
    <row r="11" spans="1:13" x14ac:dyDescent="0.2">
      <c r="A11" s="93"/>
      <c r="B11" s="96"/>
      <c r="C11" s="104"/>
      <c r="D11" s="104"/>
      <c r="E11" s="81"/>
      <c r="F11" s="81"/>
      <c r="G11" s="81"/>
      <c r="H11" s="90"/>
      <c r="I11" s="88"/>
      <c r="J11" s="88"/>
      <c r="K11" s="88"/>
      <c r="L11" s="104"/>
      <c r="M11" s="93"/>
    </row>
    <row r="12" spans="1:13" ht="15" customHeight="1" x14ac:dyDescent="0.2">
      <c r="A12" s="93"/>
      <c r="B12" s="97"/>
      <c r="C12" s="105"/>
      <c r="D12" s="105"/>
      <c r="E12" s="85"/>
      <c r="F12" s="85"/>
      <c r="G12" s="85"/>
      <c r="H12" s="92"/>
      <c r="I12" s="88" t="str">
        <f>IF(H12&gt;0,#REF!/H12," ")</f>
        <v xml:space="preserve"> </v>
      </c>
      <c r="J12" s="88" t="str">
        <f>IF(H12&gt;0,I12-K12," ")</f>
        <v xml:space="preserve"> </v>
      </c>
      <c r="K12" s="88" t="str">
        <f>IF(H12&gt;0,G12/H12," ")</f>
        <v xml:space="preserve"> </v>
      </c>
      <c r="L12" s="105"/>
      <c r="M12" s="93"/>
    </row>
    <row r="13" spans="1:13" x14ac:dyDescent="0.2">
      <c r="A13" s="93"/>
      <c r="B13" s="96"/>
      <c r="C13" s="104"/>
      <c r="D13" s="104"/>
      <c r="E13" s="81"/>
      <c r="F13" s="81"/>
      <c r="G13" s="81"/>
      <c r="H13" s="90"/>
      <c r="I13" s="88"/>
      <c r="J13" s="88"/>
      <c r="K13" s="88"/>
      <c r="L13" s="104"/>
      <c r="M13" s="93"/>
    </row>
    <row r="14" spans="1:13" ht="15" customHeight="1" x14ac:dyDescent="0.2">
      <c r="A14" s="93"/>
      <c r="B14" s="97"/>
      <c r="C14" s="105"/>
      <c r="D14" s="105"/>
      <c r="E14" s="85"/>
      <c r="F14" s="85"/>
      <c r="G14" s="85"/>
      <c r="H14" s="92"/>
      <c r="I14" s="88" t="str">
        <f>IF(H14&gt;0,#REF!/H14," ")</f>
        <v xml:space="preserve"> </v>
      </c>
      <c r="J14" s="88" t="str">
        <f>IF(H14&gt;0,I14-K14," ")</f>
        <v xml:space="preserve"> </v>
      </c>
      <c r="K14" s="88" t="str">
        <f>IF(H14&gt;0,G14/H14," ")</f>
        <v xml:space="preserve"> </v>
      </c>
      <c r="L14" s="105"/>
      <c r="M14" s="93"/>
    </row>
    <row r="15" spans="1:13" x14ac:dyDescent="0.2">
      <c r="A15" s="93"/>
      <c r="B15" s="96"/>
      <c r="C15" s="104"/>
      <c r="D15" s="104"/>
      <c r="E15" s="81"/>
      <c r="F15" s="81"/>
      <c r="G15" s="81"/>
      <c r="H15" s="90"/>
      <c r="I15" s="88"/>
      <c r="J15" s="88"/>
      <c r="K15" s="88"/>
      <c r="L15" s="104"/>
      <c r="M15" s="93"/>
    </row>
    <row r="16" spans="1:13" ht="6" customHeight="1" x14ac:dyDescent="0.2">
      <c r="A16" s="93"/>
      <c r="B16" s="98"/>
      <c r="C16" s="106"/>
      <c r="D16" s="106"/>
      <c r="E16" s="93"/>
      <c r="F16" s="93"/>
      <c r="G16" s="93"/>
      <c r="H16" s="95"/>
      <c r="I16" s="94"/>
      <c r="J16" s="94"/>
      <c r="K16" s="94"/>
      <c r="L16" s="106"/>
      <c r="M16" s="93"/>
    </row>
    <row r="17" spans="1:13" ht="19.5" customHeight="1" x14ac:dyDescent="0.2">
      <c r="A17" s="93"/>
      <c r="B17" s="102" t="s">
        <v>41</v>
      </c>
      <c r="C17" s="104"/>
      <c r="D17" s="103"/>
      <c r="E17" s="84"/>
      <c r="F17" s="84"/>
      <c r="G17" s="84"/>
      <c r="H17" s="32" t="s">
        <v>43</v>
      </c>
      <c r="I17" s="100"/>
      <c r="J17" s="100"/>
      <c r="K17" s="100"/>
      <c r="L17" s="32"/>
      <c r="M17" s="93"/>
    </row>
    <row r="18" spans="1:13" x14ac:dyDescent="0.2">
      <c r="A18" s="93"/>
      <c r="B18" s="96"/>
      <c r="C18" s="104"/>
      <c r="D18" s="104"/>
      <c r="E18" s="81"/>
      <c r="F18" s="81"/>
      <c r="G18" s="81"/>
      <c r="H18" s="90"/>
      <c r="I18" s="82"/>
      <c r="J18" s="82"/>
      <c r="K18" s="82"/>
      <c r="L18" s="104"/>
      <c r="M18" s="93"/>
    </row>
    <row r="19" spans="1:13" s="87" customFormat="1" ht="15" customHeight="1" x14ac:dyDescent="0.2">
      <c r="A19" s="110"/>
      <c r="B19" s="154" t="s">
        <v>39</v>
      </c>
      <c r="C19" s="157" t="s">
        <v>33</v>
      </c>
      <c r="D19" s="157" t="s">
        <v>37</v>
      </c>
      <c r="E19" s="199" t="s">
        <v>45</v>
      </c>
      <c r="F19" s="199" t="s">
        <v>44</v>
      </c>
      <c r="G19" s="199" t="s">
        <v>38</v>
      </c>
      <c r="H19" s="157" t="s">
        <v>35</v>
      </c>
      <c r="I19" s="199" t="s">
        <v>47</v>
      </c>
      <c r="J19" s="200"/>
      <c r="K19" s="200"/>
      <c r="L19" s="157" t="s">
        <v>46</v>
      </c>
      <c r="M19" s="101"/>
    </row>
    <row r="20" spans="1:13" s="87" customFormat="1" ht="30.75" customHeight="1" x14ac:dyDescent="0.2">
      <c r="A20" s="110"/>
      <c r="B20" s="203"/>
      <c r="C20" s="203"/>
      <c r="D20" s="203"/>
      <c r="E20" s="203"/>
      <c r="F20" s="203"/>
      <c r="G20" s="203"/>
      <c r="H20" s="203"/>
      <c r="I20" s="86" t="s">
        <v>34</v>
      </c>
      <c r="J20" s="86" t="s">
        <v>42</v>
      </c>
      <c r="K20" s="86" t="s">
        <v>36</v>
      </c>
      <c r="L20" s="203"/>
      <c r="M20" s="101"/>
    </row>
    <row r="21" spans="1:13" s="87" customFormat="1" ht="12.75" customHeight="1" x14ac:dyDescent="0.2">
      <c r="A21" s="110"/>
      <c r="B21" s="111"/>
      <c r="C21" s="111"/>
      <c r="D21" s="111"/>
      <c r="E21" s="111"/>
      <c r="F21" s="111"/>
      <c r="G21" s="111"/>
      <c r="H21" s="111"/>
      <c r="I21" s="109"/>
      <c r="J21" s="109"/>
      <c r="K21" s="109"/>
      <c r="L21" s="111"/>
      <c r="M21" s="101"/>
    </row>
    <row r="22" spans="1:13" ht="15" customHeight="1" x14ac:dyDescent="0.2">
      <c r="A22" s="93"/>
      <c r="B22" s="97"/>
      <c r="C22" s="105"/>
      <c r="D22" s="105"/>
      <c r="E22" s="85"/>
      <c r="F22" s="85"/>
      <c r="G22" s="85"/>
      <c r="H22" s="92"/>
      <c r="I22" s="88" t="str">
        <f>IF(E22&gt;0,(E22+F22+G22)/H22," ")</f>
        <v xml:space="preserve"> </v>
      </c>
      <c r="J22" s="88" t="str">
        <f>IF(H22&gt;0,I22-K22," ")</f>
        <v xml:space="preserve"> </v>
      </c>
      <c r="K22" s="88" t="str">
        <f>IF(H22&gt;0,G22/H22," ")</f>
        <v xml:space="preserve"> </v>
      </c>
      <c r="L22" s="105"/>
      <c r="M22" s="93"/>
    </row>
    <row r="23" spans="1:13" ht="12.75" customHeight="1" x14ac:dyDescent="0.2">
      <c r="A23" s="93"/>
      <c r="B23" s="96"/>
      <c r="C23" s="104"/>
      <c r="D23" s="104"/>
      <c r="E23" s="81"/>
      <c r="F23" s="81"/>
      <c r="G23" s="81"/>
      <c r="H23" s="90"/>
      <c r="I23" s="88"/>
      <c r="J23" s="88"/>
      <c r="K23" s="88"/>
      <c r="L23" s="104"/>
      <c r="M23" s="93"/>
    </row>
    <row r="24" spans="1:13" ht="15" customHeight="1" x14ac:dyDescent="0.2">
      <c r="A24" s="93"/>
      <c r="B24" s="97"/>
      <c r="C24" s="105"/>
      <c r="D24" s="105"/>
      <c r="E24" s="85"/>
      <c r="F24" s="85"/>
      <c r="G24" s="85"/>
      <c r="H24" s="92"/>
      <c r="I24" s="88" t="str">
        <f>IF(H24&gt;0,#REF!/H24," ")</f>
        <v xml:space="preserve"> </v>
      </c>
      <c r="J24" s="88" t="str">
        <f>IF(H24&gt;0,I24-K24," ")</f>
        <v xml:space="preserve"> </v>
      </c>
      <c r="K24" s="88" t="str">
        <f>IF(H24&gt;0,G24/H24," ")</f>
        <v xml:space="preserve"> </v>
      </c>
      <c r="L24" s="105"/>
      <c r="M24" s="93"/>
    </row>
    <row r="25" spans="1:13" x14ac:dyDescent="0.2">
      <c r="A25" s="93"/>
      <c r="B25" s="96"/>
      <c r="C25" s="104"/>
      <c r="D25" s="104"/>
      <c r="E25" s="81"/>
      <c r="F25" s="81"/>
      <c r="G25" s="81"/>
      <c r="H25" s="90"/>
      <c r="I25" s="88"/>
      <c r="J25" s="88"/>
      <c r="K25" s="88"/>
      <c r="L25" s="104"/>
      <c r="M25" s="93"/>
    </row>
    <row r="26" spans="1:13" ht="15" customHeight="1" x14ac:dyDescent="0.2">
      <c r="A26" s="93"/>
      <c r="B26" s="97"/>
      <c r="C26" s="105"/>
      <c r="D26" s="105"/>
      <c r="E26" s="85"/>
      <c r="F26" s="85"/>
      <c r="G26" s="85"/>
      <c r="H26" s="92"/>
      <c r="I26" s="88" t="str">
        <f>IF(H26&gt;0,#REF!/H26," ")</f>
        <v xml:space="preserve"> </v>
      </c>
      <c r="J26" s="88" t="str">
        <f>IF(H26&gt;0,I26-K26," ")</f>
        <v xml:space="preserve"> </v>
      </c>
      <c r="K26" s="88" t="str">
        <f>IF(H26&gt;0,G26/H26," ")</f>
        <v xml:space="preserve"> </v>
      </c>
      <c r="L26" s="105"/>
      <c r="M26" s="93"/>
    </row>
    <row r="27" spans="1:13" x14ac:dyDescent="0.2">
      <c r="A27" s="93"/>
      <c r="B27" s="96"/>
      <c r="C27" s="104"/>
      <c r="D27" s="104"/>
      <c r="E27" s="81"/>
      <c r="F27" s="81"/>
      <c r="G27" s="81"/>
      <c r="H27" s="90"/>
      <c r="I27" s="88"/>
      <c r="J27" s="88"/>
      <c r="K27" s="88"/>
      <c r="L27" s="104"/>
      <c r="M27" s="93"/>
    </row>
    <row r="28" spans="1:13" ht="15" customHeight="1" x14ac:dyDescent="0.2">
      <c r="A28" s="93"/>
      <c r="B28" s="97"/>
      <c r="C28" s="105"/>
      <c r="D28" s="105"/>
      <c r="E28" s="85"/>
      <c r="F28" s="85"/>
      <c r="G28" s="85"/>
      <c r="H28" s="92"/>
      <c r="I28" s="88" t="str">
        <f>IF(H28&gt;0,#REF!/H28," ")</f>
        <v xml:space="preserve"> </v>
      </c>
      <c r="J28" s="88" t="str">
        <f>IF(H28&gt;0,I28-K28," ")</f>
        <v xml:space="preserve"> </v>
      </c>
      <c r="K28" s="88" t="str">
        <f>IF(H28&gt;0,G28/H28," ")</f>
        <v xml:space="preserve"> </v>
      </c>
      <c r="L28" s="105"/>
      <c r="M28" s="93"/>
    </row>
    <row r="29" spans="1:13" x14ac:dyDescent="0.2">
      <c r="A29" s="93"/>
      <c r="B29" s="96"/>
      <c r="C29" s="104"/>
      <c r="D29" s="104"/>
      <c r="E29" s="81"/>
      <c r="F29" s="81"/>
      <c r="G29" s="81"/>
      <c r="H29" s="90"/>
      <c r="I29" s="88"/>
      <c r="J29" s="88"/>
      <c r="K29" s="88"/>
      <c r="L29" s="104"/>
      <c r="M29" s="93"/>
    </row>
    <row r="30" spans="1:13" ht="6" customHeight="1" x14ac:dyDescent="0.2">
      <c r="A30" s="93"/>
      <c r="B30" s="98"/>
      <c r="C30" s="106"/>
      <c r="D30" s="106"/>
      <c r="E30" s="93"/>
      <c r="F30" s="93"/>
      <c r="G30" s="93"/>
      <c r="H30" s="95"/>
      <c r="I30" s="112"/>
      <c r="J30" s="112"/>
      <c r="K30" s="112"/>
      <c r="L30" s="106"/>
      <c r="M30" s="93"/>
    </row>
  </sheetData>
  <mergeCells count="20">
    <mergeCell ref="L19:L20"/>
    <mergeCell ref="L5:L6"/>
    <mergeCell ref="I5:K5"/>
    <mergeCell ref="B19:B20"/>
    <mergeCell ref="C19:C20"/>
    <mergeCell ref="D19:D20"/>
    <mergeCell ref="E19:E20"/>
    <mergeCell ref="F19:F20"/>
    <mergeCell ref="G19:G20"/>
    <mergeCell ref="H19:H20"/>
    <mergeCell ref="G2:K3"/>
    <mergeCell ref="I19:K19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Fixed assets spreadsheet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2010-10-01T11:41:09Z</dcterms:modified>
</cp:coreProperties>
</file>