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D25" i="16"/>
  <c r="D12" i="16" s="1"/>
  <c r="C25" i="16"/>
  <c r="C12" i="16" s="1"/>
  <c r="I12" i="16"/>
  <c r="H12" i="16"/>
  <c r="F12" i="16"/>
  <c r="E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D23" i="16"/>
  <c r="D10" i="16" s="1"/>
  <c r="C23" i="16"/>
  <c r="C10" i="16" s="1"/>
  <c r="I10" i="16"/>
  <c r="H10" i="16"/>
  <c r="F10" i="16"/>
  <c r="E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F17" i="16"/>
  <c r="E17" i="16"/>
  <c r="E4" i="16" s="1"/>
  <c r="D17" i="16"/>
  <c r="D4" i="16" s="1"/>
  <c r="C17" i="16"/>
  <c r="C4" i="16" s="1"/>
  <c r="I4" i="16"/>
  <c r="H4" i="16"/>
  <c r="F4" i="16"/>
  <c r="B49" i="28"/>
  <c r="B48" i="28"/>
  <c r="B47" i="28" s="1"/>
  <c r="B50" i="28"/>
  <c r="B46" i="28" l="1"/>
  <c r="B45" i="28" l="1"/>
  <c r="B44" i="28"/>
  <c r="B43" i="28" l="1"/>
  <c r="B42" i="28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A19" i="21" s="1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A16" i="21" s="1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0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N7" i="28"/>
  <c r="G33" i="12"/>
  <c r="AA126" i="27" s="1"/>
  <c r="E34" i="12"/>
  <c r="C128" i="27" s="1"/>
  <c r="E33" i="12"/>
  <c r="C126" i="27"/>
  <c r="G17" i="12"/>
  <c r="G16" i="12"/>
  <c r="G15" i="12"/>
  <c r="B2" i="12"/>
  <c r="N3" i="28"/>
  <c r="DL1" i="17"/>
  <c r="DA1" i="17"/>
  <c r="DJ1" i="17" s="1"/>
  <c r="CP1" i="17"/>
  <c r="CY1" i="17" s="1"/>
  <c r="CE1" i="17"/>
  <c r="CN1" i="17" s="1"/>
  <c r="M1" i="19"/>
  <c r="L1" i="19"/>
  <c r="K1" i="19"/>
  <c r="J1" i="19"/>
  <c r="B28" i="25"/>
  <c r="B26" i="25"/>
  <c r="B24" i="25"/>
  <c r="B22" i="25"/>
  <c r="B15" i="16"/>
  <c r="B28" i="16" s="1"/>
  <c r="B14" i="16"/>
  <c r="B27" i="16" s="1"/>
  <c r="B13" i="16"/>
  <c r="B26" i="16" s="1"/>
  <c r="B12" i="16"/>
  <c r="B25" i="16" s="1"/>
  <c r="B11" i="16"/>
  <c r="B24" i="16" s="1"/>
  <c r="DU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E11" i="24" s="1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AC33" i="17"/>
  <c r="DX33" i="17"/>
  <c r="AN33" i="17"/>
  <c r="B41" i="28" l="1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BJ33" i="17"/>
  <c r="G33" i="17"/>
  <c r="G21" i="16"/>
  <c r="G12" i="16"/>
  <c r="DG34" i="17"/>
  <c r="G24" i="16"/>
  <c r="Z67" i="17"/>
  <c r="C20" i="19"/>
  <c r="L34" i="17"/>
  <c r="O34" i="17" s="1"/>
  <c r="W66" i="17"/>
  <c r="G17" i="16"/>
  <c r="G5" i="16"/>
  <c r="W29" i="17" s="1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BG28" i="17"/>
  <c r="BR28" i="17" s="1"/>
  <c r="CC28" i="17" s="1"/>
  <c r="CN28" i="17" s="1"/>
  <c r="CY28" i="17" s="1"/>
  <c r="DJ28" i="17" s="1"/>
  <c r="DU28" i="17" s="1"/>
  <c r="EF28" i="17" s="1"/>
  <c r="EJ28" i="17" s="1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A20" i="21" s="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E20" i="24" s="1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B38" i="28" l="1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AX33" i="17"/>
  <c r="AM33" i="17"/>
  <c r="Q33" i="17"/>
  <c r="AB33" i="17"/>
  <c r="F33" i="17"/>
  <c r="O33" i="17" s="1"/>
  <c r="DX68" i="17"/>
  <c r="BU33" i="17"/>
  <c r="AY33" i="17"/>
  <c r="CF33" i="17"/>
  <c r="R33" i="17"/>
  <c r="G72" i="17"/>
  <c r="O72" i="17" s="1"/>
  <c r="C25" i="19" s="1"/>
  <c r="CQ33" i="17"/>
  <c r="DB33" i="17"/>
  <c r="DM33" i="17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AN70" i="17"/>
  <c r="AY60" i="17"/>
  <c r="G74" i="17"/>
  <c r="O74" i="17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R84" i="17"/>
  <c r="G71" i="17"/>
  <c r="O71" i="17" s="1"/>
  <c r="EC64" i="17"/>
  <c r="G15" i="16"/>
  <c r="EC29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AV86" i="17"/>
  <c r="D20" i="24"/>
  <c r="E40" i="19"/>
  <c r="AV87" i="17"/>
  <c r="DM79" i="17"/>
  <c r="AN62" i="17"/>
  <c r="AY84" i="17"/>
  <c r="G79" i="17"/>
  <c r="O79" i="17" s="1"/>
  <c r="AC78" i="17"/>
  <c r="G73" i="17"/>
  <c r="O73" i="17" s="1"/>
  <c r="G9" i="16"/>
  <c r="BO29" i="17" s="1"/>
  <c r="BO64" i="17"/>
  <c r="DX75" i="17"/>
  <c r="G78" i="17"/>
  <c r="O78" i="17" s="1"/>
  <c r="AC69" i="17"/>
  <c r="G70" i="17"/>
  <c r="O70" i="17" s="1"/>
  <c r="G65" i="17"/>
  <c r="O65" i="17" s="1"/>
  <c r="AK83" i="17"/>
  <c r="A13" i="21"/>
  <c r="B22" i="21" s="1"/>
  <c r="DX16" i="17"/>
  <c r="CQ72" i="17"/>
  <c r="G77" i="17"/>
  <c r="O77" i="17" s="1"/>
  <c r="G66" i="17"/>
  <c r="O66" i="17" s="1"/>
  <c r="G80" i="17"/>
  <c r="O80" i="17" s="1"/>
  <c r="Z58" i="17"/>
  <c r="C44" i="19"/>
  <c r="G7" i="16"/>
  <c r="AS29" i="17" s="1"/>
  <c r="AS64" i="17"/>
  <c r="H113" i="26"/>
  <c r="H98" i="26"/>
  <c r="E3" i="21"/>
  <c r="B41" i="21" s="1"/>
  <c r="G79" i="26"/>
  <c r="F65" i="26"/>
  <c r="C82" i="26"/>
  <c r="G14" i="16"/>
  <c r="DR29" i="17" s="1"/>
  <c r="DR64" i="17"/>
  <c r="G17" i="24"/>
  <c r="E20" i="19"/>
  <c r="B26" i="21"/>
  <c r="B33" i="21" s="1"/>
  <c r="BU61" i="17"/>
  <c r="G10" i="16"/>
  <c r="BZ29" i="17" s="1"/>
  <c r="BZ64" i="17"/>
  <c r="Z10" i="17"/>
  <c r="BU73" i="17"/>
  <c r="BU62" i="17"/>
  <c r="BU80" i="17"/>
  <c r="BJ85" i="17"/>
  <c r="G16" i="17"/>
  <c r="G76" i="17"/>
  <c r="O76" i="17" s="1"/>
  <c r="R66" i="17"/>
  <c r="G61" i="17"/>
  <c r="O61" i="17" s="1"/>
  <c r="F102" i="12"/>
  <c r="F15" i="12"/>
  <c r="E84" i="12"/>
  <c r="F18" i="12"/>
  <c r="F16" i="12"/>
  <c r="E91" i="12"/>
  <c r="E63" i="12"/>
  <c r="E57" i="12"/>
  <c r="E28" i="12"/>
  <c r="E79" i="12"/>
  <c r="E48" i="12"/>
  <c r="E72" i="12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BU78" i="17"/>
  <c r="R73" i="17"/>
  <c r="AC70" i="17"/>
  <c r="R75" i="17"/>
  <c r="R65" i="17"/>
  <c r="AN79" i="17"/>
  <c r="G60" i="17"/>
  <c r="DM75" i="17"/>
  <c r="AX57" i="17"/>
  <c r="AB57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AB17" i="17"/>
  <c r="DX62" i="17"/>
  <c r="DX74" i="17"/>
  <c r="DM78" i="17"/>
  <c r="DM66" i="17"/>
  <c r="DB66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AC75" i="17"/>
  <c r="AC79" i="17"/>
  <c r="R61" i="17"/>
  <c r="DM72" i="17"/>
  <c r="DX72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AB81" i="17"/>
  <c r="BT57" i="17"/>
  <c r="DX66" i="17"/>
  <c r="DX65" i="17"/>
  <c r="DM85" i="17"/>
  <c r="DB78" i="17"/>
  <c r="DB70" i="17"/>
  <c r="CQ78" i="17"/>
  <c r="CQ66" i="17"/>
  <c r="CF16" i="17"/>
  <c r="CF75" i="17"/>
  <c r="BU68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I97" i="12"/>
  <c r="DL81" i="17"/>
  <c r="BT17" i="17"/>
  <c r="CE81" i="17"/>
  <c r="AB56" i="17"/>
  <c r="Q57" i="17"/>
  <c r="CE57" i="17"/>
  <c r="DL17" i="17"/>
  <c r="CE56" i="17"/>
  <c r="DL57" i="17"/>
  <c r="DA17" i="17"/>
  <c r="BT56" i="17"/>
  <c r="BI17" i="17"/>
  <c r="Q56" i="17"/>
  <c r="F57" i="17"/>
  <c r="O57" i="17" s="1"/>
  <c r="I96" i="12"/>
  <c r="I95" i="12"/>
  <c r="B37" i="28" l="1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Z72" i="17"/>
  <c r="AK72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BI33" i="17"/>
  <c r="Z33" i="17"/>
  <c r="AK33" i="17" s="1"/>
  <c r="AV33" i="17" s="1"/>
  <c r="BG33" i="17" s="1"/>
  <c r="AN91" i="17"/>
  <c r="EC91" i="17"/>
  <c r="D25" i="19"/>
  <c r="Z84" i="17"/>
  <c r="C37" i="19"/>
  <c r="J12" i="25"/>
  <c r="L12" i="25" s="1"/>
  <c r="AB53" i="17"/>
  <c r="Z75" i="17"/>
  <c r="C28" i="19"/>
  <c r="P22" i="25"/>
  <c r="R22" i="25" s="1"/>
  <c r="CE54" i="17"/>
  <c r="AM55" i="17"/>
  <c r="V14" i="25"/>
  <c r="X14" i="25" s="1"/>
  <c r="DL53" i="17"/>
  <c r="J28" i="25"/>
  <c r="L28" i="25" s="1"/>
  <c r="AM53" i="17"/>
  <c r="J14" i="25"/>
  <c r="L14" i="25" s="1"/>
  <c r="BI55" i="17"/>
  <c r="V18" i="25"/>
  <c r="X18" i="25" s="1"/>
  <c r="AC91" i="17"/>
  <c r="Q53" i="17"/>
  <c r="J10" i="25"/>
  <c r="L10" i="25" s="1"/>
  <c r="BU60" i="17"/>
  <c r="BU91" i="17" s="1"/>
  <c r="V10" i="25"/>
  <c r="X10" i="25" s="1"/>
  <c r="Q55" i="17"/>
  <c r="F55" i="17"/>
  <c r="O55" i="17" s="1"/>
  <c r="V8" i="25"/>
  <c r="X8" i="25" s="1"/>
  <c r="C12" i="19"/>
  <c r="Z61" i="17"/>
  <c r="BG67" i="17"/>
  <c r="F20" i="19"/>
  <c r="D44" i="19"/>
  <c r="AK58" i="17"/>
  <c r="J20" i="25"/>
  <c r="L20" i="25" s="1"/>
  <c r="BT53" i="17"/>
  <c r="R60" i="17"/>
  <c r="Z80" i="17"/>
  <c r="C33" i="19"/>
  <c r="C19" i="19"/>
  <c r="Z66" i="17"/>
  <c r="P16" i="25"/>
  <c r="R16" i="25" s="1"/>
  <c r="AX54" i="17"/>
  <c r="BZ91" i="17"/>
  <c r="DW53" i="17"/>
  <c r="J30" i="25"/>
  <c r="L3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0" i="25"/>
  <c r="X20" i="25" s="1"/>
  <c r="BT55" i="17"/>
  <c r="C38" i="19"/>
  <c r="Z85" i="17"/>
  <c r="CQ60" i="17"/>
  <c r="CQ91" i="17" s="1"/>
  <c r="C13" i="19"/>
  <c r="Z62" i="17"/>
  <c r="DL55" i="17"/>
  <c r="V28" i="25"/>
  <c r="X28" i="25" s="1"/>
  <c r="AK10" i="17"/>
  <c r="P28" i="25"/>
  <c r="R28" i="25" s="1"/>
  <c r="DL54" i="17"/>
  <c r="DB62" i="17"/>
  <c r="DB91" i="17" s="1"/>
  <c r="Z71" i="17"/>
  <c r="C24" i="19"/>
  <c r="I94" i="12"/>
  <c r="K99" i="12" s="1"/>
  <c r="C8" i="19"/>
  <c r="Z57" i="17"/>
  <c r="F54" i="17"/>
  <c r="O54" i="17" s="1"/>
  <c r="P8" i="25"/>
  <c r="R8" i="25" s="1"/>
  <c r="CP55" i="17"/>
  <c r="V24" i="25"/>
  <c r="X24" i="25" s="1"/>
  <c r="P18" i="25"/>
  <c r="R18" i="25" s="1"/>
  <c r="BI54" i="17"/>
  <c r="P24" i="25"/>
  <c r="R24" i="25" s="1"/>
  <c r="CP54" i="17"/>
  <c r="R16" i="17"/>
  <c r="AY61" i="17"/>
  <c r="AY91" i="17" s="1"/>
  <c r="DX91" i="17"/>
  <c r="BG87" i="17"/>
  <c r="F40" i="19"/>
  <c r="Z74" i="17"/>
  <c r="C27" i="19"/>
  <c r="C32" i="19"/>
  <c r="Z79" i="17"/>
  <c r="J18" i="25"/>
  <c r="L18" i="25" s="1"/>
  <c r="BI53" i="17"/>
  <c r="Z76" i="17"/>
  <c r="C29" i="19"/>
  <c r="CE53" i="17"/>
  <c r="J22" i="25"/>
  <c r="L22" i="25" s="1"/>
  <c r="C34" i="19"/>
  <c r="Z81" i="17"/>
  <c r="AX53" i="17"/>
  <c r="J16" i="25"/>
  <c r="L16" i="25" s="1"/>
  <c r="Z77" i="17"/>
  <c r="C30" i="19"/>
  <c r="J8" i="25"/>
  <c r="L8" i="25" s="1"/>
  <c r="F53" i="17"/>
  <c r="O53" i="17" s="1"/>
  <c r="P14" i="25"/>
  <c r="R14" i="25" s="1"/>
  <c r="AM54" i="17"/>
  <c r="AB54" i="17"/>
  <c r="P12" i="25"/>
  <c r="R12" i="25" s="1"/>
  <c r="DA55" i="17"/>
  <c r="V26" i="25"/>
  <c r="X26" i="25" s="1"/>
  <c r="C7" i="19"/>
  <c r="Z56" i="17"/>
  <c r="V12" i="25"/>
  <c r="X12" i="25" s="1"/>
  <c r="AB55" i="17"/>
  <c r="BJ91" i="17"/>
  <c r="AS91" i="17"/>
  <c r="C18" i="19"/>
  <c r="Z65" i="17"/>
  <c r="BO91" i="17"/>
  <c r="AV82" i="17"/>
  <c r="BT54" i="17"/>
  <c r="P20" i="25"/>
  <c r="R20" i="25" s="1"/>
  <c r="P30" i="25"/>
  <c r="R30" i="25" s="1"/>
  <c r="DW54" i="17"/>
  <c r="C21" i="19"/>
  <c r="Z68" i="17"/>
  <c r="Z78" i="17"/>
  <c r="C31" i="19"/>
  <c r="BG86" i="17"/>
  <c r="F39" i="19"/>
  <c r="V16" i="25"/>
  <c r="X16" i="25" s="1"/>
  <c r="AX55" i="17"/>
  <c r="J26" i="25"/>
  <c r="L26" i="25" s="1"/>
  <c r="DA53" i="17"/>
  <c r="CF60" i="17"/>
  <c r="CF91" i="17" s="1"/>
  <c r="DW55" i="17"/>
  <c r="V30" i="25"/>
  <c r="X30" i="25" s="1"/>
  <c r="CE55" i="17"/>
  <c r="V22" i="25"/>
  <c r="X22" i="25" s="1"/>
  <c r="O16" i="17"/>
  <c r="G91" i="17"/>
  <c r="C22" i="19"/>
  <c r="Z69" i="17"/>
  <c r="CP53" i="17"/>
  <c r="J24" i="25"/>
  <c r="L24" i="25" s="1"/>
  <c r="Q54" i="17"/>
  <c r="P10" i="25"/>
  <c r="R10" i="25" s="1"/>
  <c r="DA54" i="17"/>
  <c r="P26" i="25"/>
  <c r="R26" i="25" s="1"/>
  <c r="DM60" i="17"/>
  <c r="DM91" i="17" s="1"/>
  <c r="AV83" i="17"/>
  <c r="E36" i="19"/>
  <c r="Z70" i="17"/>
  <c r="C23" i="19"/>
  <c r="Z73" i="17"/>
  <c r="C26" i="19"/>
  <c r="B34" i="28" l="1"/>
  <c r="B35" i="28"/>
  <c r="B16" i="25"/>
  <c r="AX1" i="17"/>
  <c r="BG1" i="17" s="1"/>
  <c r="G1" i="19"/>
  <c r="B8" i="16"/>
  <c r="B21" i="16" s="1"/>
  <c r="BR33" i="17"/>
  <c r="AX91" i="17"/>
  <c r="AB91" i="17"/>
  <c r="AM91" i="17"/>
  <c r="R91" i="17"/>
  <c r="Q91" i="17"/>
  <c r="BI91" i="17"/>
  <c r="E16" i="21"/>
  <c r="D7" i="19"/>
  <c r="AK56" i="17"/>
  <c r="C41" i="19"/>
  <c r="AK66" i="17"/>
  <c r="D19" i="19"/>
  <c r="AK68" i="17"/>
  <c r="D21" i="19"/>
  <c r="AK81" i="17"/>
  <c r="D34" i="19"/>
  <c r="G40" i="19"/>
  <c r="BR87" i="17"/>
  <c r="C5" i="19"/>
  <c r="Z54" i="17"/>
  <c r="AK61" i="17"/>
  <c r="D12" i="19"/>
  <c r="BT33" i="17"/>
  <c r="BT91" i="17" s="1"/>
  <c r="AK79" i="17"/>
  <c r="D32" i="19"/>
  <c r="AK73" i="17"/>
  <c r="D26" i="19"/>
  <c r="F91" i="17"/>
  <c r="Z55" i="17"/>
  <c r="C6" i="19"/>
  <c r="AK84" i="17"/>
  <c r="D37" i="19"/>
  <c r="D8" i="19"/>
  <c r="AK57" i="17"/>
  <c r="D22" i="19"/>
  <c r="AK69" i="17"/>
  <c r="BR86" i="17"/>
  <c r="G39" i="19"/>
  <c r="AK77" i="17"/>
  <c r="D30" i="19"/>
  <c r="I17" i="12"/>
  <c r="K104" i="12"/>
  <c r="AV58" i="17"/>
  <c r="E44" i="19"/>
  <c r="D23" i="19"/>
  <c r="AK70" i="17"/>
  <c r="D29" i="19"/>
  <c r="AK76" i="17"/>
  <c r="AK74" i="17"/>
  <c r="D27" i="19"/>
  <c r="AK65" i="17"/>
  <c r="D18" i="19"/>
  <c r="D31" i="19"/>
  <c r="AK78" i="17"/>
  <c r="BG82" i="17"/>
  <c r="F35" i="19"/>
  <c r="AV10" i="17"/>
  <c r="D38" i="19"/>
  <c r="AK85" i="17"/>
  <c r="AK80" i="17"/>
  <c r="D33" i="19"/>
  <c r="E25" i="19"/>
  <c r="AV72" i="17"/>
  <c r="C4" i="19"/>
  <c r="Z53" i="17"/>
  <c r="BG64" i="17"/>
  <c r="D13" i="19"/>
  <c r="AK62" i="17"/>
  <c r="D8" i="25"/>
  <c r="AB8" i="25"/>
  <c r="BG83" i="17"/>
  <c r="F36" i="19"/>
  <c r="Z16" i="17"/>
  <c r="D24" i="19"/>
  <c r="AK71" i="17"/>
  <c r="BR67" i="17"/>
  <c r="G20" i="19"/>
  <c r="D28" i="19"/>
  <c r="AK75" i="17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K20" i="12"/>
  <c r="BR64" i="17"/>
  <c r="AV80" i="17"/>
  <c r="E33" i="19"/>
  <c r="G35" i="19"/>
  <c r="BR82" i="17"/>
  <c r="D41" i="19"/>
  <c r="AK55" i="17"/>
  <c r="D6" i="19"/>
  <c r="AV81" i="17"/>
  <c r="E34" i="19"/>
  <c r="AK53" i="17"/>
  <c r="D4" i="19"/>
  <c r="AV85" i="17"/>
  <c r="E38" i="19"/>
  <c r="E31" i="19"/>
  <c r="AV78" i="17"/>
  <c r="AV65" i="17"/>
  <c r="E18" i="19"/>
  <c r="AV76" i="17"/>
  <c r="E29" i="19"/>
  <c r="E32" i="19"/>
  <c r="AV79" i="17"/>
  <c r="H20" i="19"/>
  <c r="CC67" i="17"/>
  <c r="AK16" i="17"/>
  <c r="C9" i="19"/>
  <c r="BG58" i="17"/>
  <c r="F44" i="19"/>
  <c r="H39" i="19"/>
  <c r="CC86" i="17"/>
  <c r="AV61" i="17"/>
  <c r="E12" i="19"/>
  <c r="E21" i="19"/>
  <c r="AV68" i="17"/>
  <c r="AV56" i="17"/>
  <c r="E7" i="19"/>
  <c r="CE33" i="17"/>
  <c r="CE91" i="17" s="1"/>
  <c r="BG72" i="17"/>
  <c r="F25" i="19"/>
  <c r="AV69" i="17"/>
  <c r="E22" i="19"/>
  <c r="D5" i="19"/>
  <c r="AK54" i="17"/>
  <c r="AV74" i="17"/>
  <c r="E27" i="19"/>
  <c r="E24" i="19"/>
  <c r="AV71" i="17"/>
  <c r="BR83" i="17"/>
  <c r="G36" i="19"/>
  <c r="BG10" i="17"/>
  <c r="AV75" i="17"/>
  <c r="E28" i="19"/>
  <c r="E23" i="19"/>
  <c r="AV70" i="17"/>
  <c r="AV77" i="17"/>
  <c r="E30" i="19"/>
  <c r="AB10" i="25"/>
  <c r="Z8" i="25"/>
  <c r="D10" i="25" s="1"/>
  <c r="E13" i="19"/>
  <c r="AV62" i="17"/>
  <c r="H40" i="19"/>
  <c r="CC87" i="17"/>
  <c r="AV57" i="17"/>
  <c r="E8" i="19"/>
  <c r="CC33" i="17"/>
  <c r="E37" i="19"/>
  <c r="AV84" i="17"/>
  <c r="E26" i="19"/>
  <c r="AV73" i="17"/>
  <c r="E19" i="19"/>
  <c r="AV66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F31" i="19"/>
  <c r="BG78" i="17"/>
  <c r="BG84" i="17"/>
  <c r="F37" i="19"/>
  <c r="BG62" i="17"/>
  <c r="F13" i="19"/>
  <c r="CC83" i="17"/>
  <c r="H36" i="19"/>
  <c r="F22" i="19"/>
  <c r="BG69" i="17"/>
  <c r="F21" i="19"/>
  <c r="BG68" i="17"/>
  <c r="E6" i="19"/>
  <c r="AV55" i="17"/>
  <c r="BG75" i="17"/>
  <c r="F28" i="19"/>
  <c r="BG71" i="17"/>
  <c r="F24" i="19"/>
  <c r="F38" i="19"/>
  <c r="BG85" i="17"/>
  <c r="BG79" i="17"/>
  <c r="F32" i="19"/>
  <c r="CN33" i="17"/>
  <c r="M60" i="17"/>
  <c r="O60" i="17" s="1"/>
  <c r="M19" i="17"/>
  <c r="BR72" i="17"/>
  <c r="G25" i="19"/>
  <c r="D9" i="19"/>
  <c r="CC82" i="17"/>
  <c r="H35" i="19"/>
  <c r="BG70" i="17"/>
  <c r="F23" i="19"/>
  <c r="BR58" i="17"/>
  <c r="G44" i="19"/>
  <c r="CP33" i="17"/>
  <c r="CP91" i="17" s="1"/>
  <c r="AB12" i="25"/>
  <c r="Z10" i="25"/>
  <c r="BG61" i="17"/>
  <c r="F12" i="19"/>
  <c r="AV16" i="17"/>
  <c r="F29" i="19"/>
  <c r="BG76" i="17"/>
  <c r="E4" i="19"/>
  <c r="AV53" i="17"/>
  <c r="BG73" i="17"/>
  <c r="F26" i="19"/>
  <c r="F34" i="19"/>
  <c r="BG81" i="17"/>
  <c r="F7" i="19"/>
  <c r="BG56" i="17"/>
  <c r="BG66" i="17"/>
  <c r="F19" i="19"/>
  <c r="BG74" i="17"/>
  <c r="F27" i="19"/>
  <c r="CN86" i="17"/>
  <c r="I39" i="19"/>
  <c r="CN67" i="17"/>
  <c r="I20" i="19"/>
  <c r="E41" i="19"/>
  <c r="CC64" i="17"/>
  <c r="BG57" i="17"/>
  <c r="F8" i="19"/>
  <c r="F30" i="19"/>
  <c r="BG77" i="17"/>
  <c r="BR10" i="17"/>
  <c r="E5" i="19"/>
  <c r="AV54" i="17"/>
  <c r="BG65" i="17"/>
  <c r="F18" i="19"/>
  <c r="BG80" i="17"/>
  <c r="F33" i="19"/>
  <c r="B29" i="28" l="1"/>
  <c r="B28" i="28"/>
  <c r="D1" i="19"/>
  <c r="B5" i="16"/>
  <c r="B18" i="16" s="1"/>
  <c r="B10" i="25"/>
  <c r="Q1" i="17"/>
  <c r="Z1" i="17" s="1"/>
  <c r="CY33" i="17"/>
  <c r="DA33" i="17"/>
  <c r="DA91" i="17" s="1"/>
  <c r="BG16" i="17"/>
  <c r="CC10" i="17"/>
  <c r="CC58" i="17"/>
  <c r="H44" i="19"/>
  <c r="H25" i="19"/>
  <c r="CC72" i="17"/>
  <c r="G27" i="19"/>
  <c r="BR74" i="17"/>
  <c r="BR78" i="17"/>
  <c r="G31" i="19"/>
  <c r="BR77" i="17"/>
  <c r="G30" i="19"/>
  <c r="G26" i="19"/>
  <c r="BR73" i="17"/>
  <c r="G12" i="19"/>
  <c r="BR61" i="17"/>
  <c r="M91" i="17"/>
  <c r="O19" i="17"/>
  <c r="F6" i="19"/>
  <c r="BG55" i="17"/>
  <c r="G22" i="19"/>
  <c r="BR69" i="17"/>
  <c r="BR80" i="17"/>
  <c r="G33" i="19"/>
  <c r="BR66" i="17"/>
  <c r="G19" i="19"/>
  <c r="F4" i="19"/>
  <c r="BG53" i="17"/>
  <c r="X60" i="17"/>
  <c r="Z60" i="17" s="1"/>
  <c r="X19" i="17"/>
  <c r="X91" i="17" s="1"/>
  <c r="BR70" i="17"/>
  <c r="G23" i="19"/>
  <c r="C11" i="19"/>
  <c r="CN83" i="17"/>
  <c r="I36" i="19"/>
  <c r="CY87" i="17"/>
  <c r="J40" i="19"/>
  <c r="BR75" i="17"/>
  <c r="G28" i="19"/>
  <c r="F41" i="19"/>
  <c r="CY67" i="17"/>
  <c r="J20" i="19"/>
  <c r="BR56" i="17"/>
  <c r="G7" i="19"/>
  <c r="E9" i="19"/>
  <c r="AB14" i="25"/>
  <c r="G38" i="19"/>
  <c r="BR85" i="17"/>
  <c r="BR65" i="17"/>
  <c r="G18" i="19"/>
  <c r="G8" i="19"/>
  <c r="BR57" i="17"/>
  <c r="G29" i="19"/>
  <c r="BR76" i="17"/>
  <c r="D12" i="25"/>
  <c r="Z12" i="25" s="1"/>
  <c r="I35" i="19"/>
  <c r="CN82" i="17"/>
  <c r="BR71" i="17"/>
  <c r="G24" i="19"/>
  <c r="BR62" i="17"/>
  <c r="G13" i="19"/>
  <c r="BR84" i="17"/>
  <c r="G37" i="19"/>
  <c r="CN64" i="17"/>
  <c r="F5" i="19"/>
  <c r="BG54" i="17"/>
  <c r="CY86" i="17"/>
  <c r="J39" i="19"/>
  <c r="BR81" i="17"/>
  <c r="G34" i="19"/>
  <c r="BR79" i="17"/>
  <c r="G32" i="19"/>
  <c r="BR68" i="17"/>
  <c r="G21" i="19"/>
  <c r="B27" i="28" l="1"/>
  <c r="C1" i="19"/>
  <c r="B4" i="16"/>
  <c r="B17" i="16" s="1"/>
  <c r="B26" i="28"/>
  <c r="F1" i="17"/>
  <c r="O1" i="17" s="1"/>
  <c r="B8" i="25"/>
  <c r="DJ33" i="17"/>
  <c r="F9" i="19"/>
  <c r="BR55" i="17"/>
  <c r="G6" i="19"/>
  <c r="G5" i="19"/>
  <c r="BR54" i="17"/>
  <c r="D11" i="19"/>
  <c r="D14" i="19" s="1"/>
  <c r="D16" i="19" s="1"/>
  <c r="D43" i="19" s="1"/>
  <c r="D45" i="19" s="1"/>
  <c r="Z19" i="17"/>
  <c r="O91" i="17"/>
  <c r="J36" i="19"/>
  <c r="CY83" i="17"/>
  <c r="DJ86" i="17"/>
  <c r="K39" i="19"/>
  <c r="H32" i="19"/>
  <c r="CC79" i="17"/>
  <c r="CC71" i="17"/>
  <c r="H24" i="19"/>
  <c r="G41" i="19"/>
  <c r="CC75" i="17"/>
  <c r="H28" i="19"/>
  <c r="C14" i="19"/>
  <c r="C16" i="19" s="1"/>
  <c r="C43" i="19" s="1"/>
  <c r="C45" i="19" s="1"/>
  <c r="H19" i="19"/>
  <c r="CC66" i="17"/>
  <c r="H31" i="19"/>
  <c r="CC78" i="17"/>
  <c r="CN10" i="17"/>
  <c r="BR53" i="17"/>
  <c r="G4" i="19"/>
  <c r="I44" i="19"/>
  <c r="CN58" i="17"/>
  <c r="CY82" i="17"/>
  <c r="J35" i="19"/>
  <c r="CC65" i="17"/>
  <c r="H18" i="19"/>
  <c r="H12" i="19"/>
  <c r="CC61" i="17"/>
  <c r="CC74" i="17"/>
  <c r="H27" i="19"/>
  <c r="CC77" i="17"/>
  <c r="H30" i="19"/>
  <c r="CY64" i="17"/>
  <c r="H38" i="19"/>
  <c r="CC85" i="17"/>
  <c r="H7" i="19"/>
  <c r="CC56" i="17"/>
  <c r="H23" i="19"/>
  <c r="CC70" i="17"/>
  <c r="H33" i="19"/>
  <c r="CC80" i="17"/>
  <c r="BR16" i="17"/>
  <c r="CC68" i="17"/>
  <c r="H21" i="19"/>
  <c r="H13" i="19"/>
  <c r="CC62" i="17"/>
  <c r="CC57" i="17"/>
  <c r="H8" i="19"/>
  <c r="D14" i="25"/>
  <c r="Z14" i="25" s="1"/>
  <c r="DJ87" i="17"/>
  <c r="K40" i="19"/>
  <c r="CC69" i="17"/>
  <c r="H22" i="19"/>
  <c r="CC73" i="17"/>
  <c r="H26" i="19"/>
  <c r="I25" i="19"/>
  <c r="CN72" i="17"/>
  <c r="AI19" i="17"/>
  <c r="AI60" i="17"/>
  <c r="AK60" i="17" s="1"/>
  <c r="AB16" i="25"/>
  <c r="DL33" i="17"/>
  <c r="DL91" i="17" s="1"/>
  <c r="CC81" i="17"/>
  <c r="H34" i="19"/>
  <c r="CC84" i="17"/>
  <c r="H37" i="19"/>
  <c r="H29" i="19"/>
  <c r="CC76" i="17"/>
  <c r="DJ67" i="17"/>
  <c r="K20" i="19"/>
  <c r="A5" i="23" l="1"/>
  <c r="A3" i="21" s="1"/>
  <c r="B24" i="28"/>
  <c r="B25" i="28"/>
  <c r="N21" i="28"/>
  <c r="L6" i="28"/>
  <c r="A8" i="24"/>
  <c r="A14" i="24" s="1"/>
  <c r="D12" i="23"/>
  <c r="B6" i="25"/>
  <c r="N19" i="28"/>
  <c r="D1" i="17"/>
  <c r="AI91" i="17"/>
  <c r="G9" i="19"/>
  <c r="CN57" i="17"/>
  <c r="I8" i="19"/>
  <c r="AK19" i="17"/>
  <c r="Z91" i="17"/>
  <c r="I29" i="19"/>
  <c r="CN76" i="17"/>
  <c r="AT60" i="17"/>
  <c r="AV60" i="17" s="1"/>
  <c r="AT19" i="17"/>
  <c r="I23" i="19"/>
  <c r="CN70" i="17"/>
  <c r="CN65" i="17"/>
  <c r="I18" i="19"/>
  <c r="I26" i="19"/>
  <c r="CN73" i="17"/>
  <c r="CN62" i="17"/>
  <c r="I13" i="19"/>
  <c r="E11" i="19"/>
  <c r="AB18" i="25"/>
  <c r="CN69" i="17"/>
  <c r="I22" i="19"/>
  <c r="CN77" i="17"/>
  <c r="I30" i="19"/>
  <c r="CY10" i="17"/>
  <c r="CN75" i="17"/>
  <c r="I28" i="19"/>
  <c r="DU67" i="17"/>
  <c r="L20" i="19"/>
  <c r="CC53" i="17"/>
  <c r="H4" i="19"/>
  <c r="H41" i="19"/>
  <c r="CN68" i="17"/>
  <c r="I21" i="19"/>
  <c r="I7" i="19"/>
  <c r="CN56" i="17"/>
  <c r="DJ82" i="17"/>
  <c r="K35" i="19"/>
  <c r="CN78" i="17"/>
  <c r="I31" i="19"/>
  <c r="DU86" i="17"/>
  <c r="L39" i="19"/>
  <c r="H5" i="19"/>
  <c r="CC54" i="17"/>
  <c r="DU33" i="17"/>
  <c r="DJ64" i="17"/>
  <c r="CN84" i="17"/>
  <c r="I37" i="19"/>
  <c r="L40" i="19"/>
  <c r="DU87" i="17"/>
  <c r="CN74" i="17"/>
  <c r="I27" i="19"/>
  <c r="CY58" i="17"/>
  <c r="J44" i="19"/>
  <c r="K36" i="19"/>
  <c r="DJ83" i="17"/>
  <c r="DW33" i="17"/>
  <c r="DW91" i="17" s="1"/>
  <c r="J25" i="19"/>
  <c r="CY72" i="17"/>
  <c r="D16" i="25"/>
  <c r="CC16" i="17"/>
  <c r="I38" i="19"/>
  <c r="CN85" i="17"/>
  <c r="CN61" i="17"/>
  <c r="I12" i="19"/>
  <c r="I19" i="19"/>
  <c r="CN66" i="17"/>
  <c r="I33" i="19"/>
  <c r="CN80" i="17"/>
  <c r="I32" i="19"/>
  <c r="CN79" i="17"/>
  <c r="CN81" i="17"/>
  <c r="I34" i="19"/>
  <c r="I24" i="19"/>
  <c r="CN71" i="17"/>
  <c r="H6" i="19"/>
  <c r="CC55" i="17"/>
  <c r="B33" i="27" l="1"/>
  <c r="E5" i="12"/>
  <c r="C33" i="12"/>
  <c r="B23" i="28"/>
  <c r="B22" i="28"/>
  <c r="EF33" i="17"/>
  <c r="EJ33" i="17" s="1"/>
  <c r="E18" i="21" s="1"/>
  <c r="AT91" i="17"/>
  <c r="F11" i="19"/>
  <c r="F14" i="19" s="1"/>
  <c r="F16" i="19" s="1"/>
  <c r="F43" i="19" s="1"/>
  <c r="F45" i="19" s="1"/>
  <c r="CY81" i="17"/>
  <c r="J34" i="19"/>
  <c r="CY74" i="17"/>
  <c r="J27" i="19"/>
  <c r="I5" i="19"/>
  <c r="CN54" i="17"/>
  <c r="CY56" i="17"/>
  <c r="J7" i="19"/>
  <c r="M20" i="19"/>
  <c r="EF67" i="17"/>
  <c r="CY73" i="17"/>
  <c r="J26" i="19"/>
  <c r="CY76" i="17"/>
  <c r="J29" i="19"/>
  <c r="CY66" i="17"/>
  <c r="J19" i="19"/>
  <c r="CN53" i="17"/>
  <c r="I4" i="19"/>
  <c r="DU82" i="17"/>
  <c r="L35" i="19"/>
  <c r="J12" i="19"/>
  <c r="CY61" i="17"/>
  <c r="EF87" i="17"/>
  <c r="M40" i="19"/>
  <c r="CY69" i="17"/>
  <c r="J22" i="19"/>
  <c r="J30" i="19"/>
  <c r="CY77" i="17"/>
  <c r="CY85" i="17"/>
  <c r="J38" i="19"/>
  <c r="I41" i="19"/>
  <c r="DJ58" i="17"/>
  <c r="K44" i="19"/>
  <c r="J13" i="19"/>
  <c r="CY62" i="17"/>
  <c r="DU83" i="17"/>
  <c r="L36" i="19"/>
  <c r="EF86" i="17"/>
  <c r="M39" i="19"/>
  <c r="CY68" i="17"/>
  <c r="J21" i="19"/>
  <c r="CY75" i="17"/>
  <c r="J28" i="19"/>
  <c r="AB20" i="25"/>
  <c r="CY65" i="17"/>
  <c r="J18" i="19"/>
  <c r="AV19" i="17"/>
  <c r="AK91" i="17"/>
  <c r="DJ72" i="17"/>
  <c r="K25" i="19"/>
  <c r="J32" i="19"/>
  <c r="CY79" i="17"/>
  <c r="CN55" i="17"/>
  <c r="I6" i="19"/>
  <c r="Z16" i="25"/>
  <c r="D18" i="25" s="1"/>
  <c r="J37" i="19"/>
  <c r="CY84" i="17"/>
  <c r="E14" i="19"/>
  <c r="E16" i="19" s="1"/>
  <c r="E43" i="19" s="1"/>
  <c r="E45" i="19" s="1"/>
  <c r="CY70" i="17"/>
  <c r="J23" i="19"/>
  <c r="J33" i="19"/>
  <c r="CY80" i="17"/>
  <c r="CY71" i="17"/>
  <c r="J24" i="19"/>
  <c r="CN16" i="17"/>
  <c r="DU64" i="17"/>
  <c r="J31" i="19"/>
  <c r="CY78" i="17"/>
  <c r="H9" i="19"/>
  <c r="DJ10" i="17"/>
  <c r="J8" i="19"/>
  <c r="CY57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Z18" i="25"/>
  <c r="CY54" i="17"/>
  <c r="J5" i="19"/>
  <c r="EF83" i="17"/>
  <c r="M36" i="19"/>
  <c r="DJ62" i="17"/>
  <c r="K13" i="19"/>
  <c r="DJ79" i="17"/>
  <c r="K32" i="19"/>
  <c r="DJ77" i="17"/>
  <c r="K30" i="19"/>
  <c r="K37" i="19"/>
  <c r="DJ84" i="17"/>
  <c r="L25" i="19"/>
  <c r="DU72" i="17"/>
  <c r="DJ75" i="17"/>
  <c r="K28" i="19"/>
  <c r="EF82" i="17"/>
  <c r="M35" i="19"/>
  <c r="DJ73" i="17"/>
  <c r="K26" i="19"/>
  <c r="DJ74" i="17"/>
  <c r="K27" i="19"/>
  <c r="DJ71" i="17"/>
  <c r="K24" i="19"/>
  <c r="I9" i="19"/>
  <c r="EJ67" i="17"/>
  <c r="N20" i="19"/>
  <c r="B20" i="19" s="1"/>
  <c r="DJ57" i="17"/>
  <c r="K8" i="19"/>
  <c r="K38" i="19"/>
  <c r="DJ85" i="17"/>
  <c r="AB22" i="25"/>
  <c r="DJ76" i="17"/>
  <c r="K29" i="19"/>
  <c r="CY16" i="17"/>
  <c r="DJ78" i="17"/>
  <c r="K31" i="19"/>
  <c r="BE19" i="17"/>
  <c r="BG19" i="17" s="1"/>
  <c r="BE60" i="17"/>
  <c r="BG60" i="17" s="1"/>
  <c r="AV91" i="17"/>
  <c r="K21" i="19"/>
  <c r="DJ68" i="17"/>
  <c r="DU58" i="17"/>
  <c r="L44" i="19"/>
  <c r="K22" i="19"/>
  <c r="DJ69" i="17"/>
  <c r="CY53" i="17"/>
  <c r="J4" i="19"/>
  <c r="K34" i="19"/>
  <c r="DJ81" i="17"/>
  <c r="K23" i="19"/>
  <c r="DJ70" i="17"/>
  <c r="K12" i="19"/>
  <c r="DJ61" i="17"/>
  <c r="DU10" i="17"/>
  <c r="J41" i="19"/>
  <c r="EF64" i="17"/>
  <c r="DJ80" i="17"/>
  <c r="K33" i="19"/>
  <c r="J6" i="19"/>
  <c r="CY55" i="17"/>
  <c r="DJ65" i="17"/>
  <c r="K18" i="19"/>
  <c r="N39" i="19"/>
  <c r="B39" i="19" s="1"/>
  <c r="EJ86" i="17"/>
  <c r="EJ87" i="17"/>
  <c r="N40" i="19"/>
  <c r="B40" i="19" s="1"/>
  <c r="K19" i="19"/>
  <c r="DJ66" i="17"/>
  <c r="DJ56" i="17"/>
  <c r="K7" i="19"/>
  <c r="B19" i="28" l="1"/>
  <c r="B18" i="28"/>
  <c r="J9" i="19"/>
  <c r="E23" i="23"/>
  <c r="K41" i="19"/>
  <c r="E42" i="23"/>
  <c r="DU56" i="17"/>
  <c r="L7" i="19"/>
  <c r="DU84" i="17"/>
  <c r="L37" i="19"/>
  <c r="DU68" i="17"/>
  <c r="L21" i="19"/>
  <c r="DU65" i="17"/>
  <c r="L18" i="19"/>
  <c r="DU62" i="17"/>
  <c r="L13" i="19"/>
  <c r="EF10" i="17"/>
  <c r="K4" i="19"/>
  <c r="DJ53" i="17"/>
  <c r="BG91" i="17"/>
  <c r="DU76" i="17"/>
  <c r="L29" i="19"/>
  <c r="DU73" i="17"/>
  <c r="L26" i="19"/>
  <c r="EJ83" i="17"/>
  <c r="N36" i="19"/>
  <c r="B36" i="19" s="1"/>
  <c r="DJ55" i="17"/>
  <c r="K6" i="19"/>
  <c r="DU61" i="17"/>
  <c r="L12" i="19"/>
  <c r="DU81" i="17"/>
  <c r="L34" i="19"/>
  <c r="EF72" i="17"/>
  <c r="M25" i="19"/>
  <c r="DU74" i="17"/>
  <c r="L27" i="19"/>
  <c r="BE91" i="17"/>
  <c r="AB24" i="25"/>
  <c r="EJ82" i="17"/>
  <c r="N35" i="19"/>
  <c r="B35" i="19" s="1"/>
  <c r="DU77" i="17"/>
  <c r="L30" i="19"/>
  <c r="K5" i="19"/>
  <c r="DJ54" i="17"/>
  <c r="L8" i="19"/>
  <c r="DU57" i="17"/>
  <c r="G11" i="19"/>
  <c r="DU80" i="17"/>
  <c r="L33" i="19"/>
  <c r="L23" i="19"/>
  <c r="DU70" i="17"/>
  <c r="DU85" i="17"/>
  <c r="L38" i="19"/>
  <c r="BP60" i="17"/>
  <c r="BR60" i="17" s="1"/>
  <c r="BP19" i="17"/>
  <c r="DJ16" i="17"/>
  <c r="DU66" i="17"/>
  <c r="L19" i="19"/>
  <c r="L22" i="19"/>
  <c r="DU69" i="17"/>
  <c r="E43" i="23"/>
  <c r="I8" i="12"/>
  <c r="EJ64" i="17"/>
  <c r="EF58" i="17"/>
  <c r="M44" i="19"/>
  <c r="DU78" i="17"/>
  <c r="L31" i="19"/>
  <c r="DU71" i="17"/>
  <c r="L24" i="19"/>
  <c r="DU75" i="17"/>
  <c r="L28" i="19"/>
  <c r="DU79" i="17"/>
  <c r="L32" i="19"/>
  <c r="D20" i="25"/>
  <c r="B16" i="28" l="1"/>
  <c r="B17" i="28"/>
  <c r="BP91" i="17"/>
  <c r="L41" i="19"/>
  <c r="E39" i="23"/>
  <c r="E38" i="23"/>
  <c r="H11" i="19"/>
  <c r="H14" i="19" s="1"/>
  <c r="H16" i="19" s="1"/>
  <c r="H43" i="19" s="1"/>
  <c r="H45" i="19" s="1"/>
  <c r="BR19" i="17"/>
  <c r="DU53" i="17"/>
  <c r="L4" i="19"/>
  <c r="M33" i="19"/>
  <c r="EF80" i="17"/>
  <c r="EF77" i="17"/>
  <c r="M30" i="19"/>
  <c r="EJ72" i="17"/>
  <c r="N25" i="19"/>
  <c r="B25" i="19" s="1"/>
  <c r="K9" i="19"/>
  <c r="EF68" i="17"/>
  <c r="M21" i="19"/>
  <c r="EF74" i="17"/>
  <c r="M27" i="19"/>
  <c r="EF57" i="17"/>
  <c r="M8" i="19"/>
  <c r="DU55" i="17"/>
  <c r="L6" i="19"/>
  <c r="Z20" i="25"/>
  <c r="D22" i="25" s="1"/>
  <c r="EF85" i="17"/>
  <c r="M38" i="19"/>
  <c r="M23" i="19"/>
  <c r="EF70" i="17"/>
  <c r="EF81" i="17"/>
  <c r="M34" i="19"/>
  <c r="M26" i="19"/>
  <c r="EF73" i="17"/>
  <c r="EJ10" i="17"/>
  <c r="M37" i="19"/>
  <c r="EF84" i="17"/>
  <c r="EF75" i="17"/>
  <c r="M28" i="19"/>
  <c r="DU16" i="17"/>
  <c r="EF65" i="17"/>
  <c r="M18" i="19"/>
  <c r="M24" i="19"/>
  <c r="EF71" i="17"/>
  <c r="M22" i="19"/>
  <c r="EF69" i="17"/>
  <c r="EF79" i="17"/>
  <c r="M32" i="19"/>
  <c r="N44" i="19"/>
  <c r="B44" i="19" s="1"/>
  <c r="EH58" i="17"/>
  <c r="EH35" i="17" s="1"/>
  <c r="M19" i="19"/>
  <c r="EF66" i="17"/>
  <c r="L5" i="19"/>
  <c r="DU54" i="17"/>
  <c r="AB26" i="25"/>
  <c r="G14" i="19"/>
  <c r="G16" i="19" s="1"/>
  <c r="G43" i="19" s="1"/>
  <c r="G45" i="19" s="1"/>
  <c r="EF78" i="17"/>
  <c r="M31" i="19"/>
  <c r="EF61" i="17"/>
  <c r="M12" i="19"/>
  <c r="EF76" i="17"/>
  <c r="M29" i="19"/>
  <c r="EF62" i="17"/>
  <c r="M13" i="19"/>
  <c r="EF56" i="17"/>
  <c r="M7" i="19"/>
  <c r="B15" i="28" l="1"/>
  <c r="B14" i="28"/>
  <c r="E28" i="23"/>
  <c r="EJ58" i="17"/>
  <c r="K24" i="12" s="1"/>
  <c r="Z22" i="25"/>
  <c r="EJ74" i="17"/>
  <c r="N27" i="19"/>
  <c r="B27" i="19" s="1"/>
  <c r="EF54" i="17"/>
  <c r="M5" i="19"/>
  <c r="N32" i="19"/>
  <c r="B32" i="19" s="1"/>
  <c r="EJ79" i="17"/>
  <c r="E35" i="23" s="1"/>
  <c r="EF16" i="17"/>
  <c r="EJ68" i="17"/>
  <c r="N21" i="19"/>
  <c r="B21" i="19" s="1"/>
  <c r="EJ80" i="17"/>
  <c r="N33" i="19"/>
  <c r="B33" i="19" s="1"/>
  <c r="N22" i="19"/>
  <c r="B22" i="19" s="1"/>
  <c r="EJ69" i="17"/>
  <c r="L9" i="19"/>
  <c r="F48" i="23"/>
  <c r="EJ66" i="17"/>
  <c r="N19" i="19"/>
  <c r="B19" i="19" s="1"/>
  <c r="N28" i="19"/>
  <c r="B28" i="19" s="1"/>
  <c r="EJ75" i="17"/>
  <c r="EJ81" i="17"/>
  <c r="N34" i="19"/>
  <c r="B34" i="19" s="1"/>
  <c r="EF55" i="17"/>
  <c r="M6" i="19"/>
  <c r="EF53" i="17"/>
  <c r="M4" i="19"/>
  <c r="N38" i="19"/>
  <c r="B38" i="19" s="1"/>
  <c r="EJ85" i="17"/>
  <c r="N7" i="19"/>
  <c r="B7" i="19" s="1"/>
  <c r="EJ56" i="17"/>
  <c r="N31" i="19"/>
  <c r="B31" i="19" s="1"/>
  <c r="EJ78" i="17"/>
  <c r="EJ71" i="17"/>
  <c r="E27" i="23" s="1"/>
  <c r="N24" i="19"/>
  <c r="B24" i="19" s="1"/>
  <c r="N37" i="19"/>
  <c r="B37" i="19" s="1"/>
  <c r="EJ84" i="17"/>
  <c r="EJ70" i="17"/>
  <c r="N23" i="19"/>
  <c r="B23" i="19" s="1"/>
  <c r="BR91" i="17"/>
  <c r="N29" i="19"/>
  <c r="B29" i="19" s="1"/>
  <c r="EJ76" i="17"/>
  <c r="CA19" i="17"/>
  <c r="CC19" i="17" s="1"/>
  <c r="CA60" i="17"/>
  <c r="CC60" i="17" s="1"/>
  <c r="K37" i="12"/>
  <c r="AJ154" i="27"/>
  <c r="EJ57" i="17"/>
  <c r="N8" i="19"/>
  <c r="B8" i="19" s="1"/>
  <c r="EJ65" i="17"/>
  <c r="N18" i="19"/>
  <c r="AB28" i="25"/>
  <c r="EJ73" i="17"/>
  <c r="N26" i="19"/>
  <c r="B26" i="19" s="1"/>
  <c r="EJ61" i="17"/>
  <c r="N12" i="19"/>
  <c r="B12" i="19" s="1"/>
  <c r="N13" i="19"/>
  <c r="B13" i="19" s="1"/>
  <c r="EJ62" i="17"/>
  <c r="M41" i="19"/>
  <c r="EJ77" i="17"/>
  <c r="N30" i="19"/>
  <c r="B30" i="19" s="1"/>
  <c r="AJ76" i="27" l="1"/>
  <c r="B13" i="28"/>
  <c r="B12" i="28"/>
  <c r="E36" i="23"/>
  <c r="E33" i="23"/>
  <c r="E34" i="23"/>
  <c r="E30" i="23"/>
  <c r="E24" i="23"/>
  <c r="E32" i="23"/>
  <c r="F8" i="23"/>
  <c r="E26" i="23"/>
  <c r="E37" i="23"/>
  <c r="M9" i="19"/>
  <c r="E21" i="23"/>
  <c r="F15" i="23"/>
  <c r="E29" i="23"/>
  <c r="E40" i="23"/>
  <c r="E31" i="23"/>
  <c r="E25" i="23"/>
  <c r="EJ53" i="17"/>
  <c r="N4" i="19"/>
  <c r="E22" i="23"/>
  <c r="D35" i="24"/>
  <c r="EJ54" i="17"/>
  <c r="N5" i="19"/>
  <c r="B5" i="19" s="1"/>
  <c r="EJ55" i="17"/>
  <c r="N6" i="19"/>
  <c r="B6" i="19" s="1"/>
  <c r="I11" i="19"/>
  <c r="CA91" i="17"/>
  <c r="CL19" i="17"/>
  <c r="CL60" i="17"/>
  <c r="CN60" i="17" s="1"/>
  <c r="AB30" i="25"/>
  <c r="CC91" i="17"/>
  <c r="N41" i="19"/>
  <c r="B18" i="19"/>
  <c r="B41" i="19" s="1"/>
  <c r="E41" i="23"/>
  <c r="I7" i="12"/>
  <c r="K10" i="12" s="1"/>
  <c r="EJ16" i="17"/>
  <c r="D24" i="25"/>
  <c r="B11" i="28" l="1"/>
  <c r="B10" i="28"/>
  <c r="CL91" i="17"/>
  <c r="F44" i="23"/>
  <c r="J11" i="19"/>
  <c r="J14" i="19" s="1"/>
  <c r="J16" i="19" s="1"/>
  <c r="J43" i="19" s="1"/>
  <c r="J45" i="19" s="1"/>
  <c r="Z24" i="25"/>
  <c r="CN19" i="17"/>
  <c r="N9" i="19"/>
  <c r="B4" i="19"/>
  <c r="B9" i="19" s="1"/>
  <c r="F6" i="21"/>
  <c r="I14" i="19"/>
  <c r="I16" i="19" s="1"/>
  <c r="I43" i="19" s="1"/>
  <c r="I45" i="19" s="1"/>
  <c r="F7" i="23"/>
  <c r="F9" i="23" s="1"/>
  <c r="B8" i="28" l="1"/>
  <c r="B9" i="28"/>
  <c r="AK66" i="27"/>
  <c r="D89" i="26"/>
  <c r="E87" i="26"/>
  <c r="CN91" i="17"/>
  <c r="CW19" i="17"/>
  <c r="CW60" i="17"/>
  <c r="CY60" i="17" s="1"/>
  <c r="D26" i="25"/>
  <c r="F6" i="28" l="1"/>
  <c r="N10" i="28"/>
  <c r="F5" i="28"/>
  <c r="L10" i="28"/>
  <c r="B7" i="28"/>
  <c r="B6" i="28"/>
  <c r="CW91" i="17"/>
  <c r="Z26" i="25"/>
  <c r="CY19" i="17"/>
  <c r="K11" i="19"/>
  <c r="B5" i="28" l="1"/>
  <c r="B4" i="28"/>
  <c r="K14" i="19"/>
  <c r="K16" i="19" s="1"/>
  <c r="K43" i="19" s="1"/>
  <c r="K45" i="19" s="1"/>
  <c r="CY91" i="17"/>
  <c r="DH60" i="17"/>
  <c r="DJ60" i="17" s="1"/>
  <c r="DH19" i="17"/>
  <c r="D28" i="25"/>
  <c r="B3" i="28" l="1"/>
  <c r="B2" i="28"/>
  <c r="DH91" i="17"/>
  <c r="L11" i="19"/>
  <c r="L14" i="19" s="1"/>
  <c r="L16" i="19" s="1"/>
  <c r="L43" i="19" s="1"/>
  <c r="L45" i="19" s="1"/>
  <c r="DJ19" i="17"/>
  <c r="Z28" i="25"/>
  <c r="D30" i="25" s="1"/>
  <c r="Z30" i="25" s="1"/>
  <c r="ED60" i="17" l="1"/>
  <c r="ED19" i="17"/>
  <c r="DJ91" i="17"/>
  <c r="DS19" i="17"/>
  <c r="DS60" i="17"/>
  <c r="DU60" i="17" s="1"/>
  <c r="DS91" i="17" l="1"/>
  <c r="EF60" i="17"/>
  <c r="M11" i="19"/>
  <c r="M14" i="19" s="1"/>
  <c r="M16" i="19" s="1"/>
  <c r="M43" i="19" s="1"/>
  <c r="M45" i="19" s="1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0" i="21" l="1"/>
  <c r="E13" i="21" s="1"/>
  <c r="E14" i="23"/>
  <c r="E13" i="23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K39" i="12" l="1"/>
  <c r="D41" i="24"/>
  <c r="ED35" i="17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<sst xmlns="http://schemas.openxmlformats.org/spreadsheetml/2006/main" count="1027" uniqueCount="624">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</sst>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6"/>
      <c r="F2" s="416"/>
      <c r="G2" s="416"/>
      <c r="H2" s="416"/>
      <c r="I2" s="3"/>
      <c r="J2" s="3" t="s">
        <v>206</v>
      </c>
      <c r="K2" s="3"/>
      <c r="L2" s="3"/>
      <c r="M2" s="3"/>
      <c r="N2" s="3"/>
      <c r="O2" s="419" t="s">
        <v>273</v>
      </c>
      <c r="P2" s="419"/>
      <c r="Q2" s="419"/>
      <c r="R2" s="3"/>
    </row>
    <row r="3" spans="1:18" x14ac:dyDescent="0.2">
      <c r="A3" s="3"/>
      <c r="B3" s="3"/>
      <c r="C3" s="3" t="s">
        <v>256</v>
      </c>
      <c r="D3" s="3"/>
      <c r="E3" s="408"/>
      <c r="F3" s="408"/>
      <c r="G3" s="408"/>
      <c r="H3" s="408"/>
      <c r="I3" s="3"/>
      <c r="J3" s="416"/>
      <c r="K3" s="416"/>
      <c r="L3" s="416"/>
      <c r="M3" s="416"/>
      <c r="N3" s="416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07"/>
      <c r="F4" s="407"/>
      <c r="G4" s="407"/>
      <c r="H4" s="407"/>
      <c r="I4" s="3"/>
      <c r="J4" s="416"/>
      <c r="K4" s="416"/>
      <c r="L4" s="416"/>
      <c r="M4" s="416"/>
      <c r="N4" s="41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7"/>
      <c r="F5" s="407"/>
      <c r="G5" s="407"/>
      <c r="H5" s="407"/>
      <c r="I5" s="3"/>
      <c r="J5" s="416"/>
      <c r="K5" s="416"/>
      <c r="L5" s="416"/>
      <c r="M5" s="416"/>
      <c r="N5" s="416"/>
      <c r="O5" s="420" t="s">
        <v>494</v>
      </c>
      <c r="P5" s="421"/>
      <c r="Q5" s="76"/>
      <c r="R5" s="3"/>
    </row>
    <row r="6" spans="1:18" x14ac:dyDescent="0.2">
      <c r="A6" s="3"/>
      <c r="B6" s="3"/>
      <c r="C6" s="3" t="s">
        <v>261</v>
      </c>
      <c r="D6" s="3"/>
      <c r="E6" s="407"/>
      <c r="F6" s="407"/>
      <c r="G6" s="407"/>
      <c r="H6" s="407"/>
      <c r="I6" s="3"/>
      <c r="J6" s="422"/>
      <c r="K6" s="423"/>
      <c r="L6" s="410" t="s">
        <v>299</v>
      </c>
      <c r="M6" s="411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07"/>
      <c r="F8" s="412"/>
      <c r="G8" s="412"/>
      <c r="H8" s="412"/>
      <c r="I8" s="412"/>
      <c r="J8" s="392"/>
      <c r="K8" s="413" t="s">
        <v>602</v>
      </c>
      <c r="L8" s="414"/>
      <c r="M8" s="414"/>
      <c r="N8" s="414"/>
      <c r="O8" s="415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7" t="s">
        <v>22</v>
      </c>
      <c r="F10" s="5"/>
      <c r="G10" s="406" t="s">
        <v>616</v>
      </c>
      <c r="H10" s="406"/>
      <c r="I10" s="406"/>
      <c r="J10" s="406"/>
      <c r="K10" s="406"/>
      <c r="L10" s="6"/>
      <c r="M10" s="406" t="s">
        <v>617</v>
      </c>
      <c r="N10" s="406"/>
      <c r="O10" s="406"/>
      <c r="P10" s="406"/>
      <c r="Q10" s="406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09" t="s">
        <v>613</v>
      </c>
      <c r="L18" s="409"/>
      <c r="M18" s="409"/>
      <c r="N18" s="409"/>
      <c r="O18" s="40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09"/>
      <c r="L19" s="409"/>
      <c r="M19" s="409"/>
      <c r="N19" s="409"/>
      <c r="O19" s="40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3" t="s">
        <v>224</v>
      </c>
      <c r="D41" s="404"/>
      <c r="E41" s="40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3" t="s">
        <v>196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41305</v>
      </c>
      <c r="C4" s="52">
        <f>[9]Jan13!$M$1-C17</f>
        <v>0</v>
      </c>
      <c r="D4" s="52">
        <f>[9]Jan13!$N$1-D17</f>
        <v>0</v>
      </c>
      <c r="E4" s="52">
        <f>[9]Jan13!$O$1-E17</f>
        <v>0</v>
      </c>
      <c r="F4" s="52">
        <f>[9]Jan13!$P$1+[9]Jan13!$Q$1-F17</f>
        <v>0</v>
      </c>
      <c r="G4" s="52">
        <f>C4-SUM(D4:F4)</f>
        <v>0</v>
      </c>
      <c r="H4" s="52">
        <f>[9]Jan13!$T$1-H17</f>
        <v>0</v>
      </c>
      <c r="I4" s="52">
        <f>[9]Jan13!$G$1</f>
        <v>0</v>
      </c>
      <c r="J4" s="23"/>
      <c r="K4" s="701" t="s">
        <v>144</v>
      </c>
      <c r="L4" s="30"/>
    </row>
    <row r="5" spans="1:12" ht="12" customHeight="1" x14ac:dyDescent="0.2">
      <c r="A5" s="31"/>
      <c r="B5" s="51">
        <f>Admin!B30</f>
        <v>41333</v>
      </c>
      <c r="C5" s="52">
        <f>[9]Feb13!$M$1-C18</f>
        <v>0</v>
      </c>
      <c r="D5" s="52">
        <f>[9]Feb13!$N$1-D18</f>
        <v>0</v>
      </c>
      <c r="E5" s="52">
        <f>[9]Feb13!$O$1-E18</f>
        <v>0</v>
      </c>
      <c r="F5" s="52">
        <f>[9]Feb13!$P$1+[9]Feb13!$Q$1-F18</f>
        <v>0</v>
      </c>
      <c r="G5" s="52">
        <f>C5-SUM(D5:F5)</f>
        <v>0</v>
      </c>
      <c r="H5" s="52">
        <f>[9]Feb13!$T$1-H18</f>
        <v>0</v>
      </c>
      <c r="I5" s="52">
        <f>[9]Feb13!$G$1</f>
        <v>0</v>
      </c>
      <c r="J5" s="23"/>
      <c r="K5" s="702"/>
      <c r="L5" s="30"/>
    </row>
    <row r="6" spans="1:12" x14ac:dyDescent="0.2">
      <c r="A6" s="31"/>
      <c r="B6" s="51">
        <f>Admin!B32</f>
        <v>41364</v>
      </c>
      <c r="C6" s="52">
        <f>[9]Mar13!$M$1-C19</f>
        <v>0</v>
      </c>
      <c r="D6" s="52">
        <f>[9]Mar13!$N$1-D19</f>
        <v>0</v>
      </c>
      <c r="E6" s="52">
        <f>[9]Mar13!$O$1-E19</f>
        <v>0</v>
      </c>
      <c r="F6" s="52">
        <f>[9]Mar13!$P$1+[9]Mar13!$Q$1-F19</f>
        <v>0</v>
      </c>
      <c r="G6" s="52">
        <f>C6-SUM(D6:F6)</f>
        <v>0</v>
      </c>
      <c r="H6" s="52">
        <f>[9]Mar13!$T$1-H19</f>
        <v>0</v>
      </c>
      <c r="I6" s="52">
        <f>[9]Mar13!$G$1</f>
        <v>0</v>
      </c>
      <c r="J6" s="23"/>
      <c r="K6" s="702"/>
      <c r="L6" s="30"/>
    </row>
    <row r="7" spans="1:12" x14ac:dyDescent="0.2">
      <c r="A7" s="31"/>
      <c r="B7" s="51">
        <f>Admin!B34</f>
        <v>41394</v>
      </c>
      <c r="C7" s="52">
        <f>[10]Apr13!$M$1-C20</f>
        <v>0</v>
      </c>
      <c r="D7" s="52">
        <f>[10]Apr13!$N$1-D20</f>
 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/v>
      </c>
      <c r="H7" s="52">
        <f>[10]Apr13!$T$1-H20</f>
        <v>0</v>
      </c>
      <c r="I7" s="52">
        <f>[10]Apr13!$G$1</f>
        <v>0</v>
      </c>
      <c r="J7" s="23"/>
      <c r="K7" s="702"/>
      <c r="L7" s="30"/>
    </row>
    <row r="8" spans="1:12" ht="12" customHeight="1" x14ac:dyDescent="0.2">
      <c r="A8" s="31"/>
      <c r="B8" s="51">
        <f>Admin!B36</f>
        <v>41425</v>
      </c>
      <c r="C8" s="52">
        <f>[10]May13!$M$1-C21</f>
        <v>0</v>
      </c>
      <c r="D8" s="52">
        <f>[10]May13!$N$1-D21</f>
        <v>0</v>
      </c>
      <c r="E8" s="52">
        <f>[10]May13!$O$1-E21</f>
        <v>0</v>
      </c>
      <c r="F8" s="52">
        <f>[10]May13!$P$1+[10]May13!$Q$1-F21</f>
        <v>0</v>
      </c>
      <c r="G8" s="52">
        <f t="shared" ref="G8:G15" si="0">C8-SUM(D8:F8)</f>
        <v>0</v>
      </c>
      <c r="H8" s="52">
        <f>[10]May13!$T$1-H21</f>
        <v>0</v>
      </c>
      <c r="I8" s="52">
        <f>[10]May13!$G$1</f>
        <v>0</v>
      </c>
      <c r="J8" s="23"/>
      <c r="K8" s="701" t="s">
        <v>145</v>
      </c>
      <c r="L8" s="30"/>
    </row>
    <row r="9" spans="1:12" ht="12" customHeight="1" x14ac:dyDescent="0.2">
      <c r="A9" s="31"/>
      <c r="B9" s="51">
        <f>Admin!B38</f>
        <v>41455</v>
      </c>
      <c r="C9" s="52">
        <f>[10]Jun13!$M$1-C22</f>
        <v>0</v>
      </c>
      <c r="D9" s="52">
        <f>[10]Jun13!$N$1-D22</f>
        <v>0</v>
      </c>
      <c r="E9" s="52">
        <f>[10]Jun13!$O$1-E22</f>
        <v>0</v>
      </c>
      <c r="F9" s="52">
        <f>[10]Jun13!$P$1+[10]Jun13!$Q$1-F22</f>
        <v>0</v>
      </c>
      <c r="G9" s="52">
        <f t="shared" si="0"/>
        <v>0</v>
      </c>
      <c r="H9" s="52">
        <f>[10]Jun13!$T$1-H22</f>
        <v>0</v>
      </c>
      <c r="I9" s="52">
        <f>[10]Jun13!$G$1</f>
        <v>0</v>
      </c>
      <c r="J9" s="23"/>
      <c r="K9" s="702"/>
      <c r="L9" s="30"/>
    </row>
    <row r="10" spans="1:12" ht="12" customHeight="1" x14ac:dyDescent="0.2">
      <c r="A10" s="31"/>
      <c r="B10" s="51">
        <f>Admin!B40</f>
        <v>41486</v>
      </c>
      <c r="C10" s="52">
        <f>[10]Jul13!$M$1-C23</f>
        <v>0</v>
      </c>
      <c r="D10" s="52">
        <f>[10]Jul13!$N$1-D23</f>
        <v>0</v>
      </c>
      <c r="E10" s="52">
        <f>[10]Jul13!$O$1-E23</f>
        <v>0</v>
      </c>
      <c r="F10" s="52">
        <f>[10]Jul13!$P$1+[10]Jul13!$Q$1-F23</f>
        <v>0</v>
      </c>
      <c r="G10" s="52">
        <f t="shared" si="0"/>
        <v>0</v>
      </c>
      <c r="H10" s="52">
        <f>[10]Jul13!$T$1-H23</f>
        <v>0</v>
      </c>
      <c r="I10" s="52">
        <f>[10]Jul13!$G$1</f>
        <v>0</v>
      </c>
      <c r="J10" s="23"/>
      <c r="K10" s="702"/>
      <c r="L10" s="30"/>
    </row>
    <row r="11" spans="1:12" ht="12" customHeight="1" x14ac:dyDescent="0.2">
      <c r="A11" s="31"/>
      <c r="B11" s="51">
        <f>Admin!B42</f>
        <v>41517</v>
      </c>
      <c r="C11" s="52">
        <f>[10]Aug13!$M$1-C24</f>
        <v>0</v>
      </c>
      <c r="D11" s="52">
        <f>[10]Aug13!$N$1-D24</f>
        <v>0</v>
      </c>
      <c r="E11" s="52">
        <f>[10]Aug13!$O$1-E24</f>
        <v>0</v>
      </c>
      <c r="F11" s="52">
        <f>[10]Aug13!$P$1+[10]Aug13!$Q$1-F24</f>
        <v>0</v>
      </c>
      <c r="G11" s="52">
        <f t="shared" si="0"/>
        <v>0</v>
      </c>
      <c r="H11" s="52">
        <f>[10]Aug13!$T$1-H24</f>
        <v>0</v>
      </c>
      <c r="I11" s="52">
        <f>[10]Aug13!$G$1</f>
        <v>0</v>
      </c>
      <c r="J11" s="23"/>
      <c r="K11" s="702"/>
      <c r="L11" s="30"/>
    </row>
    <row r="12" spans="1:12" ht="12" customHeight="1" x14ac:dyDescent="0.2">
      <c r="A12" s="31"/>
      <c r="B12" s="51">
        <f>Admin!B44</f>
        <v>41547</v>
      </c>
      <c r="C12" s="52">
        <f>[10]Sep13!$M$1-C25</f>
        <v>0</v>
      </c>
      <c r="D12" s="52">
        <f>[10]Sep13!$N$1-D25</f>
        <v>0</v>
      </c>
      <c r="E12" s="52">
        <f>[10]Sep13!$O$1-E25</f>
        <v>0</v>
      </c>
      <c r="F12" s="52">
        <f>[10]Sep13!$P$1+[10]Sep13!$Q$1-F25</f>
        <v>0</v>
      </c>
      <c r="G12" s="52">
        <f t="shared" si="0"/>
        <v>0</v>
      </c>
      <c r="H12" s="52">
        <f>[10]Sep13!$T$1-H25</f>
        <v>0</v>
      </c>
      <c r="I12" s="52">
        <f>[10]Sep13!$G$1</f>
        <v>0</v>
      </c>
      <c r="J12" s="23"/>
      <c r="K12" s="701" t="s">
        <v>148</v>
      </c>
      <c r="L12" s="30"/>
    </row>
    <row r="13" spans="1:12" x14ac:dyDescent="0.2">
      <c r="A13" s="31"/>
      <c r="B13" s="51">
        <f>Admin!B46</f>
        <v>41578</v>
      </c>
      <c r="C13" s="52">
        <f>[10]Oct13!$M$1-C26</f>
        <v>0</v>
      </c>
      <c r="D13" s="52">
        <f>[10]Oct13!$N$1-D26</f>
        <v>0</v>
      </c>
      <c r="E13" s="52">
        <f>[10]Oct13!$O$1-E26</f>
        <v>0</v>
      </c>
      <c r="F13" s="52">
        <f>[10]Oct13!$P$1+[10]Oct13!$Q$1-F26</f>
        <v>0</v>
      </c>
      <c r="G13" s="52">
        <f t="shared" si="0"/>
        <v>0</v>
      </c>
      <c r="H13" s="52">
        <f>[10]Oct13!$T$1-H26</f>
        <v>0</v>
      </c>
      <c r="I13" s="52">
        <f>[10]Oct13!$G$1</f>
        <v>0</v>
      </c>
      <c r="J13" s="23"/>
      <c r="K13" s="702"/>
      <c r="L13" s="30"/>
    </row>
    <row r="14" spans="1:12" x14ac:dyDescent="0.2">
      <c r="A14" s="31"/>
      <c r="B14" s="51">
        <f>Admin!B48</f>
        <v>41608</v>
      </c>
      <c r="C14" s="52">
        <f>[10]Nov13!$M$1-C27</f>
        <v>0</v>
      </c>
      <c r="D14" s="52">
        <f>[10]Nov13!$N$1-D27</f>
        <v>0</v>
      </c>
      <c r="E14" s="52">
        <f>[10]Nov13!$O$1-E27</f>
        <v>0</v>
      </c>
      <c r="F14" s="52">
        <f>[10]Nov13!$P$1+[10]Nov13!$Q$1-F27</f>
        <v>0</v>
      </c>
      <c r="G14" s="52">
        <f t="shared" si="0"/>
        <v>0</v>
      </c>
      <c r="H14" s="52">
        <f>[10]Nov13!$T$1-H27</f>
        <v>0</v>
      </c>
      <c r="I14" s="52">
        <f>[10]Nov13!$G$1</f>
        <v>0</v>
      </c>
      <c r="J14" s="23"/>
      <c r="K14" s="702"/>
      <c r="L14" s="30"/>
    </row>
    <row r="15" spans="1:12" x14ac:dyDescent="0.2">
      <c r="A15" s="31"/>
      <c r="B15" s="51">
        <f>Admin!B50</f>
        <v>41639</v>
      </c>
      <c r="C15" s="52">
        <f>[10]Dec13!$M$1-C28</f>
        <v>0</v>
      </c>
      <c r="D15" s="52">
        <f>[10]Dec13!$N$1-D28</f>
        <v>0</v>
      </c>
      <c r="E15" s="52">
        <f>[10]Dec13!$O$1-E28</f>
        <v>0</v>
      </c>
      <c r="F15" s="52">
        <f>[10]Dec13!$P$1+[10]Dec13!$Q$1-F28</f>
        <v>0</v>
      </c>
      <c r="G15" s="52">
        <f t="shared" si="0"/>
        <v>0</v>
      </c>
      <c r="H15" s="52">
        <f>[10]Dec13!$T$1-H28</f>
        <v>0</v>
      </c>
      <c r="I15" s="52">
        <f>[10]Dec13!$G$1</f>
        <v>0</v>
      </c>
      <c r="J15" s="23"/>
      <c r="K15" s="23"/>
      <c r="L15" s="30"/>
    </row>
    <row r="16" spans="1:12" ht="15" customHeight="1" x14ac:dyDescent="0.2">
      <c r="A16" s="31"/>
      <c r="B16" s="705" t="s">
        <v>197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41305</v>
      </c>
      <c r="C17" s="52">
        <f>[9]Jan13!$M$2</f>
        <v>0</v>
      </c>
      <c r="D17" s="52">
        <f>[9]Jan13!$N$2</f>
        <v>0</v>
      </c>
      <c r="E17" s="52">
        <f>[9]Jan13!$O$2</f>
        <v>0</v>
      </c>
      <c r="F17" s="52">
        <f>[9]Jan13!$P$2+[9]Jan13!$Q$2</f>
        <v>0</v>
      </c>
      <c r="G17" s="52">
        <f>C17-SUM(D17:F17)</f>
        <v>0</v>
      </c>
      <c r="H17" s="52">
        <f>[9]Jan13!$T$2</f>
        <v>0</v>
      </c>
      <c r="I17" s="52"/>
      <c r="J17" s="23"/>
      <c r="K17" s="701" t="s">
        <v>198</v>
      </c>
      <c r="L17" s="30"/>
    </row>
    <row r="18" spans="1:12" x14ac:dyDescent="0.2">
      <c r="A18" s="31"/>
      <c r="B18" s="51">
        <f t="shared" ref="B18:B28" si="1">B5</f>
        <v>41333</v>
      </c>
      <c r="C18" s="52">
        <f>[9]Feb13!$M$2</f>
        <v>0</v>
      </c>
      <c r="D18" s="52">
        <f>[9]Feb13!$N$2</f>
        <v>0</v>
      </c>
      <c r="E18" s="52">
        <f>[9]Feb13!$O$2</f>
        <v>0</v>
      </c>
      <c r="F18" s="52">
        <f>[9]Feb13!$P$2+[9]Feb13!$Q$2</f>
        <v>0</v>
      </c>
      <c r="G18" s="52">
        <f>C18-SUM(D18:F18)</f>
        <v>0</v>
      </c>
      <c r="H18" s="52">
        <f>[9]Feb13!$T$2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1"/>
        <v>41364</v>
      </c>
      <c r="C19" s="52">
        <f>[9]Mar13!$M$2</f>
        <v>0</v>
      </c>
      <c r="D19" s="52">
        <f>[9]Mar13!$N$2</f>
        <v>0</v>
      </c>
      <c r="E19" s="52">
        <f>[9]Mar13!$O$2</f>
        <v>0</v>
      </c>
      <c r="F19" s="52">
        <f>[9]Mar13!$P$2+[9]Mar13!$Q$2</f>
        <v>0</v>
      </c>
      <c r="G19" s="52">
        <f>C19-SUM(D19:F19)</f>
        <v>0</v>
      </c>
      <c r="H19" s="52">
        <f>[9]Mar13!$T$2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1"/>
        <v>41394</v>
      </c>
      <c r="C20" s="52">
        <f>[10]Apr13!$M$2</f>
        <v>0</v>
      </c>
      <c r="D20" s="52">
        <f>[10]Apr13!$N$2</f>
        <v>0</v>
      </c>
      <c r="E20" s="52">
        <f>[10]Apr13!$O$2</f>
        <v>0</v>
      </c>
      <c r="F20" s="52">
        <f>[10]Apr13!$P$2+[10]Apr13!$Q$2</f>
        <v>0</v>
      </c>
      <c r="G20" s="52">
        <f>C20-SUM(D20:F20)</f>
        <v>0</v>
      </c>
      <c r="H20" s="52">
        <f>[10]Apr13!$T$2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1"/>
        <v>41425</v>
      </c>
      <c r="C21" s="52">
        <f>[10]May13!$M$2</f>
        <v>0</v>
      </c>
      <c r="D21" s="52">
        <f>[10]May13!$N$2</f>
        <v>0</v>
      </c>
      <c r="E21" s="52">
        <f>[10]May13!$O$2</f>
        <v>0</v>
      </c>
      <c r="F21" s="52">
        <f>[10]May13!$P$2+[10]May13!$Q$2</f>
        <v>0</v>
      </c>
      <c r="G21" s="52">
        <f t="shared" ref="G21:G28" si="2">C21-SUM(D21:F21)</f>
        <v>0</v>
      </c>
      <c r="H21" s="52">
        <f>[10]May13!$T$2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1"/>
        <v>41455</v>
      </c>
      <c r="C22" s="52">
        <f>[10]Jun13!$M$2</f>
        <v>0</v>
      </c>
      <c r="D22" s="52">
        <f>[10]Jun13!$N$2</f>
        <v>0</v>
      </c>
      <c r="E22" s="52">
        <f>[10]Jun13!$O$2</f>
        <v>0</v>
      </c>
      <c r="F22" s="52">
        <f>[10]Jun13!$P$2+[10]Jun13!$Q$2</f>
        <v>0</v>
      </c>
      <c r="G22" s="52">
        <f t="shared" si="2"/>
        <v>0</v>
      </c>
      <c r="H22" s="52">
        <f>[10]Jun13!$T$2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1"/>
        <v>41486</v>
      </c>
      <c r="C23" s="52">
        <f>[10]Jul13!$M$2</f>
        <v>0</v>
      </c>
      <c r="D23" s="52">
        <f>[10]Jul13!$N$2</f>
        <v>0</v>
      </c>
      <c r="E23" s="52">
        <f>[10]Jul13!$O$2</f>
        <v>0</v>
      </c>
      <c r="F23" s="52">
        <f>[10]Jul13!$P$2+[10]Jul13!$Q$2</f>
        <v>0</v>
      </c>
      <c r="G23" s="52">
        <f t="shared" si="2"/>
        <v>0</v>
      </c>
      <c r="H23" s="52">
        <f>[10]Jul13!$T$2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1"/>
        <v>41517</v>
      </c>
      <c r="C24" s="52">
        <f>[10]Aug13!$M$2</f>
        <v>0</v>
      </c>
      <c r="D24" s="52">
        <f>[10]Aug13!$N$2</f>
        <v>0</v>
      </c>
      <c r="E24" s="52">
        <f>[10]Aug13!$O$2</f>
        <v>0</v>
      </c>
      <c r="F24" s="52">
        <f>[10]Aug13!$P$2+[10]Aug13!$Q$2</f>
        <v>0</v>
      </c>
      <c r="G24" s="52">
        <f t="shared" si="2"/>
        <v>0</v>
      </c>
      <c r="H24" s="52">
        <f>[10]Aug13!$T$2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1"/>
        <v>41547</v>
      </c>
      <c r="C25" s="52">
        <f>[10]Sep13!$M$2</f>
        <v>0</v>
      </c>
      <c r="D25" s="52">
        <f>[10]Sep13!$N$2</f>
        <v>0</v>
      </c>
      <c r="E25" s="52">
        <f>[10]Sep13!$O$2</f>
        <v>0</v>
      </c>
      <c r="F25" s="52">
        <f>[10]Sep13!$P$2+[10]Sep13!$Q$2</f>
        <v>0</v>
      </c>
      <c r="G25" s="52">
        <f t="shared" si="2"/>
        <v>0</v>
      </c>
      <c r="H25" s="52">
        <f>[10]Sep13!$T$2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1"/>
        <v>41578</v>
      </c>
      <c r="C26" s="52">
        <f>[10]Oct13!$M$2</f>
        <v>0</v>
      </c>
      <c r="D26" s="52">
        <f>[10]Oct13!$N$2</f>
        <v>0</v>
      </c>
      <c r="E26" s="52">
        <f>[10]Oct13!$O$2</f>
        <v>0</v>
      </c>
      <c r="F26" s="52">
        <f>[10]Oct13!$P$2+[10]Oct13!$Q$2</f>
        <v>0</v>
      </c>
      <c r="G26" s="52">
        <f t="shared" si="2"/>
        <v>0</v>
      </c>
      <c r="H26" s="52">
        <f>[10]Oct13!$T$2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1"/>
        <v>41608</v>
      </c>
      <c r="C27" s="52">
        <f>[10]Nov13!$M$2</f>
        <v>0</v>
      </c>
      <c r="D27" s="52">
        <f>[10]Nov13!$N$2</f>
        <v>0</v>
      </c>
      <c r="E27" s="52">
        <f>[10]Nov13!$O$2</f>
        <v>0</v>
      </c>
      <c r="F27" s="52">
        <f>[10]Nov13!$P$2+[10]Nov13!$Q$2</f>
        <v>0</v>
      </c>
      <c r="G27" s="52">
        <f t="shared" si="2"/>
        <v>0</v>
      </c>
      <c r="H27" s="52">
        <f>[10]Nov13!$T$2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1"/>
        <v>41639</v>
      </c>
      <c r="C28" s="52">
        <f>[10]Dec13!$M$2</f>
        <v>0</v>
      </c>
      <c r="D28" s="52">
        <f>[10]Dec13!$N$2</f>
        <v>0</v>
      </c>
      <c r="E28" s="52">
        <f>[10]Dec13!$O$2</f>
        <v>0</v>
      </c>
      <c r="F28" s="52">
        <f>[10]Dec13!$P$2+[10]Dec13!$Q$2</f>
        <v>0</v>
      </c>
      <c r="G28" s="52">
        <f t="shared" si="2"/>
        <v>0</v>
      </c>
      <c r="H28" s="52">
        <f>[10]Dec13!$T$2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W1" workbookViewId="0">
      <selection activeCell="AD15" sqref="AD15:AG17"/>
    </sheetView>
  </sheetViews>
  <sheetFormatPr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17" t="s">
        <v>252</v>
      </c>
      <c r="I1" s="718"/>
      <c r="J1" s="718"/>
      <c r="K1" s="718"/>
      <c r="L1" s="719"/>
      <c r="M1" s="165"/>
      <c r="N1" s="717" t="s">
        <v>252</v>
      </c>
      <c r="O1" s="718"/>
      <c r="P1" s="718"/>
      <c r="Q1" s="718"/>
      <c r="R1" s="719"/>
      <c r="S1" s="165"/>
      <c r="T1" s="717" t="s">
        <v>252</v>
      </c>
      <c r="U1" s="718"/>
      <c r="V1" s="718"/>
      <c r="W1" s="718"/>
      <c r="X1" s="719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4" t="s">
        <v>239</v>
      </c>
      <c r="AE2" s="715"/>
      <c r="AF2" s="715"/>
      <c r="AG2" s="716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07" t="s">
        <v>622</v>
      </c>
      <c r="AE3" s="710"/>
      <c r="AF3" s="710"/>
      <c r="AG3" s="710"/>
      <c r="AH3" s="30"/>
    </row>
    <row r="4" spans="1:34" ht="12.75" x14ac:dyDescent="0.2">
      <c r="A4" s="31"/>
      <c r="B4" s="711" t="s">
        <v>238</v>
      </c>
      <c r="C4" s="712"/>
      <c r="D4" s="712"/>
      <c r="E4" s="713"/>
      <c r="F4" s="713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09"/>
      <c r="AE4" s="710"/>
      <c r="AF4" s="710"/>
      <c r="AG4" s="710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09"/>
      <c r="AE5" s="710"/>
      <c r="AF5" s="710"/>
      <c r="AG5" s="710"/>
      <c r="AH5" s="30"/>
    </row>
    <row r="6" spans="1:34" x14ac:dyDescent="0.2">
      <c r="A6" s="31"/>
      <c r="B6" s="138">
        <f>Admin!B27</f>
        <v>41275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09"/>
      <c r="AE6" s="710"/>
      <c r="AF6" s="710"/>
      <c r="AG6" s="710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09"/>
      <c r="AE7" s="710"/>
      <c r="AF7" s="710"/>
      <c r="AG7" s="710"/>
      <c r="AH7" s="30"/>
    </row>
    <row r="8" spans="1:34" x14ac:dyDescent="0.2">
      <c r="A8" s="31"/>
      <c r="B8" s="138">
        <f>Admin!B28</f>
        <v>41305</v>
      </c>
      <c r="C8" s="137"/>
      <c r="D8" s="136">
        <f>D6+F8-L8-R8-X8+Z6</f>
        <v>0</v>
      </c>
      <c r="E8" s="135"/>
      <c r="F8" s="110">
        <f>IF((H$4+N$4+T$4)=0,0,[2]Jan13!O$1)</f>
        <v>0</v>
      </c>
      <c r="G8" s="110"/>
      <c r="H8" s="133">
        <f>H4</f>
        <v>0</v>
      </c>
      <c r="I8" s="110"/>
      <c r="J8" s="110">
        <f>[3]Jan13!$O$1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[3]Jan13!$P$1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[3]Jan13!$Q$1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09"/>
      <c r="AE8" s="710"/>
      <c r="AF8" s="710"/>
      <c r="AG8" s="710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09"/>
      <c r="AE9" s="710"/>
      <c r="AF9" s="710"/>
      <c r="AG9" s="710"/>
      <c r="AH9" s="30"/>
    </row>
    <row r="10" spans="1:34" ht="12.75" x14ac:dyDescent="0.2">
      <c r="A10" s="31"/>
      <c r="B10" s="138">
        <f>Admin!B30</f>
        <v>41333</v>
      </c>
      <c r="C10" s="137"/>
      <c r="D10" s="136">
        <f>D8+F10-L10-R10-X10+Z8</f>
        <v>0</v>
      </c>
      <c r="E10" s="135"/>
      <c r="F10" s="110">
        <f>IF((H$4+N$4+T$4)=0,0,[2]Feb13!O$1)</f>
        <v>0</v>
      </c>
      <c r="G10" s="110"/>
      <c r="H10" s="133">
        <f>H8</f>
        <v>0</v>
      </c>
      <c r="I10" s="110"/>
      <c r="J10" s="110">
        <f>[3]Feb13!$O$1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[3]Feb13!$P$1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[3]Feb13!$Q$1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07" t="s">
        <v>237</v>
      </c>
      <c r="AE11" s="710"/>
      <c r="AF11" s="710"/>
      <c r="AG11" s="710"/>
      <c r="AH11" s="30"/>
    </row>
    <row r="12" spans="1:34" x14ac:dyDescent="0.2">
      <c r="A12" s="31"/>
      <c r="B12" s="138">
        <f>Admin!B32</f>
        <v>41364</v>
      </c>
      <c r="C12" s="137"/>
      <c r="D12" s="136">
        <f>D10+F12-L12-R12-X12+Z10</f>
        <v>0</v>
      </c>
      <c r="E12" s="135"/>
      <c r="F12" s="110">
        <f>IF((H$4+N$4+T$4)=0,0,[2]Mar13!O$1)</f>
        <v>0</v>
      </c>
      <c r="G12" s="110"/>
      <c r="H12" s="133">
        <f>H10</f>
        <v>0</v>
      </c>
      <c r="I12" s="110"/>
      <c r="J12" s="110">
        <f>[3]Mar13!$O$1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[3]Mar13!$P$1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[3]Mar13!$Q$1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09"/>
      <c r="AE12" s="710"/>
      <c r="AF12" s="710"/>
      <c r="AG12" s="710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09"/>
      <c r="AE13" s="710"/>
      <c r="AF13" s="710"/>
      <c r="AG13" s="710"/>
      <c r="AH13" s="30"/>
    </row>
    <row r="14" spans="1:34" ht="12" customHeight="1" x14ac:dyDescent="0.2">
      <c r="A14" s="31"/>
      <c r="B14" s="138">
        <f>Admin!B34</f>
        <v>41394</v>
      </c>
      <c r="C14" s="137"/>
      <c r="D14" s="136">
        <f>D12+F14-L14-R14-X14+Z12</f>
        <v>0</v>
      </c>
      <c r="E14" s="135"/>
      <c r="F14" s="110">
        <f>IF((H$4+N$4+T$4)=0,0,[2]Apr13!O$1)</f>
        <v>0</v>
      </c>
      <c r="G14" s="110"/>
      <c r="H14" s="133">
        <f>H12</f>
        <v>0</v>
      </c>
      <c r="I14" s="110"/>
      <c r="J14" s="110">
        <f>[3]Apr13!$O$1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[3]Apr13!$P$1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[3]Apr13!$Q$1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07" t="s">
        <v>623</v>
      </c>
      <c r="AE15" s="708"/>
      <c r="AF15" s="708"/>
      <c r="AG15" s="708"/>
      <c r="AH15" s="30"/>
    </row>
    <row r="16" spans="1:34" ht="12" customHeight="1" x14ac:dyDescent="0.2">
      <c r="A16" s="31"/>
      <c r="B16" s="138">
        <f>Admin!B36</f>
        <v>41425</v>
      </c>
      <c r="C16" s="137"/>
      <c r="D16" s="136">
        <f>D14+F16-L16-R16-X16+Z14</f>
        <v>0</v>
      </c>
      <c r="E16" s="135"/>
      <c r="F16" s="110">
        <f>IF((H$4+N$4+T$4)=0,0,[2]May13!O$1)</f>
        <v>0</v>
      </c>
      <c r="G16" s="110"/>
      <c r="H16" s="133">
        <f>H14</f>
        <v>0</v>
      </c>
      <c r="I16" s="110"/>
      <c r="J16" s="110">
        <f>[3]May13!$O$1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[3]May13!$P$1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[3]May13!$Q$1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07"/>
      <c r="AE16" s="708"/>
      <c r="AF16" s="708"/>
      <c r="AG16" s="708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07"/>
      <c r="AE17" s="708"/>
      <c r="AF17" s="708"/>
      <c r="AG17" s="708"/>
      <c r="AH17" s="30"/>
    </row>
    <row r="18" spans="1:34" ht="12" customHeight="1" x14ac:dyDescent="0.2">
      <c r="A18" s="31"/>
      <c r="B18" s="138">
        <f>Admin!B38</f>
        <v>41455</v>
      </c>
      <c r="C18" s="137"/>
      <c r="D18" s="136">
        <f>D16+F18-L18-R18-X18+Z16</f>
        <v>0</v>
      </c>
      <c r="E18" s="135"/>
      <c r="F18" s="110">
        <f>IF((H$4+N$4+T$4)=0,0,[2]Jun13!O$1)</f>
        <v>0</v>
      </c>
      <c r="G18" s="110"/>
      <c r="H18" s="133">
        <f>H16</f>
        <v>0</v>
      </c>
      <c r="I18" s="110"/>
      <c r="J18" s="110">
        <f>[3]Jun13!$O$1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[3]Jun13!$P$1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[3]Jun13!$Q$1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07" t="s">
        <v>236</v>
      </c>
      <c r="AE19" s="708"/>
      <c r="AF19" s="708"/>
      <c r="AG19" s="708"/>
      <c r="AH19" s="30"/>
    </row>
    <row r="20" spans="1:34" ht="12" customHeight="1" x14ac:dyDescent="0.2">
      <c r="A20" s="31"/>
      <c r="B20" s="138">
        <f>Admin!B40</f>
        <v>41486</v>
      </c>
      <c r="C20" s="137"/>
      <c r="D20" s="136">
        <f>D18+F20-L20-R20-X20+Z18</f>
        <v>0</v>
      </c>
      <c r="E20" s="135"/>
      <c r="F20" s="110">
        <f>IF((H$4+N$4+T$4)=0,0,[2]Jul13!O$1)</f>
        <v>0</v>
      </c>
      <c r="G20" s="110"/>
      <c r="H20" s="133">
        <f>H18</f>
        <v>0</v>
      </c>
      <c r="I20" s="110"/>
      <c r="J20" s="110">
        <f>[3]Jul13!$O$1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[3]Jul13!$P$1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[3]Jul13!$Q$1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07"/>
      <c r="AE20" s="708"/>
      <c r="AF20" s="708"/>
      <c r="AG20" s="708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07"/>
      <c r="AE21" s="708"/>
      <c r="AF21" s="708"/>
      <c r="AG21" s="708"/>
      <c r="AH21" s="30"/>
    </row>
    <row r="22" spans="1:34" ht="12" customHeight="1" x14ac:dyDescent="0.2">
      <c r="A22" s="31"/>
      <c r="B22" s="138">
        <f>Admin!B42</f>
        <v>41517</v>
      </c>
      <c r="C22" s="137"/>
      <c r="D22" s="136">
        <f>D20+F22-L22-R22-X22+Z20</f>
        <v>0</v>
      </c>
      <c r="E22" s="135"/>
      <c r="F22" s="110">
        <f>IF((H$4+N$4+T$4)=0,0,[2]Aug13!O$1)</f>
        <v>0</v>
      </c>
      <c r="G22" s="110"/>
      <c r="H22" s="133">
        <f>H20</f>
        <v>0</v>
      </c>
      <c r="I22" s="110"/>
      <c r="J22" s="110">
        <f>[3]Aug13!$O$1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[3]Aug13!$P$1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[3]Aug13!$Q$1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07" t="s">
        <v>235</v>
      </c>
      <c r="AE23" s="708"/>
      <c r="AF23" s="708"/>
      <c r="AG23" s="708"/>
      <c r="AH23" s="30"/>
    </row>
    <row r="24" spans="1:34" x14ac:dyDescent="0.2">
      <c r="A24" s="31"/>
      <c r="B24" s="138">
        <f>Admin!B44</f>
        <v>41547</v>
      </c>
      <c r="C24" s="137"/>
      <c r="D24" s="136">
        <f>D22+F24-L24-R24-X24+Z22</f>
        <v>0</v>
      </c>
      <c r="E24" s="135"/>
      <c r="F24" s="110">
        <f>IF((H$4+N$4+T$4)=0,0,[2]Sep13!O$1)</f>
        <v>0</v>
      </c>
      <c r="G24" s="110"/>
      <c r="H24" s="133">
        <f>H22</f>
        <v>0</v>
      </c>
      <c r="I24" s="110"/>
      <c r="J24" s="110">
        <f>[3]Sep13!$O$1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[3]Sep13!$P$1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[3]Sep13!$Q$1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07"/>
      <c r="AE24" s="708"/>
      <c r="AF24" s="708"/>
      <c r="AG24" s="708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07"/>
      <c r="AE25" s="708"/>
      <c r="AF25" s="708"/>
      <c r="AG25" s="708"/>
      <c r="AH25" s="30"/>
    </row>
    <row r="26" spans="1:34" x14ac:dyDescent="0.2">
      <c r="A26" s="31"/>
      <c r="B26" s="138">
        <f>Admin!B46</f>
        <v>41578</v>
      </c>
      <c r="C26" s="137"/>
      <c r="D26" s="136">
        <f>D24+F26-L26-R26-X26+Z24</f>
        <v>0</v>
      </c>
      <c r="E26" s="135"/>
      <c r="F26" s="110">
        <f>IF((H$4+N$4+T$4)=0,0,[2]Oct13!O$1)</f>
        <v>0</v>
      </c>
      <c r="G26" s="110"/>
      <c r="H26" s="133">
        <f>H24</f>
        <v>0</v>
      </c>
      <c r="I26" s="110"/>
      <c r="J26" s="110">
        <f>[3]Oct13!$O$1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[3]Oct13!$P$1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[3]Oct13!$Q$1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09"/>
      <c r="AE26" s="710"/>
      <c r="AF26" s="710"/>
      <c r="AG26" s="710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41608</v>
      </c>
      <c r="C28" s="137"/>
      <c r="D28" s="136">
        <f>D26+F28-L28-R28-X28+Z26</f>
        <v>0</v>
      </c>
      <c r="E28" s="135"/>
      <c r="F28" s="110">
        <f>IF((H$4+N$4+T$4)=0,0,[2]Nov13!O$1)</f>
        <v>0</v>
      </c>
      <c r="G28" s="110"/>
      <c r="H28" s="133">
        <f>H26</f>
        <v>0</v>
      </c>
      <c r="I28" s="110"/>
      <c r="J28" s="110">
        <f>[3]Nov13!$O$1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[3]Nov13!$P$1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[3]Nov13!$Q$1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07" t="s">
        <v>234</v>
      </c>
      <c r="AE28" s="708"/>
      <c r="AF28" s="708"/>
      <c r="AG28" s="708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07"/>
      <c r="AE29" s="708"/>
      <c r="AF29" s="708"/>
      <c r="AG29" s="708"/>
      <c r="AH29" s="30"/>
    </row>
    <row r="30" spans="1:34" x14ac:dyDescent="0.2">
      <c r="A30" s="31"/>
      <c r="B30" s="138">
        <f>Admin!B50</f>
        <v>41639</v>
      </c>
      <c r="C30" s="137"/>
      <c r="D30" s="136">
        <f>D28+F30-L30-R30-X30+Z28</f>
        <v>0</v>
      </c>
      <c r="E30" s="135"/>
      <c r="F30" s="110">
        <f>IF((H$4+N$4+T$4)=0,0,[2]Dec13!O$1)</f>
        <v>0</v>
      </c>
      <c r="G30" s="110"/>
      <c r="H30" s="133">
        <f>H28</f>
        <v>0</v>
      </c>
      <c r="I30" s="110"/>
      <c r="J30" s="110">
        <f>[3]Dec13!$O$1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[3]Dec13!$P$1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[3]Dec13!$Q$1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09"/>
      <c r="AE30" s="710"/>
      <c r="AF30" s="710"/>
      <c r="AG30" s="710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7.1406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732">
        <f>DATE(YEAR(B4),MONTH(B4),1)-1</f>
        <v>40908</v>
      </c>
      <c r="C2" s="304"/>
      <c r="D2" s="721"/>
      <c r="E2" s="721"/>
      <c r="F2" s="721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733">
        <f>DATE(YEAR(B4),MONTH(B4),1)</f>
        <v>40909</v>
      </c>
      <c r="C3" s="304"/>
      <c r="D3" s="722" t="s">
        <v>508</v>
      </c>
      <c r="E3" s="722"/>
      <c r="F3" s="722"/>
      <c r="G3" s="310" t="s">
        <v>615</v>
      </c>
      <c r="H3" s="304"/>
      <c r="I3" s="304"/>
      <c r="J3" s="304"/>
      <c r="K3" s="723" t="s">
        <v>509</v>
      </c>
      <c r="L3" s="723"/>
      <c r="M3" s="723"/>
      <c r="N3" s="309" t="str">
        <f>G3</f>
        <v>2011-12</v>
      </c>
      <c r="O3" s="304"/>
      <c r="P3" s="304"/>
      <c r="Q3" s="304"/>
    </row>
    <row r="4" spans="1:17" ht="12" customHeight="1" x14ac:dyDescent="0.2">
      <c r="A4" s="304"/>
      <c r="B4" s="733">
        <f>DATE(YEAR(B6),MONTH(B6),1)-1</f>
        <v>40939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733">
        <f>DATE(YEAR(B6),MONTH(B6),1)</f>
        <v>40940</v>
      </c>
      <c r="C5" s="304"/>
      <c r="D5" s="352" t="s">
        <v>510</v>
      </c>
      <c r="E5" s="352"/>
      <c r="F5" s="359">
        <f>B8</f>
        <v>40999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733">
        <f>DATE(YEAR(B8),MONTH(B8),1)-1</f>
        <v>40968</v>
      </c>
      <c r="C6" s="304"/>
      <c r="D6" s="352" t="s">
        <v>511</v>
      </c>
      <c r="E6" s="352"/>
      <c r="F6" s="359">
        <f>B8</f>
        <v>40999</v>
      </c>
      <c r="G6" s="386">
        <v>18</v>
      </c>
      <c r="H6" s="304"/>
      <c r="I6" s="315" t="s">
        <v>14</v>
      </c>
      <c r="J6" s="315"/>
      <c r="K6" s="315">
        <v>2011</v>
      </c>
      <c r="L6" s="724">
        <f>B27</f>
        <v>41275</v>
      </c>
      <c r="M6" s="725"/>
      <c r="N6" s="724">
        <f>B32</f>
        <v>41364</v>
      </c>
      <c r="O6" s="726"/>
      <c r="P6" s="386">
        <v>20</v>
      </c>
      <c r="Q6" s="306" t="s">
        <v>269</v>
      </c>
    </row>
    <row r="7" spans="1:17" ht="12" customHeight="1" x14ac:dyDescent="0.2">
      <c r="A7" s="304"/>
      <c r="B7" s="733">
        <f>DATE(YEAR(B8),MONTH(B8),1)</f>
        <v>40969</v>
      </c>
      <c r="C7" s="304"/>
      <c r="D7" s="352" t="s">
        <v>510</v>
      </c>
      <c r="E7" s="352"/>
      <c r="F7" s="359">
        <f>B32</f>
        <v>41364</v>
      </c>
      <c r="G7" s="386">
        <v>100</v>
      </c>
      <c r="H7" s="304"/>
      <c r="I7" s="315" t="s">
        <v>14</v>
      </c>
      <c r="J7" s="315"/>
      <c r="K7" s="315">
        <v>2012</v>
      </c>
      <c r="L7" s="724">
        <f>B33</f>
        <v>41365</v>
      </c>
      <c r="M7" s="725"/>
      <c r="N7" s="724">
        <f>B50</f>
        <v>41639</v>
      </c>
      <c r="O7" s="726"/>
      <c r="P7" s="386">
        <v>20</v>
      </c>
      <c r="Q7" s="306" t="s">
        <v>269</v>
      </c>
    </row>
    <row r="8" spans="1:17" ht="12" customHeight="1" x14ac:dyDescent="0.2">
      <c r="A8" s="304"/>
      <c r="B8" s="733">
        <f>DATE(YEAR(B10),MONTH(B10),1)-1</f>
        <v>40999</v>
      </c>
      <c r="C8" s="304"/>
      <c r="D8" s="352" t="s">
        <v>511</v>
      </c>
      <c r="E8" s="352"/>
      <c r="F8" s="359">
        <f>B32</f>
        <v>41364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733">
        <f>DATE(YEAR(B10),MONTH(B10),1)</f>
        <v>41000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733">
        <f>DATE(YEAR(B12),MONTH(B12),1)-1</f>
        <v>41029</v>
      </c>
      <c r="C10" s="304"/>
      <c r="D10" s="720" t="s">
        <v>512</v>
      </c>
      <c r="E10" s="720"/>
      <c r="F10" s="720"/>
      <c r="G10" s="306"/>
      <c r="H10" s="304"/>
      <c r="I10" s="314"/>
      <c r="J10" s="314"/>
      <c r="K10" s="314"/>
      <c r="L10" s="362">
        <f>B8</f>
        <v>40999</v>
      </c>
      <c r="M10" s="320" t="s">
        <v>534</v>
      </c>
      <c r="N10" s="363">
        <f>B8</f>
        <v>40999</v>
      </c>
      <c r="O10" s="314"/>
      <c r="P10" s="320"/>
      <c r="Q10" s="306"/>
    </row>
    <row r="11" spans="1:17" ht="12" customHeight="1" x14ac:dyDescent="0.2">
      <c r="A11" s="304"/>
      <c r="B11" s="733">
        <f>DATE(YEAR(B12),MONTH(B12),1)</f>
        <v>41030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41364</v>
      </c>
      <c r="M11" s="321" t="s">
        <v>534</v>
      </c>
      <c r="N11" s="363">
        <f>B32</f>
        <v>41364</v>
      </c>
      <c r="O11" s="320"/>
      <c r="P11" s="320"/>
      <c r="Q11" s="306"/>
    </row>
    <row r="12" spans="1:17" ht="12" customHeight="1" x14ac:dyDescent="0.2">
      <c r="A12" s="304"/>
      <c r="B12" s="733">
        <f>DATE(YEAR(B14),MONTH(B14),1)-1</f>
        <v>41060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733">
        <f>DATE(YEAR(B14),MONTH(B14),1)</f>
        <v>41061</v>
      </c>
      <c r="C13" s="304"/>
      <c r="D13" s="722" t="s">
        <v>515</v>
      </c>
      <c r="E13" s="722"/>
      <c r="F13" s="722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733">
        <f>DATE(YEAR(B16),MONTH(B16),1)-1</f>
        <v>41090</v>
      </c>
      <c r="C14" s="304"/>
      <c r="D14" s="304"/>
      <c r="E14" s="304"/>
      <c r="F14" s="304"/>
      <c r="G14" s="306"/>
      <c r="H14" s="304"/>
      <c r="I14" s="722" t="s">
        <v>517</v>
      </c>
      <c r="J14" s="722"/>
      <c r="K14" s="722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733">
        <f>DATE(YEAR(B16),MONTH(B16),1)</f>
        <v>41091</v>
      </c>
      <c r="C15" s="304"/>
      <c r="D15" s="720" t="s">
        <v>516</v>
      </c>
      <c r="E15" s="720"/>
      <c r="F15" s="720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733">
        <f>DATE(YEAR(B18),MONTH(B18),1)-1</f>
        <v>41121</v>
      </c>
      <c r="C16" s="304"/>
      <c r="D16" s="720" t="s">
        <v>125</v>
      </c>
      <c r="E16" s="720"/>
      <c r="F16" s="720"/>
      <c r="G16" s="313">
        <v>0.1</v>
      </c>
      <c r="H16" s="304"/>
      <c r="I16" s="720" t="s">
        <v>520</v>
      </c>
      <c r="J16" s="720"/>
      <c r="K16" s="720"/>
      <c r="L16" s="720"/>
      <c r="M16" s="415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733">
        <f>DATE(YEAR(B18),MONTH(B18),1)</f>
        <v>41122</v>
      </c>
      <c r="C17" s="304"/>
      <c r="D17" s="720" t="s">
        <v>126</v>
      </c>
      <c r="E17" s="720"/>
      <c r="F17" s="720"/>
      <c r="G17" s="313">
        <v>0.2</v>
      </c>
      <c r="H17" s="304"/>
      <c r="I17" s="720" t="s">
        <v>521</v>
      </c>
      <c r="J17" s="720"/>
      <c r="K17" s="720"/>
      <c r="L17" s="720"/>
      <c r="M17" s="730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733">
        <f>DATE(YEAR(B20),MONTH(B20),1)-1</f>
        <v>41152</v>
      </c>
      <c r="C18" s="304"/>
      <c r="D18" s="720" t="s">
        <v>221</v>
      </c>
      <c r="E18" s="720"/>
      <c r="F18" s="720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733">
        <f>DATE(YEAR(B20),MONTH(B20),1)</f>
        <v>41153</v>
      </c>
      <c r="C19" s="317"/>
      <c r="D19" s="720" t="s">
        <v>128</v>
      </c>
      <c r="E19" s="720"/>
      <c r="F19" s="720"/>
      <c r="G19" s="313">
        <v>0.25</v>
      </c>
      <c r="H19" s="317"/>
      <c r="I19" s="727" t="s">
        <v>563</v>
      </c>
      <c r="J19" s="728"/>
      <c r="K19" s="729"/>
      <c r="L19" s="317"/>
      <c r="M19" s="391">
        <v>20</v>
      </c>
      <c r="N19" s="305">
        <f>B27</f>
        <v>41275</v>
      </c>
      <c r="O19" s="402">
        <f>B50</f>
        <v>41639</v>
      </c>
      <c r="P19" s="304"/>
      <c r="Q19" s="304"/>
    </row>
    <row r="20" spans="1:17" ht="12" customHeight="1" x14ac:dyDescent="0.2">
      <c r="A20" s="304"/>
      <c r="B20" s="733">
        <f>DATE(YEAR(B22),MONTH(B22),1)-1</f>
        <v>41182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733">
        <f>DATE(YEAR(B22),MONTH(B22),1)</f>
        <v>41183</v>
      </c>
      <c r="C21" s="317"/>
      <c r="D21" s="10" t="s">
        <v>532</v>
      </c>
      <c r="E21" s="3"/>
      <c r="F21" s="731">
        <v>41639</v>
      </c>
      <c r="G21" s="320"/>
      <c r="H21" s="317"/>
      <c r="I21" s="727" t="s">
        <v>563</v>
      </c>
      <c r="J21" s="728"/>
      <c r="K21" s="729"/>
      <c r="L21" s="317"/>
      <c r="M21" s="388">
        <v>20</v>
      </c>
      <c r="N21" s="305">
        <f>B27</f>
        <v>41275</v>
      </c>
      <c r="O21" s="390"/>
      <c r="P21" s="304"/>
      <c r="Q21" s="304"/>
    </row>
    <row r="22" spans="1:17" ht="12" customHeight="1" x14ac:dyDescent="0.2">
      <c r="A22" s="304"/>
      <c r="B22" s="733">
        <f>DATE(YEAR(B24),MONTH(B24),1)-1</f>
        <v>41213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733">
        <f>DATE(YEAR(B24),MONTH(B24),1)</f>
        <v>41214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733">
        <f>DATE(YEAR(B26),MONTH(B26),1)-1</f>
        <v>41243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733">
        <f>DATE(YEAR(B26),MONTH(B26),1)</f>
        <v>41244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733">
        <f>DATE(YEAR(B28),MONTH(B28),1)-1</f>
        <v>41274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733">
        <f>DATE(YEAR(B28),MONTH(B28),1)</f>
        <v>41275</v>
      </c>
      <c r="C27" s="304"/>
      <c r="D27" s="325"/>
      <c r="E27" s="325"/>
      <c r="F27" s="325"/>
      <c r="G27" s="325"/>
    </row>
    <row r="28" spans="1:17" x14ac:dyDescent="0.2">
      <c r="A28" s="304"/>
      <c r="B28" s="733">
        <f>DATE(YEAR(B30),MONTH(B30),1)-1</f>
        <v>41305</v>
      </c>
      <c r="C28" s="304"/>
    </row>
    <row r="29" spans="1:17" x14ac:dyDescent="0.2">
      <c r="A29" s="304"/>
      <c r="B29" s="733">
        <f>DATE(YEAR(B30),MONTH(B30),1)</f>
        <v>41306</v>
      </c>
      <c r="C29" s="304"/>
    </row>
    <row r="30" spans="1:17" x14ac:dyDescent="0.2">
      <c r="A30" s="304"/>
      <c r="B30" s="733">
        <f>DATE(YEAR(B32),MONTH(B32),1)-1</f>
        <v>41333</v>
      </c>
      <c r="C30" s="304"/>
    </row>
    <row r="31" spans="1:17" x14ac:dyDescent="0.2">
      <c r="A31" s="304"/>
      <c r="B31" s="733">
        <f>DATE(YEAR(B32),MONTH(B32),1)</f>
        <v>41334</v>
      </c>
      <c r="C31" s="304"/>
    </row>
    <row r="32" spans="1:17" x14ac:dyDescent="0.2">
      <c r="A32" s="304"/>
      <c r="B32" s="733">
        <f>DATE(YEAR(B34),MONTH(B34),1)-1</f>
        <v>41364</v>
      </c>
      <c r="C32" s="304"/>
    </row>
    <row r="33" spans="1:3" x14ac:dyDescent="0.2">
      <c r="A33" s="304"/>
      <c r="B33" s="733">
        <f>DATE(YEAR(B34),MONTH(B34),1)</f>
        <v>41365</v>
      </c>
      <c r="C33" s="304"/>
    </row>
    <row r="34" spans="1:3" x14ac:dyDescent="0.2">
      <c r="A34" s="304"/>
      <c r="B34" s="733">
        <f>DATE(YEAR(B36),MONTH(B36),1)-1</f>
        <v>41394</v>
      </c>
      <c r="C34" s="304"/>
    </row>
    <row r="35" spans="1:3" x14ac:dyDescent="0.2">
      <c r="A35" s="304"/>
      <c r="B35" s="733">
        <f>DATE(YEAR(B36),MONTH(B36),1)</f>
        <v>41395</v>
      </c>
      <c r="C35" s="304"/>
    </row>
    <row r="36" spans="1:3" x14ac:dyDescent="0.2">
      <c r="A36" s="304"/>
      <c r="B36" s="733">
        <f>DATE(YEAR(B38),MONTH(B38),1)-1</f>
        <v>41425</v>
      </c>
      <c r="C36" s="304"/>
    </row>
    <row r="37" spans="1:3" x14ac:dyDescent="0.2">
      <c r="A37" s="304"/>
      <c r="B37" s="733">
        <f>DATE(YEAR(B38),MONTH(B38),1)</f>
        <v>41426</v>
      </c>
      <c r="C37" s="304"/>
    </row>
    <row r="38" spans="1:3" x14ac:dyDescent="0.2">
      <c r="A38" s="304"/>
      <c r="B38" s="733">
        <f>DATE(YEAR(B40),MONTH(B40),1)-1</f>
        <v>41455</v>
      </c>
      <c r="C38" s="304"/>
    </row>
    <row r="39" spans="1:3" x14ac:dyDescent="0.2">
      <c r="A39" s="304"/>
      <c r="B39" s="733">
        <f>DATE(YEAR(B40),MONTH(B40),1)</f>
        <v>41456</v>
      </c>
      <c r="C39" s="304"/>
    </row>
    <row r="40" spans="1:3" x14ac:dyDescent="0.2">
      <c r="A40" s="304"/>
      <c r="B40" s="733">
        <f>DATE(YEAR(B42),MONTH(B42),1)-1</f>
        <v>41486</v>
      </c>
      <c r="C40" s="304"/>
    </row>
    <row r="41" spans="1:3" x14ac:dyDescent="0.2">
      <c r="A41" s="304"/>
      <c r="B41" s="733">
        <f>DATE(YEAR(B42),MONTH(B42),1)</f>
        <v>41487</v>
      </c>
      <c r="C41" s="304"/>
    </row>
    <row r="42" spans="1:3" x14ac:dyDescent="0.2">
      <c r="A42" s="304"/>
      <c r="B42" s="733">
        <f>DATE(YEAR(B44),MONTH(B44),1)-1</f>
        <v>41517</v>
      </c>
      <c r="C42" s="304"/>
    </row>
    <row r="43" spans="1:3" x14ac:dyDescent="0.2">
      <c r="A43" s="304"/>
      <c r="B43" s="733">
        <f>DATE(YEAR(B44),MONTH(B44),1)</f>
        <v>41518</v>
      </c>
      <c r="C43" s="304"/>
    </row>
    <row r="44" spans="1:3" x14ac:dyDescent="0.2">
      <c r="A44" s="304"/>
      <c r="B44" s="733">
        <f>DATE(YEAR(B46),MONTH(B46),1)-1</f>
        <v>41547</v>
      </c>
      <c r="C44" s="304"/>
    </row>
    <row r="45" spans="1:3" x14ac:dyDescent="0.2">
      <c r="A45" s="304"/>
      <c r="B45" s="733">
        <f>DATE(YEAR(B46),MONTH(B46),1)</f>
        <v>41548</v>
      </c>
      <c r="C45" s="304"/>
    </row>
    <row r="46" spans="1:3" x14ac:dyDescent="0.2">
      <c r="A46" s="304"/>
      <c r="B46" s="733">
        <f>DATE(YEAR(B48),MONTH(B48),1)-1</f>
        <v>41578</v>
      </c>
      <c r="C46" s="304"/>
    </row>
    <row r="47" spans="1:3" x14ac:dyDescent="0.2">
      <c r="A47" s="304"/>
      <c r="B47" s="733">
        <f>DATE(YEAR(B48),MONTH(B48),1)</f>
        <v>41579</v>
      </c>
      <c r="C47" s="304"/>
    </row>
    <row r="48" spans="1:3" x14ac:dyDescent="0.2">
      <c r="A48" s="304"/>
      <c r="B48" s="733">
        <f>DATE(YEAR(B50),MONTH(B50),1)-1</f>
        <v>41608</v>
      </c>
      <c r="C48" s="304"/>
    </row>
    <row r="49" spans="1:3" x14ac:dyDescent="0.2">
      <c r="A49" s="304"/>
      <c r="B49" s="733">
        <f>DATE(YEAR(B50),MONTH(B50),1)</f>
        <v>41609</v>
      </c>
      <c r="C49" s="304"/>
    </row>
    <row r="50" spans="1:3" x14ac:dyDescent="0.2">
      <c r="A50" s="304"/>
      <c r="B50" s="734">
        <f>F21</f>
        <v>41639</v>
      </c>
      <c r="C50" s="304"/>
    </row>
    <row r="51" spans="1:3" x14ac:dyDescent="0.2">
      <c r="A51" s="304"/>
      <c r="B51" s="733">
        <f>DATE(YEAR(B52),MONTH(B52),1)</f>
        <v>41640</v>
      </c>
      <c r="C51" s="304"/>
    </row>
    <row r="52" spans="1:3" x14ac:dyDescent="0.2">
      <c r="A52" s="304"/>
      <c r="B52" s="733">
        <f>DATE(IF(MONTH(B50)&lt;11,YEAR(B50),YEAR(B50)+1),IF(MONTH(B50)&lt;11,MONTH(B50)+2,IF(MONTH(B50)=11,1,2)),1)-1</f>
        <v>41670</v>
      </c>
      <c r="C52" s="304"/>
    </row>
    <row r="53" spans="1:3" x14ac:dyDescent="0.2">
      <c r="A53" s="304"/>
      <c r="B53" s="733">
        <f>DATE(YEAR(B54),MONTH(B54),1)</f>
        <v>41671</v>
      </c>
      <c r="C53" s="304"/>
    </row>
    <row r="54" spans="1:3" x14ac:dyDescent="0.2">
      <c r="A54" s="304"/>
      <c r="B54" s="733">
        <f>DATE(IF(MONTH(B52)&lt;11,YEAR(B52),YEAR(B52)+1),IF(MONTH(B52)&lt;11,MONTH(B52)+2,IF(MONTH(B52)=11,1,2)),1)-1</f>
        <v>41698</v>
      </c>
      <c r="C54" s="304"/>
    </row>
    <row r="55" spans="1:3" x14ac:dyDescent="0.2">
      <c r="A55" s="304"/>
      <c r="B55" s="733">
        <f>DATE(YEAR(B56),MONTH(B56),1)</f>
        <v>41699</v>
      </c>
      <c r="C55" s="304"/>
    </row>
    <row r="56" spans="1:3" ht="12.75" thickBot="1" x14ac:dyDescent="0.25">
      <c r="A56" s="304"/>
      <c r="B56" s="735">
        <f>DATE(IF(MONTH(B54)&lt;11,YEAR(B54),YEAR(B54)+1),IF(MONTH(B54)&lt;11,MONTH(B54)+2,IF(MONTH(B54)=11,1,2)),1)-1</f>
        <v>41729</v>
      </c>
      <c r="C56" s="304"/>
    </row>
    <row r="57" spans="1:3" x14ac:dyDescent="0.2">
      <c r="A57" s="304"/>
      <c r="B57" s="305"/>
      <c r="C57" s="304"/>
    </row>
  </sheetData>
  <sheetProtection password="CC41" sheet="1" objects="1" scenarios="1"/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26" t="s">
        <v>200</v>
      </c>
      <c r="D1" s="333">
        <f>Admin!B27</f>
        <v>41275</v>
      </c>
      <c r="E1" s="424"/>
      <c r="F1" s="429">
        <f>Admin!B28</f>
        <v>41305</v>
      </c>
      <c r="G1" s="429"/>
      <c r="H1" s="429"/>
      <c r="I1" s="429"/>
      <c r="J1" s="429"/>
      <c r="K1" s="429"/>
      <c r="L1" s="429"/>
      <c r="M1" s="429"/>
      <c r="N1" s="424"/>
      <c r="O1" s="333">
        <f>F1</f>
        <v>41305</v>
      </c>
      <c r="P1" s="424"/>
      <c r="Q1" s="426">
        <f>Admin!B30</f>
        <v>41333</v>
      </c>
      <c r="R1" s="426"/>
      <c r="S1" s="426"/>
      <c r="T1" s="426"/>
      <c r="U1" s="426"/>
      <c r="V1" s="426"/>
      <c r="W1" s="426"/>
      <c r="X1" s="426"/>
      <c r="Y1" s="424"/>
      <c r="Z1" s="333">
        <f>Q1</f>
        <v>41333</v>
      </c>
      <c r="AA1" s="424"/>
      <c r="AB1" s="426">
        <f>Admin!B32</f>
        <v>41364</v>
      </c>
      <c r="AC1" s="426"/>
      <c r="AD1" s="426"/>
      <c r="AE1" s="426"/>
      <c r="AF1" s="426"/>
      <c r="AG1" s="426"/>
      <c r="AH1" s="426"/>
      <c r="AI1" s="426"/>
      <c r="AJ1" s="424"/>
      <c r="AK1" s="333">
        <f>AB1</f>
        <v>41364</v>
      </c>
      <c r="AL1" s="424"/>
      <c r="AM1" s="426">
        <f>Admin!B34</f>
        <v>41394</v>
      </c>
      <c r="AN1" s="426"/>
      <c r="AO1" s="426"/>
      <c r="AP1" s="426"/>
      <c r="AQ1" s="426"/>
      <c r="AR1" s="426"/>
      <c r="AS1" s="426"/>
      <c r="AT1" s="426"/>
      <c r="AU1" s="424"/>
      <c r="AV1" s="333">
        <f>AM1</f>
        <v>41394</v>
      </c>
      <c r="AW1" s="424"/>
      <c r="AX1" s="426">
        <f>Admin!B36</f>
        <v>41425</v>
      </c>
      <c r="AY1" s="426"/>
      <c r="AZ1" s="426"/>
      <c r="BA1" s="426"/>
      <c r="BB1" s="426"/>
      <c r="BC1" s="426"/>
      <c r="BD1" s="426"/>
      <c r="BE1" s="426"/>
      <c r="BF1" s="424"/>
      <c r="BG1" s="333">
        <f>AX1</f>
        <v>41425</v>
      </c>
      <c r="BH1" s="424"/>
      <c r="BI1" s="426">
        <f>Admin!B38</f>
        <v>41455</v>
      </c>
      <c r="BJ1" s="426"/>
      <c r="BK1" s="426"/>
      <c r="BL1" s="426"/>
      <c r="BM1" s="426"/>
      <c r="BN1" s="426"/>
      <c r="BO1" s="426"/>
      <c r="BP1" s="426"/>
      <c r="BQ1" s="424"/>
      <c r="BR1" s="333">
        <f>BI1</f>
        <v>41455</v>
      </c>
      <c r="BS1" s="424"/>
      <c r="BT1" s="426">
        <f>Admin!B40</f>
        <v>41486</v>
      </c>
      <c r="BU1" s="426"/>
      <c r="BV1" s="426"/>
      <c r="BW1" s="426"/>
      <c r="BX1" s="426"/>
      <c r="BY1" s="426"/>
      <c r="BZ1" s="426"/>
      <c r="CA1" s="426"/>
      <c r="CB1" s="426"/>
      <c r="CC1" s="333">
        <f>BT1</f>
        <v>41486</v>
      </c>
      <c r="CD1" s="424"/>
      <c r="CE1" s="426">
        <f>Admin!B42</f>
        <v>41517</v>
      </c>
      <c r="CF1" s="426"/>
      <c r="CG1" s="426"/>
      <c r="CH1" s="426"/>
      <c r="CI1" s="426"/>
      <c r="CJ1" s="426"/>
      <c r="CK1" s="426"/>
      <c r="CL1" s="426"/>
      <c r="CM1" s="426"/>
      <c r="CN1" s="333">
        <f>CE1</f>
        <v>41517</v>
      </c>
      <c r="CO1" s="424"/>
      <c r="CP1" s="426">
        <f>Admin!B44</f>
        <v>41547</v>
      </c>
      <c r="CQ1" s="426"/>
      <c r="CR1" s="426"/>
      <c r="CS1" s="426"/>
      <c r="CT1" s="426"/>
      <c r="CU1" s="426"/>
      <c r="CV1" s="426"/>
      <c r="CW1" s="426"/>
      <c r="CX1" s="426"/>
      <c r="CY1" s="333">
        <f>CP1</f>
        <v>41547</v>
      </c>
      <c r="CZ1" s="424"/>
      <c r="DA1" s="426">
        <f>Admin!B46</f>
        <v>41578</v>
      </c>
      <c r="DB1" s="426"/>
      <c r="DC1" s="426"/>
      <c r="DD1" s="426"/>
      <c r="DE1" s="426"/>
      <c r="DF1" s="426"/>
      <c r="DG1" s="426"/>
      <c r="DH1" s="426"/>
      <c r="DI1" s="426"/>
      <c r="DJ1" s="333">
        <f>DA1</f>
        <v>41578</v>
      </c>
      <c r="DK1" s="424"/>
      <c r="DL1" s="426">
        <f>Admin!B48</f>
        <v>41608</v>
      </c>
      <c r="DM1" s="426"/>
      <c r="DN1" s="426"/>
      <c r="DO1" s="426"/>
      <c r="DP1" s="426"/>
      <c r="DQ1" s="426"/>
      <c r="DR1" s="426"/>
      <c r="DS1" s="426"/>
      <c r="DT1" s="426"/>
      <c r="DU1" s="333">
        <f>DL1</f>
        <v>41608</v>
      </c>
      <c r="DV1" s="424"/>
      <c r="DW1" s="426">
        <f>Admin!B50</f>
        <v>41639</v>
      </c>
      <c r="DX1" s="426"/>
      <c r="DY1" s="426"/>
      <c r="DZ1" s="426"/>
      <c r="EA1" s="426"/>
      <c r="EB1" s="426"/>
      <c r="EC1" s="426"/>
      <c r="ED1" s="426"/>
      <c r="EE1" s="426"/>
      <c r="EF1" s="333">
        <f>DW1</f>
        <v>41639</v>
      </c>
      <c r="EG1" s="426"/>
      <c r="EH1" s="426" t="s">
        <v>228</v>
      </c>
      <c r="EI1" s="426"/>
      <c r="EJ1" s="333">
        <f>EF1</f>
        <v>41639</v>
      </c>
      <c r="EK1" s="426"/>
    </row>
    <row r="2" spans="1:141" s="337" customFormat="1" ht="24" x14ac:dyDescent="0.2">
      <c r="A2" s="335"/>
      <c r="B2" s="329" t="s">
        <v>272</v>
      </c>
      <c r="C2" s="428"/>
      <c r="D2" s="336" t="s">
        <v>522</v>
      </c>
      <c r="E2" s="425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25"/>
      <c r="O2" s="336" t="s">
        <v>523</v>
      </c>
      <c r="P2" s="425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25"/>
      <c r="Z2" s="336" t="s">
        <v>523</v>
      </c>
      <c r="AA2" s="425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25"/>
      <c r="AK2" s="336" t="s">
        <v>523</v>
      </c>
      <c r="AL2" s="425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25"/>
      <c r="AV2" s="336" t="s">
        <v>523</v>
      </c>
      <c r="AW2" s="425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25"/>
      <c r="BG2" s="336" t="s">
        <v>523</v>
      </c>
      <c r="BH2" s="425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25"/>
      <c r="BR2" s="336" t="s">
        <v>523</v>
      </c>
      <c r="BS2" s="425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27"/>
      <c r="CC2" s="336" t="s">
        <v>523</v>
      </c>
      <c r="CD2" s="425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27"/>
      <c r="CN2" s="336" t="s">
        <v>523</v>
      </c>
      <c r="CO2" s="425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27"/>
      <c r="CY2" s="336" t="s">
        <v>523</v>
      </c>
      <c r="CZ2" s="425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27"/>
      <c r="DJ2" s="336" t="s">
        <v>523</v>
      </c>
      <c r="DK2" s="425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27"/>
      <c r="DU2" s="336" t="s">
        <v>523</v>
      </c>
      <c r="DV2" s="425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27"/>
      <c r="EF2" s="336" t="s">
        <v>523</v>
      </c>
      <c r="EG2" s="427"/>
      <c r="EH2" s="428"/>
      <c r="EI2" s="427"/>
      <c r="EJ2" s="336" t="s">
        <v>524</v>
      </c>
      <c r="EK2" s="427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[3]Jan13!$F$1-[3]Jan13!$V$1</f>
        <v>0</v>
      </c>
      <c r="G20" s="25"/>
      <c r="H20" s="25">
        <f>-[4]Jan13!$J$1</f>
        <v>0</v>
      </c>
      <c r="I20" s="25">
        <f>-[5]Jan13!$J$1</f>
        <v>0</v>
      </c>
      <c r="J20" s="25">
        <f>-[6]Jan13!$J$1</f>
        <v>0</v>
      </c>
      <c r="K20" s="25">
        <f>-[7]Jan13!$J$1</f>
        <v>0</v>
      </c>
      <c r="L20" s="25"/>
      <c r="N20" s="24"/>
      <c r="O20" s="25">
        <f t="shared" si="1"/>
        <v>0</v>
      </c>
      <c r="P20" s="24"/>
      <c r="Q20" s="25">
        <f>[3]Feb13!$F$1-[3]Feb13!$V$1</f>
        <v>0</v>
      </c>
      <c r="R20" s="25"/>
      <c r="S20" s="25">
        <f>-[4]Feb13!$J$1</f>
        <v>0</v>
      </c>
      <c r="T20" s="25">
        <f>-[5]Feb13!$J$1</f>
        <v>0</v>
      </c>
      <c r="U20" s="25">
        <f>-[6]Feb13!$J$1</f>
        <v>0</v>
      </c>
      <c r="V20" s="25">
        <f>-[7]Feb13!$J$1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[3]Mar13!$F$1-[3]Mar13!$V$1</f>
        <v>0</v>
      </c>
      <c r="AC20" s="25"/>
      <c r="AD20" s="25">
        <f>-[4]Mar13!$J$1</f>
        <v>0</v>
      </c>
      <c r="AE20" s="25">
        <f>-[5]Mar13!$J$1</f>
        <v>0</v>
      </c>
      <c r="AF20" s="25">
        <f>-[6]Mar13!$J$1</f>
        <v>0</v>
      </c>
      <c r="AG20" s="25">
        <f>-[7]Mar13!$J$1</f>
        <v>0</v>
      </c>
      <c r="AH20" s="25"/>
      <c r="AI20" s="25"/>
      <c r="AJ20" s="15"/>
      <c r="AK20" s="25">
        <f t="shared" si="3"/>
        <v>0</v>
      </c>
      <c r="AL20" s="24"/>
      <c r="AM20" s="25">
        <f>[3]Apr13!$F$1-[3]Apr13!$V$1</f>
        <v>0</v>
      </c>
      <c r="AN20" s="25"/>
      <c r="AO20" s="25">
        <f>-[4]Apr13!$J$1</f>
        <v>0</v>
      </c>
      <c r="AP20" s="25">
        <f>-[5]Apr13!$J$1</f>
        <v>0</v>
      </c>
      <c r="AQ20" s="25">
        <f>-[6]Apr13!$J$1</f>
        <v>0</v>
      </c>
      <c r="AR20" s="25">
        <f>-[7]Apr13!$J$1</f>
        <v>0</v>
      </c>
      <c r="AS20" s="25"/>
      <c r="AT20" s="25"/>
      <c r="AU20" s="15"/>
      <c r="AV20" s="25">
        <f t="shared" si="4"/>
        <v>0</v>
      </c>
      <c r="AW20" s="24"/>
      <c r="AX20" s="25">
        <f>[3]May13!$F$1-[3]May13!$V$1</f>
        <v>0</v>
      </c>
      <c r="AY20" s="25"/>
      <c r="AZ20" s="25">
        <f>-[4]May13!$J$1</f>
        <v>0</v>
      </c>
      <c r="BA20" s="25">
        <f>-[5]May13!$J$1</f>
        <v>0</v>
      </c>
      <c r="BB20" s="25">
        <f>-[6]May13!$J$1</f>
        <v>0</v>
      </c>
      <c r="BC20" s="25">
        <f>-[7]May13!$J$1</f>
        <v>0</v>
      </c>
      <c r="BD20" s="25"/>
      <c r="BE20" s="25"/>
      <c r="BF20" s="15"/>
      <c r="BG20" s="25">
        <f t="shared" si="5"/>
        <v>0</v>
      </c>
      <c r="BH20" s="24"/>
      <c r="BI20" s="25">
        <f>[3]Jun13!$F$1-[3]Jun13!$V$1</f>
        <v>0</v>
      </c>
      <c r="BJ20" s="25"/>
      <c r="BK20" s="25">
        <f>-[4]Jun13!$J$1</f>
        <v>0</v>
      </c>
      <c r="BL20" s="25">
        <f>-[5]Jun13!$J$1</f>
        <v>0</v>
      </c>
      <c r="BM20" s="25">
        <f>-[6]Jun13!$J$1</f>
        <v>0</v>
      </c>
      <c r="BN20" s="25">
        <f>-[7]Jun13!$J$1</f>
        <v>0</v>
      </c>
      <c r="BO20" s="25"/>
      <c r="BP20" s="25"/>
      <c r="BQ20" s="15"/>
      <c r="BR20" s="25">
        <f t="shared" si="6"/>
        <v>0</v>
      </c>
      <c r="BS20" s="24"/>
      <c r="BT20" s="25">
        <f>[3]Jul13!$F$1-[3]Jul13!$V$1</f>
        <v>0</v>
      </c>
      <c r="BU20" s="25"/>
      <c r="BV20" s="25">
        <f>-[4]Jul13!$J$1</f>
        <v>0</v>
      </c>
      <c r="BW20" s="25">
        <f>-[5]Jul13!$J$1</f>
        <v>0</v>
      </c>
      <c r="BX20" s="25">
        <f>-[6]Jul13!$J$1</f>
        <v>0</v>
      </c>
      <c r="BY20" s="25">
        <f>-[7]Jul13!$J$1</f>
        <v>0</v>
      </c>
      <c r="BZ20" s="25"/>
      <c r="CA20" s="25"/>
      <c r="CB20" s="15"/>
      <c r="CC20" s="25">
        <f t="shared" si="7"/>
        <v>0</v>
      </c>
      <c r="CD20" s="24"/>
      <c r="CE20" s="25">
        <f>[3]Aug13!$F$1-[3]Aug13!$V$1</f>
        <v>0</v>
      </c>
      <c r="CF20" s="25"/>
      <c r="CG20" s="25">
        <f>-[4]Aug13!$J$1</f>
        <v>0</v>
      </c>
      <c r="CH20" s="25">
        <f>-[5]Aug13!$J$1</f>
        <v>0</v>
      </c>
      <c r="CI20" s="25">
        <f>-[6]Aug13!$J$1</f>
        <v>0</v>
      </c>
      <c r="CJ20" s="25">
        <f>-[7]Aug13!$J$1</f>
        <v>0</v>
      </c>
      <c r="CK20" s="25"/>
      <c r="CL20" s="25"/>
      <c r="CM20" s="15"/>
      <c r="CN20" s="25">
        <f t="shared" si="8"/>
        <v>0</v>
      </c>
      <c r="CO20" s="24"/>
      <c r="CP20" s="25">
        <f>[3]Sep13!$F$1-[3]Sep13!$V$1</f>
        <v>0</v>
      </c>
      <c r="CQ20" s="25"/>
      <c r="CR20" s="25">
        <f>-[4]Sep13!$J$1</f>
        <v>0</v>
      </c>
      <c r="CS20" s="25">
        <f>-[5]Sep13!$J$1</f>
        <v>0</v>
      </c>
      <c r="CT20" s="25">
        <f>-[6]Sep13!$J$1</f>
        <v>0</v>
      </c>
      <c r="CU20" s="25">
        <f>-[7]Sep13!$J$1</f>
        <v>0</v>
      </c>
      <c r="CV20" s="25"/>
      <c r="CW20" s="25"/>
      <c r="CX20" s="15"/>
      <c r="CY20" s="25">
        <f t="shared" si="9"/>
        <v>0</v>
      </c>
      <c r="CZ20" s="24"/>
      <c r="DA20" s="25">
        <f>[3]Oct13!$F$1-[3]Oct13!$V$1</f>
        <v>0</v>
      </c>
      <c r="DB20" s="25"/>
      <c r="DC20" s="25">
        <f>-[4]Oct13!$J$1</f>
        <v>0</v>
      </c>
      <c r="DD20" s="25">
        <f>-[5]Oct13!$J$1</f>
        <v>0</v>
      </c>
      <c r="DE20" s="25">
        <f>-[6]Oct13!$J$1</f>
        <v>0</v>
      </c>
      <c r="DF20" s="25">
        <f>-[7]Oct13!$J$1</f>
        <v>0</v>
      </c>
      <c r="DG20" s="25"/>
      <c r="DH20" s="25"/>
      <c r="DI20" s="15"/>
      <c r="DJ20" s="25">
        <f t="shared" si="10"/>
        <v>0</v>
      </c>
      <c r="DK20" s="24"/>
      <c r="DL20" s="25">
        <f>[3]Nov13!$F$1-[3]Nov13!$V$1</f>
        <v>0</v>
      </c>
      <c r="DM20" s="25"/>
      <c r="DN20" s="25">
        <f>-[4]Nov13!$J$1</f>
        <v>0</v>
      </c>
      <c r="DO20" s="25">
        <f>-[5]Nov13!$J$1</f>
        <v>0</v>
      </c>
      <c r="DP20" s="25">
        <f>-[6]Nov13!$J$1</f>
        <v>0</v>
      </c>
      <c r="DQ20" s="25">
        <f>-[7]Nov13!$J$1</f>
        <v>0</v>
      </c>
      <c r="DR20" s="25"/>
      <c r="DS20" s="25"/>
      <c r="DT20" s="15"/>
      <c r="DU20" s="25">
        <f t="shared" si="11"/>
        <v>0</v>
      </c>
      <c r="DV20" s="24"/>
      <c r="DW20" s="25">
        <f>[3]Dec13!$F$1-[3]Dec13!$V$1</f>
        <v>0</v>
      </c>
      <c r="DX20" s="25"/>
      <c r="DY20" s="25">
        <f>-[4]Dec13!$J$1</f>
        <v>0</v>
      </c>
      <c r="DZ20" s="25">
        <f>-[5]Dec13!$J$1</f>
        <v>0</v>
      </c>
      <c r="EA20" s="25">
        <f>-[6]Dec13!$J$1</f>
        <v>0</v>
      </c>
      <c r="EB20" s="25">
        <f>-[7]Dec13!$J$1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[4]Jan13!$F$1-[4]Jan13!$X$1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[4]Feb13!$F$1-[4]Feb13!$X$1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[4]Mar13!$F$1-[4]Mar13!$X$1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[4]Apr13!$F$1-[4]Apr13!$X$1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[4]May13!$F$1-[4]May13!$X$1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[4]Jun13!$F$1-[4]Jun13!$X$1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[4]Jul13!$F$1-[4]Jul13!$X$1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[4]Aug13!$F$1-[4]Aug13!$X$1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[4]Sep13!$F$1-[4]Sep13!$X$1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[4]Oct13!$F$1-[4]Oct13!$X$1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[4]Nov13!$F$1-[4]Nov13!$X$1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[4]Dec13!$F$1-[4]Dec13!$X$1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[5]Jan13!$F$1-[5]Jan13!$X$1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[5]Feb13!$F$1-[5]Feb13!$X$1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[5]Mar13!$F$1-[5]Mar13!$X$1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[5]Apr13!$F$1-[5]Apr13!$X$1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[5]May13!$F$1-[5]May13!$X$1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[5]Jun13!$F$1-[5]Jun13!$X$1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[5]Jul13!$F$1-[5]Jul13!$X$1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[5]Aug13!$F$1-[5]Aug13!$X$1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[5]Sep13!$F$1-[5]Sep13!$X$1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[5]Oct13!$F$1-[5]Oct13!$X$1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[5]Nov13!$F$1-[5]Nov13!$X$1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[5]Dec13!$F$1-[5]Dec13!$X$1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[6]Jan13!$F$1-[6]Jan13!$X$1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[6]Feb13!$F$1-[6]Feb13!$X$1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[6]Mar13!$F$1-[6]Mar13!$X$1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[6]Apr13!$F$1-[6]Apr13!$X$1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[6]May13!$F$1-[6]May13!$X$1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[6]Jun13!$F$1-[6]Jun13!$X$1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[6]Jul13!$F$1-[6]Jul13!$X$1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[6]Aug13!$F$1-[6]Aug13!$X$1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[6]Sep13!$F$1-[6]Sep13!$X$1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[6]Oct13!$F$1-[6]Oct13!$X$1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[6]Nov13!$F$1-[6]Nov13!$X$1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[6]Dec13!$F$1-[6]Dec13!$X$1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[7]Jan13!$F$1-[7]Jan13!$U$1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[7]Feb13!$F$1-[7]Feb13!$U$1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[7]Mar13!$F$1-[7]Mar13!$U$1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[7]Apr13!$F$1-[7]Apr13!$U$1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[7]May13!$F$1-[7]May13!$U$1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[7]Jun13!$F$1-[7]Jun13!$U$1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[7]Jul13!$F$1-[7]Jul13!$U$1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[7]Aug13!$F$1-[7]Aug13!$U$1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[7]Sep13!$F$1-[7]Sep13!$U$1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[7]Oct13!$F$1-[7]Oct13!$U$1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[7]Nov13!$F$1-[7]Nov13!$U$1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[7]Dec13!$F$1-[7]Dec13!$U$1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-[4]Jan13!$G$1-[4]Jan13!$H$1-[4]Jan13!$I$1+[4]Jan13!$Y$1+[4]Jan13!$Z$1+[4]Jan13!$AA$1</f>
        <v>0</v>
      </c>
      <c r="I26" s="26">
        <f>-[5]Jan13!$G$1-[5]Jan13!$H$1-[5]Jan13!$I$1+[5]Jan13!$Y$1+[5]Jan13!$Z$1+[5]Jan13!$AA$1</f>
        <v>0</v>
      </c>
      <c r="J26" s="26">
        <f>-[6]Jan13!$G$1-[6]Jan13!$H$1-[6]Jan13!$I$1+[6]Jan13!$Y$1+[6]Jan13!$Z$1+[6]Jan13!$AA$1</f>
        <v>0</v>
      </c>
      <c r="K26" s="26">
        <f>-[7]Jan13!$G$1-[7]Jan13!$H$1-[7]Jan13!$I$1+[7]Jan13!$V$1+[7]Jan13!$W$1+[7]Jan13!$X$1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-[4]Feb13!$G$1-[4]Feb13!$H$1-[4]Feb13!$I$1+[4]Feb13!$Y$1+[4]Feb13!$Z$1+[4]Feb13!$AA$1</f>
        <v>0</v>
      </c>
      <c r="T26" s="26">
        <f>-[5]Feb13!$G$1-[5]Feb13!$H$1-[5]Feb13!$I$1+[5]Feb13!$Y$1+[5]Feb13!$Z$1+[5]Feb13!$AA$1</f>
        <v>0</v>
      </c>
      <c r="U26" s="26">
        <f>-[6]Feb13!$G$1-[6]Feb13!$H$1-[6]Feb13!$I$1+[6]Feb13!$Y$1+[6]Feb13!$Z$1+[6]Feb13!$AA$1</f>
        <v>0</v>
      </c>
      <c r="V26" s="26">
        <f>-[7]Feb13!$G$1-[7]Feb13!$H$1-[7]Feb13!$I$1+[7]Feb13!$V$1+[7]Feb13!$W$1+[7]Feb13!$X$1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-[4]Mar13!$G$1-[4]Mar13!$H$1-[4]Mar13!$I$1+[4]Mar13!$Y$1+[4]Mar13!$Z$1+[4]Mar13!$AA$1</f>
        <v>0</v>
      </c>
      <c r="AE26" s="26">
        <f>-[5]Mar13!$G$1-[5]Mar13!$H$1-[5]Mar13!$I$1+[5]Mar13!$Y$1+[5]Mar13!$Z$1+[5]Mar13!$AA$1</f>
        <v>0</v>
      </c>
      <c r="AF26" s="26">
        <f>-[6]Mar13!$G$1-[6]Mar13!$H$1-[6]Mar13!$I$1+[6]Mar13!$Y$1+[6]Mar13!$Z$1+[6]Mar13!$AA$1</f>
        <v>0</v>
      </c>
      <c r="AG26" s="26">
        <f>-[7]Mar13!$G$1-[7]Mar13!$H$1-[7]Mar13!$I$1+[7]Mar13!$V$1+[7]Mar13!$W$1+[7]Mar13!$X$1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-[4]Apr13!$G$1-[4]Apr13!$H$1-[4]Apr13!$I$1+[4]Apr13!$Y$1+[4]Apr13!$Z$1+[4]Apr13!$AA$1</f>
        <v>0</v>
      </c>
      <c r="AP26" s="26">
        <f>-[5]Apr13!$G$1-[5]Apr13!$H$1-[5]Apr13!$I$1+[5]Apr13!$Y$1+[5]Apr13!$Z$1+[5]Apr13!$AA$1</f>
        <v>0</v>
      </c>
      <c r="AQ26" s="26">
        <f>-[6]Apr13!$G$1-[6]Apr13!$H$1-[6]Apr13!$I$1+[6]Apr13!$Y$1+[6]Apr13!$Z$1+[6]Apr13!$AA$1</f>
        <v>0</v>
      </c>
      <c r="AR26" s="26">
        <f>-[7]Apr13!$G$1-[7]Apr13!$H$1-[7]Apr13!$I$1+[7]Apr13!$V$1+[7]Apr13!$W$1+[7]Apr13!$X$1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-[4]May13!$G$1-[4]May13!$H$1-[4]May13!$I$1+[4]May13!$Y$1+[4]May13!$Z$1+[4]May13!$AA$1</f>
        <v>0</v>
      </c>
      <c r="BA26" s="26">
        <f>-[5]May13!$G$1-[5]May13!$H$1-[5]May13!$I$1+[5]May13!$Y$1+[5]May13!$Z$1+[5]May13!$AA$1</f>
        <v>0</v>
      </c>
      <c r="BB26" s="26">
        <f>-[6]May13!$G$1-[6]May13!$H$1-[6]May13!$I$1+[6]May13!$Y$1+[6]May13!$Z$1+[6]May13!$AA$1</f>
        <v>0</v>
      </c>
      <c r="BC26" s="26">
        <f>-[7]May13!$G$1-[7]May13!$H$1-[7]May13!$I$1+[7]May13!$V$1+[7]May13!$W$1+[7]May13!$X$1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-[4]Jun13!$G$1-[4]Jun13!$H$1-[4]Jun13!$I$1+[4]Jun13!$Y$1+[4]Jun13!$Z$1+[4]Jun13!$AA$1</f>
        <v>0</v>
      </c>
      <c r="BL26" s="26">
        <f>-[5]Jun13!$G$1-[5]Jun13!$H$1-[5]Jun13!$I$1+[5]Jun13!$Y$1+[5]Jun13!$Z$1+[5]Jun13!$AA$1</f>
        <v>0</v>
      </c>
      <c r="BM26" s="26">
        <f>-[6]Jun13!$G$1-[6]Jun13!$H$1-[6]Jun13!$I$1+[6]Jun13!$Y$1+[6]Jun13!$Z$1+[6]Jun13!$AA$1</f>
        <v>0</v>
      </c>
      <c r="BN26" s="26">
        <f>-[7]Jun13!$G$1-[7]Jun13!$H$1-[7]Jun13!$I$1+[7]Jun13!$V$1+[7]Jun13!$W$1+[7]Jun13!$X$1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-[4]Jul13!$G$1-[4]Jul13!$H$1-[4]Jul13!$I$1+[4]Jul13!$Y$1+[4]Jul13!$Z$1+[4]Jul13!$AA$1</f>
        <v>0</v>
      </c>
      <c r="BW26" s="26">
        <f>-[5]Jul13!$G$1-[5]Jul13!$H$1-[5]Jul13!$I$1+[5]Jul13!$Y$1+[5]Jul13!$Z$1+[5]Jul13!$AA$1</f>
        <v>0</v>
      </c>
      <c r="BX26" s="26">
        <f>-[6]Jul13!$G$1-[6]Jul13!$H$1-[6]Jul13!$I$1+[6]Jul13!$Y$1+[6]Jul13!$Z$1+[6]Jul13!$AA$1</f>
        <v>0</v>
      </c>
      <c r="BY26" s="26">
        <f>-[7]Jul13!$G$1-[7]Jul13!$H$1-[7]Jul13!$I$1+[7]Jul13!$V$1+[7]Jul13!$W$1+[7]Jul13!$X$1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-[4]Aug13!$G$1-[4]Aug13!$H$1-[4]Aug13!$I$1+[4]Aug13!$Y$1+[4]Aug13!$Z$1+[4]Aug13!$AA$1</f>
        <v>0</v>
      </c>
      <c r="CH26" s="26">
        <f>-[5]Aug13!$G$1-[5]Aug13!$H$1-[5]Aug13!$I$1+[5]Aug13!$Y$1+[5]Aug13!$Z$1+[5]Aug13!$AA$1</f>
        <v>0</v>
      </c>
      <c r="CI26" s="26">
        <f>-[6]Aug13!$G$1-[6]Aug13!$H$1-[6]Aug13!$I$1+[6]Aug13!$Y$1+[6]Aug13!$Z$1+[6]Aug13!$AA$1</f>
        <v>0</v>
      </c>
      <c r="CJ26" s="26">
        <f>-[7]Aug13!$G$1-[7]Aug13!$H$1-[7]Aug13!$I$1+[7]Aug13!$V$1+[7]Aug13!$W$1+[7]Aug13!$X$1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-[4]Sep13!$G$1-[4]Sep13!$H$1-[4]Sep13!$I$1+[4]Sep13!$Y$1+[4]Sep13!$Z$1+[4]Sep13!$AA$1</f>
        <v>0</v>
      </c>
      <c r="CS26" s="26">
        <f>-[5]Sep13!$G$1-[5]Sep13!$H$1-[5]Sep13!$I$1+[5]Sep13!$Y$1+[5]Sep13!$Z$1+[5]Sep13!$AA$1</f>
        <v>0</v>
      </c>
      <c r="CT26" s="26">
        <f>-[6]Sep13!$G$1-[6]Sep13!$H$1-[6]Sep13!$I$1+[6]Sep13!$Y$1+[6]Sep13!$Z$1+[6]Sep13!$AA$1</f>
        <v>0</v>
      </c>
      <c r="CU26" s="26">
        <f>-[7]Sep13!$G$1-[7]Sep13!$H$1-[7]Sep13!$I$1+[7]Sep13!$V$1+[7]Sep13!$W$1+[7]Sep13!$X$1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-[4]Oct13!$G$1-[4]Oct13!$H$1-[4]Oct13!$I$1+[4]Oct13!$Y$1+[4]Oct13!$Z$1+[4]Oct13!$AA$1</f>
        <v>0</v>
      </c>
      <c r="DD26" s="26">
        <f>-[5]Oct13!$G$1-[5]Oct13!$H$1-[5]Oct13!$I$1+[5]Oct13!$Y$1+[5]Oct13!$Z$1+[5]Oct13!$AA$1</f>
        <v>0</v>
      </c>
      <c r="DE26" s="26">
        <f>-[6]Oct13!$G$1-[6]Oct13!$H$1-[6]Oct13!$I$1+[6]Oct13!$Y$1+[6]Oct13!$Z$1+[6]Oct13!$AA$1</f>
        <v>0</v>
      </c>
      <c r="DF26" s="26">
        <f>-[7]Oct13!$G$1-[7]Oct13!$H$1-[7]Oct13!$I$1+[7]Oct13!$V$1+[7]Oct13!$W$1+[7]Oct13!$X$1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-[4]Nov13!$G$1-[4]Nov13!$H$1-[4]Nov13!$I$1+[4]Nov13!$Y$1+[4]Nov13!$Z$1+[4]Nov13!$AA$1</f>
        <v>0</v>
      </c>
      <c r="DO26" s="26">
        <f>-[5]Nov13!$G$1-[5]Nov13!$H$1-[5]Nov13!$I$1+[5]Nov13!$Y$1+[5]Nov13!$Z$1+[5]Nov13!$AA$1</f>
        <v>0</v>
      </c>
      <c r="DP26" s="26">
        <f>-[6]Nov13!$G$1-[6]Nov13!$H$1-[6]Nov13!$I$1+[6]Nov13!$Y$1+[6]Nov13!$Z$1+[6]Nov13!$AA$1</f>
        <v>0</v>
      </c>
      <c r="DQ26" s="26">
        <f>-[7]Nov13!$G$1-[7]Nov13!$H$1-[7]Nov13!$I$1+[7]Nov13!$V$1+[7]Nov13!$W$1+[7]Nov13!$X$1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-[4]Dec13!$G$1-[4]Dec13!$H$1-[4]Dec13!$I$1+[4]Dec13!$Y$1+[4]Dec13!$Z$1+[4]Dec13!$AA$1</f>
        <v>0</v>
      </c>
      <c r="DZ26" s="26">
        <f>-[5]Dec13!$G$1-[5]Dec13!$H$1-[5]Dec13!$I$1+[5]Dec13!$Y$1+[5]Dec13!$Z$1+[5]Dec13!$AA$1</f>
        <v>0</v>
      </c>
      <c r="EA26" s="26">
        <f>-[6]Dec13!$G$1-[6]Dec13!$H$1-[6]Dec13!$I$1+[6]Dec13!$Y$1+[6]Dec13!$Z$1+[6]Dec13!$AA$1</f>
        <v>0</v>
      </c>
      <c r="EB26" s="26">
        <f>-[7]Dec13!$G$1-[7]Dec13!$H$1-[7]Dec13!$I$1+[7]Dec13!$V$1+[7]Dec13!$W$1+[7]Dec13!$X$1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-[2]Jan13!$F$1+[2]Jan13!$AK$1</f>
        <v>0</v>
      </c>
      <c r="H28" s="25">
        <f>[4]Jan13!$AB$1</f>
        <v>0</v>
      </c>
      <c r="I28" s="25">
        <f>[5]Jan13!$AB$1</f>
        <v>0</v>
      </c>
      <c r="J28" s="25">
        <f>[6]Jan13!$AB$1</f>
        <v>0</v>
      </c>
      <c r="K28" s="25">
        <f>[7]Jan13!$Y$1</f>
        <v>0</v>
      </c>
      <c r="L28" s="25"/>
      <c r="N28" s="24"/>
      <c r="O28" s="25">
        <f t="shared" si="1"/>
        <v>0</v>
      </c>
      <c r="P28" s="24"/>
      <c r="Q28" s="25"/>
      <c r="R28" s="25">
        <f>-[2]Feb13!$F$1+[2]Feb13!$AK$1</f>
        <v>0</v>
      </c>
      <c r="S28" s="25">
        <f>[4]Feb13!$AB$1</f>
        <v>0</v>
      </c>
      <c r="T28" s="25">
        <f>[5]Feb13!$AB$1</f>
        <v>0</v>
      </c>
      <c r="U28" s="25">
        <f>[6]Feb13!$AB$1</f>
        <v>0</v>
      </c>
      <c r="V28" s="25">
        <f>[7]Feb13!$Y$1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-[2]Mar13!$F$1+[2]Mar13!$AK$1</f>
        <v>0</v>
      </c>
      <c r="AD28" s="25">
        <f>[4]Mar13!$AB$1</f>
        <v>0</v>
      </c>
      <c r="AE28" s="25">
        <f>[5]Mar13!$AB$1</f>
        <v>0</v>
      </c>
      <c r="AF28" s="25">
        <f>[6]Mar13!$AB$1</f>
        <v>0</v>
      </c>
      <c r="AG28" s="25">
        <f>[7]Mar13!$Y$1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-[2]Apr13!$F$1+[2]Apr13!$AK$1</f>
        <v>0</v>
      </c>
      <c r="AO28" s="25">
        <f>[4]Apr13!$AB$1</f>
        <v>0</v>
      </c>
      <c r="AP28" s="25">
        <f>[5]Apr13!$AB$1</f>
        <v>0</v>
      </c>
      <c r="AQ28" s="25">
        <f>[6]Apr13!$AB$1</f>
        <v>0</v>
      </c>
      <c r="AR28" s="25">
        <f>[7]Apr13!$Y$1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-[2]May13!$F$1+[2]May13!$AK$1</f>
        <v>0</v>
      </c>
      <c r="AZ28" s="25">
        <f>[4]May13!$AB$1</f>
        <v>0</v>
      </c>
      <c r="BA28" s="25">
        <f>[5]May13!$AB$1</f>
        <v>0</v>
      </c>
      <c r="BB28" s="25">
        <f>[6]May13!$AB$1</f>
        <v>0</v>
      </c>
      <c r="BC28" s="25">
        <f>[7]May13!$Y$1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-[2]Jun13!$F$1+[2]Jun13!$AK$1</f>
        <v>0</v>
      </c>
      <c r="BK28" s="25">
        <f>[4]Jun13!$AB$1</f>
        <v>0</v>
      </c>
      <c r="BL28" s="25">
        <f>[5]Jun13!$AB$1</f>
        <v>0</v>
      </c>
      <c r="BM28" s="25">
        <f>[6]Jun13!$AB$1</f>
        <v>0</v>
      </c>
      <c r="BN28" s="25">
        <f>[7]Jun13!$Y$1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-[2]Jul13!$F$1+[2]Jul13!$AK$1</f>
        <v>0</v>
      </c>
      <c r="BV28" s="25">
        <f>[4]Jul13!$AB$1</f>
        <v>0</v>
      </c>
      <c r="BW28" s="25">
        <f>[5]Jul13!$AB$1</f>
        <v>0</v>
      </c>
      <c r="BX28" s="25">
        <f>[6]Jul13!$AB$1</f>
        <v>0</v>
      </c>
      <c r="BY28" s="25">
        <f>[7]Jul13!$Y$1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-[2]Aug13!$F$1+[2]Aug13!$AK$1</f>
        <v>0</v>
      </c>
      <c r="CG28" s="25">
        <f>[4]Aug13!$AB$1</f>
        <v>0</v>
      </c>
      <c r="CH28" s="25">
        <f>[5]Aug13!$AB$1</f>
        <v>0</v>
      </c>
      <c r="CI28" s="25">
        <f>[6]Aug13!$AB$1</f>
        <v>0</v>
      </c>
      <c r="CJ28" s="25">
        <f>[7]Aug13!$Y$1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-[2]Sep13!$F$1+[2]Sep13!$AK$1</f>
        <v>0</v>
      </c>
      <c r="CR28" s="25">
        <f>[4]Sep13!$AB$1</f>
        <v>0</v>
      </c>
      <c r="CS28" s="25">
        <f>[5]Sep13!$AB$1</f>
        <v>0</v>
      </c>
      <c r="CT28" s="25">
        <f>[6]Sep13!$AB$1</f>
        <v>0</v>
      </c>
      <c r="CU28" s="25">
        <f>[7]Sep13!$Y$1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-[2]Oct13!$F$1+[2]Oct13!$AK$1</f>
        <v>0</v>
      </c>
      <c r="DC28" s="25">
        <f>[4]Oct13!$AB$1</f>
        <v>0</v>
      </c>
      <c r="DD28" s="25">
        <f>[5]Oct13!$AB$1</f>
        <v>0</v>
      </c>
      <c r="DE28" s="25">
        <f>[6]Oct13!$AB$1</f>
        <v>0</v>
      </c>
      <c r="DF28" s="25">
        <f>[7]Oct13!$Y$1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-[2]Nov13!$F$1+[2]Nov13!$AK$1</f>
        <v>0</v>
      </c>
      <c r="DN28" s="25">
        <f>[4]Nov13!$AB$1</f>
        <v>0</v>
      </c>
      <c r="DO28" s="25">
        <f>[5]Nov13!$AB$1</f>
        <v>0</v>
      </c>
      <c r="DP28" s="25">
        <f>[6]Nov13!$AB$1</f>
        <v>0</v>
      </c>
      <c r="DQ28" s="25">
        <f>[7]Nov13!$Y$1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-[2]Dec13!$F$1+[2]Dec13!$AK$1</f>
        <v>0</v>
      </c>
      <c r="DY28" s="25">
        <f>[4]Dec13!$AB$1</f>
        <v>0</v>
      </c>
      <c r="DZ28" s="25">
        <f>[5]Dec13!$AB$1</f>
        <v>0</v>
      </c>
      <c r="EA28" s="25">
        <f>[6]Dec13!$AB$1</f>
        <v>0</v>
      </c>
      <c r="EB28" s="25">
        <f>[7]Dec13!$Y$1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[4]Jan13!$AC$1</f>
        <v>0</v>
      </c>
      <c r="I29" s="25">
        <f>[5]Jan13!$AC$1</f>
        <v>0</v>
      </c>
      <c r="J29" s="25">
        <f>[6]Jan13!$AC$1</f>
        <v>0</v>
      </c>
      <c r="K29" s="25">
        <f>[7]Jan13!$Z$1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[4]Feb13!$AC$1</f>
        <v>0</v>
      </c>
      <c r="T29" s="25">
        <f>[5]Feb13!$AC$1</f>
        <v>0</v>
      </c>
      <c r="U29" s="25">
        <f>[6]Feb13!$AC$1</f>
        <v>0</v>
      </c>
      <c r="V29" s="25">
        <f>[7]Feb13!$Z$1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[4]Mar13!$AC$1</f>
        <v>0</v>
      </c>
      <c r="AE29" s="25">
        <f>[5]Mar13!$AC$1</f>
        <v>0</v>
      </c>
      <c r="AF29" s="25">
        <f>[6]Mar13!$AC$1</f>
        <v>0</v>
      </c>
      <c r="AG29" s="25">
        <f>[7]Mar13!$Z$1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[4]Apr13!$AC$1</f>
        <v>0</v>
      </c>
      <c r="AP29" s="25">
        <f>[5]Apr13!$AC$1</f>
        <v>0</v>
      </c>
      <c r="AQ29" s="25">
        <f>[6]Apr13!$AC$1</f>
        <v>0</v>
      </c>
      <c r="AR29" s="25">
        <f>[7]Apr13!$Z$1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[4]May13!$AC$1</f>
        <v>0</v>
      </c>
      <c r="BA29" s="25">
        <f>[5]May13!$AC$1</f>
        <v>0</v>
      </c>
      <c r="BB29" s="25">
        <f>[6]May13!$AC$1</f>
        <v>0</v>
      </c>
      <c r="BC29" s="25">
        <f>[7]May13!$Z$1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[4]Jun13!$AC$1</f>
        <v>0</v>
      </c>
      <c r="BL29" s="25">
        <f>[5]Jun13!$AC$1</f>
        <v>0</v>
      </c>
      <c r="BM29" s="25">
        <f>[6]Jun13!$AC$1</f>
        <v>0</v>
      </c>
      <c r="BN29" s="25">
        <f>[7]Jun13!$Z$1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[4]Jul13!$AC$1</f>
        <v>0</v>
      </c>
      <c r="BW29" s="25">
        <f>[5]Jul13!$AC$1</f>
        <v>0</v>
      </c>
      <c r="BX29" s="25">
        <f>[6]Jul13!$AC$1</f>
        <v>0</v>
      </c>
      <c r="BY29" s="25">
        <f>[7]Jul13!$Z$1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[4]Aug13!$AC$1</f>
        <v>0</v>
      </c>
      <c r="CH29" s="25">
        <f>[5]Aug13!$AC$1</f>
        <v>0</v>
      </c>
      <c r="CI29" s="25">
        <f>[6]Aug13!$AC$1</f>
        <v>0</v>
      </c>
      <c r="CJ29" s="25">
        <f>[7]Aug13!$Z$1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[4]Sep13!$AC$1</f>
        <v>0</v>
      </c>
      <c r="CS29" s="25">
        <f>[5]Sep13!$AC$1</f>
        <v>0</v>
      </c>
      <c r="CT29" s="25">
        <f>[6]Sep13!$AC$1</f>
        <v>0</v>
      </c>
      <c r="CU29" s="25">
        <f>[7]Sep13!$Z$1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[4]Oct13!$AC$1</f>
        <v>0</v>
      </c>
      <c r="DD29" s="25">
        <f>[5]Oct13!$AC$1</f>
        <v>0</v>
      </c>
      <c r="DE29" s="25">
        <f>[6]Oct13!$AC$1</f>
        <v>0</v>
      </c>
      <c r="DF29" s="25">
        <f>[7]Oct13!$Z$1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[4]Nov13!$AC$1</f>
        <v>0</v>
      </c>
      <c r="DO29" s="25">
        <f>[5]Nov13!$AC$1</f>
        <v>0</v>
      </c>
      <c r="DP29" s="25">
        <f>[6]Nov13!$AC$1</f>
        <v>0</v>
      </c>
      <c r="DQ29" s="25">
        <f>[7]Nov13!$Z$1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[4]Dec13!$AC$1</f>
        <v>0</v>
      </c>
      <c r="DZ29" s="25">
        <f>[5]Dec13!$AC$1</f>
        <v>0</v>
      </c>
      <c r="EA29" s="25">
        <f>[6]Dec13!$AC$1</f>
        <v>0</v>
      </c>
      <c r="EB29" s="25">
        <f>[7]Dec13!$Z$1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[4]Jan13!$AL$1</f>
        <v>0</v>
      </c>
      <c r="I31" s="25">
        <f>[5]Jan13!$AL$1</f>
        <v>0</v>
      </c>
      <c r="J31" s="25">
        <f>[6]Jan13!$AL$1</f>
        <v>0</v>
      </c>
      <c r="K31" s="25">
        <f>[7]Jan13!$AI$1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[4]Feb13!$AL$1</f>
        <v>0</v>
      </c>
      <c r="T31" s="25">
        <f>[5]Feb13!$AL$1</f>
        <v>0</v>
      </c>
      <c r="U31" s="25">
        <f>[6]Feb13!$AL$1</f>
        <v>0</v>
      </c>
      <c r="V31" s="25">
        <f>[7]Feb13!$AI$1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[4]Mar13!$AL$1</f>
        <v>0</v>
      </c>
      <c r="AE31" s="25">
        <f>[5]Mar13!$AL$1</f>
        <v>0</v>
      </c>
      <c r="AF31" s="25">
        <f>[6]Mar13!$AL$1</f>
        <v>0</v>
      </c>
      <c r="AG31" s="25">
        <f>[7]Mar13!$AI$1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[4]Apr13!$AL$1</f>
        <v>0</v>
      </c>
      <c r="AP31" s="25">
        <f>[5]Apr13!$AL$1</f>
        <v>0</v>
      </c>
      <c r="AQ31" s="25">
        <f>[6]Apr13!$AL$1</f>
        <v>0</v>
      </c>
      <c r="AR31" s="25">
        <f>[7]Apr13!$AI$1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[4]May13!$AL$1</f>
        <v>0</v>
      </c>
      <c r="BA31" s="25">
        <f>[5]May13!$AL$1</f>
        <v>0</v>
      </c>
      <c r="BB31" s="25">
        <f>[6]May13!$AL$1</f>
        <v>0</v>
      </c>
      <c r="BC31" s="25">
        <f>[7]May13!$AI$1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[4]Jun13!$AL$1</f>
        <v>0</v>
      </c>
      <c r="BL31" s="25">
        <f>[5]Jun13!$AL$1</f>
        <v>0</v>
      </c>
      <c r="BM31" s="25">
        <f>[6]Jun13!$AL$1</f>
        <v>0</v>
      </c>
      <c r="BN31" s="25">
        <f>[7]Jun13!$AI$1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[4]Jul13!$AL$1</f>
        <v>0</v>
      </c>
      <c r="BW31" s="25">
        <f>[5]Jul13!$AL$1</f>
        <v>0</v>
      </c>
      <c r="BX31" s="25">
        <f>[6]Jul13!$AL$1</f>
        <v>0</v>
      </c>
      <c r="BY31" s="25">
        <f>[7]Jul13!$AI$1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[4]Aug13!$AL$1</f>
        <v>0</v>
      </c>
      <c r="CH31" s="25">
        <f>[5]Aug13!$AL$1</f>
        <v>0</v>
      </c>
      <c r="CI31" s="25">
        <f>[6]Aug13!$AL$1</f>
        <v>0</v>
      </c>
      <c r="CJ31" s="25">
        <f>[7]Aug13!$AI$1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[4]Sep13!$AL$1</f>
        <v>0</v>
      </c>
      <c r="CS31" s="25">
        <f>[5]Sep13!$AL$1</f>
        <v>0</v>
      </c>
      <c r="CT31" s="25">
        <f>[6]Sep13!$AL$1</f>
        <v>0</v>
      </c>
      <c r="CU31" s="25">
        <f>[7]Sep13!$AI$1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[4]Oct13!$AL$1</f>
        <v>0</v>
      </c>
      <c r="DD31" s="25">
        <f>[5]Oct13!$AL$1</f>
        <v>0</v>
      </c>
      <c r="DE31" s="25">
        <f>[6]Oct13!$AL$1</f>
        <v>0</v>
      </c>
      <c r="DF31" s="25">
        <f>[7]Oct13!$AI$1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[4]Nov13!$AL$1</f>
        <v>0</v>
      </c>
      <c r="DO31" s="25">
        <f>[5]Nov13!$AL$1</f>
        <v>0</v>
      </c>
      <c r="DP31" s="25">
        <f>[6]Nov13!$AL$1</f>
        <v>0</v>
      </c>
      <c r="DQ31" s="25">
        <f>[7]Nov13!$AI$1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[4]Dec13!$AL$1</f>
        <v>0</v>
      </c>
      <c r="DZ31" s="25">
        <f>[5]Dec13!$AL$1</f>
        <v>0</v>
      </c>
      <c r="EA31" s="25">
        <f>[6]Dec13!$AL$1</f>
        <v>0</v>
      </c>
      <c r="EB31" s="25">
        <f>[7]Dec13!$AI$1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[3]Jan13!$V$1</f>
        <v>0</v>
      </c>
      <c r="G32" s="25">
        <f>-[2]Jan13!$AK$1</f>
        <v>0</v>
      </c>
      <c r="H32" s="25">
        <f>-[4]Jan13!$O$1+[4]Jan13!$AJ$1</f>
        <v>0</v>
      </c>
      <c r="I32" s="25">
        <f>-[5]Jan13!$O$1+[5]Jan13!$AJ$1</f>
        <v>0</v>
      </c>
      <c r="J32" s="25">
        <f>-[6]Jan13!$O$1+[6]Jan13!$AJ$1</f>
        <v>0</v>
      </c>
      <c r="K32" s="25">
        <f>[7]Jan13!$AG$1</f>
        <v>0</v>
      </c>
      <c r="L32" s="25"/>
      <c r="N32" s="24"/>
      <c r="O32" s="25">
        <f t="shared" si="1"/>
        <v>0</v>
      </c>
      <c r="P32" s="24"/>
      <c r="Q32" s="25">
        <f>[3]Feb13!$V$1</f>
        <v>0</v>
      </c>
      <c r="R32" s="25">
        <f>-[2]Feb13!$AK$1</f>
        <v>0</v>
      </c>
      <c r="S32" s="25">
        <f>-[4]Feb13!$O$1+[4]Feb13!$AJ$1</f>
        <v>0</v>
      </c>
      <c r="T32" s="25">
        <f>-[5]Feb13!$O$1+[5]Feb13!$AJ$1</f>
        <v>0</v>
      </c>
      <c r="U32" s="25">
        <f>-[6]Feb13!$O$1+[6]Feb13!$AJ$1</f>
        <v>0</v>
      </c>
      <c r="V32" s="25">
        <f>[7]Feb13!$AG$1</f>
        <v>0</v>
      </c>
      <c r="W32" s="25"/>
      <c r="X32" s="25"/>
      <c r="Y32" s="15"/>
      <c r="Z32" s="25">
        <f t="shared" si="2"/>
        <v>0</v>
      </c>
      <c r="AA32" s="24"/>
      <c r="AB32" s="25">
        <f>[3]Mar13!$V$1</f>
        <v>0</v>
      </c>
      <c r="AC32" s="25">
        <f>-[2]Mar13!$AK$1</f>
        <v>0</v>
      </c>
      <c r="AD32" s="25">
        <f>-[4]Mar13!$O$1+[4]Mar13!$AJ$1</f>
        <v>0</v>
      </c>
      <c r="AE32" s="25">
        <f>-[5]Mar13!$O$1+[5]Mar13!$AJ$1</f>
        <v>0</v>
      </c>
      <c r="AF32" s="25">
        <f>-[6]Mar13!$O$1+[6]Mar13!$AJ$1</f>
        <v>0</v>
      </c>
      <c r="AG32" s="25">
        <f>[7]Mar13!$AG$1</f>
        <v>0</v>
      </c>
      <c r="AH32" s="25"/>
      <c r="AI32" s="25"/>
      <c r="AJ32" s="15"/>
      <c r="AK32" s="25">
        <f t="shared" si="3"/>
        <v>0</v>
      </c>
      <c r="AL32" s="24"/>
      <c r="AM32" s="25">
        <f>[3]Apr13!$V$1</f>
        <v>0</v>
      </c>
      <c r="AN32" s="25">
        <f>-[2]Apr13!$AK$1</f>
        <v>0</v>
      </c>
      <c r="AO32" s="25">
        <f>-[4]Apr13!$O$1+[4]Apr13!$AJ$1</f>
        <v>0</v>
      </c>
      <c r="AP32" s="25">
        <f>-[5]Apr13!$O$1+[5]Apr13!$AJ$1</f>
        <v>0</v>
      </c>
      <c r="AQ32" s="25">
        <f>-[6]Apr13!$O$1+[6]Apr13!$AJ$1</f>
        <v>0</v>
      </c>
      <c r="AR32" s="25">
        <f>[7]Apr13!$AG$1</f>
        <v>0</v>
      </c>
      <c r="AS32" s="25"/>
      <c r="AT32" s="25"/>
      <c r="AU32" s="15"/>
      <c r="AV32" s="25">
        <f t="shared" si="4"/>
        <v>0</v>
      </c>
      <c r="AW32" s="24"/>
      <c r="AX32" s="25">
        <f>[3]May13!$V$1</f>
        <v>0</v>
      </c>
      <c r="AY32" s="25">
        <f>-[2]May13!$AK$1</f>
        <v>0</v>
      </c>
      <c r="AZ32" s="25">
        <f>-[4]May13!$O$1+[4]May13!$AJ$1</f>
        <v>0</v>
      </c>
      <c r="BA32" s="25">
        <f>-[5]May13!$O$1+[5]May13!$AJ$1</f>
        <v>0</v>
      </c>
      <c r="BB32" s="25">
        <f>-[6]May13!$O$1+[6]May13!$AJ$1</f>
        <v>0</v>
      </c>
      <c r="BC32" s="25">
        <f>[7]May13!$AG$1</f>
        <v>0</v>
      </c>
      <c r="BD32" s="25"/>
      <c r="BE32" s="25"/>
      <c r="BF32" s="15"/>
      <c r="BG32" s="25">
        <f t="shared" si="5"/>
        <v>0</v>
      </c>
      <c r="BH32" s="24"/>
      <c r="BI32" s="25">
        <f>[3]Jun13!$V$1</f>
        <v>0</v>
      </c>
      <c r="BJ32" s="25">
        <f>-[2]Jun13!$AK$1</f>
        <v>0</v>
      </c>
      <c r="BK32" s="25">
        <f>-[4]Jun13!$O$1+[4]Jun13!$AJ$1</f>
        <v>0</v>
      </c>
      <c r="BL32" s="25">
        <f>-[5]Jun13!$O$1+[5]Jun13!$AJ$1</f>
        <v>0</v>
      </c>
      <c r="BM32" s="25">
        <f>-[6]Jun13!$O$1+[6]Jun13!$AJ$1</f>
        <v>0</v>
      </c>
      <c r="BN32" s="25">
        <f>[7]Jun13!$AG$1</f>
        <v>0</v>
      </c>
      <c r="BO32" s="25"/>
      <c r="BP32" s="25"/>
      <c r="BQ32" s="15"/>
      <c r="BR32" s="25">
        <f t="shared" si="6"/>
        <v>0</v>
      </c>
      <c r="BS32" s="24"/>
      <c r="BT32" s="25">
        <f>[3]Jul13!$V$1</f>
        <v>0</v>
      </c>
      <c r="BU32" s="25">
        <f>-[2]Jul13!$AK$1</f>
        <v>0</v>
      </c>
      <c r="BV32" s="25">
        <f>-[4]Jul13!$O$1+[4]Jul13!$AJ$1</f>
        <v>0</v>
      </c>
      <c r="BW32" s="25">
        <f>-[5]Jul13!$O$1+[5]Jul13!$AJ$1</f>
        <v>0</v>
      </c>
      <c r="BX32" s="25">
        <f>-[6]Jul13!$O$1+[6]Jul13!$AJ$1</f>
        <v>0</v>
      </c>
      <c r="BY32" s="25">
        <f>[7]Jul13!$AG$1</f>
        <v>0</v>
      </c>
      <c r="BZ32" s="25"/>
      <c r="CA32" s="25"/>
      <c r="CB32" s="15"/>
      <c r="CC32" s="25">
        <f t="shared" si="7"/>
        <v>0</v>
      </c>
      <c r="CD32" s="24"/>
      <c r="CE32" s="25">
        <f>[3]Aug13!$V$1</f>
        <v>0</v>
      </c>
      <c r="CF32" s="25">
        <f>-[2]Aug13!$AK$1</f>
        <v>0</v>
      </c>
      <c r="CG32" s="25">
        <f>-[4]Aug13!$O$1+[4]Aug13!$AJ$1</f>
        <v>0</v>
      </c>
      <c r="CH32" s="25">
        <f>-[5]Aug13!$O$1+[5]Aug13!$AJ$1</f>
        <v>0</v>
      </c>
      <c r="CI32" s="25">
        <f>-[6]Aug13!$O$1+[6]Aug13!$AJ$1</f>
        <v>0</v>
      </c>
      <c r="CJ32" s="25">
        <f>[7]Aug13!$AG$1</f>
        <v>0</v>
      </c>
      <c r="CK32" s="25"/>
      <c r="CL32" s="25"/>
      <c r="CM32" s="15"/>
      <c r="CN32" s="25">
        <f t="shared" si="8"/>
        <v>0</v>
      </c>
      <c r="CO32" s="24"/>
      <c r="CP32" s="25">
        <f>[3]Sep13!$V$1</f>
        <v>0</v>
      </c>
      <c r="CQ32" s="25">
        <f>-[2]Sep13!$AK$1</f>
        <v>0</v>
      </c>
      <c r="CR32" s="25">
        <f>-[4]Sep13!$O$1+[4]Sep13!$AJ$1</f>
        <v>0</v>
      </c>
      <c r="CS32" s="25">
        <f>-[5]Sep13!$O$1+[5]Sep13!$AJ$1</f>
        <v>0</v>
      </c>
      <c r="CT32" s="25">
        <f>-[6]Sep13!$O$1+[6]Sep13!$AJ$1</f>
        <v>0</v>
      </c>
      <c r="CU32" s="25">
        <f>[7]Sep13!$AG$1</f>
        <v>0</v>
      </c>
      <c r="CV32" s="25"/>
      <c r="CW32" s="25"/>
      <c r="CX32" s="15"/>
      <c r="CY32" s="25">
        <f t="shared" si="9"/>
        <v>0</v>
      </c>
      <c r="CZ32" s="24"/>
      <c r="DA32" s="25">
        <f>[3]Oct13!$V$1</f>
        <v>0</v>
      </c>
      <c r="DB32" s="25">
        <f>-[2]Oct13!$AK$1</f>
        <v>0</v>
      </c>
      <c r="DC32" s="25">
        <f>-[4]Oct13!$O$1+[4]Oct13!$AJ$1</f>
        <v>0</v>
      </c>
      <c r="DD32" s="25">
        <f>-[5]Oct13!$O$1+[5]Oct13!$AJ$1</f>
        <v>0</v>
      </c>
      <c r="DE32" s="25">
        <f>-[6]Oct13!$O$1+[6]Oct13!$AJ$1</f>
        <v>0</v>
      </c>
      <c r="DF32" s="25">
        <f>[7]Oct13!$AG$1</f>
        <v>0</v>
      </c>
      <c r="DG32" s="25"/>
      <c r="DH32" s="25"/>
      <c r="DI32" s="15"/>
      <c r="DJ32" s="25">
        <f t="shared" si="10"/>
        <v>0</v>
      </c>
      <c r="DK32" s="24"/>
      <c r="DL32" s="25">
        <f>[3]Nov13!$V$1</f>
        <v>0</v>
      </c>
      <c r="DM32" s="25">
        <f>-[2]Nov13!$AK$1</f>
        <v>0</v>
      </c>
      <c r="DN32" s="25">
        <f>-[4]Nov13!$O$1+[4]Nov13!$AJ$1</f>
        <v>0</v>
      </c>
      <c r="DO32" s="25">
        <f>-[5]Nov13!$O$1+[5]Nov13!$AJ$1</f>
        <v>0</v>
      </c>
      <c r="DP32" s="25">
        <f>-[6]Nov13!$O$1+[6]Nov13!$AJ$1</f>
        <v>0</v>
      </c>
      <c r="DQ32" s="25">
        <f>[7]Nov13!$AG$1</f>
        <v>0</v>
      </c>
      <c r="DR32" s="25"/>
      <c r="DS32" s="25"/>
      <c r="DT32" s="15"/>
      <c r="DU32" s="25">
        <f t="shared" si="11"/>
        <v>0</v>
      </c>
      <c r="DV32" s="24"/>
      <c r="DW32" s="25">
        <f>[3]Dec13!$V$1</f>
        <v>0</v>
      </c>
      <c r="DX32" s="25">
        <f>-[2]Dec13!$AK$1</f>
        <v>0</v>
      </c>
      <c r="DY32" s="25">
        <f>-[4]Dec13!$O$1+[4]Dec13!$AJ$1</f>
        <v>0</v>
      </c>
      <c r="DZ32" s="25">
        <f>-[5]Dec13!$O$1+[5]Dec13!$AJ$1</f>
        <v>0</v>
      </c>
      <c r="EA32" s="25">
        <f>-[6]Dec13!$O$1+[6]Dec13!$AJ$1</f>
        <v>0</v>
      </c>
      <c r="EB32" s="25">
        <f>[7]Dec13!$AG$1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-[3]Jan13!$G$1</f>
        <v>0</v>
      </c>
      <c r="G33" s="25">
        <f>[2]Jan13!$G$1</f>
        <v>0</v>
      </c>
      <c r="H33" s="25">
        <f>-[4]Jan13!$N$1+[4]Jan13!$AI$1</f>
        <v>0</v>
      </c>
      <c r="I33" s="25">
        <f>-[5]Jan13!$N$1+[5]Jan13!$AI$1</f>
        <v>0</v>
      </c>
      <c r="J33" s="25">
        <f>-[6]Jan13!$N$1+[6]Jan13!$AI$1</f>
        <v>0</v>
      </c>
      <c r="K33" s="25">
        <f>[7]Jan13!$AF$1</f>
        <v>0</v>
      </c>
      <c r="L33" s="25"/>
      <c r="N33" s="24"/>
      <c r="O33" s="25">
        <f t="shared" si="1"/>
        <v>0</v>
      </c>
      <c r="P33" s="24"/>
      <c r="Q33" s="25">
        <f>-[3]Feb13!$G$1</f>
        <v>0</v>
      </c>
      <c r="R33" s="25">
        <f>[2]Feb13!$G$1</f>
        <v>0</v>
      </c>
      <c r="S33" s="25">
        <f>-[4]Feb13!$N$1+[4]Feb13!$AI$1</f>
        <v>0</v>
      </c>
      <c r="T33" s="25">
        <f>-[5]Feb13!$N$1+[5]Feb13!$AI$1</f>
        <v>0</v>
      </c>
      <c r="U33" s="25">
        <f>-[6]Feb13!$N$1+[6]Feb13!$AI$1</f>
        <v>0</v>
      </c>
      <c r="V33" s="25">
        <f>[7]Feb13!$AF$1</f>
        <v>0</v>
      </c>
      <c r="W33" s="25"/>
      <c r="X33" s="25"/>
      <c r="Y33" s="15"/>
      <c r="Z33" s="25">
        <f t="shared" si="2"/>
        <v>0</v>
      </c>
      <c r="AA33" s="24"/>
      <c r="AB33" s="25">
        <f>-[3]Mar13!$G$1</f>
        <v>0</v>
      </c>
      <c r="AC33" s="25">
        <f>[2]Mar13!$G$1</f>
        <v>0</v>
      </c>
      <c r="AD33" s="25">
        <f>-[4]Mar13!$N$1+[4]Mar13!$AI$1</f>
        <v>0</v>
      </c>
      <c r="AE33" s="25">
        <f>-[5]Mar13!$N$1+[5]Mar13!$AI$1</f>
        <v>0</v>
      </c>
      <c r="AF33" s="25">
        <f>-[6]Mar13!$N$1+[6]Mar13!$AI$1</f>
        <v>0</v>
      </c>
      <c r="AG33" s="25">
        <f>[7]Mar13!$AF$1</f>
        <v>0</v>
      </c>
      <c r="AH33" s="25"/>
      <c r="AI33" s="25"/>
      <c r="AJ33" s="15"/>
      <c r="AK33" s="25">
        <f t="shared" si="3"/>
        <v>0</v>
      </c>
      <c r="AL33" s="24"/>
      <c r="AM33" s="25">
        <f>-[3]Apr13!$G$1</f>
        <v>0</v>
      </c>
      <c r="AN33" s="25">
        <f>[2]Apr13!$G$1</f>
        <v>0</v>
      </c>
      <c r="AO33" s="25">
        <f>-[4]Apr13!$N$1+[4]Apr13!$AI$1</f>
        <v>0</v>
      </c>
      <c r="AP33" s="25">
        <f>-[5]Apr13!$N$1+[5]Apr13!$AI$1</f>
        <v>0</v>
      </c>
      <c r="AQ33" s="25">
        <f>-[6]Apr13!$N$1+[6]Apr13!$AI$1</f>
        <v>0</v>
      </c>
      <c r="AR33" s="25">
        <f>[7]Apr13!$AF$1</f>
        <v>0</v>
      </c>
      <c r="AS33" s="25"/>
      <c r="AT33" s="25"/>
      <c r="AU33" s="15"/>
      <c r="AV33" s="25">
        <f t="shared" si="4"/>
        <v>0</v>
      </c>
      <c r="AW33" s="24"/>
      <c r="AX33" s="25">
        <f>-[3]May13!$G$1</f>
        <v>0</v>
      </c>
      <c r="AY33" s="25">
        <f>[2]May13!$G$1</f>
        <v>0</v>
      </c>
      <c r="AZ33" s="25">
        <f>-[4]May13!$N$1+[4]May13!$AI$1</f>
        <v>0</v>
      </c>
      <c r="BA33" s="25">
        <f>-[5]May13!$N$1+[5]May13!$AI$1</f>
        <v>0</v>
      </c>
      <c r="BB33" s="25">
        <f>-[6]May13!$N$1+[6]May13!$AI$1</f>
        <v>0</v>
      </c>
      <c r="BC33" s="25">
        <f>[7]May13!$AF$1</f>
        <v>0</v>
      </c>
      <c r="BD33" s="25"/>
      <c r="BE33" s="25"/>
      <c r="BF33" s="15"/>
      <c r="BG33" s="25">
        <f t="shared" si="5"/>
        <v>0</v>
      </c>
      <c r="BH33" s="24"/>
      <c r="BI33" s="25">
        <f>-[3]Jun13!$G$1</f>
        <v>0</v>
      </c>
      <c r="BJ33" s="25">
        <f>[2]Jun13!$G$1</f>
        <v>0</v>
      </c>
      <c r="BK33" s="25">
        <f>-[4]Jun13!$N$1+[4]Jun13!$AI$1</f>
        <v>0</v>
      </c>
      <c r="BL33" s="25">
        <f>-[5]Jun13!$N$1+[5]Jun13!$AI$1</f>
        <v>0</v>
      </c>
      <c r="BM33" s="25">
        <f>-[6]Jun13!$N$1+[6]Jun13!$AI$1</f>
        <v>0</v>
      </c>
      <c r="BN33" s="25">
        <f>[7]Jun13!$AF$1</f>
        <v>0</v>
      </c>
      <c r="BO33" s="25"/>
      <c r="BP33" s="25"/>
      <c r="BQ33" s="15"/>
      <c r="BR33" s="25">
        <f t="shared" si="6"/>
        <v>0</v>
      </c>
      <c r="BS33" s="24"/>
      <c r="BT33" s="25">
        <f>-[3]Jul13!$G$1</f>
        <v>0</v>
      </c>
      <c r="BU33" s="25">
        <f>[2]Jul13!$G$1</f>
        <v>0</v>
      </c>
      <c r="BV33" s="25">
        <f>-[4]Jul13!$N$1+[4]Jul13!$AI$1</f>
        <v>0</v>
      </c>
      <c r="BW33" s="25">
        <f>-[5]Jul13!$N$1+[5]Jul13!$AI$1</f>
        <v>0</v>
      </c>
      <c r="BX33" s="25">
        <f>-[6]Jul13!$N$1+[6]Jul13!$AI$1</f>
        <v>0</v>
      </c>
      <c r="BY33" s="25">
        <f>[7]Jul13!$AF$1</f>
        <v>0</v>
      </c>
      <c r="BZ33" s="25"/>
      <c r="CA33" s="25"/>
      <c r="CB33" s="15"/>
      <c r="CC33" s="25">
        <f t="shared" si="7"/>
        <v>0</v>
      </c>
      <c r="CD33" s="24"/>
      <c r="CE33" s="25">
        <f>-[3]Aug13!$G$1</f>
        <v>0</v>
      </c>
      <c r="CF33" s="25">
        <f>[2]Aug13!$G$1</f>
        <v>0</v>
      </c>
      <c r="CG33" s="25">
        <f>-[4]Aug13!$N$1+[4]Aug13!$AI$1</f>
        <v>0</v>
      </c>
      <c r="CH33" s="25">
        <f>-[5]Aug13!$N$1+[5]Aug13!$AI$1</f>
        <v>0</v>
      </c>
      <c r="CI33" s="25">
        <f>-[6]Aug13!$N$1+[6]Aug13!$AI$1</f>
        <v>0</v>
      </c>
      <c r="CJ33" s="25">
        <f>[7]Aug13!$AF$1</f>
        <v>0</v>
      </c>
      <c r="CK33" s="25"/>
      <c r="CL33" s="25"/>
      <c r="CM33" s="15"/>
      <c r="CN33" s="25">
        <f t="shared" si="8"/>
        <v>0</v>
      </c>
      <c r="CO33" s="24"/>
      <c r="CP33" s="25">
        <f>-[3]Sep13!$G$1</f>
        <v>0</v>
      </c>
      <c r="CQ33" s="25">
        <f>[2]Sep13!$G$1</f>
        <v>0</v>
      </c>
      <c r="CR33" s="25">
        <f>-[4]Sep13!$N$1+[4]Sep13!$AI$1</f>
        <v>0</v>
      </c>
      <c r="CS33" s="25">
        <f>-[5]Sep13!$N$1+[5]Sep13!$AI$1</f>
        <v>0</v>
      </c>
      <c r="CT33" s="25">
        <f>-[6]Sep13!$N$1+[6]Sep13!$AI$1</f>
        <v>0</v>
      </c>
      <c r="CU33" s="25">
        <f>[7]Sep13!$AF$1</f>
        <v>0</v>
      </c>
      <c r="CV33" s="25"/>
      <c r="CW33" s="25"/>
      <c r="CX33" s="15"/>
      <c r="CY33" s="25">
        <f t="shared" si="9"/>
        <v>0</v>
      </c>
      <c r="CZ33" s="24"/>
      <c r="DA33" s="25">
        <f>-[3]Oct13!$G$1</f>
        <v>0</v>
      </c>
      <c r="DB33" s="25">
        <f>[2]Oct13!$G$1</f>
        <v>0</v>
      </c>
      <c r="DC33" s="25">
        <f>-[4]Oct13!$N$1+[4]Oct13!$AI$1</f>
        <v>0</v>
      </c>
      <c r="DD33" s="25">
        <f>-[5]Oct13!$N$1+[5]Oct13!$AI$1</f>
        <v>0</v>
      </c>
      <c r="DE33" s="25">
        <f>-[6]Oct13!$N$1+[6]Oct13!$AI$1</f>
        <v>0</v>
      </c>
      <c r="DF33" s="25">
        <f>[7]Oct13!$AF$1</f>
        <v>0</v>
      </c>
      <c r="DG33" s="25"/>
      <c r="DH33" s="25"/>
      <c r="DI33" s="15"/>
      <c r="DJ33" s="25">
        <f t="shared" si="10"/>
        <v>0</v>
      </c>
      <c r="DK33" s="24"/>
      <c r="DL33" s="25">
        <f>-[3]Nov13!$G$1</f>
        <v>0</v>
      </c>
      <c r="DM33" s="25">
        <f>[2]Nov13!$G$1</f>
        <v>0</v>
      </c>
      <c r="DN33" s="25">
        <f>-[4]Nov13!$N$1+[4]Nov13!$AI$1</f>
        <v>0</v>
      </c>
      <c r="DO33" s="25">
        <f>-[5]Nov13!$N$1+[5]Nov13!$AI$1</f>
        <v>0</v>
      </c>
      <c r="DP33" s="25">
        <f>-[6]Nov13!$N$1+[6]Nov13!$AI$1</f>
        <v>0</v>
      </c>
      <c r="DQ33" s="25">
        <f>[7]Nov13!$AF$1</f>
        <v>0</v>
      </c>
      <c r="DR33" s="25"/>
      <c r="DS33" s="25"/>
      <c r="DT33" s="15"/>
      <c r="DU33" s="25">
        <f t="shared" si="11"/>
        <v>0</v>
      </c>
      <c r="DV33" s="24"/>
      <c r="DW33" s="25">
        <f>-[3]Dec13!$G$1</f>
        <v>0</v>
      </c>
      <c r="DX33" s="25">
        <f>[2]Dec13!$G$1</f>
        <v>0</v>
      </c>
      <c r="DY33" s="25">
        <f>-[4]Dec13!$N$1+[4]Dec13!$AI$1</f>
        <v>0</v>
      </c>
      <c r="DZ33" s="25">
        <f>-[5]Dec13!$N$1+[5]Dec13!$AI$1</f>
        <v>0</v>
      </c>
      <c r="EA33" s="25">
        <f>-[6]Dec13!$N$1+[6]Dec13!$AI$1</f>
        <v>0</v>
      </c>
      <c r="EB33" s="25">
        <f>[7]Dec13!$AF$1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[4]Jan13!$AH$1</f>
        <v>0</v>
      </c>
      <c r="I34" s="25">
        <f>[5]Jan13!$AH$1</f>
        <v>0</v>
      </c>
      <c r="J34" s="25">
        <f>[6]Jan13!$AH$1</f>
        <v>0</v>
      </c>
      <c r="K34" s="25">
        <f>[7]Jan13!$AE$1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[4]Feb13!$AH$1</f>
        <v>0</v>
      </c>
      <c r="T34" s="25">
        <f>[5]Feb13!$AH$1</f>
        <v>0</v>
      </c>
      <c r="U34" s="25">
        <f>[6]Feb13!$AH$1</f>
        <v>0</v>
      </c>
      <c r="V34" s="25">
        <f>[7]Feb13!$AE$1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[4]Mar13!$AH$1</f>
        <v>0</v>
      </c>
      <c r="AE34" s="25">
        <f>[5]Mar13!$AH$1</f>
        <v>0</v>
      </c>
      <c r="AF34" s="25">
        <f>[6]Mar13!$AH$1</f>
        <v>0</v>
      </c>
      <c r="AG34" s="25">
        <f>[7]Mar13!$AE$1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[4]Apr13!$AH$1</f>
        <v>0</v>
      </c>
      <c r="AP34" s="25">
        <f>[5]Apr13!$AH$1</f>
        <v>0</v>
      </c>
      <c r="AQ34" s="25">
        <f>[6]Apr13!$AH$1</f>
        <v>0</v>
      </c>
      <c r="AR34" s="25">
        <f>[7]Apr13!$AE$1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[4]May13!$AH$1</f>
        <v>0</v>
      </c>
      <c r="BA34" s="25">
        <f>[5]May13!$AH$1</f>
        <v>0</v>
      </c>
      <c r="BB34" s="25">
        <f>[6]May13!$AH$1</f>
        <v>0</v>
      </c>
      <c r="BC34" s="25">
        <f>[7]May13!$AE$1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[4]Jun13!$AH$1</f>
        <v>0</v>
      </c>
      <c r="BL34" s="25">
        <f>[5]Jun13!$AH$1</f>
        <v>0</v>
      </c>
      <c r="BM34" s="25">
        <f>[6]Jun13!$AH$1</f>
        <v>0</v>
      </c>
      <c r="BN34" s="25">
        <f>[7]Jun13!$AE$1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[4]Jul13!$AH$1</f>
        <v>0</v>
      </c>
      <c r="BW34" s="25">
        <f>[5]Jul13!$AH$1</f>
        <v>0</v>
      </c>
      <c r="BX34" s="25">
        <f>[6]Jul13!$AH$1</f>
        <v>0</v>
      </c>
      <c r="BY34" s="25">
        <f>[7]Jul13!$AE$1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[4]Aug13!$AH$1</f>
        <v>0</v>
      </c>
      <c r="CH34" s="25">
        <f>[5]Aug13!$AH$1</f>
        <v>0</v>
      </c>
      <c r="CI34" s="25">
        <f>[6]Aug13!$AH$1</f>
        <v>0</v>
      </c>
      <c r="CJ34" s="25">
        <f>[7]Aug13!$AE$1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[4]Sep13!$AH$1</f>
        <v>0</v>
      </c>
      <c r="CS34" s="25">
        <f>[5]Sep13!$AH$1</f>
        <v>0</v>
      </c>
      <c r="CT34" s="25">
        <f>[6]Sep13!$AH$1</f>
        <v>0</v>
      </c>
      <c r="CU34" s="25">
        <f>[7]Sep13!$AE$1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[4]Oct13!$AH$1</f>
        <v>0</v>
      </c>
      <c r="DD34" s="25">
        <f>[5]Oct13!$AH$1</f>
        <v>0</v>
      </c>
      <c r="DE34" s="25">
        <f>[6]Oct13!$AH$1</f>
        <v>0</v>
      </c>
      <c r="DF34" s="25">
        <f>[7]Oct13!$AE$1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[4]Nov13!$AH$1</f>
        <v>0</v>
      </c>
      <c r="DO34" s="25">
        <f>[5]Nov13!$AH$1</f>
        <v>0</v>
      </c>
      <c r="DP34" s="25">
        <f>[6]Nov13!$AH$1</f>
        <v>0</v>
      </c>
      <c r="DQ34" s="25">
        <f>[7]Nov13!$AE$1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[4]Dec13!$AH$1</f>
        <v>0</v>
      </c>
      <c r="DZ34" s="25">
        <f>[5]Dec13!$AH$1</f>
        <v>0</v>
      </c>
      <c r="EA34" s="25">
        <f>[6]Dec13!$AH$1</f>
        <v>0</v>
      </c>
      <c r="EB34" s="25">
        <f>[7]Dec13!$AE$1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[4]Jan13!$AK$1</f>
        <v>0</v>
      </c>
      <c r="I35" s="25">
        <f>[5]Jan13!$AK$1</f>
        <v>0</v>
      </c>
      <c r="J35" s="25">
        <f>[6]Jan13!$AK$1</f>
        <v>0</v>
      </c>
      <c r="K35" s="25">
        <f>[7]Jan13!$AH$1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[4]Feb13!$AK$1</f>
        <v>0</v>
      </c>
      <c r="T35" s="25">
        <f>[5]Feb13!$AK$1</f>
        <v>0</v>
      </c>
      <c r="U35" s="25">
        <f>[6]Feb13!$AK$1</f>
        <v>0</v>
      </c>
      <c r="V35" s="25">
        <f>[7]Feb13!$AH$1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[4]Mar13!$AK$1</f>
        <v>0</v>
      </c>
      <c r="AE35" s="25">
        <f>[5]Mar13!$AK$1</f>
        <v>0</v>
      </c>
      <c r="AF35" s="25">
        <f>[6]Mar13!$AK$1</f>
        <v>0</v>
      </c>
      <c r="AG35" s="25">
        <f>[7]Mar13!$AH$1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[4]Apr13!$AK$1</f>
        <v>0</v>
      </c>
      <c r="AP35" s="25">
        <f>[5]Apr13!$AK$1</f>
        <v>0</v>
      </c>
      <c r="AQ35" s="25">
        <f>[6]Apr13!$AK$1</f>
        <v>0</v>
      </c>
      <c r="AR35" s="25">
        <f>[7]Apr13!$AH$1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[4]May13!$AK$1</f>
        <v>0</v>
      </c>
      <c r="BA35" s="25">
        <f>[5]May13!$AK$1</f>
        <v>0</v>
      </c>
      <c r="BB35" s="25">
        <f>[6]May13!$AK$1</f>
        <v>0</v>
      </c>
      <c r="BC35" s="25">
        <f>[7]May13!$AH$1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[4]Jun13!$AK$1</f>
        <v>0</v>
      </c>
      <c r="BL35" s="25">
        <f>[5]Jun13!$AK$1</f>
        <v>0</v>
      </c>
      <c r="BM35" s="25">
        <f>[6]Jun13!$AK$1</f>
        <v>0</v>
      </c>
      <c r="BN35" s="25">
        <f>[7]Jun13!$AH$1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[4]Jul13!$AK$1</f>
        <v>0</v>
      </c>
      <c r="BW35" s="25">
        <f>[5]Jul13!$AK$1</f>
        <v>0</v>
      </c>
      <c r="BX35" s="25">
        <f>[6]Jul13!$AK$1</f>
        <v>0</v>
      </c>
      <c r="BY35" s="25">
        <f>[7]Jul13!$AH$1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[4]Aug13!$AK$1</f>
        <v>0</v>
      </c>
      <c r="CH35" s="25">
        <f>[5]Aug13!$AK$1</f>
        <v>0</v>
      </c>
      <c r="CI35" s="25">
        <f>[6]Aug13!$AK$1</f>
        <v>0</v>
      </c>
      <c r="CJ35" s="25">
        <f>[7]Aug13!$AH$1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[4]Sep13!$AK$1</f>
        <v>0</v>
      </c>
      <c r="CS35" s="25">
        <f>[5]Sep13!$AK$1</f>
        <v>0</v>
      </c>
      <c r="CT35" s="25">
        <f>[6]Sep13!$AK$1</f>
        <v>0</v>
      </c>
      <c r="CU35" s="25">
        <f>[7]Sep13!$AH$1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[4]Oct13!$AK$1</f>
        <v>0</v>
      </c>
      <c r="DD35" s="25">
        <f>[5]Oct13!$AK$1</f>
        <v>0</v>
      </c>
      <c r="DE35" s="25">
        <f>[6]Oct13!$AK$1</f>
        <v>0</v>
      </c>
      <c r="DF35" s="25">
        <f>[7]Oct13!$AH$1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[4]Nov13!$AK$1</f>
        <v>0</v>
      </c>
      <c r="DO35" s="25">
        <f>[5]Nov13!$AK$1</f>
        <v>0</v>
      </c>
      <c r="DP35" s="25">
        <f>[6]Nov13!$AK$1</f>
        <v>0</v>
      </c>
      <c r="DQ35" s="25">
        <f>[7]Nov13!$AH$1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[4]Dec13!$AK$1</f>
        <v>0</v>
      </c>
      <c r="DZ35" s="25">
        <f>[5]Dec13!$AK$1</f>
        <v>0</v>
      </c>
      <c r="EA35" s="25">
        <f>[6]Dec13!$AK$1</f>
        <v>0</v>
      </c>
      <c r="EB35" s="25">
        <f>[7]Dec13!$AH$1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-[4]Jan13!$L$1+[4]Jan13!$AF$1</f>
        <v>0</v>
      </c>
      <c r="I37" s="25">
        <f>-[5]Jan13!$L$1+[5]Jan13!$AF$1</f>
        <v>0</v>
      </c>
      <c r="J37" s="25">
        <f>-[6]Jan13!$L$1+[6]Jan13!$AF$1</f>
        <v>0</v>
      </c>
      <c r="K37" s="25">
        <f>-[7]Jan13!$L$1+[7]Jan13!$AC$1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-[4]Feb13!$L$1+[4]Feb13!$AF$1</f>
        <v>0</v>
      </c>
      <c r="T37" s="25">
        <f>-[5]Feb13!$L$1+[5]Feb13!$AF$1</f>
        <v>0</v>
      </c>
      <c r="U37" s="25">
        <f>-[6]Feb13!$L$1+[6]Feb13!$AF$1</f>
        <v>0</v>
      </c>
      <c r="V37" s="25">
        <f>-[7]Feb13!$L$1+[7]Feb13!$AC$1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-[4]Mar13!$L$1+[4]Mar13!$AF$1</f>
        <v>0</v>
      </c>
      <c r="AE37" s="25">
        <f>-[5]Mar13!$L$1+[5]Mar13!$AF$1</f>
        <v>0</v>
      </c>
      <c r="AF37" s="25">
        <f>-[6]Mar13!$L$1+[6]Mar13!$AF$1</f>
        <v>0</v>
      </c>
      <c r="AG37" s="25">
        <f>-[7]Mar13!$L$1+[7]Mar13!$AC$1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-[4]Apr13!$L$1+[4]Apr13!$AF$1</f>
        <v>0</v>
      </c>
      <c r="AP37" s="25">
        <f>-[5]Apr13!$L$1+[5]Apr13!$AF$1</f>
        <v>0</v>
      </c>
      <c r="AQ37" s="25">
        <f>-[6]Apr13!$L$1+[6]Apr13!$AF$1</f>
        <v>0</v>
      </c>
      <c r="AR37" s="25">
        <f>-[7]Apr13!$L$1+[7]Apr13!$AC$1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-[4]May13!$L$1+[4]May13!$AF$1</f>
        <v>0</v>
      </c>
      <c r="BA37" s="25">
        <f>-[5]May13!$L$1+[5]May13!$AF$1</f>
        <v>0</v>
      </c>
      <c r="BB37" s="25">
        <f>-[6]May13!$L$1+[6]May13!$AF$1</f>
        <v>0</v>
      </c>
      <c r="BC37" s="25">
        <f>-[7]May13!$L$1+[7]May13!$AC$1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-[4]Jun13!$L$1+[4]Jun13!$AF$1</f>
        <v>0</v>
      </c>
      <c r="BL37" s="25">
        <f>-[5]Jun13!$L$1+[5]Jun13!$AF$1</f>
        <v>0</v>
      </c>
      <c r="BM37" s="25">
        <f>-[6]Jun13!$L$1+[6]Jun13!$AF$1</f>
        <v>0</v>
      </c>
      <c r="BN37" s="25">
        <f>-[7]Jun13!$L$1+[7]Jun13!$AC$1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-[4]Jul13!$L$1+[4]Jul13!$AF$1</f>
        <v>0</v>
      </c>
      <c r="BW37" s="25">
        <f>-[5]Jul13!$L$1+[5]Jul13!$AF$1</f>
        <v>0</v>
      </c>
      <c r="BX37" s="25">
        <f>-[6]Jul13!$L$1+[6]Jul13!$AF$1</f>
        <v>0</v>
      </c>
      <c r="BY37" s="25">
        <f>-[7]Jul13!$L$1+[7]Jul13!$AC$1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-[4]Aug13!$L$1+[4]Aug13!$AF$1</f>
        <v>0</v>
      </c>
      <c r="CH37" s="25">
        <f>-[5]Aug13!$L$1+[5]Aug13!$AF$1</f>
        <v>0</v>
      </c>
      <c r="CI37" s="25">
        <f>-[6]Aug13!$L$1+[6]Aug13!$AF$1</f>
        <v>0</v>
      </c>
      <c r="CJ37" s="25">
        <f>-[7]Aug13!$L$1+[7]Aug13!$AC$1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-[4]Sep13!$L$1+[4]Sep13!$AF$1</f>
        <v>0</v>
      </c>
      <c r="CS37" s="25">
        <f>-[5]Sep13!$L$1+[5]Sep13!$AF$1</f>
        <v>0</v>
      </c>
      <c r="CT37" s="25">
        <f>-[6]Sep13!$L$1+[6]Sep13!$AF$1</f>
        <v>0</v>
      </c>
      <c r="CU37" s="25">
        <f>-[7]Sep13!$L$1+[7]Sep13!$AC$1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-[4]Oct13!$L$1+[4]Oct13!$AF$1</f>
        <v>0</v>
      </c>
      <c r="DD37" s="25">
        <f>-[5]Oct13!$L$1+[5]Oct13!$AF$1</f>
        <v>0</v>
      </c>
      <c r="DE37" s="25">
        <f>-[6]Oct13!$L$1+[6]Oct13!$AF$1</f>
        <v>0</v>
      </c>
      <c r="DF37" s="25">
        <f>-[7]Oct13!$L$1+[7]Oct13!$AC$1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-[4]Nov13!$L$1+[4]Nov13!$AF$1</f>
        <v>0</v>
      </c>
      <c r="DO37" s="25">
        <f>-[5]Nov13!$L$1+[5]Nov13!$AF$1</f>
        <v>0</v>
      </c>
      <c r="DP37" s="25">
        <f>-[6]Nov13!$L$1+[6]Nov13!$AF$1</f>
        <v>0</v>
      </c>
      <c r="DQ37" s="25">
        <f>-[7]Nov13!$L$1+[7]Nov13!$AC$1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-[4]Dec13!$L$1+[4]Dec13!$AF$1</f>
        <v>0</v>
      </c>
      <c r="DZ37" s="25">
        <f>-[5]Dec13!$L$1+[5]Dec13!$AF$1</f>
        <v>0</v>
      </c>
      <c r="EA37" s="25">
        <f>-[6]Dec13!$L$1+[6]Dec13!$AF$1</f>
        <v>0</v>
      </c>
      <c r="EB37" s="25">
        <f>-[7]Dec13!$L$1+[7]Dec13!$AC$1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-[4]Jan13!$P$1+[4]Jan13!$AM$1</f>
        <v>0</v>
      </c>
      <c r="I39" s="25">
        <f>-[5]Jan13!$P$1+[5]Jan13!$AM$1</f>
        <v>0</v>
      </c>
      <c r="J39" s="25">
        <f>-[6]Jan13!$P$1+[6]Jan13!$AM$1</f>
        <v>0</v>
      </c>
      <c r="K39" s="25">
        <f>-[7]Jan13!$N$1+[7]Jan13!$AJ$1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-[4]Feb13!$P$1+[4]Feb13!$AM$1</f>
        <v>0</v>
      </c>
      <c r="T39" s="25">
        <f>-[5]Feb13!$P$1+[5]Feb13!$AM$1</f>
        <v>0</v>
      </c>
      <c r="U39" s="25">
        <f>-[6]Feb13!$P$1+[6]Feb13!$AM$1</f>
        <v>0</v>
      </c>
      <c r="V39" s="25">
        <f>-[7]Feb13!$N$1+[7]Feb13!$AJ$1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-[4]Mar13!$P$1+[4]Mar13!$AM$1</f>
        <v>0</v>
      </c>
      <c r="AE39" s="25">
        <f>-[5]Mar13!$P$1+[5]Mar13!$AM$1</f>
        <v>0</v>
      </c>
      <c r="AF39" s="25">
        <f>-[6]Mar13!$P$1+[6]Mar13!$AM$1</f>
        <v>0</v>
      </c>
      <c r="AG39" s="25">
        <f>-[7]Mar13!$N$1+[7]Mar13!$AJ$1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-[4]Apr13!$P$1+[4]Apr13!$AM$1</f>
        <v>0</v>
      </c>
      <c r="AP39" s="25">
        <f>-[5]Apr13!$P$1+[5]Apr13!$AM$1</f>
        <v>0</v>
      </c>
      <c r="AQ39" s="25">
        <f>-[6]Apr13!$P$1+[6]Apr13!$AM$1</f>
        <v>0</v>
      </c>
      <c r="AR39" s="25">
        <f>-[7]Apr13!$N$1+[7]Apr13!$AJ$1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-[4]May13!$P$1+[4]May13!$AM$1</f>
        <v>0</v>
      </c>
      <c r="BA39" s="25">
        <f>-[5]May13!$P$1+[5]May13!$AM$1</f>
        <v>0</v>
      </c>
      <c r="BB39" s="25">
        <f>-[6]May13!$P$1+[6]May13!$AM$1</f>
        <v>0</v>
      </c>
      <c r="BC39" s="25">
        <f>-[7]May13!$N$1+[7]May13!$AJ$1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-[4]Jun13!$P$1+[4]Jun13!$AM$1</f>
        <v>0</v>
      </c>
      <c r="BL39" s="25">
        <f>-[5]Jun13!$P$1+[5]Jun13!$AM$1</f>
        <v>0</v>
      </c>
      <c r="BM39" s="25">
        <f>-[6]Jun13!$P$1+[6]Jun13!$AM$1</f>
        <v>0</v>
      </c>
      <c r="BN39" s="25">
        <f>-[7]Jun13!$N$1+[7]Jun13!$AJ$1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-[4]Jul13!$P$1+[4]Jul13!$AM$1</f>
        <v>0</v>
      </c>
      <c r="BW39" s="25">
        <f>-[5]Jul13!$P$1+[5]Jul13!$AM$1</f>
        <v>0</v>
      </c>
      <c r="BX39" s="25">
        <f>-[6]Jul13!$P$1+[6]Jul13!$AM$1</f>
        <v>0</v>
      </c>
      <c r="BY39" s="25">
        <f>-[7]Jul13!$N$1+[7]Jul13!$AJ$1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-[4]Aug13!$P$1+[4]Aug13!$AM$1</f>
        <v>0</v>
      </c>
      <c r="CH39" s="25">
        <f>-[5]Aug13!$P$1+[5]Aug13!$AM$1</f>
        <v>0</v>
      </c>
      <c r="CI39" s="25">
        <f>-[6]Aug13!$P$1+[6]Aug13!$AM$1</f>
        <v>0</v>
      </c>
      <c r="CJ39" s="25">
        <f>-[7]Aug13!$N$1+[7]Aug13!$AJ$1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-[4]Sep13!$P$1+[4]Sep13!$AM$1</f>
        <v>0</v>
      </c>
      <c r="CS39" s="25">
        <f>-[5]Sep13!$P$1+[5]Sep13!$AM$1</f>
        <v>0</v>
      </c>
      <c r="CT39" s="25">
        <f>-[6]Sep13!$P$1+[6]Sep13!$AM$1</f>
        <v>0</v>
      </c>
      <c r="CU39" s="25">
        <f>-[7]Sep13!$N$1+[7]Sep13!$AJ$1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-[4]Oct13!$P$1+[4]Oct13!$AM$1</f>
        <v>0</v>
      </c>
      <c r="DD39" s="25">
        <f>-[5]Oct13!$P$1+[5]Oct13!$AM$1</f>
        <v>0</v>
      </c>
      <c r="DE39" s="25">
        <f>-[6]Oct13!$P$1+[6]Oct13!$AM$1</f>
        <v>0</v>
      </c>
      <c r="DF39" s="25">
        <f>-[7]Oct13!$N$1+[7]Oct13!$AJ$1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-[4]Nov13!$P$1+[4]Nov13!$AM$1</f>
        <v>0</v>
      </c>
      <c r="DO39" s="25">
        <f>-[5]Nov13!$P$1+[5]Nov13!$AM$1</f>
        <v>0</v>
      </c>
      <c r="DP39" s="25">
        <f>-[6]Nov13!$P$1+[6]Nov13!$AM$1</f>
        <v>0</v>
      </c>
      <c r="DQ39" s="25">
        <f>-[7]Nov13!$N$1+[7]Nov13!$AJ$1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-[4]Dec13!$P$1+[4]Dec13!$AM$1</f>
        <v>0</v>
      </c>
      <c r="DZ39" s="25">
        <f>-[5]Dec13!$P$1+[5]Dec13!$AM$1</f>
        <v>0</v>
      </c>
      <c r="EA39" s="25">
        <f>-[6]Dec13!$P$1+[6]Dec13!$AM$1</f>
        <v>0</v>
      </c>
      <c r="EB39" s="25">
        <f>-[7]Dec13!$N$1+[7]Dec13!$AJ$1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-[4]Jan13!$M$1+[4]Jan13!$AG$1</f>
        <v>0</v>
      </c>
      <c r="I40" s="25">
        <f>-[5]Jan13!$M$1+[5]Jan13!$AG$1</f>
        <v>0</v>
      </c>
      <c r="J40" s="25">
        <f>-[6]Jan13!$M$1+[6]Jan13!$AG$1</f>
        <v>0</v>
      </c>
      <c r="K40" s="25">
        <f>-[7]Jan13!$M$1+[7]Jan13!$AD$1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-[4]Feb13!$M$1+[4]Feb13!$AG$1</f>
        <v>0</v>
      </c>
      <c r="T40" s="25">
        <f>-[5]Feb13!$M$1+[5]Feb13!$AG$1</f>
        <v>0</v>
      </c>
      <c r="U40" s="25">
        <f>-[6]Feb13!$M$1+[6]Feb13!$AG$1</f>
        <v>0</v>
      </c>
      <c r="V40" s="25">
        <f>-[7]Feb13!$M$1+[7]Feb13!$AD$1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-[4]Mar13!$M$1+[4]Mar13!$AG$1</f>
        <v>0</v>
      </c>
      <c r="AE40" s="25">
        <f>-[5]Mar13!$M$1+[5]Mar13!$AG$1</f>
        <v>0</v>
      </c>
      <c r="AF40" s="25">
        <f>-[6]Mar13!$M$1+[6]Mar13!$AG$1</f>
        <v>0</v>
      </c>
      <c r="AG40" s="25">
        <f>-[7]Mar13!$M$1+[7]Mar13!$AD$1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-[4]Apr13!$M$1+[4]Apr13!$AG$1</f>
        <v>0</v>
      </c>
      <c r="AP40" s="25">
        <f>-[5]Apr13!$M$1+[5]Apr13!$AG$1</f>
        <v>0</v>
      </c>
      <c r="AQ40" s="25">
        <f>-[6]Apr13!$M$1+[6]Apr13!$AG$1</f>
        <v>0</v>
      </c>
      <c r="AR40" s="25">
        <f>-[7]Apr13!$M$1+[7]Apr13!$AD$1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-[4]May13!$M$1+[4]May13!$AG$1</f>
        <v>0</v>
      </c>
      <c r="BA40" s="25">
        <f>-[5]May13!$M$1+[5]May13!$AG$1</f>
        <v>0</v>
      </c>
      <c r="BB40" s="25">
        <f>-[6]May13!$M$1+[6]May13!$AG$1</f>
        <v>0</v>
      </c>
      <c r="BC40" s="25">
        <f>-[7]May13!$M$1+[7]May13!$AD$1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-[4]Jun13!$M$1+[4]Jun13!$AG$1</f>
        <v>0</v>
      </c>
      <c r="BL40" s="25">
        <f>-[5]Jun13!$M$1+[5]Jun13!$AG$1</f>
        <v>0</v>
      </c>
      <c r="BM40" s="25">
        <f>-[6]Jun13!$M$1+[6]Jun13!$AG$1</f>
        <v>0</v>
      </c>
      <c r="BN40" s="25">
        <f>-[7]Jun13!$M$1+[7]Jun13!$AD$1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-[4]Jul13!$M$1+[4]Jul13!$AG$1</f>
        <v>0</v>
      </c>
      <c r="BW40" s="25">
        <f>-[5]Jul13!$M$1+[5]Jul13!$AG$1</f>
        <v>0</v>
      </c>
      <c r="BX40" s="25">
        <f>-[6]Jul13!$M$1+[6]Jul13!$AG$1</f>
        <v>0</v>
      </c>
      <c r="BY40" s="25">
        <f>-[7]Jul13!$M$1+[7]Jul13!$AD$1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-[4]Aug13!$M$1+[4]Aug13!$AG$1</f>
        <v>0</v>
      </c>
      <c r="CH40" s="25">
        <f>-[5]Aug13!$M$1+[5]Aug13!$AG$1</f>
        <v>0</v>
      </c>
      <c r="CI40" s="25">
        <f>-[6]Aug13!$M$1+[6]Aug13!$AG$1</f>
        <v>0</v>
      </c>
      <c r="CJ40" s="25">
        <f>-[7]Aug13!$M$1+[7]Aug13!$AD$1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-[4]Sep13!$M$1+[4]Sep13!$AG$1</f>
        <v>0</v>
      </c>
      <c r="CS40" s="25">
        <f>-[5]Sep13!$M$1+[5]Sep13!$AG$1</f>
        <v>0</v>
      </c>
      <c r="CT40" s="25">
        <f>-[6]Sep13!$M$1+[6]Sep13!$AG$1</f>
        <v>0</v>
      </c>
      <c r="CU40" s="25">
        <f>-[7]Sep13!$M$1+[7]Sep13!$AD$1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-[4]Oct13!$M$1+[4]Oct13!$AG$1</f>
        <v>0</v>
      </c>
      <c r="DD40" s="25">
        <f>-[5]Oct13!$M$1+[5]Oct13!$AG$1</f>
        <v>0</v>
      </c>
      <c r="DE40" s="25">
        <f>-[6]Oct13!$M$1+[6]Oct13!$AG$1</f>
        <v>0</v>
      </c>
      <c r="DF40" s="25">
        <f>-[7]Oct13!$M$1+[7]Oct13!$AD$1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-[4]Nov13!$M$1+[4]Nov13!$AG$1</f>
        <v>0</v>
      </c>
      <c r="DO40" s="25">
        <f>-[5]Nov13!$M$1+[5]Nov13!$AG$1</f>
        <v>0</v>
      </c>
      <c r="DP40" s="25">
        <f>-[6]Nov13!$M$1+[6]Nov13!$AG$1</f>
        <v>0</v>
      </c>
      <c r="DQ40" s="25">
        <f>-[7]Nov13!$M$1+[7]Nov13!$AD$1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-[4]Dec13!$M$1+[4]Dec13!$AG$1</f>
        <v>0</v>
      </c>
      <c r="DZ40" s="25">
        <f>-[5]Dec13!$M$1+[5]Dec13!$AG$1</f>
        <v>0</v>
      </c>
      <c r="EA40" s="25">
        <f>-[6]Dec13!$M$1+[6]Dec13!$AG$1</f>
        <v>0</v>
      </c>
      <c r="EB40" s="25">
        <f>-[7]Dec13!$M$1+[7]Dec13!$AD$1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-[4]Jan13!$K$1</f>
        <v>0</v>
      </c>
      <c r="I58" s="25">
        <f>-[5]Jan13!$K$1</f>
        <v>0</v>
      </c>
      <c r="J58" s="25">
        <f>-[6]Jan13!$K$1</f>
        <v>0</v>
      </c>
      <c r="K58" s="25">
        <f>-[7]Jan13!$K$1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-[4]Feb13!$K$1</f>
        <v>0</v>
      </c>
      <c r="T58" s="25">
        <f>-[5]Feb13!$K$1</f>
        <v>0</v>
      </c>
      <c r="U58" s="25">
        <f>-[6]Feb13!$K$1</f>
        <v>0</v>
      </c>
      <c r="V58" s="25">
        <f>-[7]Feb13!$K$1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-[4]Mar13!$K$1</f>
        <v>0</v>
      </c>
      <c r="AE58" s="25">
        <f>-[5]Mar13!$K$1</f>
        <v>0</v>
      </c>
      <c r="AF58" s="25">
        <f>-[6]Mar13!$K$1</f>
        <v>0</v>
      </c>
      <c r="AG58" s="25">
        <f>-[7]Mar13!$K$1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-[4]Apr13!$K$1</f>
        <v>0</v>
      </c>
      <c r="AP58" s="25">
        <f>-[5]Apr13!$K$1</f>
        <v>0</v>
      </c>
      <c r="AQ58" s="25">
        <f>-[6]Apr13!$K$1</f>
        <v>0</v>
      </c>
      <c r="AR58" s="25">
        <f>-[7]Apr13!$K$1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-[4]May13!$K$1</f>
        <v>0</v>
      </c>
      <c r="BA58" s="25">
        <f>-[5]May13!$K$1</f>
        <v>0</v>
      </c>
      <c r="BB58" s="25">
        <f>-[6]May13!$K$1</f>
        <v>0</v>
      </c>
      <c r="BC58" s="25">
        <f>-[7]May13!$K$1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-[4]Jun13!$K$1</f>
        <v>0</v>
      </c>
      <c r="BL58" s="25">
        <f>-[5]Jun13!$K$1</f>
        <v>0</v>
      </c>
      <c r="BM58" s="25">
        <f>-[6]Jun13!$K$1</f>
        <v>0</v>
      </c>
      <c r="BN58" s="25">
        <f>-[7]Jun13!$K$1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-[4]Jul13!$K$1</f>
        <v>0</v>
      </c>
      <c r="BW58" s="25">
        <f>-[5]Jul13!$K$1</f>
        <v>0</v>
      </c>
      <c r="BX58" s="25">
        <f>-[6]Jul13!$K$1</f>
        <v>0</v>
      </c>
      <c r="BY58" s="25">
        <f>-[7]Jul13!$K$1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-[4]Aug13!$K$1</f>
        <v>0</v>
      </c>
      <c r="CH58" s="25">
        <f>-[5]Aug13!$K$1</f>
        <v>0</v>
      </c>
      <c r="CI58" s="25">
        <f>-[6]Aug13!$K$1</f>
        <v>0</v>
      </c>
      <c r="CJ58" s="25">
        <f>-[7]Aug13!$K$1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-[4]Sep13!$K$1</f>
        <v>0</v>
      </c>
      <c r="CS58" s="25">
        <f>-[5]Sep13!$K$1</f>
        <v>0</v>
      </c>
      <c r="CT58" s="25">
        <f>-[6]Sep13!$K$1</f>
        <v>0</v>
      </c>
      <c r="CU58" s="25">
        <f>-[7]Sep13!$K$1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-[4]Oct13!$K$1</f>
        <v>0</v>
      </c>
      <c r="DD58" s="25">
        <f>-[5]Oct13!$K$1</f>
        <v>0</v>
      </c>
      <c r="DE58" s="25">
        <f>-[6]Oct13!$K$1</f>
        <v>0</v>
      </c>
      <c r="DF58" s="25">
        <f>-[7]Oct13!$K$1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-[4]Nov13!$K$1</f>
        <v>0</v>
      </c>
      <c r="DO58" s="25">
        <f>-[5]Nov13!$K$1</f>
        <v>0</v>
      </c>
      <c r="DP58" s="25">
        <f>-[6]Nov13!$K$1</f>
        <v>0</v>
      </c>
      <c r="DQ58" s="25">
        <f>-[7]Nov13!$K$1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-[4]Dec13!$K$1</f>
        <v>0</v>
      </c>
      <c r="DZ58" s="25">
        <f>-[5]Dec13!$K$1</f>
        <v>0</v>
      </c>
      <c r="EA58" s="25">
        <f>-[6]Dec13!$K$1</f>
        <v>0</v>
      </c>
      <c r="EB58" s="25">
        <f>-[7]Dec13!$K$1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[4]Jan13!$AE$1</f>
        <v>0</v>
      </c>
      <c r="I82" s="25">
        <f>[5]Jan13!$AE$1</f>
        <v>0</v>
      </c>
      <c r="J82" s="25">
        <f>[6]Jan13!$AE$1</f>
        <v>0</v>
      </c>
      <c r="K82" s="25">
        <f>[7]Jan13!$AB$1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[4]Feb13!$AE$1</f>
        <v>0</v>
      </c>
      <c r="T82" s="25">
        <f>[5]Feb13!$AE$1</f>
        <v>0</v>
      </c>
      <c r="U82" s="25">
        <f>[6]Feb13!$AE$1</f>
        <v>0</v>
      </c>
      <c r="V82" s="25">
        <f>[7]Feb13!$AB$1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[4]Mar13!$AE$1</f>
        <v>0</v>
      </c>
      <c r="AE82" s="25">
        <f>[5]Mar13!$AE$1</f>
        <v>0</v>
      </c>
      <c r="AF82" s="25">
        <f>[6]Mar13!$AE$1</f>
        <v>0</v>
      </c>
      <c r="AG82" s="25">
        <f>[7]Mar13!$AB$1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[4]Apr13!$AE$1</f>
        <v>0</v>
      </c>
      <c r="AP82" s="25">
        <f>[5]Apr13!$AE$1</f>
        <v>0</v>
      </c>
      <c r="AQ82" s="25">
        <f>[6]Apr13!$AE$1</f>
        <v>0</v>
      </c>
      <c r="AR82" s="25">
        <f>[7]Apr13!$AB$1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[4]May13!$AE$1</f>
        <v>0</v>
      </c>
      <c r="BA82" s="25">
        <f>[5]May13!$AE$1</f>
        <v>0</v>
      </c>
      <c r="BB82" s="25">
        <f>[6]May13!$AE$1</f>
        <v>0</v>
      </c>
      <c r="BC82" s="25">
        <f>[7]May13!$AB$1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[4]Jun13!$AE$1</f>
        <v>0</v>
      </c>
      <c r="BL82" s="25">
        <f>[5]Jun13!$AE$1</f>
        <v>0</v>
      </c>
      <c r="BM82" s="25">
        <f>[6]Jun13!$AE$1</f>
        <v>0</v>
      </c>
      <c r="BN82" s="25">
        <f>[7]Jun13!$AB$1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[4]Jul13!$AE$1</f>
        <v>0</v>
      </c>
      <c r="BW82" s="25">
        <f>[5]Jul13!$AE$1</f>
        <v>0</v>
      </c>
      <c r="BX82" s="25">
        <f>[6]Jul13!$AE$1</f>
        <v>0</v>
      </c>
      <c r="BY82" s="25">
        <f>[7]Jul13!$AB$1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[4]Aug13!$AE$1</f>
        <v>0</v>
      </c>
      <c r="CH82" s="25">
        <f>[5]Aug13!$AE$1</f>
        <v>0</v>
      </c>
      <c r="CI82" s="25">
        <f>[6]Aug13!$AE$1</f>
        <v>0</v>
      </c>
      <c r="CJ82" s="25">
        <f>[7]Aug13!$AB$1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[4]Sep13!$AE$1</f>
        <v>0</v>
      </c>
      <c r="CS82" s="25">
        <f>[5]Sep13!$AE$1</f>
        <v>0</v>
      </c>
      <c r="CT82" s="25">
        <f>[6]Sep13!$AE$1</f>
        <v>0</v>
      </c>
      <c r="CU82" s="25">
        <f>[7]Sep13!$AB$1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[4]Oct13!$AE$1</f>
        <v>0</v>
      </c>
      <c r="DD82" s="25">
        <f>[5]Oct13!$AE$1</f>
        <v>0</v>
      </c>
      <c r="DE82" s="25">
        <f>[6]Oct13!$AE$1</f>
        <v>0</v>
      </c>
      <c r="DF82" s="25">
        <f>[7]Oct13!$AB$1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[4]Nov13!$AE$1</f>
        <v>0</v>
      </c>
      <c r="DO82" s="25">
        <f>[5]Nov13!$AE$1</f>
        <v>0</v>
      </c>
      <c r="DP82" s="25">
        <f>[6]Nov13!$AE$1</f>
        <v>0</v>
      </c>
      <c r="DQ82" s="25">
        <f>[7]Nov13!$AB$1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[4]Dec13!$AE$1</f>
        <v>0</v>
      </c>
      <c r="DZ82" s="25">
        <f>[5]Dec13!$AE$1</f>
        <v>0</v>
      </c>
      <c r="EA82" s="25">
        <f>[6]Dec13!$AE$1</f>
        <v>0</v>
      </c>
      <c r="EB82" s="25">
        <f>[7]Dec13!$AB$1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[4]Jan13!$AD$1</f>
        <v>0</v>
      </c>
      <c r="I83" s="25">
        <f>[5]Jan13!$AD$1</f>
        <v>0</v>
      </c>
      <c r="J83" s="25">
        <f>[6]Jan13!$AD$1</f>
        <v>0</v>
      </c>
      <c r="K83" s="25">
        <f>[7]Jan13!$AA$1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[4]Feb13!$AD$1</f>
        <v>0</v>
      </c>
      <c r="T83" s="25">
        <f>[5]Feb13!$AD$1</f>
        <v>0</v>
      </c>
      <c r="U83" s="25">
        <f>[6]Feb13!$AD$1</f>
        <v>0</v>
      </c>
      <c r="V83" s="25">
        <f>[7]Feb13!$AA$1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[4]Mar13!$AD$1</f>
        <v>0</v>
      </c>
      <c r="AE83" s="25">
        <f>[5]Mar13!$AD$1</f>
        <v>0</v>
      </c>
      <c r="AF83" s="25">
        <f>[6]Mar13!$AD$1</f>
        <v>0</v>
      </c>
      <c r="AG83" s="25">
        <f>[7]Mar13!$AA$1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[4]Apr13!$AD$1</f>
        <v>0</v>
      </c>
      <c r="AP83" s="25">
        <f>[5]Apr13!$AD$1</f>
        <v>0</v>
      </c>
      <c r="AQ83" s="25">
        <f>[6]Apr13!$AD$1</f>
        <v>0</v>
      </c>
      <c r="AR83" s="25">
        <f>[7]Apr13!$AA$1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[4]May13!$AD$1</f>
        <v>0</v>
      </c>
      <c r="BA83" s="25">
        <f>[5]May13!$AD$1</f>
        <v>0</v>
      </c>
      <c r="BB83" s="25">
        <f>[6]May13!$AD$1</f>
        <v>0</v>
      </c>
      <c r="BC83" s="25">
        <f>[7]May13!$AA$1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[4]Jun13!$AD$1</f>
        <v>0</v>
      </c>
      <c r="BL83" s="25">
        <f>[5]Jun13!$AD$1</f>
        <v>0</v>
      </c>
      <c r="BM83" s="25">
        <f>[6]Jun13!$AD$1</f>
        <v>0</v>
      </c>
      <c r="BN83" s="25">
        <f>[7]Jun13!$AA$1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[4]Jul13!$AD$1</f>
        <v>0</v>
      </c>
      <c r="BW83" s="25">
        <f>[5]Jul13!$AD$1</f>
        <v>0</v>
      </c>
      <c r="BX83" s="25">
        <f>[6]Jul13!$AD$1</f>
        <v>0</v>
      </c>
      <c r="BY83" s="25">
        <f>[7]Jul13!$AA$1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[4]Aug13!$AD$1</f>
        <v>0</v>
      </c>
      <c r="CH83" s="25">
        <f>[5]Aug13!$AD$1</f>
        <v>0</v>
      </c>
      <c r="CI83" s="25">
        <f>[6]Aug13!$AD$1</f>
        <v>0</v>
      </c>
      <c r="CJ83" s="25">
        <f>[7]Aug13!$AA$1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[4]Sep13!$AD$1</f>
        <v>0</v>
      </c>
      <c r="CS83" s="25">
        <f>[5]Sep13!$AD$1</f>
        <v>0</v>
      </c>
      <c r="CT83" s="25">
        <f>[6]Sep13!$AD$1</f>
        <v>0</v>
      </c>
      <c r="CU83" s="25">
        <f>[7]Sep13!$AA$1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[4]Oct13!$AD$1</f>
        <v>0</v>
      </c>
      <c r="DD83" s="25">
        <f>[5]Oct13!$AD$1</f>
        <v>0</v>
      </c>
      <c r="DE83" s="25">
        <f>[6]Oct13!$AD$1</f>
        <v>0</v>
      </c>
      <c r="DF83" s="25">
        <f>[7]Oct13!$AA$1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[4]Nov13!$AD$1</f>
        <v>0</v>
      </c>
      <c r="DO83" s="25">
        <f>[5]Nov13!$AD$1</f>
        <v>0</v>
      </c>
      <c r="DP83" s="25">
        <f>[6]Nov13!$AD$1</f>
        <v>0</v>
      </c>
      <c r="DQ83" s="25">
        <f>[7]Nov13!$AA$1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[4]Dec13!$AD$1</f>
        <v>0</v>
      </c>
      <c r="DZ83" s="25">
        <f>[5]Dec13!$AD$1</f>
        <v>0</v>
      </c>
      <c r="EA83" s="25">
        <f>[6]Dec13!$AD$1</f>
        <v>0</v>
      </c>
      <c r="EB83" s="25">
        <f>[7]Dec13!$AA$1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-[4]Jan13!$Q$1</f>
        <v>0</v>
      </c>
      <c r="I88" s="25">
        <f>-[5]Jan13!$Q$1</f>
        <v>0</v>
      </c>
      <c r="J88" s="25">
        <f>-[6]Jan13!$Q$1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-[4]Feb13!$Q$1</f>
        <v>0</v>
      </c>
      <c r="T88" s="25">
        <f>-[5]Feb13!$Q$1</f>
        <v>0</v>
      </c>
      <c r="U88" s="25">
        <f>-[6]Feb13!$Q$1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-[4]Mar13!$Q$1</f>
        <v>0</v>
      </c>
      <c r="AE88" s="25">
        <f>-[5]Mar13!$Q$1</f>
        <v>0</v>
      </c>
      <c r="AF88" s="25">
        <f>-[6]Mar13!$Q$1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-[4]Apr13!$Q$1</f>
        <v>0</v>
      </c>
      <c r="AP88" s="25">
        <f>-[5]Apr13!$Q$1</f>
        <v>0</v>
      </c>
      <c r="AQ88" s="25">
        <f>-[6]Apr13!$Q$1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-[4]May13!$Q$1</f>
        <v>0</v>
      </c>
      <c r="BA88" s="25">
        <f>-[5]May13!$Q$1</f>
        <v>0</v>
      </c>
      <c r="BB88" s="25">
        <f>-[6]May13!$Q$1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-[4]Jun13!$Q$1</f>
        <v>0</v>
      </c>
      <c r="BL88" s="25">
        <f>-[5]Jun13!$Q$1</f>
        <v>0</v>
      </c>
      <c r="BM88" s="25">
        <f>-[6]Jun13!$Q$1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-[4]Jul13!$Q$1</f>
        <v>0</v>
      </c>
      <c r="BW88" s="25">
        <f>-[5]Jul13!$Q$1</f>
        <v>0</v>
      </c>
      <c r="BX88" s="25">
        <f>-[6]Jul13!$Q$1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-[4]Aug13!$Q$1</f>
        <v>0</v>
      </c>
      <c r="CH88" s="25">
        <f>-[5]Aug13!$Q$1</f>
        <v>0</v>
      </c>
      <c r="CI88" s="25">
        <f>-[6]Aug13!$Q$1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-[4]Sep13!$Q$1</f>
        <v>0</v>
      </c>
      <c r="CS88" s="25">
        <f>-[5]Sep13!$Q$1</f>
        <v>0</v>
      </c>
      <c r="CT88" s="25">
        <f>-[6]Sep13!$Q$1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-[4]Oct13!$Q$1</f>
        <v>0</v>
      </c>
      <c r="DD88" s="25">
        <f>-[5]Oct13!$Q$1</f>
        <v>0</v>
      </c>
      <c r="DE88" s="25">
        <f>-[6]Oct13!$Q$1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-[4]Nov13!$Q$1</f>
        <v>0</v>
      </c>
      <c r="DO88" s="25">
        <f>-[5]Nov13!$Q$1</f>
        <v>0</v>
      </c>
      <c r="DP88" s="25">
        <f>-[6]Nov13!$Q$1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-[4]Dec13!$Q$1</f>
        <v>0</v>
      </c>
      <c r="DZ88" s="25">
        <f>-[5]Dec13!$Q$1</f>
        <v>0</v>
      </c>
      <c r="EA88" s="25">
        <f>-[6]Dec13!$Q$1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[4]Jan13!$AN$1</f>
        <v>0</v>
      </c>
      <c r="I89" s="25">
        <f>[5]Jan13!$AN$1</f>
        <v>0</v>
      </c>
      <c r="J89" s="25">
        <f>[6]Jan13!$AN$1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[4]Feb13!$AN$1</f>
        <v>0</v>
      </c>
      <c r="T89" s="25">
        <f>[5]Feb13!$AN$1</f>
        <v>0</v>
      </c>
      <c r="U89" s="25">
        <f>[6]Feb13!$AN$1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[4]Mar13!$AN$1</f>
        <v>0</v>
      </c>
      <c r="AE89" s="25">
        <f>[5]Mar13!$AN$1</f>
        <v>0</v>
      </c>
      <c r="AF89" s="25">
        <f>[6]Mar13!$AN$1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[4]Apr13!$AN$1</f>
        <v>0</v>
      </c>
      <c r="AP89" s="25">
        <f>[5]Apr13!$AN$1</f>
        <v>0</v>
      </c>
      <c r="AQ89" s="25">
        <f>[6]Apr13!$AN$1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[4]May13!$AN$1</f>
        <v>0</v>
      </c>
      <c r="BA89" s="25">
        <f>[5]May13!$AN$1</f>
        <v>0</v>
      </c>
      <c r="BB89" s="25">
        <f>[6]May13!$AN$1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[4]Jun13!$AN$1</f>
        <v>0</v>
      </c>
      <c r="BL89" s="25">
        <f>[5]Jun13!$AN$1</f>
        <v>0</v>
      </c>
      <c r="BM89" s="25">
        <f>[6]Jun13!$AN$1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[4]Jul13!$AN$1</f>
        <v>0</v>
      </c>
      <c r="BW89" s="25">
        <f>[5]Jul13!$AN$1</f>
        <v>0</v>
      </c>
      <c r="BX89" s="25">
        <f>[6]Jul13!$AN$1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[4]Aug13!$AN$1</f>
        <v>0</v>
      </c>
      <c r="CH89" s="25">
        <f>[5]Aug13!$AN$1</f>
        <v>0</v>
      </c>
      <c r="CI89" s="25">
        <f>[6]Aug13!$AN$1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[4]Sep13!$AN$1</f>
        <v>0</v>
      </c>
      <c r="CS89" s="25">
        <f>[5]Sep13!$AN$1</f>
        <v>0</v>
      </c>
      <c r="CT89" s="25">
        <f>[6]Sep13!$AN$1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[4]Oct13!$AN$1</f>
        <v>0</v>
      </c>
      <c r="DD89" s="25">
        <f>[5]Oct13!$AN$1</f>
        <v>0</v>
      </c>
      <c r="DE89" s="25">
        <f>[6]Oct13!$AN$1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[4]Nov13!$AN$1</f>
        <v>0</v>
      </c>
      <c r="DO89" s="25">
        <f>[5]Nov13!$AN$1</f>
        <v>0</v>
      </c>
      <c r="DP89" s="25">
        <f>[6]Nov13!$AN$1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[4]Dec13!$AN$1</f>
        <v>0</v>
      </c>
      <c r="DZ89" s="25">
        <f>[5]Dec13!$AN$1</f>
        <v>0</v>
      </c>
      <c r="EA89" s="25">
        <f>[6]Dec13!$AN$1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2" t="s">
        <v>190</v>
      </c>
      <c r="B1" s="338" t="s">
        <v>525</v>
      </c>
      <c r="C1" s="435">
        <f>Admin!B28</f>
        <v>41305</v>
      </c>
      <c r="D1" s="430">
        <f>Admin!B30</f>
        <v>41333</v>
      </c>
      <c r="E1" s="430">
        <f>Admin!B32</f>
        <v>41364</v>
      </c>
      <c r="F1" s="430">
        <f>Admin!B34</f>
        <v>41394</v>
      </c>
      <c r="G1" s="430">
        <f>Admin!B36</f>
        <v>41425</v>
      </c>
      <c r="H1" s="430">
        <f>Admin!B38</f>
        <v>41455</v>
      </c>
      <c r="I1" s="430">
        <f>Admin!B40</f>
        <v>41486</v>
      </c>
      <c r="J1" s="430">
        <f>Admin!B42</f>
        <v>41517</v>
      </c>
      <c r="K1" s="430">
        <f>Admin!B44</f>
        <v>41547</v>
      </c>
      <c r="L1" s="430">
        <f>Admin!B46</f>
        <v>41578</v>
      </c>
      <c r="M1" s="430">
        <f>Admin!B48</f>
        <v>41608</v>
      </c>
      <c r="N1" s="430">
        <f>Admin!B50</f>
        <v>41639</v>
      </c>
      <c r="O1" s="33"/>
    </row>
    <row r="2" spans="1:15" x14ac:dyDescent="0.2">
      <c r="A2" s="433"/>
      <c r="B2" s="339">
        <f>Admin!B50</f>
        <v>41639</v>
      </c>
      <c r="C2" s="436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30"/>
    </row>
    <row r="3" spans="1:15" x14ac:dyDescent="0.2">
      <c r="A3" s="434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1" t="s">
        <v>159</v>
      </c>
      <c r="D2" s="441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41639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39">
        <f>Admin!B26</f>
        <v>41274</v>
      </c>
      <c r="B5" s="440"/>
      <c r="C5" s="348"/>
      <c r="D5" s="348"/>
      <c r="E5" s="439">
        <f>D3</f>
        <v>41639</v>
      </c>
      <c r="F5" s="440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41275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41639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37" t="s">
        <v>165</v>
      </c>
      <c r="D44" s="438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37" t="s">
        <v>169</v>
      </c>
      <c r="D46" s="438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42" t="s">
        <v>149</v>
      </c>
      <c r="D1" s="442"/>
      <c r="E1" s="89"/>
    </row>
    <row r="2" spans="1:6" x14ac:dyDescent="0.2">
      <c r="C2" s="349" t="s">
        <v>531</v>
      </c>
      <c r="D2" s="350">
        <f>'PubP&amp;L'!D3</f>
        <v>41639</v>
      </c>
    </row>
    <row r="3" spans="1:6" x14ac:dyDescent="0.2">
      <c r="A3" s="449">
        <f>'PubP&amp;L'!A5:B5</f>
        <v>41274</v>
      </c>
      <c r="B3" s="440"/>
      <c r="C3" s="342"/>
      <c r="D3" s="342"/>
      <c r="E3" s="449">
        <f>'PubP&amp;L'!E5:F5</f>
        <v>41639</v>
      </c>
      <c r="F3" s="440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41639</v>
      </c>
      <c r="C41" s="447" t="s">
        <v>496</v>
      </c>
      <c r="D41" s="447"/>
      <c r="E41" s="448"/>
      <c r="F41" s="448"/>
    </row>
    <row r="42" spans="1:15" x14ac:dyDescent="0.2">
      <c r="A42" s="445" t="s">
        <v>497</v>
      </c>
      <c r="B42" s="450"/>
      <c r="C42" s="450"/>
      <c r="D42" s="450"/>
      <c r="E42" s="450"/>
      <c r="F42" s="450"/>
    </row>
    <row r="43" spans="1:15" x14ac:dyDescent="0.2">
      <c r="A43" s="443" t="s">
        <v>611</v>
      </c>
      <c r="B43" s="444"/>
      <c r="C43" s="444"/>
      <c r="D43" s="444"/>
      <c r="E43" s="444"/>
      <c r="F43" s="444"/>
    </row>
    <row r="44" spans="1:15" x14ac:dyDescent="0.2">
      <c r="A44" s="445" t="s">
        <v>498</v>
      </c>
      <c r="B44" s="446"/>
      <c r="C44" s="446"/>
      <c r="D44" s="446"/>
      <c r="E44" s="446"/>
      <c r="F44" s="446"/>
    </row>
    <row r="45" spans="1:15" x14ac:dyDescent="0.2">
      <c r="A45" s="445" t="s">
        <v>499</v>
      </c>
      <c r="B45" s="450"/>
      <c r="C45" s="450"/>
      <c r="D45" s="450"/>
      <c r="E45" s="450"/>
      <c r="F45" s="450"/>
    </row>
    <row r="46" spans="1:15" x14ac:dyDescent="0.2">
      <c r="A46" s="445" t="s">
        <v>500</v>
      </c>
      <c r="B46" s="446"/>
      <c r="C46" s="446"/>
      <c r="D46" s="446"/>
      <c r="E46" s="446"/>
      <c r="F46" s="446"/>
    </row>
    <row r="47" spans="1:15" ht="12.75" x14ac:dyDescent="0.2">
      <c r="A47" s="445" t="s">
        <v>603</v>
      </c>
      <c r="B47" s="452"/>
      <c r="C47" s="452"/>
      <c r="D47" s="452"/>
      <c r="E47" s="452"/>
      <c r="F47" s="452"/>
    </row>
    <row r="48" spans="1:15" x14ac:dyDescent="0.2">
      <c r="A48" s="445" t="s">
        <v>501</v>
      </c>
      <c r="B48" s="450"/>
      <c r="C48" s="450"/>
      <c r="D48" s="450"/>
      <c r="E48" s="450"/>
      <c r="F48" s="450"/>
    </row>
    <row r="49" spans="1:6" ht="12.75" x14ac:dyDescent="0.2">
      <c r="A49" s="445" t="s">
        <v>502</v>
      </c>
      <c r="B49" s="452"/>
      <c r="C49" s="452"/>
      <c r="D49" s="452"/>
      <c r="E49" s="452"/>
      <c r="F49" s="452"/>
    </row>
    <row r="50" spans="1:6" x14ac:dyDescent="0.2">
      <c r="A50" s="445" t="s">
        <v>503</v>
      </c>
      <c r="B50" s="450"/>
      <c r="C50" s="450"/>
      <c r="D50" s="450"/>
      <c r="E50" s="450"/>
      <c r="F50" s="450"/>
    </row>
    <row r="51" spans="1:6" ht="12.75" x14ac:dyDescent="0.2">
      <c r="A51" s="445" t="s">
        <v>504</v>
      </c>
      <c r="B51" s="452"/>
      <c r="C51" s="452"/>
      <c r="D51" s="452"/>
      <c r="E51" s="452"/>
      <c r="F51" s="452"/>
    </row>
    <row r="52" spans="1:6" x14ac:dyDescent="0.2">
      <c r="A52" s="453" t="s">
        <v>505</v>
      </c>
      <c r="B52" s="450"/>
      <c r="C52" s="450"/>
      <c r="D52" s="450"/>
      <c r="E52" s="450"/>
      <c r="F52" s="450"/>
    </row>
    <row r="53" spans="1:6" ht="12.75" x14ac:dyDescent="0.2">
      <c r="A53" s="445" t="s">
        <v>506</v>
      </c>
      <c r="B53" s="452"/>
      <c r="C53" s="452"/>
      <c r="D53" s="452"/>
      <c r="E53" s="452"/>
      <c r="F53" s="452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1" t="s">
        <v>207</v>
      </c>
      <c r="B55" s="451"/>
      <c r="C55" s="85"/>
      <c r="D55" s="85"/>
      <c r="E55" s="179"/>
    </row>
    <row r="56" spans="1:6" x14ac:dyDescent="0.2">
      <c r="A56" s="451" t="s">
        <v>208</v>
      </c>
      <c r="B56" s="451"/>
      <c r="C56" s="78">
        <f>OpenAccounts!E5</f>
        <v>0</v>
      </c>
    </row>
    <row r="57" spans="1:6" x14ac:dyDescent="0.2">
      <c r="A57" s="451" t="s">
        <v>209</v>
      </c>
      <c r="B57" s="451"/>
      <c r="C57" s="86">
        <f ca="1">TODAY()</f>
        <v>41091</v>
      </c>
      <c r="D57" s="86"/>
    </row>
    <row r="58" spans="1:6" x14ac:dyDescent="0.2">
      <c r="A58" s="172"/>
      <c r="B58" s="172"/>
    </row>
    <row r="59" spans="1:6" x14ac:dyDescent="0.2">
      <c r="A59" s="451" t="s">
        <v>210</v>
      </c>
      <c r="B59" s="451"/>
      <c r="C59" s="78">
        <f>OpenAccounts!E3</f>
        <v>0</v>
      </c>
      <c r="E59" s="179"/>
    </row>
    <row r="60" spans="1:6" x14ac:dyDescent="0.2">
      <c r="A60" s="451" t="s">
        <v>158</v>
      </c>
      <c r="B60" s="451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4" t="s">
        <v>219</v>
      </c>
      <c r="C4" s="454" t="s">
        <v>220</v>
      </c>
      <c r="D4" s="454" t="s">
        <v>126</v>
      </c>
      <c r="E4" s="454" t="s">
        <v>221</v>
      </c>
      <c r="F4" s="454" t="s">
        <v>226</v>
      </c>
      <c r="G4" s="454" t="s">
        <v>222</v>
      </c>
    </row>
    <row r="5" spans="1:7" s="79" customFormat="1" ht="18.75" customHeight="1" x14ac:dyDescent="0.2">
      <c r="A5" s="101"/>
      <c r="B5" s="454"/>
      <c r="C5" s="454"/>
      <c r="D5" s="454"/>
      <c r="E5" s="454"/>
      <c r="F5" s="454"/>
      <c r="G5" s="454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41275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41639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41275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41639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41639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619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620</v>
      </c>
      <c r="B38" s="42"/>
      <c r="D38" s="455">
        <f>'PubP&amp;L'!D3</f>
        <v>41639</v>
      </c>
      <c r="E38" s="455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55">
        <f>'PubP&amp;L'!D3</f>
        <v>41639</v>
      </c>
      <c r="C41" s="455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9">
        <f>OpenAccounts!E2</f>
        <v>0</v>
      </c>
      <c r="B12" s="460"/>
      <c r="C12" s="460"/>
      <c r="D12" s="460"/>
      <c r="E12" s="460"/>
      <c r="F12" s="460"/>
      <c r="G12" s="460"/>
      <c r="H12" s="460"/>
      <c r="I12" s="460"/>
    </row>
    <row r="20" spans="1:9" ht="19.5" x14ac:dyDescent="0.25">
      <c r="A20" s="456" t="s">
        <v>254</v>
      </c>
      <c r="B20" s="457"/>
      <c r="C20" s="457"/>
      <c r="D20" s="457"/>
      <c r="E20" s="457"/>
      <c r="F20" s="457"/>
      <c r="G20" s="457"/>
      <c r="H20" s="457"/>
      <c r="I20" s="457"/>
    </row>
    <row r="22" spans="1:9" ht="19.5" x14ac:dyDescent="0.25">
      <c r="A22" s="466" t="s">
        <v>255</v>
      </c>
      <c r="B22" s="414"/>
      <c r="C22" s="414"/>
      <c r="D22" s="414"/>
      <c r="E22" s="414"/>
      <c r="F22" s="464">
        <f>PubBalSht!D2</f>
        <v>41639</v>
      </c>
      <c r="G22" s="464"/>
      <c r="H22" s="458"/>
      <c r="I22" s="458"/>
    </row>
    <row r="46" spans="2:9" x14ac:dyDescent="0.2">
      <c r="B46" s="461">
        <f>OpenAccounts!J3</f>
        <v>0</v>
      </c>
      <c r="C46" s="461"/>
      <c r="D46" s="461"/>
      <c r="E46" s="168"/>
      <c r="F46" s="168"/>
      <c r="G46" s="168"/>
      <c r="H46" s="168"/>
      <c r="I46" s="168"/>
    </row>
    <row r="47" spans="2:9" x14ac:dyDescent="0.2">
      <c r="B47" s="461">
        <f>OpenAccounts!J4</f>
        <v>0</v>
      </c>
      <c r="C47" s="461"/>
      <c r="D47" s="461"/>
      <c r="E47" s="168"/>
      <c r="F47" s="168"/>
      <c r="G47" s="168"/>
      <c r="H47" s="168"/>
      <c r="I47" s="168"/>
    </row>
    <row r="48" spans="2:9" x14ac:dyDescent="0.2">
      <c r="B48" s="461">
        <f>OpenAccounts!J5</f>
        <v>0</v>
      </c>
      <c r="C48" s="461"/>
      <c r="D48" s="461"/>
      <c r="E48" s="168"/>
      <c r="F48" s="168"/>
      <c r="G48" s="168"/>
      <c r="H48" s="168"/>
      <c r="I48" s="168"/>
    </row>
    <row r="49" spans="1:9" x14ac:dyDescent="0.2">
      <c r="B49" s="461">
        <f>OpenAccounts!J6</f>
        <v>0</v>
      </c>
      <c r="C49" s="461"/>
      <c r="D49" s="461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62">
        <f>OpenAccounts!E4</f>
        <v>0</v>
      </c>
      <c r="D50" s="462"/>
      <c r="E50" s="170"/>
      <c r="F50" s="463" t="s">
        <v>256</v>
      </c>
      <c r="G50" s="463"/>
      <c r="H50" s="463"/>
      <c r="I50" s="169">
        <f>OpenAccounts!E3</f>
        <v>0</v>
      </c>
    </row>
    <row r="56" spans="1:9" ht="23.25" x14ac:dyDescent="0.35">
      <c r="A56" s="459">
        <f>OpenAccounts!E2</f>
        <v>0</v>
      </c>
      <c r="B56" s="460"/>
      <c r="C56" s="460"/>
      <c r="D56" s="460"/>
      <c r="E56" s="460"/>
      <c r="F56" s="460"/>
      <c r="G56" s="460"/>
      <c r="H56" s="460"/>
      <c r="I56" s="460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621</v>
      </c>
    </row>
    <row r="65" spans="1:9" x14ac:dyDescent="0.2">
      <c r="B65" t="s">
        <v>565</v>
      </c>
      <c r="F65" s="458">
        <f>'PubP&amp;L'!E5</f>
        <v>41639</v>
      </c>
      <c r="G65" s="458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73">
        <f>OpenAccounts!E5</f>
        <v>0</v>
      </c>
      <c r="E71" s="473"/>
      <c r="F71" s="473"/>
    </row>
    <row r="74" spans="1:9" x14ac:dyDescent="0.2">
      <c r="B74" t="s">
        <v>281</v>
      </c>
      <c r="D74" s="474">
        <f ca="1">TODAY()</f>
        <v>41091</v>
      </c>
      <c r="E74" s="475"/>
      <c r="F74" s="475"/>
    </row>
    <row r="78" spans="1:9" s="393" customFormat="1" ht="15" x14ac:dyDescent="0.25">
      <c r="A78" s="467">
        <f>OpenAccounts!E2</f>
        <v>0</v>
      </c>
      <c r="B78" s="468"/>
      <c r="C78" s="468"/>
      <c r="D78" s="468"/>
      <c r="E78" s="468"/>
      <c r="F78" s="468"/>
      <c r="G78" s="468"/>
      <c r="H78" s="468"/>
      <c r="I78" s="468"/>
    </row>
    <row r="79" spans="1:9" s="394" customFormat="1" ht="15" x14ac:dyDescent="0.2">
      <c r="B79" s="469" t="s">
        <v>566</v>
      </c>
      <c r="C79" s="470"/>
      <c r="D79" s="470"/>
      <c r="E79" s="470"/>
      <c r="F79" s="470"/>
      <c r="G79" s="471">
        <f>'PubP&amp;L'!E5</f>
        <v>41639</v>
      </c>
      <c r="H79" s="472"/>
      <c r="I79" s="472"/>
    </row>
    <row r="81" spans="1:9" s="168" customFormat="1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68" customFormat="1" x14ac:dyDescent="0.2">
      <c r="A82" s="478" t="s">
        <v>568</v>
      </c>
      <c r="B82" s="478"/>
      <c r="C82" s="479">
        <f>'PubP&amp;L'!E5</f>
        <v>41639</v>
      </c>
      <c r="D82" s="472"/>
    </row>
    <row r="83" spans="1:9" s="168" customFormat="1" x14ac:dyDescent="0.2"/>
    <row r="84" spans="1:9" s="168" customFormat="1" x14ac:dyDescent="0.2">
      <c r="A84" s="480" t="s">
        <v>564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68" customFormat="1" x14ac:dyDescent="0.2">
      <c r="A85" s="465"/>
      <c r="B85" s="465"/>
      <c r="C85" s="465"/>
      <c r="D85" s="465"/>
      <c r="E85" s="465"/>
      <c r="F85" s="465"/>
      <c r="G85" s="465"/>
      <c r="H85" s="465"/>
      <c r="I85" s="465"/>
    </row>
    <row r="86" spans="1:9" s="395" customFormat="1" x14ac:dyDescent="0.2">
      <c r="A86" s="482" t="s">
        <v>569</v>
      </c>
      <c r="B86" s="482"/>
      <c r="C86" s="482"/>
      <c r="D86" s="482"/>
      <c r="E86" s="482"/>
      <c r="F86" s="482"/>
      <c r="G86" s="482"/>
      <c r="H86" s="482"/>
      <c r="I86" s="482"/>
    </row>
    <row r="87" spans="1:9" s="168" customFormat="1" x14ac:dyDescent="0.2">
      <c r="A87" s="480" t="s">
        <v>570</v>
      </c>
      <c r="B87" s="480"/>
      <c r="C87" s="480"/>
      <c r="D87" s="480"/>
      <c r="E87" s="396">
        <f>'PubP&amp;L'!F9</f>
        <v>0</v>
      </c>
      <c r="F87" s="483" t="s">
        <v>571</v>
      </c>
      <c r="G87" s="483"/>
      <c r="H87" s="396">
        <f>'PubP&amp;L'!B9</f>
        <v>0</v>
      </c>
      <c r="I87" s="168" t="s">
        <v>572</v>
      </c>
    </row>
    <row r="88" spans="1:9" s="168" customFormat="1" x14ac:dyDescent="0.2">
      <c r="A88" s="480" t="s">
        <v>573</v>
      </c>
      <c r="B88" s="480"/>
      <c r="C88" s="480"/>
      <c r="D88" s="480"/>
      <c r="E88" s="480"/>
      <c r="F88" s="480"/>
      <c r="G88" s="480"/>
      <c r="H88" s="480"/>
      <c r="I88" s="480"/>
    </row>
    <row r="89" spans="1:9" s="168" customFormat="1" x14ac:dyDescent="0.2">
      <c r="A89" s="484" t="s">
        <v>574</v>
      </c>
      <c r="B89" s="484"/>
      <c r="C89" s="484"/>
      <c r="D89" s="397" t="str">
        <f>IF('PubP&amp;L'!F9&gt;0,'PubP&amp;L'!F18/'PubP&amp;L'!F9," ")</f>
        <v xml:space="preserve"> </v>
      </c>
      <c r="E89" s="485" t="s">
        <v>575</v>
      </c>
      <c r="F89" s="485"/>
      <c r="G89" s="485"/>
      <c r="H89" s="485"/>
      <c r="I89" s="397" t="str">
        <f>IF('PubP&amp;L'!B9&gt;0,'PubP&amp;L'!B18/'PubP&amp;L'!B9," ")</f>
        <v xml:space="preserve"> </v>
      </c>
    </row>
    <row r="90" spans="1:9" s="168" customFormat="1" x14ac:dyDescent="0.2">
      <c r="A90" s="480" t="s">
        <v>576</v>
      </c>
      <c r="B90" s="480"/>
      <c r="C90" s="480"/>
      <c r="D90" s="480"/>
      <c r="E90" s="480"/>
      <c r="F90" s="480"/>
      <c r="G90" s="480"/>
      <c r="H90" s="480"/>
      <c r="I90" s="480"/>
    </row>
    <row r="91" spans="1:9" s="168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5" customFormat="1" x14ac:dyDescent="0.2">
      <c r="A92" s="482" t="s">
        <v>577</v>
      </c>
      <c r="B92" s="482"/>
      <c r="C92" s="482"/>
      <c r="D92" s="482"/>
      <c r="E92" s="482"/>
      <c r="F92" s="482"/>
      <c r="G92" s="482"/>
      <c r="H92" s="482"/>
      <c r="I92" s="482"/>
    </row>
    <row r="93" spans="1:9" s="168" customFormat="1" x14ac:dyDescent="0.2">
      <c r="A93" s="480" t="s">
        <v>578</v>
      </c>
      <c r="B93" s="480"/>
      <c r="C93" s="480"/>
      <c r="D93" s="480"/>
      <c r="E93" s="480"/>
      <c r="F93" s="480"/>
      <c r="G93" s="480"/>
      <c r="H93" s="480"/>
      <c r="I93" s="480"/>
    </row>
    <row r="94" spans="1:9" s="168" customFormat="1" x14ac:dyDescent="0.2">
      <c r="A94" s="480" t="s">
        <v>579</v>
      </c>
      <c r="B94" s="480"/>
      <c r="C94" s="480"/>
      <c r="D94" s="396">
        <f>[8]Boardmeeting!$E$4</f>
        <v>0</v>
      </c>
      <c r="E94" s="461" t="s">
        <v>580</v>
      </c>
      <c r="F94" s="461"/>
      <c r="G94" s="461"/>
      <c r="H94" s="461"/>
      <c r="I94" s="414"/>
    </row>
    <row r="95" spans="1:9" s="168" customFormat="1" x14ac:dyDescent="0.2">
      <c r="A95" s="484" t="s">
        <v>581</v>
      </c>
      <c r="B95" s="484"/>
      <c r="C95" s="484"/>
      <c r="D95" s="484"/>
      <c r="E95" s="484"/>
      <c r="F95" s="484"/>
      <c r="G95" s="484"/>
      <c r="H95" s="486"/>
      <c r="I95" s="399">
        <f>[8]RegisterofMembers!$G$1</f>
        <v>2</v>
      </c>
    </row>
    <row r="96" spans="1:9" s="168" customFormat="1" x14ac:dyDescent="0.2">
      <c r="A96" s="484" t="s">
        <v>582</v>
      </c>
      <c r="B96" s="484"/>
      <c r="C96" s="484"/>
      <c r="D96" s="484"/>
      <c r="E96" s="484"/>
      <c r="F96" s="484"/>
      <c r="G96" s="484"/>
      <c r="H96" s="484"/>
      <c r="I96" s="487"/>
    </row>
    <row r="97" spans="1:9" s="168" customFormat="1" x14ac:dyDescent="0.2">
      <c r="A97" s="485" t="str">
        <f>IF([8]RegisterofMembers!$A$3&gt;0,[8]RegisterofMembers!$A$3," ")</f>
        <v xml:space="preserve"> </v>
      </c>
      <c r="B97" s="457"/>
      <c r="C97" s="457"/>
      <c r="D97" s="463" t="s">
        <v>583</v>
      </c>
      <c r="E97" s="463"/>
      <c r="F97" s="400">
        <f>[8]RegisterofMembers!$G$3</f>
        <v>1</v>
      </c>
      <c r="G97" s="398" t="s">
        <v>584</v>
      </c>
      <c r="H97" s="479">
        <f>'PubP&amp;L'!E5</f>
        <v>41639</v>
      </c>
      <c r="I97" s="458"/>
    </row>
    <row r="98" spans="1:9" s="168" customFormat="1" x14ac:dyDescent="0.2">
      <c r="A98" s="485" t="str">
        <f>IF([8]RegisterofMembers!$A$4&gt;0,[8]RegisterofMembers!$A$4," ")</f>
        <v xml:space="preserve"> </v>
      </c>
      <c r="B98" s="457"/>
      <c r="C98" s="457"/>
      <c r="D98" s="463" t="s">
        <v>583</v>
      </c>
      <c r="E98" s="463"/>
      <c r="F98" s="400">
        <f>[8]RegisterofMembers!$G$4</f>
        <v>1</v>
      </c>
      <c r="G98" s="398" t="s">
        <v>584</v>
      </c>
      <c r="H98" s="479">
        <f>'PubP&amp;L'!E5</f>
        <v>41639</v>
      </c>
      <c r="I98" s="458"/>
    </row>
    <row r="99" spans="1:9" s="168" customFormat="1" x14ac:dyDescent="0.2"/>
    <row r="100" spans="1:9" s="395" customFormat="1" x14ac:dyDescent="0.2">
      <c r="A100" s="482" t="s">
        <v>585</v>
      </c>
      <c r="B100" s="482"/>
      <c r="C100" s="482"/>
      <c r="D100" s="482"/>
      <c r="E100" s="482"/>
      <c r="F100" s="482"/>
      <c r="G100" s="482"/>
      <c r="H100" s="482"/>
      <c r="I100" s="482"/>
    </row>
    <row r="101" spans="1:9" s="168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68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68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68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68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68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68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68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68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68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68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68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68" customFormat="1" x14ac:dyDescent="0.2">
      <c r="A113" s="484" t="s">
        <v>596</v>
      </c>
      <c r="B113" s="484"/>
      <c r="C113" s="484"/>
      <c r="D113" s="484"/>
      <c r="E113" s="484"/>
      <c r="F113" s="484"/>
      <c r="G113" s="484"/>
      <c r="H113" s="479">
        <f>'PubP&amp;L'!E5</f>
        <v>41639</v>
      </c>
      <c r="I113" s="458"/>
    </row>
    <row r="114" spans="1:9" s="168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68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68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68" customFormat="1" x14ac:dyDescent="0.2"/>
    <row r="118" spans="1:9" s="168" customFormat="1" x14ac:dyDescent="0.2">
      <c r="B118" s="461"/>
      <c r="C118" s="461"/>
      <c r="D118" s="168" t="s">
        <v>599</v>
      </c>
    </row>
    <row r="119" spans="1:9" s="168" customFormat="1" x14ac:dyDescent="0.2">
      <c r="B119" s="461">
        <f>OpenAccounts!E5</f>
        <v>0</v>
      </c>
      <c r="C119" s="461"/>
      <c r="D119" s="168" t="s">
        <v>600</v>
      </c>
      <c r="F119" s="168" t="s">
        <v>601</v>
      </c>
      <c r="G119" s="479">
        <f ca="1">TODAY()</f>
        <v>41091</v>
      </c>
      <c r="H119" s="479"/>
    </row>
    <row r="120" spans="1:9" s="168" customFormat="1" x14ac:dyDescent="0.2"/>
    <row r="121" spans="1:9" s="16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15" t="str">
        <f>IF(OpenAccounts!E2&gt;0,OpenAccounts!E2," ")</f>
        <v xml:space="preserve"> </v>
      </c>
      <c r="C2" s="516"/>
      <c r="D2" s="516"/>
      <c r="E2" s="517" t="s">
        <v>174</v>
      </c>
      <c r="F2" s="518"/>
      <c r="G2" s="518"/>
      <c r="H2" s="518"/>
      <c r="I2" s="518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00" t="s">
        <v>561</v>
      </c>
      <c r="C5" s="501"/>
      <c r="D5" s="501"/>
      <c r="E5" s="519">
        <f>Admin!L6</f>
        <v>41275</v>
      </c>
      <c r="F5" s="457"/>
      <c r="G5" s="383" t="s">
        <v>562</v>
      </c>
      <c r="H5" s="520">
        <f>Admin!N7</f>
        <v>41639</v>
      </c>
      <c r="I5" s="521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505" t="s">
        <v>175</v>
      </c>
      <c r="D7" s="414"/>
      <c r="E7" s="414"/>
      <c r="F7" s="414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505" t="s">
        <v>176</v>
      </c>
      <c r="D8" s="414"/>
      <c r="E8" s="414"/>
      <c r="F8" s="414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498" t="s">
        <v>478</v>
      </c>
      <c r="D10" s="526"/>
      <c r="E10" s="526"/>
      <c r="F10" s="526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527" t="s">
        <v>535</v>
      </c>
      <c r="C15" s="499"/>
      <c r="D15" s="499"/>
      <c r="E15" s="365">
        <f>E5</f>
        <v>41275</v>
      </c>
      <c r="F15" s="365">
        <f>H5</f>
        <v>41639</v>
      </c>
      <c r="G15" s="490">
        <f>Admin!G5</f>
        <v>100</v>
      </c>
      <c r="H15" s="491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505" t="s">
        <v>537</v>
      </c>
      <c r="C16" s="414"/>
      <c r="D16" s="414"/>
      <c r="E16" s="365">
        <f>E5</f>
        <v>41275</v>
      </c>
      <c r="F16" s="365">
        <f>H5</f>
        <v>41639</v>
      </c>
      <c r="G16" s="490">
        <f>Admin!G6</f>
        <v>18</v>
      </c>
      <c r="H16" s="491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505" t="s">
        <v>539</v>
      </c>
      <c r="C17" s="414"/>
      <c r="D17" s="414"/>
      <c r="E17" s="514">
        <f>E5</f>
        <v>41275</v>
      </c>
      <c r="F17" s="457"/>
      <c r="G17" s="490">
        <f>Admin!G6</f>
        <v>18</v>
      </c>
      <c r="H17" s="491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505" t="s">
        <v>541</v>
      </c>
      <c r="C18" s="414"/>
      <c r="D18" s="414"/>
      <c r="E18" s="365">
        <f>E5</f>
        <v>41275</v>
      </c>
      <c r="F18" s="365">
        <f>H5</f>
        <v>41639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498" t="s">
        <v>479</v>
      </c>
      <c r="D20" s="414"/>
      <c r="E20" s="414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528" t="s">
        <v>484</v>
      </c>
      <c r="C22" s="487"/>
      <c r="D22" s="487"/>
      <c r="E22" s="487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00" t="s">
        <v>543</v>
      </c>
      <c r="C28" s="501"/>
      <c r="D28" s="501"/>
      <c r="E28" s="502">
        <f>H5</f>
        <v>41639</v>
      </c>
      <c r="F28" s="502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494" t="s">
        <v>269</v>
      </c>
      <c r="H31" s="495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41275</v>
      </c>
      <c r="D33" s="290">
        <f>Admin!N6</f>
        <v>41364</v>
      </c>
      <c r="E33" s="277">
        <f>Admin!K6</f>
        <v>2011</v>
      </c>
      <c r="F33" s="278">
        <f>IF(K28&gt;0,K28*A33/A35,0)</f>
        <v>0</v>
      </c>
      <c r="G33" s="496">
        <f>Admin!P6</f>
        <v>20</v>
      </c>
      <c r="H33" s="497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41365</v>
      </c>
      <c r="D34" s="290">
        <f>Admin!N7</f>
        <v>41639</v>
      </c>
      <c r="E34" s="277">
        <f>Admin!K7</f>
        <v>2012</v>
      </c>
      <c r="F34" s="278">
        <f>IF(K28&gt;0,K28*A34/A35,0)</f>
        <v>0</v>
      </c>
      <c r="G34" s="496">
        <f>Admin!P7</f>
        <v>20</v>
      </c>
      <c r="H34" s="497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4"/>
      <c r="C35" s="498" t="s">
        <v>488</v>
      </c>
      <c r="D35" s="414"/>
      <c r="E35" s="414"/>
      <c r="F35" s="414"/>
      <c r="G35" s="414"/>
      <c r="H35" s="414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8" t="s">
        <v>489</v>
      </c>
      <c r="D37" s="499"/>
      <c r="E37" s="499"/>
      <c r="F37" s="499"/>
      <c r="G37" s="499"/>
      <c r="H37" s="499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498" t="s">
        <v>490</v>
      </c>
      <c r="D39" s="414"/>
      <c r="E39" s="414"/>
      <c r="F39" s="414"/>
      <c r="G39" s="414"/>
      <c r="H39" s="414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2" t="s">
        <v>492</v>
      </c>
      <c r="G45" s="184"/>
      <c r="H45" s="185"/>
      <c r="I45" s="492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03" t="s">
        <v>495</v>
      </c>
      <c r="C46" s="504"/>
      <c r="D46" s="43"/>
      <c r="E46" s="277"/>
      <c r="F46" s="493"/>
      <c r="G46" s="184"/>
      <c r="H46" s="185"/>
      <c r="I46" s="493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07" t="s">
        <v>547</v>
      </c>
      <c r="C48" s="508"/>
      <c r="D48" s="372">
        <f>E5</f>
        <v>41275</v>
      </c>
      <c r="E48" s="372">
        <f>H5</f>
        <v>41639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07" t="s">
        <v>548</v>
      </c>
      <c r="C57" s="508"/>
      <c r="D57" s="372">
        <f>E5</f>
        <v>41275</v>
      </c>
      <c r="E57" s="372">
        <f>H5</f>
        <v>41639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9" t="s">
        <v>549</v>
      </c>
      <c r="B63" s="510"/>
      <c r="C63" s="510"/>
      <c r="D63" s="372">
        <f>E5</f>
        <v>41275</v>
      </c>
      <c r="E63" s="372">
        <f>H5</f>
        <v>41639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505" t="s">
        <v>550</v>
      </c>
      <c r="C72" s="499"/>
      <c r="D72" s="372">
        <f>E5</f>
        <v>41275</v>
      </c>
      <c r="E72" s="372">
        <f>H5</f>
        <v>41639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1" t="s">
        <v>551</v>
      </c>
      <c r="C79" s="457"/>
      <c r="D79" s="290">
        <f>E5</f>
        <v>41275</v>
      </c>
      <c r="E79" s="373">
        <f>H5</f>
        <v>41639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12"/>
      <c r="C81" s="513"/>
      <c r="D81" s="44"/>
      <c r="E81" s="44"/>
      <c r="F81" s="492" t="s">
        <v>492</v>
      </c>
      <c r="G81" s="187"/>
      <c r="H81" s="188"/>
      <c r="I81" s="488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03" t="s">
        <v>268</v>
      </c>
      <c r="C82" s="504"/>
      <c r="D82" s="44"/>
      <c r="E82" s="277"/>
      <c r="F82" s="493"/>
      <c r="G82" s="184"/>
      <c r="H82" s="185"/>
      <c r="I82" s="489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09" t="s">
        <v>553</v>
      </c>
      <c r="C84" s="523"/>
      <c r="D84" s="385">
        <f>E5</f>
        <v>41275</v>
      </c>
      <c r="E84" s="385">
        <f>H5</f>
        <v>41639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24" t="s">
        <v>554</v>
      </c>
      <c r="C91" s="501"/>
      <c r="D91" s="376">
        <f>E5</f>
        <v>41275</v>
      </c>
      <c r="E91" s="376">
        <f>H5</f>
        <v>41639</v>
      </c>
      <c r="F91" s="525" t="s">
        <v>555</v>
      </c>
      <c r="G91" s="525"/>
      <c r="H91" s="525"/>
      <c r="I91" s="525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498" t="s">
        <v>556</v>
      </c>
      <c r="C93" s="498"/>
      <c r="D93" s="498"/>
      <c r="E93" s="375">
        <f>E5</f>
        <v>41275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6" t="s">
        <v>557</v>
      </c>
      <c r="C94" s="506"/>
      <c r="D94" s="379">
        <f>E5</f>
        <v>41275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6" t="s">
        <v>558</v>
      </c>
      <c r="C95" s="506"/>
      <c r="D95" s="379">
        <f>E5</f>
        <v>41275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6" t="s">
        <v>559</v>
      </c>
      <c r="C96" s="506"/>
      <c r="D96" s="379">
        <f>E5</f>
        <v>41275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6" t="s">
        <v>560</v>
      </c>
      <c r="C97" s="506"/>
      <c r="D97" s="379">
        <f>E5</f>
        <v>41275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8" t="s">
        <v>556</v>
      </c>
      <c r="C99" s="498"/>
      <c r="D99" s="498"/>
      <c r="E99" s="375">
        <f>E5</f>
        <v>41275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8"/>
      <c r="C101" s="499"/>
      <c r="D101" s="499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498" t="s">
        <v>541</v>
      </c>
      <c r="C102" s="414"/>
      <c r="D102" s="414"/>
      <c r="E102" s="375">
        <f>E5</f>
        <v>41275</v>
      </c>
      <c r="F102" s="382">
        <f>H5</f>
        <v>41639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522" t="s">
        <v>493</v>
      </c>
      <c r="C104" s="414"/>
      <c r="D104" s="414"/>
      <c r="E104" s="414"/>
      <c r="F104" s="414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4" sqref="X4:AR5"/>
    </sheetView>
  </sheetViews>
  <sheetFormatPr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14"/>
      <c r="B1" s="414"/>
      <c r="C1" s="414"/>
      <c r="D1" s="414"/>
      <c r="E1" s="414"/>
      <c r="F1" s="537" t="s">
        <v>282</v>
      </c>
      <c r="G1" s="538"/>
      <c r="H1" s="538"/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8"/>
      <c r="U1" s="538"/>
      <c r="V1" s="538"/>
      <c r="W1" s="538"/>
      <c r="X1" s="538"/>
      <c r="Y1" s="538"/>
      <c r="Z1" s="538"/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9"/>
      <c r="AO1" s="414"/>
      <c r="AP1" s="414"/>
      <c r="AQ1" s="414"/>
      <c r="AR1" s="414"/>
    </row>
    <row r="2" spans="1:44" ht="16.5" customHeight="1" x14ac:dyDescent="0.2">
      <c r="A2" s="414"/>
      <c r="B2" s="414"/>
      <c r="C2" s="414"/>
      <c r="D2" s="414"/>
      <c r="E2" s="414"/>
      <c r="F2" s="540"/>
      <c r="G2" s="540"/>
      <c r="H2" s="540"/>
      <c r="I2" s="540"/>
      <c r="J2" s="540"/>
      <c r="K2" s="540"/>
      <c r="L2" s="540"/>
      <c r="M2" s="540"/>
      <c r="N2" s="540"/>
      <c r="O2" s="540"/>
      <c r="P2" s="540"/>
      <c r="Q2" s="540"/>
      <c r="R2" s="540"/>
      <c r="S2" s="540"/>
      <c r="T2" s="540"/>
      <c r="U2" s="540"/>
      <c r="V2" s="540"/>
      <c r="W2" s="540"/>
      <c r="X2" s="540"/>
      <c r="Y2" s="540"/>
      <c r="Z2" s="540"/>
      <c r="AA2" s="540"/>
      <c r="AB2" s="540"/>
      <c r="AC2" s="540"/>
      <c r="AD2" s="540"/>
      <c r="AE2" s="540"/>
      <c r="AF2" s="540"/>
      <c r="AG2" s="540"/>
      <c r="AH2" s="540"/>
      <c r="AI2" s="540"/>
      <c r="AJ2" s="540"/>
      <c r="AK2" s="540"/>
      <c r="AL2" s="540"/>
      <c r="AM2" s="540"/>
      <c r="AN2" s="540"/>
      <c r="AO2" s="414"/>
      <c r="AP2" s="414"/>
      <c r="AQ2" s="414"/>
      <c r="AR2" s="414"/>
    </row>
    <row r="3" spans="1:44" x14ac:dyDescent="0.2">
      <c r="A3" s="534"/>
      <c r="B3" s="533"/>
      <c r="C3" s="541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  <c r="W3" s="542"/>
      <c r="X3" s="542"/>
      <c r="Y3" s="542"/>
      <c r="Z3" s="542"/>
      <c r="AA3" s="542"/>
      <c r="AB3" s="542"/>
      <c r="AC3" s="542"/>
      <c r="AD3" s="542"/>
      <c r="AE3" s="542"/>
      <c r="AF3" s="542"/>
      <c r="AG3" s="542"/>
      <c r="AH3" s="542"/>
      <c r="AI3" s="542"/>
      <c r="AJ3" s="542"/>
      <c r="AK3" s="542"/>
      <c r="AL3" s="542"/>
      <c r="AM3" s="542"/>
      <c r="AN3" s="542"/>
      <c r="AO3" s="543" t="s">
        <v>283</v>
      </c>
      <c r="AP3" s="414"/>
      <c r="AQ3" s="414"/>
      <c r="AR3" s="414"/>
    </row>
    <row r="4" spans="1:44" ht="12.75" customHeight="1" x14ac:dyDescent="0.2">
      <c r="A4" s="533"/>
      <c r="B4" s="533"/>
      <c r="C4" s="544" t="s">
        <v>284</v>
      </c>
      <c r="D4" s="545"/>
      <c r="E4" s="545"/>
      <c r="F4" s="545"/>
      <c r="G4" s="545"/>
      <c r="H4" s="545"/>
      <c r="I4" s="545"/>
      <c r="J4" s="545"/>
      <c r="K4" s="545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8" t="s">
        <v>285</v>
      </c>
      <c r="Y4" s="548"/>
      <c r="Z4" s="548"/>
      <c r="AA4" s="548"/>
      <c r="AB4" s="548"/>
      <c r="AC4" s="548"/>
      <c r="AD4" s="548"/>
      <c r="AE4" s="548"/>
      <c r="AF4" s="548"/>
      <c r="AG4" s="548"/>
      <c r="AH4" s="548"/>
      <c r="AI4" s="548"/>
      <c r="AJ4" s="548"/>
      <c r="AK4" s="548"/>
      <c r="AL4" s="548"/>
      <c r="AM4" s="548"/>
      <c r="AN4" s="548"/>
      <c r="AO4" s="548"/>
      <c r="AP4" s="548"/>
      <c r="AQ4" s="548"/>
      <c r="AR4" s="548"/>
    </row>
    <row r="5" spans="1:44" ht="12.75" customHeight="1" x14ac:dyDescent="0.2">
      <c r="A5" s="533"/>
      <c r="B5" s="533"/>
      <c r="C5" s="545"/>
      <c r="D5" s="545"/>
      <c r="E5" s="545"/>
      <c r="F5" s="545"/>
      <c r="G5" s="545"/>
      <c r="H5" s="545"/>
      <c r="I5" s="545"/>
      <c r="J5" s="545"/>
      <c r="K5" s="545"/>
      <c r="L5" s="534"/>
      <c r="M5" s="534"/>
      <c r="N5" s="534"/>
      <c r="O5" s="534"/>
      <c r="P5" s="534"/>
      <c r="Q5" s="534"/>
      <c r="R5" s="534"/>
      <c r="S5" s="534"/>
      <c r="T5" s="534"/>
      <c r="U5" s="534"/>
      <c r="V5" s="534"/>
      <c r="W5" s="534"/>
      <c r="X5" s="548"/>
      <c r="Y5" s="548"/>
      <c r="Z5" s="548"/>
      <c r="AA5" s="548"/>
      <c r="AB5" s="548"/>
      <c r="AC5" s="548"/>
      <c r="AD5" s="548"/>
      <c r="AE5" s="548"/>
      <c r="AF5" s="548"/>
      <c r="AG5" s="548"/>
      <c r="AH5" s="548"/>
      <c r="AI5" s="548"/>
      <c r="AJ5" s="548"/>
      <c r="AK5" s="548"/>
      <c r="AL5" s="548"/>
      <c r="AM5" s="548"/>
      <c r="AN5" s="548"/>
      <c r="AO5" s="548"/>
      <c r="AP5" s="548"/>
      <c r="AQ5" s="548"/>
      <c r="AR5" s="548"/>
    </row>
    <row r="6" spans="1:44" ht="15" customHeight="1" x14ac:dyDescent="0.2">
      <c r="A6" s="533"/>
      <c r="B6" s="533"/>
      <c r="C6" s="546"/>
      <c r="D6" s="546"/>
      <c r="E6" s="546"/>
      <c r="F6" s="546"/>
      <c r="G6" s="546"/>
      <c r="H6" s="546"/>
      <c r="I6" s="546"/>
      <c r="J6" s="546"/>
      <c r="K6" s="546"/>
      <c r="L6" s="534"/>
      <c r="M6" s="534"/>
      <c r="N6" s="534"/>
      <c r="O6" s="534"/>
      <c r="P6" s="534"/>
      <c r="Q6" s="534"/>
      <c r="R6" s="534"/>
      <c r="S6" s="534"/>
      <c r="T6" s="534"/>
      <c r="U6" s="534"/>
      <c r="V6" s="534"/>
      <c r="W6" s="534"/>
      <c r="X6" s="529" t="s">
        <v>614</v>
      </c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9"/>
      <c r="AL6" s="529"/>
      <c r="AM6" s="529"/>
      <c r="AN6" s="529"/>
      <c r="AO6" s="529"/>
      <c r="AP6" s="529"/>
      <c r="AQ6" s="529"/>
      <c r="AR6" s="529"/>
    </row>
    <row r="7" spans="1:44" ht="12.75" customHeight="1" x14ac:dyDescent="0.2">
      <c r="A7" s="533"/>
      <c r="B7" s="533"/>
      <c r="C7" s="546"/>
      <c r="D7" s="546"/>
      <c r="E7" s="546"/>
      <c r="F7" s="546"/>
      <c r="G7" s="546"/>
      <c r="H7" s="546"/>
      <c r="I7" s="546"/>
      <c r="J7" s="546"/>
      <c r="K7" s="546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30" t="s">
        <v>286</v>
      </c>
      <c r="Y7" s="530"/>
      <c r="Z7" s="530"/>
      <c r="AA7" s="530"/>
      <c r="AB7" s="530"/>
      <c r="AC7" s="530"/>
      <c r="AD7" s="530"/>
      <c r="AE7" s="530"/>
      <c r="AF7" s="530"/>
      <c r="AG7" s="530"/>
      <c r="AH7" s="530"/>
      <c r="AI7" s="530"/>
      <c r="AJ7" s="530"/>
      <c r="AK7" s="530"/>
      <c r="AL7" s="530"/>
      <c r="AM7" s="530"/>
      <c r="AN7" s="530"/>
      <c r="AO7" s="530"/>
      <c r="AP7" s="530"/>
      <c r="AQ7" s="530"/>
      <c r="AR7" s="530"/>
    </row>
    <row r="8" spans="1:44" ht="16.5" customHeight="1" x14ac:dyDescent="0.2">
      <c r="A8" s="531"/>
      <c r="B8" s="531"/>
      <c r="C8" s="414"/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4"/>
      <c r="AF8" s="414"/>
      <c r="AG8" s="414"/>
      <c r="AH8" s="414"/>
      <c r="AI8" s="414"/>
      <c r="AJ8" s="414"/>
      <c r="AK8" s="414"/>
      <c r="AL8" s="414"/>
      <c r="AM8" s="414"/>
      <c r="AN8" s="414"/>
      <c r="AO8" s="414"/>
      <c r="AP8" s="414"/>
      <c r="AQ8" s="414"/>
      <c r="AR8" s="414"/>
    </row>
    <row r="9" spans="1:44" ht="18" customHeight="1" x14ac:dyDescent="0.2">
      <c r="A9" s="532" t="s">
        <v>287</v>
      </c>
      <c r="B9" s="532"/>
      <c r="C9" s="532"/>
      <c r="D9" s="532"/>
      <c r="E9" s="532"/>
      <c r="F9" s="532"/>
      <c r="G9" s="532"/>
      <c r="H9" s="532"/>
      <c r="I9" s="532"/>
      <c r="J9" s="532"/>
      <c r="K9" s="532"/>
      <c r="L9" s="532"/>
      <c r="M9" s="473"/>
      <c r="N9" s="533"/>
      <c r="O9" s="533"/>
      <c r="P9" s="533"/>
      <c r="Q9" s="533"/>
      <c r="R9" s="533"/>
      <c r="S9" s="533"/>
      <c r="T9" s="533"/>
      <c r="U9" s="533"/>
      <c r="V9" s="533"/>
      <c r="W9" s="533"/>
      <c r="X9" s="533"/>
      <c r="Y9" s="533"/>
      <c r="Z9" s="533"/>
      <c r="AA9" s="533"/>
      <c r="AB9" s="533"/>
      <c r="AC9" s="533"/>
      <c r="AD9" s="533"/>
      <c r="AE9" s="533"/>
      <c r="AF9" s="533"/>
      <c r="AG9" s="533"/>
      <c r="AH9" s="533"/>
      <c r="AI9" s="533"/>
      <c r="AJ9" s="533"/>
      <c r="AK9" s="533"/>
      <c r="AL9" s="533"/>
      <c r="AM9" s="533"/>
      <c r="AN9" s="533"/>
      <c r="AO9" s="533"/>
      <c r="AP9" s="533"/>
      <c r="AQ9" s="533"/>
      <c r="AR9" s="533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534"/>
      <c r="B16" s="414"/>
      <c r="C16" s="414"/>
      <c r="D16" s="414"/>
      <c r="E16" s="414"/>
      <c r="F16" s="414"/>
      <c r="G16" s="414"/>
      <c r="H16" s="414"/>
      <c r="I16" s="414"/>
      <c r="J16" s="414"/>
      <c r="K16" s="414"/>
      <c r="L16" s="533"/>
      <c r="M16" s="533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3"/>
      <c r="AG16" s="533"/>
      <c r="AH16" s="533"/>
      <c r="AI16" s="533"/>
      <c r="AJ16" s="533"/>
      <c r="AK16" s="533"/>
      <c r="AL16" s="533"/>
      <c r="AM16" s="533"/>
      <c r="AN16" s="533"/>
      <c r="AO16" s="533"/>
      <c r="AP16" s="533"/>
      <c r="AQ16" s="533"/>
      <c r="AR16" s="414"/>
    </row>
    <row r="17" spans="1:44" ht="18" customHeight="1" x14ac:dyDescent="0.2">
      <c r="A17" s="535" t="s">
        <v>294</v>
      </c>
      <c r="B17" s="536"/>
      <c r="C17" s="536"/>
      <c r="D17" s="536"/>
      <c r="E17" s="536"/>
      <c r="F17" s="536"/>
      <c r="G17" s="536"/>
      <c r="H17" s="536"/>
      <c r="I17" s="536"/>
      <c r="J17" s="536"/>
      <c r="K17" s="536"/>
      <c r="L17" s="533"/>
      <c r="M17" s="533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  <c r="AA17" s="533"/>
      <c r="AB17" s="533"/>
      <c r="AC17" s="533"/>
      <c r="AD17" s="533"/>
      <c r="AE17" s="533"/>
      <c r="AF17" s="533"/>
      <c r="AG17" s="533"/>
      <c r="AH17" s="533"/>
      <c r="AI17" s="533"/>
      <c r="AJ17" s="533"/>
      <c r="AK17" s="533"/>
      <c r="AL17" s="533"/>
      <c r="AM17" s="533"/>
      <c r="AN17" s="533"/>
      <c r="AO17" s="533"/>
      <c r="AP17" s="533"/>
      <c r="AQ17" s="533"/>
      <c r="AR17" s="414"/>
    </row>
    <row r="18" spans="1:44" s="42" customFormat="1" ht="12" x14ac:dyDescent="0.2">
      <c r="A18" s="199"/>
      <c r="B18" s="557" t="s">
        <v>295</v>
      </c>
      <c r="C18" s="558"/>
      <c r="D18" s="558"/>
      <c r="E18" s="558"/>
      <c r="F18" s="558"/>
      <c r="G18" s="558"/>
      <c r="H18" s="558"/>
      <c r="I18" s="558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59" t="str">
        <f>IF(OpenAccounts!$E$2&gt;0,OpenAccounts!E2," ")</f>
        <v xml:space="preserve"> </v>
      </c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560"/>
      <c r="AA19" s="560"/>
      <c r="AB19" s="560"/>
      <c r="AC19" s="560"/>
      <c r="AD19" s="560"/>
      <c r="AE19" s="560"/>
      <c r="AF19" s="560"/>
      <c r="AG19" s="560"/>
      <c r="AH19" s="560"/>
      <c r="AI19" s="560"/>
      <c r="AJ19" s="560"/>
      <c r="AK19" s="560"/>
      <c r="AL19" s="560"/>
      <c r="AM19" s="560"/>
      <c r="AN19" s="560"/>
      <c r="AO19" s="560"/>
      <c r="AP19" s="560"/>
      <c r="AQ19" s="561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2" t="str">
        <f>IF(OpenAccounts!$E$3&gt;0,OpenAccounts!E3," ")</f>
        <v xml:space="preserve"> </v>
      </c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4"/>
      <c r="N21" s="199"/>
      <c r="O21" s="199"/>
      <c r="P21" s="199"/>
      <c r="Q21" s="199"/>
      <c r="R21" s="199"/>
      <c r="S21" s="199"/>
      <c r="T21" s="199"/>
      <c r="U21" s="565" t="str">
        <f>IF(OpenAccounts!$O$3&gt;0,OpenAccounts!O3," ")</f>
        <v xml:space="preserve"> </v>
      </c>
      <c r="V21" s="566"/>
      <c r="W21" s="567"/>
      <c r="X21" s="203"/>
      <c r="Y21" s="565" t="str">
        <f>IF(OpenAccounts!$P$3&gt;0,OpenAccounts!P3," ")</f>
        <v xml:space="preserve"> </v>
      </c>
      <c r="Z21" s="566"/>
      <c r="AA21" s="566"/>
      <c r="AB21" s="566"/>
      <c r="AC21" s="567"/>
      <c r="AD21" s="203"/>
      <c r="AE21" s="565" t="str">
        <f>IF(OpenAccounts!$Q$3&gt;0,OpenAccounts!Q3," ")</f>
        <v xml:space="preserve"> </v>
      </c>
      <c r="AF21" s="568"/>
      <c r="AG21" s="568"/>
      <c r="AH21" s="568"/>
      <c r="AI21" s="568"/>
      <c r="AJ21" s="569"/>
      <c r="AK21" s="199"/>
      <c r="AL21" s="570"/>
      <c r="AM21" s="571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49" t="str">
        <f>IF(OpenAccounts!$J$3&gt;0,OpenAccounts!J3," ")</f>
        <v xml:space="preserve"> </v>
      </c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50"/>
      <c r="P23" s="550"/>
      <c r="Q23" s="550"/>
      <c r="R23" s="550"/>
      <c r="S23" s="550"/>
      <c r="T23" s="550"/>
      <c r="U23" s="550"/>
      <c r="V23" s="550"/>
      <c r="W23" s="550"/>
      <c r="X23" s="550"/>
      <c r="Y23" s="550"/>
      <c r="Z23" s="550"/>
      <c r="AA23" s="550"/>
      <c r="AB23" s="550"/>
      <c r="AC23" s="550"/>
      <c r="AD23" s="550"/>
      <c r="AE23" s="550"/>
      <c r="AF23" s="550"/>
      <c r="AG23" s="550"/>
      <c r="AH23" s="550"/>
      <c r="AI23" s="550"/>
      <c r="AJ23" s="550"/>
      <c r="AK23" s="550"/>
      <c r="AL23" s="550"/>
      <c r="AM23" s="550"/>
      <c r="AN23" s="550"/>
      <c r="AO23" s="550"/>
      <c r="AP23" s="550"/>
      <c r="AQ23" s="551"/>
      <c r="AR23" s="199"/>
    </row>
    <row r="24" spans="1:44" s="42" customFormat="1" ht="14.1" customHeight="1" x14ac:dyDescent="0.2">
      <c r="A24" s="199"/>
      <c r="B24" s="549" t="str">
        <f>IF(OpenAccounts!$J$4&gt;0,OpenAccounts!J4," ")</f>
        <v xml:space="preserve"> 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50"/>
      <c r="P24" s="550"/>
      <c r="Q24" s="550"/>
      <c r="R24" s="550"/>
      <c r="S24" s="550"/>
      <c r="T24" s="550"/>
      <c r="U24" s="550"/>
      <c r="V24" s="550"/>
      <c r="W24" s="550"/>
      <c r="X24" s="550"/>
      <c r="Y24" s="550"/>
      <c r="Z24" s="550"/>
      <c r="AA24" s="550"/>
      <c r="AB24" s="550"/>
      <c r="AC24" s="550"/>
      <c r="AD24" s="550"/>
      <c r="AE24" s="550"/>
      <c r="AF24" s="550"/>
      <c r="AG24" s="550"/>
      <c r="AH24" s="550"/>
      <c r="AI24" s="550"/>
      <c r="AJ24" s="550"/>
      <c r="AK24" s="550"/>
      <c r="AL24" s="550"/>
      <c r="AM24" s="550"/>
      <c r="AN24" s="550"/>
      <c r="AO24" s="550"/>
      <c r="AP24" s="550"/>
      <c r="AQ24" s="551"/>
      <c r="AR24" s="199"/>
    </row>
    <row r="25" spans="1:44" s="42" customFormat="1" ht="14.1" customHeight="1" x14ac:dyDescent="0.2">
      <c r="A25" s="199"/>
      <c r="B25" s="549" t="str">
        <f>IF(OpenAccounts!$J$5&gt;0,OpenAccounts!J5," ")</f>
        <v xml:space="preserve"> </v>
      </c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50"/>
      <c r="AB25" s="550"/>
      <c r="AC25" s="550"/>
      <c r="AD25" s="550"/>
      <c r="AE25" s="550"/>
      <c r="AF25" s="550"/>
      <c r="AG25" s="550"/>
      <c r="AH25" s="550"/>
      <c r="AI25" s="550"/>
      <c r="AJ25" s="550"/>
      <c r="AK25" s="550"/>
      <c r="AL25" s="550"/>
      <c r="AM25" s="550"/>
      <c r="AN25" s="550"/>
      <c r="AO25" s="550"/>
      <c r="AP25" s="550"/>
      <c r="AQ25" s="551"/>
      <c r="AR25" s="199"/>
    </row>
    <row r="26" spans="1:44" s="42" customFormat="1" ht="14.1" customHeight="1" x14ac:dyDescent="0.2">
      <c r="A26" s="199"/>
      <c r="B26" s="552" t="str">
        <f>IF(OpenAccounts!$J$6&gt;0,OpenAccounts!J6," ")</f>
        <v xml:space="preserve"> </v>
      </c>
      <c r="C26" s="553"/>
      <c r="D26" s="553"/>
      <c r="E26" s="553"/>
      <c r="F26" s="553"/>
      <c r="G26" s="553"/>
      <c r="H26" s="553"/>
      <c r="I26" s="553"/>
      <c r="J26" s="553"/>
      <c r="K26" s="553"/>
      <c r="L26" s="553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53"/>
      <c r="Z26" s="553"/>
      <c r="AA26" s="553"/>
      <c r="AB26" s="553"/>
      <c r="AC26" s="553"/>
      <c r="AD26" s="554"/>
      <c r="AE26" s="555" t="s">
        <v>299</v>
      </c>
      <c r="AF26" s="555"/>
      <c r="AG26" s="555"/>
      <c r="AH26" s="555"/>
      <c r="AI26" s="555"/>
      <c r="AJ26" s="555"/>
      <c r="AK26" s="553" t="str">
        <f>IF(OpenAccounts!$N$6&gt;0,OpenAccounts!N6," ")</f>
        <v xml:space="preserve"> </v>
      </c>
      <c r="AL26" s="553"/>
      <c r="AM26" s="553"/>
      <c r="AN26" s="553"/>
      <c r="AO26" s="553"/>
      <c r="AP26" s="553"/>
      <c r="AQ26" s="556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581"/>
      <c r="B28" s="581"/>
      <c r="C28" s="581"/>
      <c r="D28" s="581"/>
      <c r="E28" s="581"/>
      <c r="F28" s="581"/>
      <c r="G28" s="581"/>
      <c r="H28" s="581"/>
      <c r="I28" s="581"/>
      <c r="J28" s="582"/>
      <c r="K28" s="533"/>
      <c r="L28" s="533"/>
      <c r="M28" s="533"/>
      <c r="N28" s="533"/>
      <c r="O28" s="533"/>
      <c r="P28" s="533"/>
      <c r="Q28" s="533"/>
      <c r="R28" s="533"/>
      <c r="S28" s="533"/>
      <c r="T28" s="533"/>
      <c r="U28" s="533"/>
      <c r="V28" s="533"/>
      <c r="W28" s="533"/>
      <c r="X28" s="533"/>
      <c r="Y28" s="533"/>
      <c r="Z28" s="533"/>
      <c r="AA28" s="533"/>
      <c r="AB28" s="533"/>
      <c r="AC28" s="533"/>
      <c r="AD28" s="533"/>
      <c r="AE28" s="533"/>
      <c r="AF28" s="533"/>
      <c r="AG28" s="533"/>
      <c r="AH28" s="533"/>
      <c r="AI28" s="533"/>
      <c r="AJ28" s="533"/>
      <c r="AK28" s="533"/>
      <c r="AL28" s="533"/>
      <c r="AM28" s="533"/>
      <c r="AN28" s="533"/>
      <c r="AO28" s="533"/>
      <c r="AP28" s="533"/>
      <c r="AQ28" s="533"/>
      <c r="AR28" s="533"/>
    </row>
    <row r="29" spans="1:44" s="197" customFormat="1" ht="18" customHeight="1" x14ac:dyDescent="0.2">
      <c r="A29" s="535" t="s">
        <v>300</v>
      </c>
      <c r="B29" s="535"/>
      <c r="C29" s="535"/>
      <c r="D29" s="535"/>
      <c r="E29" s="535"/>
      <c r="F29" s="535"/>
      <c r="G29" s="535"/>
      <c r="H29" s="535"/>
      <c r="I29" s="535"/>
      <c r="J29" s="58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/>
      <c r="AI29" s="533"/>
      <c r="AJ29" s="533"/>
      <c r="AK29" s="533"/>
      <c r="AL29" s="533"/>
      <c r="AM29" s="533"/>
      <c r="AN29" s="533"/>
      <c r="AO29" s="533"/>
      <c r="AP29" s="533"/>
      <c r="AQ29" s="533"/>
      <c r="AR29" s="533"/>
    </row>
    <row r="30" spans="1:44" s="197" customFormat="1" ht="3.95" customHeight="1" x14ac:dyDescent="0.2">
      <c r="A30" s="584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582"/>
      <c r="Y30" s="585"/>
      <c r="Z30" s="585"/>
      <c r="AA30" s="585"/>
      <c r="AB30" s="585"/>
      <c r="AC30" s="585"/>
      <c r="AD30" s="585"/>
      <c r="AE30" s="585"/>
      <c r="AF30" s="585"/>
      <c r="AG30" s="585"/>
      <c r="AH30" s="585"/>
      <c r="AI30" s="585"/>
      <c r="AJ30" s="585"/>
      <c r="AK30" s="585"/>
      <c r="AL30" s="585"/>
      <c r="AM30" s="585"/>
      <c r="AN30" s="585"/>
      <c r="AO30" s="585"/>
      <c r="AP30" s="585"/>
      <c r="AQ30" s="585"/>
      <c r="AR30" s="585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2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2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572">
        <f>Admin!L6</f>
        <v>41275</v>
      </c>
      <c r="C33" s="573"/>
      <c r="D33" s="574"/>
      <c r="E33" s="574"/>
      <c r="F33" s="574"/>
      <c r="G33" s="574"/>
      <c r="H33" s="574"/>
      <c r="I33" s="574"/>
      <c r="J33" s="574"/>
      <c r="K33" s="575"/>
      <c r="L33" s="199"/>
      <c r="M33" s="572">
        <f>Admin!N7</f>
        <v>41639</v>
      </c>
      <c r="N33" s="573"/>
      <c r="O33" s="574"/>
      <c r="P33" s="574"/>
      <c r="Q33" s="574"/>
      <c r="R33" s="574"/>
      <c r="S33" s="574"/>
      <c r="T33" s="574"/>
      <c r="U33" s="574"/>
      <c r="V33" s="575"/>
      <c r="W33" s="199"/>
      <c r="X33" s="582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2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2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2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2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2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2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2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2"/>
      <c r="Y41" s="199"/>
      <c r="Z41" s="586"/>
      <c r="AA41" s="587"/>
      <c r="AB41" s="587"/>
      <c r="AC41" s="587"/>
      <c r="AD41" s="587"/>
      <c r="AE41" s="587"/>
      <c r="AF41" s="587"/>
      <c r="AG41" s="587"/>
      <c r="AH41" s="587"/>
      <c r="AI41" s="587"/>
      <c r="AJ41" s="587"/>
      <c r="AK41" s="587"/>
      <c r="AL41" s="587"/>
      <c r="AM41" s="587"/>
      <c r="AN41" s="587"/>
      <c r="AO41" s="587"/>
      <c r="AP41" s="587"/>
      <c r="AQ41" s="588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2"/>
      <c r="Y42" s="199"/>
      <c r="Z42" s="589"/>
      <c r="AA42" s="590"/>
      <c r="AB42" s="590"/>
      <c r="AC42" s="590"/>
      <c r="AD42" s="590"/>
      <c r="AE42" s="590"/>
      <c r="AF42" s="590"/>
      <c r="AG42" s="590"/>
      <c r="AH42" s="590"/>
      <c r="AI42" s="590"/>
      <c r="AJ42" s="590"/>
      <c r="AK42" s="590"/>
      <c r="AL42" s="590"/>
      <c r="AM42" s="590"/>
      <c r="AN42" s="590"/>
      <c r="AO42" s="590"/>
      <c r="AP42" s="590"/>
      <c r="AQ42" s="591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2"/>
      <c r="Y43" s="199"/>
      <c r="Z43" s="589"/>
      <c r="AA43" s="590"/>
      <c r="AB43" s="590"/>
      <c r="AC43" s="590"/>
      <c r="AD43" s="590"/>
      <c r="AE43" s="590"/>
      <c r="AF43" s="590"/>
      <c r="AG43" s="590"/>
      <c r="AH43" s="590"/>
      <c r="AI43" s="590"/>
      <c r="AJ43" s="590"/>
      <c r="AK43" s="590"/>
      <c r="AL43" s="590"/>
      <c r="AM43" s="590"/>
      <c r="AN43" s="590"/>
      <c r="AO43" s="590"/>
      <c r="AP43" s="590"/>
      <c r="AQ43" s="591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2"/>
      <c r="Y44" s="199"/>
      <c r="Z44" s="589"/>
      <c r="AA44" s="590"/>
      <c r="AB44" s="590"/>
      <c r="AC44" s="590"/>
      <c r="AD44" s="590"/>
      <c r="AE44" s="590"/>
      <c r="AF44" s="590"/>
      <c r="AG44" s="590"/>
      <c r="AH44" s="590"/>
      <c r="AI44" s="590"/>
      <c r="AJ44" s="590"/>
      <c r="AK44" s="590"/>
      <c r="AL44" s="590"/>
      <c r="AM44" s="590"/>
      <c r="AN44" s="590"/>
      <c r="AO44" s="590"/>
      <c r="AP44" s="590"/>
      <c r="AQ44" s="591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2"/>
      <c r="Y45" s="199"/>
      <c r="Z45" s="589"/>
      <c r="AA45" s="590"/>
      <c r="AB45" s="590"/>
      <c r="AC45" s="590"/>
      <c r="AD45" s="590"/>
      <c r="AE45" s="590"/>
      <c r="AF45" s="590"/>
      <c r="AG45" s="590"/>
      <c r="AH45" s="590"/>
      <c r="AI45" s="590"/>
      <c r="AJ45" s="590"/>
      <c r="AK45" s="590"/>
      <c r="AL45" s="590"/>
      <c r="AM45" s="590"/>
      <c r="AN45" s="590"/>
      <c r="AO45" s="590"/>
      <c r="AP45" s="590"/>
      <c r="AQ45" s="591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2"/>
      <c r="Y46" s="199"/>
      <c r="Z46" s="592"/>
      <c r="AA46" s="593"/>
      <c r="AB46" s="593"/>
      <c r="AC46" s="593"/>
      <c r="AD46" s="593"/>
      <c r="AE46" s="593"/>
      <c r="AF46" s="593"/>
      <c r="AG46" s="593"/>
      <c r="AH46" s="593"/>
      <c r="AI46" s="593"/>
      <c r="AJ46" s="593"/>
      <c r="AK46" s="593"/>
      <c r="AL46" s="593"/>
      <c r="AM46" s="593"/>
      <c r="AN46" s="593"/>
      <c r="AO46" s="593"/>
      <c r="AP46" s="593"/>
      <c r="AQ46" s="594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2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2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2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2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2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2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2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2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2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2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2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2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2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2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534"/>
      <c r="B61" s="534"/>
      <c r="C61" s="534"/>
      <c r="D61" s="534"/>
      <c r="E61" s="534"/>
      <c r="F61" s="534"/>
      <c r="G61" s="534"/>
      <c r="H61" s="534"/>
      <c r="I61" s="534"/>
      <c r="J61" s="534"/>
      <c r="K61" s="534"/>
      <c r="L61" s="534"/>
      <c r="M61" s="534"/>
      <c r="N61" s="534"/>
      <c r="O61" s="534"/>
      <c r="P61" s="534"/>
      <c r="Q61" s="534"/>
      <c r="R61" s="534"/>
      <c r="S61" s="534"/>
      <c r="T61" s="534"/>
      <c r="U61" s="534"/>
      <c r="V61" s="534"/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534"/>
      <c r="AP61" s="534"/>
      <c r="AQ61" s="534"/>
      <c r="AR61" s="534"/>
    </row>
    <row r="62" spans="1:44" s="211" customFormat="1" x14ac:dyDescent="0.2">
      <c r="A62" s="576" t="s">
        <v>331</v>
      </c>
      <c r="B62" s="577"/>
      <c r="C62" s="577"/>
      <c r="D62" s="577"/>
      <c r="E62" s="577"/>
      <c r="F62" s="534"/>
      <c r="G62" s="534"/>
      <c r="H62" s="534"/>
      <c r="I62" s="534"/>
      <c r="J62" s="534"/>
      <c r="K62" s="534"/>
      <c r="L62" s="534"/>
      <c r="M62" s="534"/>
      <c r="N62" s="534"/>
      <c r="O62" s="534"/>
      <c r="P62" s="534"/>
      <c r="Q62" s="534"/>
      <c r="R62" s="534"/>
      <c r="S62" s="534"/>
      <c r="T62" s="534"/>
      <c r="U62" s="534"/>
      <c r="V62" s="534"/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534"/>
      <c r="AP62" s="534"/>
      <c r="AQ62" s="534"/>
      <c r="AR62" s="534"/>
    </row>
    <row r="63" spans="1:44" ht="18" customHeight="1" x14ac:dyDescent="0.2">
      <c r="A63" s="578" t="s">
        <v>332</v>
      </c>
      <c r="B63" s="579"/>
      <c r="C63" s="579"/>
      <c r="D63" s="579"/>
      <c r="E63" s="579"/>
      <c r="F63" s="579"/>
      <c r="G63" s="579"/>
      <c r="H63" s="579"/>
      <c r="I63" s="579"/>
      <c r="J63" s="579"/>
      <c r="K63" s="579"/>
      <c r="L63" s="579"/>
      <c r="M63" s="579"/>
      <c r="N63" s="580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  <c r="AB63" s="414"/>
      <c r="AC63" s="414"/>
      <c r="AD63" s="414"/>
      <c r="AE63" s="414"/>
      <c r="AF63" s="414"/>
      <c r="AG63" s="414"/>
      <c r="AH63" s="414"/>
      <c r="AI63" s="414"/>
      <c r="AJ63" s="414"/>
      <c r="AK63" s="414"/>
      <c r="AL63" s="414"/>
      <c r="AM63" s="414"/>
      <c r="AN63" s="414"/>
      <c r="AO63" s="414"/>
      <c r="AP63" s="414"/>
      <c r="AQ63" s="414"/>
      <c r="AR63" s="414"/>
    </row>
    <row r="64" spans="1:44" ht="18" customHeight="1" x14ac:dyDescent="0.2">
      <c r="A64" s="602" t="s">
        <v>333</v>
      </c>
      <c r="B64" s="602"/>
      <c r="C64" s="602"/>
      <c r="D64" s="602"/>
      <c r="E64" s="602"/>
      <c r="F64" s="602"/>
      <c r="G64" s="205"/>
      <c r="H64" s="534"/>
      <c r="I64" s="534"/>
      <c r="J64" s="534"/>
      <c r="K64" s="534"/>
      <c r="L64" s="534"/>
      <c r="M64" s="534"/>
      <c r="N64" s="534"/>
      <c r="O64" s="534"/>
      <c r="P64" s="534"/>
      <c r="Q64" s="534"/>
      <c r="R64" s="534"/>
      <c r="S64" s="534"/>
      <c r="T64" s="534"/>
      <c r="U64" s="534"/>
      <c r="V64" s="534"/>
      <c r="W64" s="534"/>
      <c r="X64" s="534"/>
      <c r="Y64" s="534"/>
      <c r="Z64" s="534"/>
      <c r="AA64" s="534"/>
      <c r="AB64" s="534"/>
      <c r="AC64" s="534"/>
      <c r="AD64" s="534"/>
      <c r="AE64" s="534"/>
      <c r="AF64" s="534"/>
      <c r="AG64" s="534"/>
      <c r="AH64" s="534"/>
      <c r="AI64" s="534"/>
      <c r="AJ64" s="534"/>
      <c r="AK64" s="534"/>
      <c r="AL64" s="534"/>
      <c r="AM64" s="534"/>
      <c r="AN64" s="534"/>
      <c r="AO64" s="534"/>
      <c r="AP64" s="534"/>
      <c r="AQ64" s="534"/>
      <c r="AR64" s="534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597">
        <f>'PubP&amp;L'!F9</f>
        <v>0</v>
      </c>
      <c r="AL66" s="597"/>
      <c r="AM66" s="597"/>
      <c r="AN66" s="597"/>
      <c r="AO66" s="597"/>
      <c r="AP66" s="597"/>
      <c r="AQ66" s="597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535" t="s">
        <v>335</v>
      </c>
      <c r="B68" s="535"/>
      <c r="C68" s="535"/>
      <c r="D68" s="535"/>
      <c r="E68" s="535"/>
      <c r="F68" s="535"/>
      <c r="G68" s="534"/>
      <c r="H68" s="534"/>
      <c r="I68" s="534"/>
      <c r="J68" s="534"/>
      <c r="K68" s="534"/>
      <c r="L68" s="534"/>
      <c r="M68" s="534"/>
      <c r="N68" s="534"/>
      <c r="O68" s="534"/>
      <c r="P68" s="534"/>
      <c r="Q68" s="534"/>
      <c r="R68" s="534"/>
      <c r="S68" s="534"/>
      <c r="T68" s="534"/>
      <c r="U68" s="534"/>
      <c r="V68" s="534"/>
      <c r="W68" s="534"/>
      <c r="X68" s="534"/>
      <c r="Y68" s="534"/>
      <c r="Z68" s="534"/>
      <c r="AA68" s="534"/>
      <c r="AB68" s="534"/>
      <c r="AC68" s="534"/>
      <c r="AD68" s="534"/>
      <c r="AE68" s="534"/>
      <c r="AF68" s="534"/>
      <c r="AG68" s="534"/>
      <c r="AH68" s="534"/>
      <c r="AI68" s="534"/>
      <c r="AJ68" s="534"/>
      <c r="AK68" s="534"/>
      <c r="AL68" s="534"/>
      <c r="AM68" s="534"/>
      <c r="AN68" s="534"/>
      <c r="AO68" s="534"/>
      <c r="AP68" s="534"/>
      <c r="AQ68" s="534"/>
      <c r="AR68" s="534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595">
        <v>3</v>
      </c>
      <c r="X70" s="596"/>
      <c r="Y70" s="216" t="s">
        <v>150</v>
      </c>
      <c r="Z70" s="597" t="str">
        <f>IF(CorporationTax!K22&gt;0,CorporationTax!K22," ")</f>
        <v xml:space="preserve"> </v>
      </c>
      <c r="AA70" s="597"/>
      <c r="AB70" s="597"/>
      <c r="AC70" s="597"/>
      <c r="AD70" s="597"/>
      <c r="AE70" s="597"/>
      <c r="AF70" s="598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595">
        <v>4</v>
      </c>
      <c r="X72" s="596"/>
      <c r="Y72" s="216" t="s">
        <v>150</v>
      </c>
      <c r="Z72" s="597" t="str">
        <f>IF(OpenAccounts!Q5&gt;0,OpenAccounts!Q5," ")</f>
        <v xml:space="preserve"> </v>
      </c>
      <c r="AA72" s="597"/>
      <c r="AB72" s="597"/>
      <c r="AC72" s="597"/>
      <c r="AD72" s="597"/>
      <c r="AE72" s="597"/>
      <c r="AF72" s="598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599" t="s">
        <v>338</v>
      </c>
      <c r="AI73" s="599"/>
      <c r="AJ73" s="599"/>
      <c r="AK73" s="599"/>
      <c r="AL73" s="599"/>
      <c r="AM73" s="599"/>
      <c r="AN73" s="599"/>
      <c r="AO73" s="599"/>
      <c r="AP73" s="599"/>
      <c r="AQ73" s="599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597">
        <f>SUM(Z69:AF70)-SUM(Z72:AF73)</f>
        <v>0</v>
      </c>
      <c r="AK74" s="600"/>
      <c r="AL74" s="600"/>
      <c r="AM74" s="600"/>
      <c r="AN74" s="600"/>
      <c r="AO74" s="600"/>
      <c r="AP74" s="600"/>
      <c r="AQ74" s="601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597" t="str">
        <f>IF(-TrialBalance!EJ58&gt;0,-TrialBalance!EJ58," ")</f>
        <v xml:space="preserve"> </v>
      </c>
      <c r="AK76" s="600"/>
      <c r="AL76" s="600"/>
      <c r="AM76" s="600"/>
      <c r="AN76" s="600"/>
      <c r="AO76" s="600"/>
      <c r="AP76" s="600"/>
      <c r="AQ76" s="601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597"/>
      <c r="AK78" s="600"/>
      <c r="AL78" s="600"/>
      <c r="AM78" s="600"/>
      <c r="AN78" s="600"/>
      <c r="AO78" s="600"/>
      <c r="AP78" s="600"/>
      <c r="AQ78" s="601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597"/>
      <c r="AK80" s="600"/>
      <c r="AL80" s="600"/>
      <c r="AM80" s="600"/>
      <c r="AN80" s="600"/>
      <c r="AO80" s="600"/>
      <c r="AP80" s="600"/>
      <c r="AQ80" s="601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608" t="s">
        <v>344</v>
      </c>
      <c r="B82" s="608"/>
      <c r="C82" s="608"/>
      <c r="D82" s="608"/>
      <c r="E82" s="608"/>
      <c r="F82" s="608"/>
      <c r="G82" s="608"/>
      <c r="H82" s="608"/>
      <c r="I82" s="608"/>
      <c r="J82" s="608"/>
      <c r="K82" s="609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  <c r="AB82" s="414"/>
      <c r="AC82" s="414"/>
      <c r="AD82" s="414"/>
      <c r="AE82" s="414"/>
      <c r="AF82" s="414"/>
      <c r="AG82" s="414"/>
      <c r="AH82" s="414"/>
      <c r="AI82" s="414"/>
      <c r="AJ82" s="414"/>
      <c r="AK82" s="414"/>
      <c r="AL82" s="414"/>
      <c r="AM82" s="414"/>
      <c r="AN82" s="414"/>
      <c r="AO82" s="414"/>
      <c r="AP82" s="414"/>
      <c r="AQ82" s="414"/>
      <c r="AR82" s="414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595">
        <v>16</v>
      </c>
      <c r="X84" s="596"/>
      <c r="Y84" s="216" t="s">
        <v>150</v>
      </c>
      <c r="Z84" s="603"/>
      <c r="AA84" s="603"/>
      <c r="AB84" s="603"/>
      <c r="AC84" s="603"/>
      <c r="AD84" s="603"/>
      <c r="AE84" s="603"/>
      <c r="AF84" s="610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595">
        <v>17</v>
      </c>
      <c r="X86" s="596"/>
      <c r="Y86" s="216" t="s">
        <v>150</v>
      </c>
      <c r="Z86" s="603"/>
      <c r="AA86" s="603"/>
      <c r="AB86" s="603"/>
      <c r="AC86" s="603"/>
      <c r="AD86" s="603"/>
      <c r="AE86" s="603"/>
      <c r="AF86" s="610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599" t="s">
        <v>347</v>
      </c>
      <c r="AI87" s="599"/>
      <c r="AJ87" s="599"/>
      <c r="AK87" s="599"/>
      <c r="AL87" s="599"/>
      <c r="AM87" s="599"/>
      <c r="AN87" s="599"/>
      <c r="AO87" s="599"/>
      <c r="AP87" s="599"/>
      <c r="AQ87" s="599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603"/>
      <c r="AK88" s="604"/>
      <c r="AL88" s="604"/>
      <c r="AM88" s="604"/>
      <c r="AN88" s="604"/>
      <c r="AO88" s="604"/>
      <c r="AP88" s="604"/>
      <c r="AQ88" s="605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606"/>
      <c r="B90" s="606"/>
      <c r="C90" s="606"/>
      <c r="D90" s="606"/>
      <c r="E90" s="606"/>
      <c r="F90" s="606"/>
      <c r="G90" s="606"/>
      <c r="H90" s="606"/>
      <c r="I90" s="606"/>
      <c r="J90" s="606"/>
      <c r="K90" s="606"/>
      <c r="L90" s="606"/>
      <c r="M90" s="606"/>
      <c r="N90" s="606"/>
      <c r="O90" s="606"/>
      <c r="P90" s="606"/>
      <c r="Q90" s="606"/>
      <c r="R90" s="606"/>
      <c r="S90" s="606"/>
      <c r="T90" s="606"/>
      <c r="U90" s="606"/>
      <c r="V90" s="606"/>
      <c r="W90" s="606"/>
      <c r="X90" s="606"/>
      <c r="Y90" s="606"/>
      <c r="Z90" s="606"/>
      <c r="AA90" s="606"/>
      <c r="AB90" s="606"/>
      <c r="AC90" s="606"/>
      <c r="AD90" s="606"/>
      <c r="AE90" s="606"/>
      <c r="AF90" s="606"/>
      <c r="AG90" s="606"/>
      <c r="AH90" s="606"/>
      <c r="AI90" s="606"/>
      <c r="AJ90" s="606"/>
      <c r="AK90" s="606"/>
      <c r="AL90" s="606"/>
      <c r="AM90" s="606"/>
      <c r="AN90" s="606"/>
      <c r="AO90" s="606"/>
      <c r="AP90" s="606"/>
      <c r="AQ90" s="606"/>
      <c r="AR90" s="606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599" t="s">
        <v>349</v>
      </c>
      <c r="AI91" s="599"/>
      <c r="AJ91" s="599"/>
      <c r="AK91" s="599"/>
      <c r="AL91" s="599"/>
      <c r="AM91" s="599"/>
      <c r="AN91" s="599"/>
      <c r="AO91" s="599"/>
      <c r="AP91" s="599"/>
      <c r="AQ91" s="599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597">
        <f>IF(AJ74&gt;0,AJ74+SUM(AJ76:AJ80)+AJ88,0)</f>
        <v>0</v>
      </c>
      <c r="AK92" s="600"/>
      <c r="AL92" s="600"/>
      <c r="AM92" s="600"/>
      <c r="AN92" s="600"/>
      <c r="AO92" s="600"/>
      <c r="AP92" s="600"/>
      <c r="AQ92" s="601"/>
      <c r="AR92" s="199"/>
    </row>
    <row r="93" spans="1:44" s="221" customFormat="1" ht="2.1" customHeight="1" x14ac:dyDescent="0.2">
      <c r="A93" s="607"/>
      <c r="B93" s="607"/>
      <c r="C93" s="607"/>
      <c r="D93" s="607"/>
      <c r="E93" s="607"/>
      <c r="F93" s="607"/>
      <c r="G93" s="607"/>
      <c r="H93" s="607"/>
      <c r="I93" s="607"/>
      <c r="J93" s="607"/>
      <c r="K93" s="607"/>
      <c r="L93" s="607"/>
      <c r="M93" s="607"/>
      <c r="N93" s="607"/>
      <c r="O93" s="607"/>
      <c r="P93" s="607"/>
      <c r="Q93" s="607"/>
      <c r="R93" s="607"/>
      <c r="S93" s="607"/>
      <c r="T93" s="607"/>
      <c r="U93" s="607"/>
      <c r="V93" s="607"/>
      <c r="W93" s="607"/>
      <c r="X93" s="607"/>
      <c r="Y93" s="607"/>
      <c r="Z93" s="607"/>
      <c r="AA93" s="607"/>
      <c r="AB93" s="607"/>
      <c r="AC93" s="607"/>
      <c r="AD93" s="607"/>
      <c r="AE93" s="607"/>
      <c r="AF93" s="607"/>
      <c r="AG93" s="607"/>
      <c r="AH93" s="607"/>
      <c r="AI93" s="607"/>
      <c r="AJ93" s="607"/>
      <c r="AK93" s="607"/>
      <c r="AL93" s="607"/>
      <c r="AM93" s="607"/>
      <c r="AN93" s="607"/>
      <c r="AO93" s="607"/>
      <c r="AP93" s="607"/>
      <c r="AQ93" s="607"/>
      <c r="AR93" s="607"/>
    </row>
    <row r="94" spans="1:44" s="42" customFormat="1" ht="18" customHeight="1" x14ac:dyDescent="0.2">
      <c r="A94" s="608" t="s">
        <v>351</v>
      </c>
      <c r="B94" s="608"/>
      <c r="C94" s="608"/>
      <c r="D94" s="608"/>
      <c r="E94" s="608"/>
      <c r="F94" s="608"/>
      <c r="G94" s="608"/>
      <c r="H94" s="608"/>
      <c r="I94" s="608"/>
      <c r="J94" s="608"/>
      <c r="K94" s="608"/>
      <c r="L94" s="608"/>
      <c r="M94" s="618"/>
      <c r="N94" s="618"/>
      <c r="O94" s="618"/>
      <c r="P94" s="618"/>
      <c r="Q94" s="618"/>
      <c r="R94" s="618"/>
      <c r="S94" s="618"/>
      <c r="T94" s="618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595">
        <v>24</v>
      </c>
      <c r="X96" s="596"/>
      <c r="Y96" s="216" t="s">
        <v>150</v>
      </c>
      <c r="Z96" s="603"/>
      <c r="AA96" s="603"/>
      <c r="AB96" s="603"/>
      <c r="AC96" s="603"/>
      <c r="AD96" s="603"/>
      <c r="AE96" s="603"/>
      <c r="AF96" s="610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595">
        <v>30</v>
      </c>
      <c r="X98" s="611"/>
      <c r="Y98" s="615" t="s">
        <v>150</v>
      </c>
      <c r="Z98" s="616"/>
      <c r="AA98" s="616"/>
      <c r="AB98" s="616"/>
      <c r="AC98" s="616"/>
      <c r="AD98" s="616"/>
      <c r="AE98" s="616"/>
      <c r="AF98" s="617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2"/>
      <c r="X99" s="612"/>
      <c r="Y99" s="592"/>
      <c r="Z99" s="593"/>
      <c r="AA99" s="593"/>
      <c r="AB99" s="593"/>
      <c r="AC99" s="593"/>
      <c r="AD99" s="593"/>
      <c r="AE99" s="593"/>
      <c r="AF99" s="594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595">
        <v>31</v>
      </c>
      <c r="X101" s="611"/>
      <c r="Y101" s="613"/>
      <c r="Z101" s="614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2"/>
      <c r="X102" s="612"/>
      <c r="Y102" s="592"/>
      <c r="Z102" s="594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595">
        <v>32</v>
      </c>
      <c r="X104" s="596"/>
      <c r="Y104" s="216" t="s">
        <v>150</v>
      </c>
      <c r="Z104" s="603"/>
      <c r="AA104" s="603"/>
      <c r="AB104" s="603"/>
      <c r="AC104" s="603"/>
      <c r="AD104" s="603"/>
      <c r="AE104" s="603"/>
      <c r="AF104" s="610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595">
        <v>35</v>
      </c>
      <c r="X106" s="611"/>
      <c r="Y106" s="615" t="s">
        <v>150</v>
      </c>
      <c r="Z106" s="616"/>
      <c r="AA106" s="616"/>
      <c r="AB106" s="616"/>
      <c r="AC106" s="616"/>
      <c r="AD106" s="616"/>
      <c r="AE106" s="616"/>
      <c r="AF106" s="617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2"/>
      <c r="X107" s="612"/>
      <c r="Y107" s="592"/>
      <c r="Z107" s="593"/>
      <c r="AA107" s="593"/>
      <c r="AB107" s="593"/>
      <c r="AC107" s="593"/>
      <c r="AD107" s="593"/>
      <c r="AE107" s="593"/>
      <c r="AF107" s="594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606"/>
      <c r="B108" s="606"/>
      <c r="C108" s="606"/>
      <c r="D108" s="606"/>
      <c r="E108" s="606"/>
      <c r="F108" s="606"/>
      <c r="G108" s="606"/>
      <c r="H108" s="606"/>
      <c r="I108" s="606"/>
      <c r="J108" s="606"/>
      <c r="K108" s="606"/>
      <c r="L108" s="606"/>
      <c r="M108" s="606"/>
      <c r="N108" s="606"/>
      <c r="O108" s="606"/>
      <c r="P108" s="606"/>
      <c r="Q108" s="606"/>
      <c r="R108" s="606"/>
      <c r="S108" s="606"/>
      <c r="T108" s="606"/>
      <c r="U108" s="606"/>
      <c r="V108" s="606"/>
      <c r="W108" s="606"/>
      <c r="X108" s="606"/>
      <c r="Y108" s="606"/>
      <c r="Z108" s="606"/>
      <c r="AA108" s="606"/>
      <c r="AB108" s="606"/>
      <c r="AC108" s="606"/>
      <c r="AD108" s="606"/>
      <c r="AE108" s="606"/>
      <c r="AF108" s="606"/>
      <c r="AG108" s="606"/>
      <c r="AH108" s="606"/>
      <c r="AI108" s="606"/>
      <c r="AJ108" s="606"/>
      <c r="AK108" s="606"/>
      <c r="AL108" s="606"/>
      <c r="AM108" s="606"/>
      <c r="AN108" s="606"/>
      <c r="AO108" s="606"/>
      <c r="AP108" s="606"/>
      <c r="AQ108" s="606"/>
      <c r="AR108" s="606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599" t="s">
        <v>359</v>
      </c>
      <c r="AI109" s="599"/>
      <c r="AJ109" s="599"/>
      <c r="AK109" s="599"/>
      <c r="AL109" s="599"/>
      <c r="AM109" s="599"/>
      <c r="AN109" s="599"/>
      <c r="AO109" s="599"/>
      <c r="AP109" s="599"/>
      <c r="AQ109" s="599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597">
        <f>AJ92-Z96-Z98-Z104-Z106</f>
        <v>0</v>
      </c>
      <c r="AK110" s="600"/>
      <c r="AL110" s="600"/>
      <c r="AM110" s="600"/>
      <c r="AN110" s="600"/>
      <c r="AO110" s="600"/>
      <c r="AP110" s="600"/>
      <c r="AQ110" s="601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608" t="s">
        <v>361</v>
      </c>
      <c r="B112" s="608"/>
      <c r="C112" s="608"/>
      <c r="D112" s="608"/>
      <c r="E112" s="608"/>
      <c r="F112" s="608"/>
      <c r="G112" s="608"/>
      <c r="H112" s="608"/>
      <c r="I112" s="608"/>
      <c r="J112" s="621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82"/>
      <c r="AB112" s="582"/>
      <c r="AC112" s="582"/>
      <c r="AD112" s="582"/>
      <c r="AE112" s="582"/>
      <c r="AF112" s="582"/>
      <c r="AG112" s="582"/>
      <c r="AH112" s="582"/>
      <c r="AI112" s="582"/>
      <c r="AJ112" s="582"/>
      <c r="AK112" s="582"/>
      <c r="AL112" s="582"/>
      <c r="AM112" s="582"/>
      <c r="AN112" s="582"/>
      <c r="AO112" s="582"/>
      <c r="AP112" s="582"/>
      <c r="AQ112" s="582"/>
      <c r="AR112" s="582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595">
        <v>38</v>
      </c>
      <c r="X114" s="596"/>
      <c r="Y114" s="216" t="s">
        <v>150</v>
      </c>
      <c r="Z114" s="603"/>
      <c r="AA114" s="603"/>
      <c r="AB114" s="603"/>
      <c r="AC114" s="603"/>
      <c r="AD114" s="603"/>
      <c r="AE114" s="603"/>
      <c r="AF114" s="610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595">
        <v>39</v>
      </c>
      <c r="X116" s="596"/>
      <c r="Y116" s="619">
        <v>0</v>
      </c>
      <c r="Z116" s="566"/>
      <c r="AA116" s="567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595">
        <v>40</v>
      </c>
      <c r="X118" s="596"/>
      <c r="Y118" s="570"/>
      <c r="Z118" s="620"/>
      <c r="AA118" s="571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595">
        <v>41</v>
      </c>
      <c r="X120" s="596"/>
      <c r="Y120" s="570"/>
      <c r="Z120" s="620"/>
      <c r="AA120" s="571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0">
        <v>42</v>
      </c>
      <c r="AI122" s="631" t="s">
        <v>119</v>
      </c>
      <c r="AJ122" s="632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0"/>
      <c r="AI123" s="633"/>
      <c r="AJ123" s="634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65">
        <f>CorporationTax!E33</f>
        <v>2011</v>
      </c>
      <c r="D126" s="622"/>
      <c r="E126" s="623"/>
      <c r="F126" s="623"/>
      <c r="G126" s="623"/>
      <c r="H126" s="624"/>
      <c r="I126" s="199"/>
      <c r="J126" s="199"/>
      <c r="K126" s="199"/>
      <c r="L126" s="215">
        <v>44</v>
      </c>
      <c r="M126" s="216" t="s">
        <v>150</v>
      </c>
      <c r="N126" s="625">
        <f>CorporationTax!F33</f>
        <v>0</v>
      </c>
      <c r="O126" s="626"/>
      <c r="P126" s="626"/>
      <c r="Q126" s="626"/>
      <c r="R126" s="626"/>
      <c r="S126" s="626"/>
      <c r="T126" s="627"/>
      <c r="U126" s="199"/>
      <c r="V126" s="199"/>
      <c r="W126" s="199"/>
      <c r="X126" s="199"/>
      <c r="Y126" s="595">
        <v>45</v>
      </c>
      <c r="Z126" s="414"/>
      <c r="AA126" s="628">
        <f>CorporationTax!G33</f>
        <v>20</v>
      </c>
      <c r="AB126" s="624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29">
        <f>CorporationTax!I33</f>
        <v>0</v>
      </c>
      <c r="AK126" s="626"/>
      <c r="AL126" s="626"/>
      <c r="AM126" s="626"/>
      <c r="AN126" s="626"/>
      <c r="AO126" s="626"/>
      <c r="AP126" s="626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65">
        <f>CorporationTax!E34</f>
        <v>2012</v>
      </c>
      <c r="D128" s="622"/>
      <c r="E128" s="623"/>
      <c r="F128" s="623"/>
      <c r="G128" s="623"/>
      <c r="H128" s="624"/>
      <c r="I128" s="199"/>
      <c r="J128" s="199"/>
      <c r="K128" s="199"/>
      <c r="L128" s="215">
        <v>54</v>
      </c>
      <c r="M128" s="216" t="s">
        <v>150</v>
      </c>
      <c r="N128" s="625">
        <f>CorporationTax!F34</f>
        <v>0</v>
      </c>
      <c r="O128" s="626"/>
      <c r="P128" s="626"/>
      <c r="Q128" s="626"/>
      <c r="R128" s="626"/>
      <c r="S128" s="626"/>
      <c r="T128" s="627"/>
      <c r="U128" s="199"/>
      <c r="V128" s="199"/>
      <c r="W128" s="199"/>
      <c r="X128" s="199"/>
      <c r="Y128" s="595">
        <v>55</v>
      </c>
      <c r="Z128" s="414"/>
      <c r="AA128" s="628">
        <f>CorporationTax!G34</f>
        <v>20</v>
      </c>
      <c r="AB128" s="624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29">
        <f>CorporationTax!I34</f>
        <v>0</v>
      </c>
      <c r="AK128" s="626"/>
      <c r="AL128" s="626"/>
      <c r="AM128" s="626"/>
      <c r="AN128" s="626"/>
      <c r="AO128" s="626"/>
      <c r="AP128" s="626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599" t="s">
        <v>375</v>
      </c>
      <c r="AI130" s="599"/>
      <c r="AJ130" s="599"/>
      <c r="AK130" s="599"/>
      <c r="AL130" s="599"/>
      <c r="AM130" s="599"/>
      <c r="AN130" s="599"/>
      <c r="AO130" s="599"/>
      <c r="AP130" s="599"/>
      <c r="AQ130" s="599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29">
        <f>AJ126+AJ128</f>
        <v>0</v>
      </c>
      <c r="AK131" s="629"/>
      <c r="AL131" s="629"/>
      <c r="AM131" s="629"/>
      <c r="AN131" s="629"/>
      <c r="AO131" s="629"/>
      <c r="AP131" s="629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603"/>
      <c r="Z133" s="603"/>
      <c r="AA133" s="603"/>
      <c r="AB133" s="603"/>
      <c r="AC133" s="603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603"/>
      <c r="Z135" s="603"/>
      <c r="AA135" s="603"/>
      <c r="AB135" s="603"/>
      <c r="AC135" s="603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36" t="str">
        <f>IF(AJ131&gt;0,AJ131*100/AJ110," ")</f>
        <v xml:space="preserve"> </v>
      </c>
      <c r="X137" s="637"/>
      <c r="Y137" s="637"/>
      <c r="Z137" s="637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38"/>
      <c r="X139" s="604"/>
      <c r="Y139" s="604"/>
      <c r="Z139" s="604"/>
      <c r="AA139" s="604"/>
      <c r="AB139" s="604"/>
      <c r="AC139" s="605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603"/>
      <c r="Z141" s="603"/>
      <c r="AA141" s="603"/>
      <c r="AB141" s="603"/>
      <c r="AC141" s="603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603"/>
      <c r="Z143" s="603"/>
      <c r="AA143" s="603"/>
      <c r="AB143" s="603"/>
      <c r="AC143" s="603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599" t="s">
        <v>382</v>
      </c>
      <c r="AI144" s="599"/>
      <c r="AJ144" s="599"/>
      <c r="AK144" s="599"/>
      <c r="AL144" s="599"/>
      <c r="AM144" s="599"/>
      <c r="AN144" s="599"/>
      <c r="AO144" s="599"/>
      <c r="AP144" s="599"/>
      <c r="AQ144" s="599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29">
        <f>AJ131</f>
        <v>0</v>
      </c>
      <c r="AK145" s="626"/>
      <c r="AL145" s="626"/>
      <c r="AM145" s="626"/>
      <c r="AN145" s="626"/>
      <c r="AO145" s="626"/>
      <c r="AP145" s="626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606"/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06"/>
      <c r="AB147" s="606"/>
      <c r="AC147" s="606"/>
      <c r="AD147" s="606"/>
      <c r="AE147" s="606"/>
      <c r="AF147" s="606"/>
      <c r="AG147" s="606"/>
      <c r="AH147" s="606"/>
      <c r="AI147" s="606"/>
      <c r="AJ147" s="606"/>
      <c r="AK147" s="606"/>
      <c r="AL147" s="606"/>
      <c r="AM147" s="606"/>
      <c r="AN147" s="606"/>
      <c r="AO147" s="543" t="s">
        <v>384</v>
      </c>
      <c r="AP147" s="414"/>
      <c r="AQ147" s="414"/>
      <c r="AR147" s="414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595">
        <v>79</v>
      </c>
      <c r="AH149" s="635"/>
      <c r="AI149" s="219" t="s">
        <v>150</v>
      </c>
      <c r="AJ149" s="603"/>
      <c r="AK149" s="603"/>
      <c r="AL149" s="603"/>
      <c r="AM149" s="603"/>
      <c r="AN149" s="603"/>
      <c r="AO149" s="603"/>
      <c r="AP149" s="603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595">
        <v>80</v>
      </c>
      <c r="X151" s="586"/>
      <c r="Y151" s="587"/>
      <c r="Z151" s="588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39"/>
      <c r="X152" s="640"/>
      <c r="Y152" s="641"/>
      <c r="Z152" s="642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29">
        <f>IF(TrialBalance!EH35&gt;0,TrialBalance!EH35,0)</f>
        <v>0</v>
      </c>
      <c r="AK154" s="629"/>
      <c r="AL154" s="629"/>
      <c r="AM154" s="629"/>
      <c r="AN154" s="629"/>
      <c r="AO154" s="629"/>
      <c r="AP154" s="629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603"/>
      <c r="AK156" s="603"/>
      <c r="AL156" s="603"/>
      <c r="AM156" s="603"/>
      <c r="AN156" s="603"/>
      <c r="AO156" s="603"/>
      <c r="AP156" s="603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599" t="s">
        <v>390</v>
      </c>
      <c r="AI158" s="599"/>
      <c r="AJ158" s="599"/>
      <c r="AK158" s="599"/>
      <c r="AL158" s="599"/>
      <c r="AM158" s="599"/>
      <c r="AN158" s="599"/>
      <c r="AO158" s="599"/>
      <c r="AP158" s="599"/>
      <c r="AQ158" s="599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29">
        <f>IF(AJ145&gt;0,AJ145+AJ149-AJ154,0)</f>
        <v>0</v>
      </c>
      <c r="AK159" s="629"/>
      <c r="AL159" s="629"/>
      <c r="AM159" s="629"/>
      <c r="AN159" s="629"/>
      <c r="AO159" s="629"/>
      <c r="AP159" s="629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08" t="s">
        <v>392</v>
      </c>
      <c r="B161" s="608"/>
      <c r="C161" s="608"/>
      <c r="D161" s="608"/>
      <c r="E161" s="608"/>
      <c r="F161" s="608"/>
      <c r="G161" s="608"/>
      <c r="H161" s="608"/>
      <c r="I161" s="608"/>
      <c r="J161" s="608"/>
      <c r="K161" s="606"/>
      <c r="L161" s="606"/>
      <c r="M161" s="606"/>
      <c r="N161" s="606"/>
      <c r="O161" s="606"/>
      <c r="P161" s="606"/>
      <c r="Q161" s="606"/>
      <c r="R161" s="606"/>
      <c r="S161" s="606"/>
      <c r="T161" s="606"/>
      <c r="U161" s="606"/>
      <c r="V161" s="606"/>
      <c r="W161" s="606"/>
      <c r="X161" s="606"/>
      <c r="Y161" s="606"/>
      <c r="Z161" s="606"/>
      <c r="AA161" s="606"/>
      <c r="AB161" s="606"/>
      <c r="AC161" s="606"/>
      <c r="AD161" s="606"/>
      <c r="AE161" s="606"/>
      <c r="AF161" s="606"/>
      <c r="AG161" s="606"/>
      <c r="AH161" s="606"/>
      <c r="AI161" s="606"/>
      <c r="AJ161" s="606"/>
      <c r="AK161" s="606"/>
      <c r="AL161" s="606"/>
      <c r="AM161" s="606"/>
      <c r="AN161" s="606"/>
      <c r="AO161" s="606"/>
      <c r="AP161" s="606"/>
      <c r="AQ161" s="606"/>
      <c r="AR161" s="606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29"/>
      <c r="AK163" s="629"/>
      <c r="AL163" s="629"/>
      <c r="AM163" s="629"/>
      <c r="AN163" s="629"/>
      <c r="AO163" s="629"/>
      <c r="AP163" s="629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47">
        <v>92</v>
      </c>
      <c r="C165" s="647" t="s">
        <v>394</v>
      </c>
      <c r="D165" s="648"/>
      <c r="E165" s="648"/>
      <c r="F165" s="648"/>
      <c r="G165" s="648"/>
      <c r="H165" s="648"/>
      <c r="I165" s="648"/>
      <c r="J165" s="648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599" t="s">
        <v>395</v>
      </c>
      <c r="AI165" s="599"/>
      <c r="AJ165" s="599"/>
      <c r="AK165" s="599"/>
      <c r="AL165" s="599"/>
      <c r="AM165" s="599"/>
      <c r="AN165" s="599"/>
      <c r="AO165" s="599"/>
      <c r="AP165" s="599"/>
      <c r="AQ165" s="599"/>
      <c r="AR165" s="199"/>
    </row>
    <row r="166" spans="1:44" s="42" customFormat="1" ht="15" customHeight="1" x14ac:dyDescent="0.25">
      <c r="A166" s="199"/>
      <c r="B166" s="648"/>
      <c r="C166" s="648"/>
      <c r="D166" s="648"/>
      <c r="E166" s="648"/>
      <c r="F166" s="648"/>
      <c r="G166" s="648"/>
      <c r="H166" s="648"/>
      <c r="I166" s="648"/>
      <c r="J166" s="648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29">
        <f>IF(AJ159&gt;0,AJ159-AJ163,0)</f>
        <v>0</v>
      </c>
      <c r="AK166" s="629"/>
      <c r="AL166" s="629"/>
      <c r="AM166" s="629"/>
      <c r="AN166" s="629"/>
      <c r="AO166" s="629"/>
      <c r="AP166" s="629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599" t="s">
        <v>397</v>
      </c>
      <c r="AI168" s="599"/>
      <c r="AJ168" s="599"/>
      <c r="AK168" s="599"/>
      <c r="AL168" s="599"/>
      <c r="AM168" s="599"/>
      <c r="AN168" s="599"/>
      <c r="AO168" s="599"/>
      <c r="AP168" s="599"/>
      <c r="AQ168" s="599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29" t="str">
        <f>IF(AJ163&gt;0,AJ163-AJ159," ")</f>
        <v xml:space="preserve"> </v>
      </c>
      <c r="AK169" s="629"/>
      <c r="AL169" s="629"/>
      <c r="AM169" s="629"/>
      <c r="AN169" s="629"/>
      <c r="AO169" s="629"/>
      <c r="AP169" s="629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46" t="s">
        <v>398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8" t="s">
        <v>399</v>
      </c>
      <c r="B172" s="608"/>
      <c r="C172" s="608"/>
      <c r="D172" s="608"/>
      <c r="E172" s="608"/>
      <c r="F172" s="608"/>
      <c r="G172" s="608"/>
      <c r="H172" s="608"/>
      <c r="I172" s="608"/>
      <c r="J172" s="608"/>
      <c r="K172" s="608"/>
      <c r="L172" s="608"/>
      <c r="M172" s="608"/>
      <c r="N172" s="608"/>
      <c r="O172" s="608"/>
      <c r="P172" s="608"/>
      <c r="Q172" s="608"/>
      <c r="R172" s="608"/>
      <c r="S172" s="608"/>
      <c r="T172" s="608"/>
      <c r="U172" s="608"/>
      <c r="V172" s="608"/>
      <c r="W172" s="608"/>
      <c r="X172" s="608"/>
      <c r="Y172" s="608"/>
      <c r="Z172" s="608"/>
      <c r="AA172" s="608"/>
      <c r="AB172" s="608"/>
      <c r="AC172" s="608"/>
      <c r="AD172" s="608"/>
      <c r="AE172" s="608"/>
      <c r="AF172" s="608"/>
      <c r="AG172" s="618"/>
      <c r="AH172" s="618"/>
      <c r="AI172" s="618"/>
      <c r="AJ172" s="618"/>
      <c r="AK172" s="618"/>
      <c r="AL172" s="618"/>
      <c r="AM172" s="618"/>
      <c r="AN172" s="618"/>
      <c r="AO172" s="618"/>
      <c r="AP172" s="618"/>
      <c r="AQ172" s="618"/>
      <c r="AR172" s="618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57" t="s">
        <v>402</v>
      </c>
      <c r="C175" s="557"/>
      <c r="D175" s="557"/>
      <c r="E175" s="557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0">
        <v>105</v>
      </c>
      <c r="X175" s="630"/>
      <c r="Y175" s="630"/>
      <c r="Z175" s="237" t="s">
        <v>150</v>
      </c>
      <c r="AA175" s="626"/>
      <c r="AB175" s="626"/>
      <c r="AC175" s="626"/>
      <c r="AD175" s="626"/>
      <c r="AE175" s="626"/>
      <c r="AF175" s="627"/>
      <c r="AG175" s="199"/>
      <c r="AH175" s="199"/>
      <c r="AI175" s="630">
        <v>106</v>
      </c>
      <c r="AJ175" s="630"/>
      <c r="AK175" s="237" t="s">
        <v>150</v>
      </c>
      <c r="AL175" s="643"/>
      <c r="AM175" s="643"/>
      <c r="AN175" s="643"/>
      <c r="AO175" s="643"/>
      <c r="AP175" s="643"/>
      <c r="AQ175" s="644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57" t="s">
        <v>404</v>
      </c>
      <c r="C177" s="557"/>
      <c r="D177" s="557"/>
      <c r="E177" s="557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0">
        <v>107</v>
      </c>
      <c r="X177" s="630"/>
      <c r="Y177" s="630"/>
      <c r="Z177" s="237" t="s">
        <v>150</v>
      </c>
      <c r="AA177" s="625" t="str">
        <f>IF((CorporationTax!H15+CorporationTax!H17)&gt;0,CorporationTax!H15+CorporationTax!H17," ")</f>
        <v xml:space="preserve"> </v>
      </c>
      <c r="AB177" s="625"/>
      <c r="AC177" s="625"/>
      <c r="AD177" s="625"/>
      <c r="AE177" s="625"/>
      <c r="AF177" s="645"/>
      <c r="AG177" s="199"/>
      <c r="AH177" s="199"/>
      <c r="AI177" s="630">
        <v>108</v>
      </c>
      <c r="AJ177" s="630"/>
      <c r="AK177" s="237" t="s">
        <v>150</v>
      </c>
      <c r="AL177" s="625" t="str">
        <f>IF(CorporationTax!H18&lt;&gt;0,CorporationTax!H18," ")</f>
        <v xml:space="preserve"> </v>
      </c>
      <c r="AM177" s="625"/>
      <c r="AN177" s="625"/>
      <c r="AO177" s="625"/>
      <c r="AP177" s="625"/>
      <c r="AQ177" s="645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57" t="s">
        <v>406</v>
      </c>
      <c r="C179" s="557"/>
      <c r="D179" s="557"/>
      <c r="E179" s="557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0">
        <v>109</v>
      </c>
      <c r="X179" s="630"/>
      <c r="Y179" s="630"/>
      <c r="Z179" s="237" t="s">
        <v>150</v>
      </c>
      <c r="AA179" s="625" t="str">
        <f>IF(CorporationTax!H16&gt;0,CorporationTax!H16," ")</f>
        <v xml:space="preserve"> </v>
      </c>
      <c r="AB179" s="625"/>
      <c r="AC179" s="625"/>
      <c r="AD179" s="625"/>
      <c r="AE179" s="625"/>
      <c r="AF179" s="645"/>
      <c r="AG179" s="199"/>
      <c r="AH179" s="199"/>
      <c r="AI179" s="630">
        <v>110</v>
      </c>
      <c r="AJ179" s="630"/>
      <c r="AK179" s="237" t="s">
        <v>150</v>
      </c>
      <c r="AL179" s="643"/>
      <c r="AM179" s="643"/>
      <c r="AN179" s="643"/>
      <c r="AO179" s="643"/>
      <c r="AP179" s="643"/>
      <c r="AQ179" s="644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57" t="s">
        <v>408</v>
      </c>
      <c r="C181" s="557"/>
      <c r="D181" s="557"/>
      <c r="E181" s="557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0">
        <v>111</v>
      </c>
      <c r="X181" s="630"/>
      <c r="Y181" s="630"/>
      <c r="Z181" s="237" t="s">
        <v>150</v>
      </c>
      <c r="AA181" s="626"/>
      <c r="AB181" s="626"/>
      <c r="AC181" s="626"/>
      <c r="AD181" s="626"/>
      <c r="AE181" s="626"/>
      <c r="AF181" s="627"/>
      <c r="AG181" s="199"/>
      <c r="AH181" s="199"/>
      <c r="AI181" s="630">
        <v>112</v>
      </c>
      <c r="AJ181" s="630"/>
      <c r="AK181" s="237" t="s">
        <v>150</v>
      </c>
      <c r="AL181" s="643"/>
      <c r="AM181" s="643"/>
      <c r="AN181" s="643"/>
      <c r="AO181" s="643"/>
      <c r="AP181" s="643"/>
      <c r="AQ181" s="644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57" t="s">
        <v>410</v>
      </c>
      <c r="C183" s="557"/>
      <c r="D183" s="557"/>
      <c r="E183" s="557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0">
        <v>113</v>
      </c>
      <c r="X183" s="630"/>
      <c r="Y183" s="630"/>
      <c r="Z183" s="237" t="s">
        <v>150</v>
      </c>
      <c r="AA183" s="626"/>
      <c r="AB183" s="626"/>
      <c r="AC183" s="626"/>
      <c r="AD183" s="626"/>
      <c r="AE183" s="626"/>
      <c r="AF183" s="627"/>
      <c r="AG183" s="199"/>
      <c r="AH183" s="199"/>
      <c r="AI183" s="630">
        <v>114</v>
      </c>
      <c r="AJ183" s="630"/>
      <c r="AK183" s="237" t="s">
        <v>150</v>
      </c>
      <c r="AL183" s="643"/>
      <c r="AM183" s="643"/>
      <c r="AN183" s="643"/>
      <c r="AO183" s="643"/>
      <c r="AP183" s="643"/>
      <c r="AQ183" s="644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08" t="s">
        <v>412</v>
      </c>
      <c r="B185" s="608"/>
      <c r="C185" s="608"/>
      <c r="D185" s="608"/>
      <c r="E185" s="608"/>
      <c r="F185" s="608"/>
      <c r="G185" s="608"/>
      <c r="H185" s="608"/>
      <c r="I185" s="608"/>
      <c r="J185" s="608"/>
      <c r="K185" s="608"/>
      <c r="L185" s="608"/>
      <c r="M185" s="608"/>
      <c r="N185" s="608"/>
      <c r="O185" s="608"/>
      <c r="P185" s="608"/>
      <c r="Q185" s="608"/>
      <c r="R185" s="608"/>
      <c r="S185" s="608"/>
      <c r="T185" s="608"/>
      <c r="U185" s="608"/>
      <c r="V185" s="608"/>
      <c r="W185" s="608"/>
      <c r="X185" s="608"/>
      <c r="Y185" s="608"/>
      <c r="Z185" s="608"/>
      <c r="AA185" s="608"/>
      <c r="AB185" s="608"/>
      <c r="AC185" s="608"/>
      <c r="AD185" s="608"/>
      <c r="AE185" s="608"/>
      <c r="AF185" s="608"/>
      <c r="AG185" s="583"/>
      <c r="AH185" s="583"/>
      <c r="AI185" s="583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557" t="s">
        <v>413</v>
      </c>
      <c r="C187" s="557"/>
      <c r="D187" s="557"/>
      <c r="E187" s="557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0">
        <v>115</v>
      </c>
      <c r="X187" s="630"/>
      <c r="Y187" s="630"/>
      <c r="Z187" s="237" t="s">
        <v>150</v>
      </c>
      <c r="AA187" s="603"/>
      <c r="AB187" s="603"/>
      <c r="AC187" s="603"/>
      <c r="AD187" s="603"/>
      <c r="AE187" s="603"/>
      <c r="AF187" s="610"/>
      <c r="AG187" s="199"/>
      <c r="AH187" s="199"/>
      <c r="AI187" s="630">
        <v>116</v>
      </c>
      <c r="AJ187" s="630"/>
      <c r="AK187" s="237" t="s">
        <v>150</v>
      </c>
      <c r="AL187" s="603"/>
      <c r="AM187" s="603"/>
      <c r="AN187" s="603"/>
      <c r="AO187" s="603"/>
      <c r="AP187" s="603"/>
      <c r="AQ187" s="610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52">
        <v>117</v>
      </c>
      <c r="C189" s="652"/>
      <c r="D189" s="652"/>
      <c r="E189" s="652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0">
        <v>117</v>
      </c>
      <c r="X189" s="630"/>
      <c r="Y189" s="630"/>
      <c r="Z189" s="613"/>
      <c r="AA189" s="617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0"/>
      <c r="X190" s="630"/>
      <c r="Y190" s="630"/>
      <c r="Z190" s="650"/>
      <c r="AA190" s="651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608" t="s">
        <v>417</v>
      </c>
      <c r="B192" s="608"/>
      <c r="C192" s="608"/>
      <c r="D192" s="608"/>
      <c r="E192" s="608"/>
      <c r="F192" s="608"/>
      <c r="G192" s="608"/>
      <c r="H192" s="608"/>
      <c r="I192" s="621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582"/>
      <c r="AC192" s="582"/>
      <c r="AD192" s="582"/>
      <c r="AE192" s="582"/>
      <c r="AF192" s="582"/>
      <c r="AG192" s="582"/>
      <c r="AH192" s="582"/>
      <c r="AI192" s="582"/>
      <c r="AJ192" s="582"/>
      <c r="AK192" s="582"/>
      <c r="AL192" s="582"/>
      <c r="AM192" s="582"/>
      <c r="AN192" s="582"/>
      <c r="AO192" s="582"/>
      <c r="AP192" s="582"/>
      <c r="AQ192" s="582"/>
      <c r="AR192" s="582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2">
        <v>118</v>
      </c>
      <c r="C194" s="652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0">
        <v>118</v>
      </c>
      <c r="AJ194" s="630"/>
      <c r="AK194" s="237" t="s">
        <v>150</v>
      </c>
      <c r="AL194" s="625" t="str">
        <f>IF(CorporationTax!F79&gt;0,CorporationTax!F79," ")</f>
        <v xml:space="preserve"> </v>
      </c>
      <c r="AM194" s="625"/>
      <c r="AN194" s="625"/>
      <c r="AO194" s="625"/>
      <c r="AP194" s="625"/>
      <c r="AQ194" s="645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49">
        <v>119</v>
      </c>
      <c r="C196" s="649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0">
        <v>119</v>
      </c>
      <c r="X196" s="630"/>
      <c r="Y196" s="630"/>
      <c r="Z196" s="613"/>
      <c r="AA196" s="617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49"/>
      <c r="C197" s="649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0"/>
      <c r="X197" s="630"/>
      <c r="Y197" s="630"/>
      <c r="Z197" s="650"/>
      <c r="AA197" s="651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52">
        <v>120</v>
      </c>
      <c r="C199" s="652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0">
        <v>120</v>
      </c>
      <c r="AJ199" s="630"/>
      <c r="AK199" s="237" t="s">
        <v>150</v>
      </c>
      <c r="AL199" s="603"/>
      <c r="AM199" s="603"/>
      <c r="AN199" s="603"/>
      <c r="AO199" s="603"/>
      <c r="AP199" s="603"/>
      <c r="AQ199" s="610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52">
        <v>121</v>
      </c>
      <c r="C201" s="652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0">
        <v>121</v>
      </c>
      <c r="AJ201" s="630"/>
      <c r="AK201" s="237" t="s">
        <v>150</v>
      </c>
      <c r="AL201" s="603"/>
      <c r="AM201" s="603"/>
      <c r="AN201" s="603"/>
      <c r="AO201" s="603"/>
      <c r="AP201" s="603"/>
      <c r="AQ201" s="610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46" t="s">
        <v>423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52">
        <v>122</v>
      </c>
      <c r="C205" s="652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54" t="s">
        <v>425</v>
      </c>
      <c r="N205" s="655"/>
      <c r="O205" s="655"/>
      <c r="P205" s="655"/>
      <c r="Q205" s="655"/>
      <c r="R205" s="655"/>
      <c r="S205" s="655"/>
      <c r="T205" s="655"/>
      <c r="U205" s="655"/>
      <c r="V205" s="655"/>
      <c r="W205" s="612"/>
      <c r="X205" s="612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56" t="s">
        <v>427</v>
      </c>
      <c r="AJ205" s="656"/>
      <c r="AK205" s="656"/>
      <c r="AL205" s="656"/>
      <c r="AM205" s="656"/>
      <c r="AN205" s="656"/>
      <c r="AO205" s="656"/>
      <c r="AP205" s="655"/>
      <c r="AQ205" s="655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0">
        <v>122</v>
      </c>
      <c r="N206" s="630"/>
      <c r="O206" s="653"/>
      <c r="P206" s="237" t="s">
        <v>150</v>
      </c>
      <c r="Q206" s="625" t="str">
        <f>IF(Z72&gt;0,Z72," ")</f>
        <v xml:space="preserve"> </v>
      </c>
      <c r="R206" s="625"/>
      <c r="S206" s="625"/>
      <c r="T206" s="625"/>
      <c r="U206" s="625"/>
      <c r="V206" s="625"/>
      <c r="W206" s="625"/>
      <c r="X206" s="645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630">
        <v>124</v>
      </c>
      <c r="AJ206" s="653"/>
      <c r="AK206" s="237" t="s">
        <v>150</v>
      </c>
      <c r="AL206" s="603"/>
      <c r="AM206" s="603"/>
      <c r="AN206" s="603"/>
      <c r="AO206" s="603"/>
      <c r="AP206" s="604"/>
      <c r="AQ206" s="605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52">
        <v>125</v>
      </c>
      <c r="C208" s="652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54" t="s">
        <v>430</v>
      </c>
      <c r="N208" s="655"/>
      <c r="O208" s="655"/>
      <c r="P208" s="655"/>
      <c r="Q208" s="655"/>
      <c r="R208" s="655"/>
      <c r="S208" s="655"/>
      <c r="T208" s="655"/>
      <c r="U208" s="655"/>
      <c r="V208" s="655"/>
      <c r="W208" s="612"/>
      <c r="X208" s="612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56" t="s">
        <v>432</v>
      </c>
      <c r="AJ208" s="656"/>
      <c r="AK208" s="656"/>
      <c r="AL208" s="656"/>
      <c r="AM208" s="656"/>
      <c r="AN208" s="656"/>
      <c r="AO208" s="656"/>
      <c r="AP208" s="655"/>
      <c r="AQ208" s="655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630">
        <v>125</v>
      </c>
      <c r="N209" s="630"/>
      <c r="O209" s="653"/>
      <c r="P209" s="237" t="s">
        <v>150</v>
      </c>
      <c r="Q209" s="603"/>
      <c r="R209" s="657"/>
      <c r="S209" s="657"/>
      <c r="T209" s="657"/>
      <c r="U209" s="657"/>
      <c r="V209" s="657"/>
      <c r="W209" s="657"/>
      <c r="X209" s="658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0">
        <v>127</v>
      </c>
      <c r="AJ209" s="653"/>
      <c r="AK209" s="237" t="s">
        <v>150</v>
      </c>
      <c r="AL209" s="603"/>
      <c r="AM209" s="603"/>
      <c r="AN209" s="603"/>
      <c r="AO209" s="603"/>
      <c r="AP209" s="604"/>
      <c r="AQ209" s="605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52">
        <v>129</v>
      </c>
      <c r="C212" s="652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54" t="s">
        <v>436</v>
      </c>
      <c r="N212" s="655"/>
      <c r="O212" s="655"/>
      <c r="P212" s="655"/>
      <c r="Q212" s="655"/>
      <c r="R212" s="655"/>
      <c r="S212" s="655"/>
      <c r="T212" s="655"/>
      <c r="U212" s="655"/>
      <c r="V212" s="655"/>
      <c r="W212" s="612"/>
      <c r="X212" s="612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56" t="s">
        <v>438</v>
      </c>
      <c r="AJ212" s="656"/>
      <c r="AK212" s="656"/>
      <c r="AL212" s="656"/>
      <c r="AM212" s="656"/>
      <c r="AN212" s="656"/>
      <c r="AO212" s="656"/>
      <c r="AP212" s="655"/>
      <c r="AQ212" s="655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630">
        <v>129</v>
      </c>
      <c r="N213" s="630"/>
      <c r="O213" s="653"/>
      <c r="P213" s="237" t="s">
        <v>150</v>
      </c>
      <c r="Q213" s="603"/>
      <c r="R213" s="657"/>
      <c r="S213" s="657"/>
      <c r="T213" s="657"/>
      <c r="U213" s="657"/>
      <c r="V213" s="657"/>
      <c r="W213" s="657"/>
      <c r="X213" s="658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0">
        <v>130</v>
      </c>
      <c r="AJ213" s="653"/>
      <c r="AK213" s="237" t="s">
        <v>150</v>
      </c>
      <c r="AL213" s="603"/>
      <c r="AM213" s="603"/>
      <c r="AN213" s="603"/>
      <c r="AO213" s="603"/>
      <c r="AP213" s="604"/>
      <c r="AQ213" s="605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52">
        <v>131</v>
      </c>
      <c r="C215" s="652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54" t="s">
        <v>441</v>
      </c>
      <c r="N215" s="655"/>
      <c r="O215" s="655"/>
      <c r="P215" s="655"/>
      <c r="Q215" s="655"/>
      <c r="R215" s="655"/>
      <c r="S215" s="655"/>
      <c r="T215" s="655"/>
      <c r="U215" s="655"/>
      <c r="V215" s="655"/>
      <c r="W215" s="612"/>
      <c r="X215" s="612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56" t="s">
        <v>443</v>
      </c>
      <c r="AJ215" s="656"/>
      <c r="AK215" s="656"/>
      <c r="AL215" s="656"/>
      <c r="AM215" s="656"/>
      <c r="AN215" s="656"/>
      <c r="AO215" s="656"/>
      <c r="AP215" s="655"/>
      <c r="AQ215" s="655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0">
        <v>131</v>
      </c>
      <c r="N216" s="630"/>
      <c r="O216" s="653"/>
      <c r="P216" s="237" t="s">
        <v>150</v>
      </c>
      <c r="Q216" s="603"/>
      <c r="R216" s="657"/>
      <c r="S216" s="657"/>
      <c r="T216" s="657"/>
      <c r="U216" s="657"/>
      <c r="V216" s="657"/>
      <c r="W216" s="657"/>
      <c r="X216" s="658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630">
        <v>136</v>
      </c>
      <c r="AJ216" s="653"/>
      <c r="AK216" s="237" t="s">
        <v>150</v>
      </c>
      <c r="AL216" s="603"/>
      <c r="AM216" s="603"/>
      <c r="AN216" s="603"/>
      <c r="AO216" s="603"/>
      <c r="AP216" s="604"/>
      <c r="AQ216" s="605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664" t="s">
        <v>445</v>
      </c>
      <c r="B218" s="664"/>
      <c r="C218" s="664"/>
      <c r="D218" s="606"/>
      <c r="E218" s="665"/>
      <c r="F218" s="665"/>
      <c r="G218" s="665"/>
      <c r="H218" s="665"/>
      <c r="I218" s="665"/>
      <c r="J218" s="665"/>
      <c r="K218" s="665"/>
      <c r="L218" s="665"/>
      <c r="M218" s="665"/>
      <c r="N218" s="665"/>
      <c r="O218" s="665"/>
      <c r="P218" s="665"/>
      <c r="Q218" s="665"/>
      <c r="R218" s="665"/>
      <c r="S218" s="665"/>
      <c r="T218" s="665"/>
      <c r="U218" s="665"/>
      <c r="V218" s="665"/>
      <c r="W218" s="665"/>
      <c r="X218" s="665"/>
      <c r="Y218" s="665"/>
      <c r="Z218" s="665"/>
      <c r="AA218" s="665"/>
      <c r="AB218" s="665"/>
      <c r="AC218" s="665"/>
      <c r="AD218" s="665"/>
      <c r="AE218" s="665"/>
      <c r="AF218" s="665"/>
      <c r="AG218" s="665"/>
      <c r="AH218" s="665"/>
      <c r="AI218" s="665"/>
      <c r="AJ218" s="665"/>
      <c r="AK218" s="665"/>
      <c r="AL218" s="665"/>
      <c r="AM218" s="665"/>
      <c r="AN218" s="665"/>
      <c r="AO218" s="665"/>
      <c r="AP218" s="665"/>
      <c r="AQ218" s="665"/>
      <c r="AR218" s="665"/>
    </row>
    <row r="219" spans="1:44" s="42" customFormat="1" ht="20.100000000000001" customHeight="1" x14ac:dyDescent="0.2">
      <c r="A219" s="578" t="s">
        <v>446</v>
      </c>
      <c r="B219" s="578"/>
      <c r="C219" s="578"/>
      <c r="D219" s="578"/>
      <c r="E219" s="578"/>
      <c r="F219" s="578"/>
      <c r="G219" s="578"/>
      <c r="H219" s="578"/>
      <c r="I219" s="578"/>
      <c r="J219" s="578"/>
      <c r="K219" s="578"/>
      <c r="L219" s="578"/>
      <c r="M219" s="578"/>
      <c r="N219" s="578"/>
      <c r="O219" s="578"/>
      <c r="P219" s="578"/>
      <c r="Q219" s="578"/>
      <c r="R219" s="578"/>
      <c r="S219" s="578"/>
      <c r="T219" s="578"/>
      <c r="U219" s="578"/>
      <c r="V219" s="578"/>
      <c r="W219" s="578"/>
      <c r="X219" s="578"/>
      <c r="Y219" s="578"/>
      <c r="Z219" s="578"/>
      <c r="AA219" s="578"/>
      <c r="AB219" s="578"/>
      <c r="AC219" s="578"/>
      <c r="AD219" s="578"/>
      <c r="AE219" s="578"/>
      <c r="AF219" s="578"/>
      <c r="AG219" s="578"/>
      <c r="AH219" s="578"/>
      <c r="AI219" s="578"/>
      <c r="AJ219" s="578"/>
      <c r="AK219" s="578"/>
      <c r="AL219" s="578"/>
      <c r="AM219" s="578"/>
      <c r="AN219" s="578"/>
      <c r="AO219" s="578"/>
      <c r="AP219" s="578"/>
      <c r="AQ219" s="578"/>
      <c r="AR219" s="578"/>
    </row>
    <row r="220" spans="1:44" s="42" customFormat="1" ht="18" customHeight="1" x14ac:dyDescent="0.2">
      <c r="A220" s="659" t="s">
        <v>447</v>
      </c>
      <c r="B220" s="659"/>
      <c r="C220" s="659"/>
      <c r="D220" s="659"/>
      <c r="E220" s="659"/>
      <c r="F220" s="659"/>
      <c r="G220" s="659"/>
      <c r="H220" s="659"/>
      <c r="I220" s="659"/>
      <c r="J220" s="660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582"/>
      <c r="AC220" s="582"/>
      <c r="AD220" s="582"/>
      <c r="AE220" s="582"/>
      <c r="AF220" s="582"/>
      <c r="AG220" s="582"/>
      <c r="AH220" s="582"/>
      <c r="AI220" s="582"/>
      <c r="AJ220" s="582"/>
      <c r="AK220" s="582"/>
      <c r="AL220" s="582"/>
      <c r="AM220" s="582"/>
      <c r="AN220" s="582"/>
      <c r="AO220" s="582"/>
      <c r="AP220" s="582"/>
      <c r="AQ220" s="582"/>
      <c r="AR220" s="582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0">
        <v>139</v>
      </c>
      <c r="M224" s="630"/>
      <c r="N224" s="661"/>
      <c r="O224" s="662"/>
      <c r="P224" s="663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630">
        <v>140</v>
      </c>
      <c r="AB224" s="630"/>
      <c r="AC224" s="237" t="s">
        <v>150</v>
      </c>
      <c r="AD224" s="603"/>
      <c r="AE224" s="657"/>
      <c r="AF224" s="657"/>
      <c r="AG224" s="657"/>
      <c r="AH224" s="658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08" t="s">
        <v>453</v>
      </c>
      <c r="B226" s="608"/>
      <c r="C226" s="608"/>
      <c r="D226" s="608"/>
      <c r="E226" s="608"/>
      <c r="F226" s="608"/>
      <c r="G226" s="608"/>
      <c r="H226" s="608"/>
      <c r="I226" s="608"/>
      <c r="J226" s="608"/>
      <c r="K226" s="608"/>
      <c r="L226" s="608"/>
      <c r="M226" s="608"/>
      <c r="N226" s="608"/>
      <c r="O226" s="608"/>
      <c r="P226" s="608"/>
      <c r="Q226" s="608"/>
      <c r="R226" s="608"/>
      <c r="S226" s="608"/>
      <c r="T226" s="608"/>
      <c r="U226" s="608"/>
      <c r="V226" s="608"/>
      <c r="W226" s="608"/>
      <c r="X226" s="608"/>
      <c r="Y226" s="608"/>
      <c r="Z226" s="608"/>
      <c r="AA226" s="608"/>
      <c r="AB226" s="618"/>
      <c r="AC226" s="618"/>
      <c r="AD226" s="618"/>
      <c r="AE226" s="618"/>
      <c r="AF226" s="618"/>
      <c r="AG226" s="618"/>
      <c r="AH226" s="618"/>
      <c r="AI226" s="618"/>
      <c r="AJ226" s="618"/>
      <c r="AK226" s="618"/>
      <c r="AL226" s="618"/>
      <c r="AM226" s="618"/>
      <c r="AN226" s="618"/>
      <c r="AO226" s="618"/>
      <c r="AP226" s="618"/>
      <c r="AQ226" s="618"/>
      <c r="AR226" s="618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666">
        <v>149</v>
      </c>
      <c r="C230" s="667"/>
      <c r="D230" s="668"/>
      <c r="E230" s="657"/>
      <c r="F230" s="657"/>
      <c r="G230" s="657"/>
      <c r="H230" s="657"/>
      <c r="I230" s="657"/>
      <c r="J230" s="657"/>
      <c r="K230" s="657"/>
      <c r="L230" s="657"/>
      <c r="M230" s="657"/>
      <c r="N230" s="657"/>
      <c r="O230" s="657"/>
      <c r="P230" s="657"/>
      <c r="Q230" s="657"/>
      <c r="R230" s="657"/>
      <c r="S230" s="657"/>
      <c r="T230" s="657"/>
      <c r="U230" s="657"/>
      <c r="V230" s="657"/>
      <c r="W230" s="657"/>
      <c r="X230" s="657"/>
      <c r="Y230" s="657"/>
      <c r="Z230" s="657"/>
      <c r="AA230" s="657"/>
      <c r="AB230" s="657"/>
      <c r="AC230" s="657"/>
      <c r="AD230" s="657"/>
      <c r="AE230" s="604"/>
      <c r="AF230" s="605"/>
      <c r="AG230" s="199"/>
      <c r="AH230" s="199"/>
      <c r="AI230" s="199"/>
      <c r="AJ230" s="669">
        <v>150</v>
      </c>
      <c r="AK230" s="670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669">
        <v>151</v>
      </c>
      <c r="C233" s="670"/>
      <c r="D233" s="671"/>
      <c r="E233" s="247"/>
      <c r="F233" s="247"/>
      <c r="G233" s="672"/>
      <c r="H233" s="673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0">
        <v>152</v>
      </c>
      <c r="V233" s="630"/>
      <c r="W233" s="638"/>
      <c r="X233" s="604"/>
      <c r="Y233" s="604"/>
      <c r="Z233" s="604"/>
      <c r="AA233" s="604"/>
      <c r="AB233" s="604"/>
      <c r="AC233" s="604"/>
      <c r="AD233" s="604"/>
      <c r="AE233" s="604"/>
      <c r="AF233" s="604"/>
      <c r="AG233" s="604"/>
      <c r="AH233" s="604"/>
      <c r="AI233" s="604"/>
      <c r="AJ233" s="604"/>
      <c r="AK233" s="604"/>
      <c r="AL233" s="604"/>
      <c r="AM233" s="604"/>
      <c r="AN233" s="604"/>
      <c r="AO233" s="604"/>
      <c r="AP233" s="604"/>
      <c r="AQ233" s="604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669">
        <v>153</v>
      </c>
      <c r="C236" s="670"/>
      <c r="D236" s="671"/>
      <c r="E236" s="247"/>
      <c r="F236" s="247"/>
      <c r="G236" s="672"/>
      <c r="H236" s="673"/>
      <c r="I236" s="247"/>
      <c r="J236" s="247"/>
      <c r="K236" s="247"/>
      <c r="L236" s="247"/>
      <c r="M236" s="247"/>
      <c r="N236" s="674"/>
      <c r="O236" s="674"/>
      <c r="P236" s="247"/>
      <c r="Q236" s="674"/>
      <c r="R236" s="674"/>
      <c r="S236" s="247"/>
      <c r="T236" s="247"/>
      <c r="U236" s="247"/>
      <c r="V236" s="247"/>
      <c r="W236" s="247"/>
      <c r="X236" s="674"/>
      <c r="Y236" s="674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608" t="s">
        <v>461</v>
      </c>
      <c r="B238" s="608"/>
      <c r="C238" s="608"/>
      <c r="D238" s="608"/>
      <c r="E238" s="608"/>
      <c r="F238" s="608"/>
      <c r="G238" s="608"/>
      <c r="H238" s="608"/>
      <c r="I238" s="608"/>
      <c r="J238" s="608"/>
      <c r="K238" s="608"/>
      <c r="L238" s="608"/>
      <c r="M238" s="608"/>
      <c r="N238" s="608"/>
      <c r="O238" s="608"/>
      <c r="P238" s="608"/>
      <c r="Q238" s="608"/>
      <c r="R238" s="608"/>
      <c r="S238" s="608"/>
      <c r="T238" s="608"/>
      <c r="U238" s="608"/>
      <c r="V238" s="621"/>
      <c r="W238" s="582"/>
      <c r="X238" s="582"/>
      <c r="Y238" s="582"/>
      <c r="Z238" s="582"/>
      <c r="AA238" s="582"/>
      <c r="AB238" s="582"/>
      <c r="AC238" s="582"/>
      <c r="AD238" s="582"/>
      <c r="AE238" s="582"/>
      <c r="AF238" s="582"/>
      <c r="AG238" s="582"/>
      <c r="AH238" s="582"/>
      <c r="AI238" s="582"/>
      <c r="AJ238" s="582"/>
      <c r="AK238" s="582"/>
      <c r="AL238" s="582"/>
      <c r="AM238" s="582"/>
      <c r="AN238" s="582"/>
      <c r="AO238" s="582"/>
      <c r="AP238" s="582"/>
      <c r="AQ238" s="582"/>
      <c r="AR238" s="582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666">
        <v>154</v>
      </c>
      <c r="C241" s="675"/>
      <c r="D241" s="638"/>
      <c r="E241" s="657"/>
      <c r="F241" s="657"/>
      <c r="G241" s="657"/>
      <c r="H241" s="657"/>
      <c r="I241" s="657"/>
      <c r="J241" s="657"/>
      <c r="K241" s="657"/>
      <c r="L241" s="657"/>
      <c r="M241" s="657"/>
      <c r="N241" s="657"/>
      <c r="O241" s="657"/>
      <c r="P241" s="657"/>
      <c r="Q241" s="657"/>
      <c r="R241" s="657"/>
      <c r="S241" s="657"/>
      <c r="T241" s="657"/>
      <c r="U241" s="657"/>
      <c r="V241" s="657"/>
      <c r="W241" s="657"/>
      <c r="X241" s="657"/>
      <c r="Y241" s="657"/>
      <c r="Z241" s="657"/>
      <c r="AA241" s="657"/>
      <c r="AB241" s="657"/>
      <c r="AC241" s="657"/>
      <c r="AD241" s="657"/>
      <c r="AE241" s="604"/>
      <c r="AF241" s="605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666">
        <v>155</v>
      </c>
      <c r="C244" s="675"/>
      <c r="D244" s="638"/>
      <c r="E244" s="657"/>
      <c r="F244" s="657"/>
      <c r="G244" s="657"/>
      <c r="H244" s="657"/>
      <c r="I244" s="657"/>
      <c r="J244" s="657"/>
      <c r="K244" s="657"/>
      <c r="L244" s="657"/>
      <c r="M244" s="657"/>
      <c r="N244" s="657"/>
      <c r="O244" s="657"/>
      <c r="P244" s="657"/>
      <c r="Q244" s="657"/>
      <c r="R244" s="657"/>
      <c r="S244" s="657"/>
      <c r="T244" s="657"/>
      <c r="U244" s="657"/>
      <c r="V244" s="657"/>
      <c r="W244" s="657"/>
      <c r="X244" s="657"/>
      <c r="Y244" s="657"/>
      <c r="Z244" s="657"/>
      <c r="AA244" s="657"/>
      <c r="AB244" s="657"/>
      <c r="AC244" s="657"/>
      <c r="AD244" s="657"/>
      <c r="AE244" s="604"/>
      <c r="AF244" s="605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669">
        <v>156</v>
      </c>
      <c r="C246" s="670"/>
      <c r="D246" s="638"/>
      <c r="E246" s="657"/>
      <c r="F246" s="657"/>
      <c r="G246" s="657"/>
      <c r="H246" s="657"/>
      <c r="I246" s="657"/>
      <c r="J246" s="657"/>
      <c r="K246" s="657"/>
      <c r="L246" s="657"/>
      <c r="M246" s="657"/>
      <c r="N246" s="657"/>
      <c r="O246" s="657"/>
      <c r="P246" s="657"/>
      <c r="Q246" s="657"/>
      <c r="R246" s="657"/>
      <c r="S246" s="657"/>
      <c r="T246" s="657"/>
      <c r="U246" s="657"/>
      <c r="V246" s="657"/>
      <c r="W246" s="657"/>
      <c r="X246" s="657"/>
      <c r="Y246" s="657"/>
      <c r="Z246" s="657"/>
      <c r="AA246" s="657"/>
      <c r="AB246" s="657"/>
      <c r="AC246" s="657"/>
      <c r="AD246" s="657"/>
      <c r="AE246" s="604"/>
      <c r="AF246" s="605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78">
        <v>157</v>
      </c>
      <c r="C248" s="679"/>
      <c r="D248" s="587"/>
      <c r="E248" s="587"/>
      <c r="F248" s="587"/>
      <c r="G248" s="587"/>
      <c r="H248" s="587"/>
      <c r="I248" s="587"/>
      <c r="J248" s="587"/>
      <c r="K248" s="587"/>
      <c r="L248" s="587"/>
      <c r="M248" s="587"/>
      <c r="N248" s="587"/>
      <c r="O248" s="587"/>
      <c r="P248" s="587"/>
      <c r="Q248" s="587"/>
      <c r="R248" s="587"/>
      <c r="S248" s="587"/>
      <c r="T248" s="587"/>
      <c r="U248" s="587"/>
      <c r="V248" s="587"/>
      <c r="W248" s="587"/>
      <c r="X248" s="587"/>
      <c r="Y248" s="587"/>
      <c r="Z248" s="587"/>
      <c r="AA248" s="587"/>
      <c r="AB248" s="587"/>
      <c r="AC248" s="587"/>
      <c r="AD248" s="587"/>
      <c r="AE248" s="587"/>
      <c r="AF248" s="588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89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0"/>
      <c r="P249" s="590"/>
      <c r="Q249" s="590"/>
      <c r="R249" s="590"/>
      <c r="S249" s="590"/>
      <c r="T249" s="590"/>
      <c r="U249" s="590"/>
      <c r="V249" s="590"/>
      <c r="W249" s="590"/>
      <c r="X249" s="590"/>
      <c r="Y249" s="590"/>
      <c r="Z249" s="590"/>
      <c r="AA249" s="590"/>
      <c r="AB249" s="590"/>
      <c r="AC249" s="590"/>
      <c r="AD249" s="590"/>
      <c r="AE249" s="590"/>
      <c r="AF249" s="591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89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0"/>
      <c r="P250" s="590"/>
      <c r="Q250" s="590"/>
      <c r="R250" s="590"/>
      <c r="S250" s="590"/>
      <c r="T250" s="590"/>
      <c r="U250" s="590"/>
      <c r="V250" s="590"/>
      <c r="W250" s="590"/>
      <c r="X250" s="590"/>
      <c r="Y250" s="590"/>
      <c r="Z250" s="590"/>
      <c r="AA250" s="590"/>
      <c r="AB250" s="590"/>
      <c r="AC250" s="590"/>
      <c r="AD250" s="590"/>
      <c r="AE250" s="590"/>
      <c r="AF250" s="591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0"/>
      <c r="C251" s="641"/>
      <c r="D251" s="641"/>
      <c r="E251" s="641"/>
      <c r="F251" s="641"/>
      <c r="G251" s="641"/>
      <c r="H251" s="641"/>
      <c r="I251" s="641"/>
      <c r="J251" s="641"/>
      <c r="K251" s="641"/>
      <c r="L251" s="641"/>
      <c r="M251" s="641"/>
      <c r="N251" s="641"/>
      <c r="O251" s="641"/>
      <c r="P251" s="641"/>
      <c r="Q251" s="641"/>
      <c r="R251" s="676" t="s">
        <v>299</v>
      </c>
      <c r="S251" s="677"/>
      <c r="T251" s="677"/>
      <c r="U251" s="677"/>
      <c r="V251" s="677"/>
      <c r="W251" s="677"/>
      <c r="X251" s="641"/>
      <c r="Y251" s="641"/>
      <c r="Z251" s="641"/>
      <c r="AA251" s="641"/>
      <c r="AB251" s="641"/>
      <c r="AC251" s="641"/>
      <c r="AD251" s="641"/>
      <c r="AE251" s="641"/>
      <c r="AF251" s="642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669">
        <v>158</v>
      </c>
      <c r="C253" s="670"/>
      <c r="D253" s="638"/>
      <c r="E253" s="657"/>
      <c r="F253" s="657"/>
      <c r="G253" s="657"/>
      <c r="H253" s="657"/>
      <c r="I253" s="657"/>
      <c r="J253" s="657"/>
      <c r="K253" s="657"/>
      <c r="L253" s="657"/>
      <c r="M253" s="657"/>
      <c r="N253" s="657"/>
      <c r="O253" s="657"/>
      <c r="P253" s="657"/>
      <c r="Q253" s="657"/>
      <c r="R253" s="657"/>
      <c r="S253" s="657"/>
      <c r="T253" s="657"/>
      <c r="U253" s="657"/>
      <c r="V253" s="657"/>
      <c r="W253" s="657"/>
      <c r="X253" s="657"/>
      <c r="Y253" s="657"/>
      <c r="Z253" s="657"/>
      <c r="AA253" s="657"/>
      <c r="AB253" s="657"/>
      <c r="AC253" s="657"/>
      <c r="AD253" s="657"/>
      <c r="AE253" s="604"/>
      <c r="AF253" s="605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0">
        <v>159</v>
      </c>
      <c r="C257" s="681"/>
      <c r="D257" s="587"/>
      <c r="E257" s="587"/>
      <c r="F257" s="587"/>
      <c r="G257" s="587"/>
      <c r="H257" s="587"/>
      <c r="I257" s="587"/>
      <c r="J257" s="587"/>
      <c r="K257" s="587"/>
      <c r="L257" s="587"/>
      <c r="M257" s="587"/>
      <c r="N257" s="587"/>
      <c r="O257" s="587"/>
      <c r="P257" s="587"/>
      <c r="Q257" s="587"/>
      <c r="R257" s="587"/>
      <c r="S257" s="587"/>
      <c r="T257" s="587"/>
      <c r="U257" s="587"/>
      <c r="V257" s="587"/>
      <c r="W257" s="587"/>
      <c r="X257" s="587"/>
      <c r="Y257" s="587"/>
      <c r="Z257" s="587"/>
      <c r="AA257" s="587"/>
      <c r="AB257" s="587"/>
      <c r="AC257" s="587"/>
      <c r="AD257" s="587"/>
      <c r="AE257" s="587"/>
      <c r="AF257" s="588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2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2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582"/>
      <c r="AC258" s="582"/>
      <c r="AD258" s="582"/>
      <c r="AE258" s="582"/>
      <c r="AF258" s="683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4"/>
      <c r="C259" s="685"/>
      <c r="D259" s="685"/>
      <c r="E259" s="685"/>
      <c r="F259" s="685"/>
      <c r="G259" s="685"/>
      <c r="H259" s="685"/>
      <c r="I259" s="685"/>
      <c r="J259" s="685"/>
      <c r="K259" s="685"/>
      <c r="L259" s="685"/>
      <c r="M259" s="685"/>
      <c r="N259" s="685"/>
      <c r="O259" s="685"/>
      <c r="P259" s="685"/>
      <c r="Q259" s="685"/>
      <c r="R259" s="685"/>
      <c r="S259" s="685"/>
      <c r="T259" s="685"/>
      <c r="U259" s="685"/>
      <c r="V259" s="685"/>
      <c r="W259" s="685"/>
      <c r="X259" s="685"/>
      <c r="Y259" s="685"/>
      <c r="Z259" s="685"/>
      <c r="AA259" s="685"/>
      <c r="AB259" s="685"/>
      <c r="AC259" s="685"/>
      <c r="AD259" s="685"/>
      <c r="AE259" s="685"/>
      <c r="AF259" s="686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66">
        <v>160</v>
      </c>
      <c r="C261" s="675"/>
      <c r="D261" s="687"/>
      <c r="E261" s="626"/>
      <c r="F261" s="626"/>
      <c r="G261" s="626"/>
      <c r="H261" s="626"/>
      <c r="I261" s="626"/>
      <c r="J261" s="626"/>
      <c r="K261" s="626"/>
      <c r="L261" s="626"/>
      <c r="M261" s="626"/>
      <c r="N261" s="626"/>
      <c r="O261" s="626"/>
      <c r="P261" s="626"/>
      <c r="Q261" s="626"/>
      <c r="R261" s="626"/>
      <c r="S261" s="626"/>
      <c r="T261" s="626"/>
      <c r="U261" s="626"/>
      <c r="V261" s="626"/>
      <c r="W261" s="626"/>
      <c r="X261" s="626"/>
      <c r="Y261" s="626"/>
      <c r="Z261" s="626"/>
      <c r="AA261" s="626"/>
      <c r="AB261" s="626"/>
      <c r="AC261" s="626"/>
      <c r="AD261" s="626"/>
      <c r="AE261" s="688"/>
      <c r="AF261" s="68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46" t="s">
        <v>470</v>
      </c>
      <c r="B263" s="693"/>
      <c r="C263" s="693"/>
      <c r="D263" s="693"/>
      <c r="E263" s="693"/>
      <c r="F263" s="693"/>
      <c r="G263" s="693"/>
      <c r="H263" s="693"/>
      <c r="I263" s="693"/>
      <c r="J263" s="693"/>
      <c r="K263" s="693"/>
      <c r="L263" s="693"/>
      <c r="M263" s="693"/>
      <c r="N263" s="693"/>
      <c r="O263" s="693"/>
      <c r="P263" s="693"/>
      <c r="Q263" s="693"/>
      <c r="R263" s="693"/>
      <c r="S263" s="693"/>
      <c r="T263" s="693"/>
      <c r="U263" s="693"/>
      <c r="V263" s="693"/>
      <c r="W263" s="693"/>
      <c r="X263" s="693"/>
      <c r="Y263" s="693"/>
      <c r="Z263" s="693"/>
      <c r="AA263" s="693"/>
      <c r="AB263" s="693"/>
      <c r="AC263" s="693"/>
      <c r="AD263" s="693"/>
      <c r="AE263" s="693"/>
      <c r="AF263" s="693"/>
      <c r="AG263" s="693"/>
      <c r="AH263" s="693"/>
      <c r="AI263" s="693"/>
      <c r="AJ263" s="693"/>
      <c r="AK263" s="693"/>
      <c r="AL263" s="693"/>
      <c r="AM263" s="693"/>
      <c r="AN263" s="693"/>
      <c r="AO263" s="693"/>
      <c r="AP263" s="693"/>
      <c r="AQ263" s="693"/>
      <c r="AR263" s="693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694"/>
      <c r="C270" s="695"/>
      <c r="D270" s="695"/>
      <c r="E270" s="695"/>
      <c r="F270" s="695"/>
      <c r="G270" s="695"/>
      <c r="H270" s="695"/>
      <c r="I270" s="695"/>
      <c r="J270" s="695"/>
      <c r="K270" s="695"/>
      <c r="L270" s="695"/>
      <c r="M270" s="695"/>
      <c r="N270" s="695"/>
      <c r="O270" s="695"/>
      <c r="P270" s="695"/>
      <c r="Q270" s="695"/>
      <c r="R270" s="695"/>
      <c r="S270" s="695"/>
      <c r="T270" s="695"/>
      <c r="U270" s="695"/>
      <c r="V270" s="695"/>
      <c r="W270" s="695"/>
      <c r="X270" s="695"/>
      <c r="Y270" s="695"/>
      <c r="Z270" s="695"/>
      <c r="AA270" s="695"/>
      <c r="AB270" s="695"/>
      <c r="AC270" s="695"/>
      <c r="AD270" s="695"/>
      <c r="AE270" s="695"/>
      <c r="AF270" s="695"/>
      <c r="AG270" s="696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697"/>
      <c r="C271" s="698"/>
      <c r="D271" s="698"/>
      <c r="E271" s="698"/>
      <c r="F271" s="698"/>
      <c r="G271" s="698"/>
      <c r="H271" s="698"/>
      <c r="I271" s="698"/>
      <c r="J271" s="698"/>
      <c r="K271" s="698"/>
      <c r="L271" s="698"/>
      <c r="M271" s="698"/>
      <c r="N271" s="698"/>
      <c r="O271" s="698"/>
      <c r="P271" s="698"/>
      <c r="Q271" s="698"/>
      <c r="R271" s="698"/>
      <c r="S271" s="698"/>
      <c r="T271" s="698"/>
      <c r="U271" s="698"/>
      <c r="V271" s="698"/>
      <c r="W271" s="698"/>
      <c r="X271" s="698"/>
      <c r="Y271" s="698"/>
      <c r="Z271" s="698"/>
      <c r="AA271" s="698"/>
      <c r="AB271" s="698"/>
      <c r="AC271" s="698"/>
      <c r="AD271" s="698"/>
      <c r="AE271" s="698"/>
      <c r="AF271" s="698"/>
      <c r="AG271" s="683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4"/>
      <c r="C272" s="685"/>
      <c r="D272" s="685"/>
      <c r="E272" s="685"/>
      <c r="F272" s="685"/>
      <c r="G272" s="685"/>
      <c r="H272" s="685"/>
      <c r="I272" s="685"/>
      <c r="J272" s="685"/>
      <c r="K272" s="685"/>
      <c r="L272" s="685"/>
      <c r="M272" s="685"/>
      <c r="N272" s="685"/>
      <c r="O272" s="685"/>
      <c r="P272" s="685"/>
      <c r="Q272" s="685"/>
      <c r="R272" s="685"/>
      <c r="S272" s="685"/>
      <c r="T272" s="685"/>
      <c r="U272" s="685"/>
      <c r="V272" s="685"/>
      <c r="W272" s="685"/>
      <c r="X272" s="685"/>
      <c r="Y272" s="685"/>
      <c r="Z272" s="685"/>
      <c r="AA272" s="685"/>
      <c r="AB272" s="685"/>
      <c r="AC272" s="685"/>
      <c r="AD272" s="685"/>
      <c r="AE272" s="685"/>
      <c r="AF272" s="685"/>
      <c r="AG272" s="686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690">
        <f>OpenAccounts!E5</f>
        <v>0</v>
      </c>
      <c r="C274" s="691"/>
      <c r="D274" s="691"/>
      <c r="E274" s="691"/>
      <c r="F274" s="691"/>
      <c r="G274" s="691"/>
      <c r="H274" s="691"/>
      <c r="I274" s="691"/>
      <c r="J274" s="691"/>
      <c r="K274" s="691"/>
      <c r="L274" s="691"/>
      <c r="M274" s="691"/>
      <c r="N274" s="691"/>
      <c r="O274" s="691"/>
      <c r="P274" s="691"/>
      <c r="Q274" s="691"/>
      <c r="R274" s="691"/>
      <c r="S274" s="691"/>
      <c r="T274" s="691"/>
      <c r="U274" s="691"/>
      <c r="V274" s="691"/>
      <c r="W274" s="691"/>
      <c r="X274" s="691"/>
      <c r="Y274" s="691"/>
      <c r="Z274" s="692"/>
      <c r="AA274" s="199"/>
      <c r="AB274" s="199"/>
      <c r="AC274" s="199"/>
      <c r="AD274" s="199"/>
      <c r="AE274" s="258"/>
      <c r="AF274" s="699"/>
      <c r="AG274" s="700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0" t="s">
        <v>280</v>
      </c>
      <c r="C276" s="691"/>
      <c r="D276" s="691"/>
      <c r="E276" s="691"/>
      <c r="F276" s="691"/>
      <c r="G276" s="691"/>
      <c r="H276" s="691"/>
      <c r="I276" s="691"/>
      <c r="J276" s="691"/>
      <c r="K276" s="691"/>
      <c r="L276" s="691"/>
      <c r="M276" s="691"/>
      <c r="N276" s="691"/>
      <c r="O276" s="691"/>
      <c r="P276" s="691"/>
      <c r="Q276" s="691"/>
      <c r="R276" s="691"/>
      <c r="S276" s="691"/>
      <c r="T276" s="691"/>
      <c r="U276" s="691"/>
      <c r="V276" s="691"/>
      <c r="W276" s="691"/>
      <c r="X276" s="691"/>
      <c r="Y276" s="691"/>
      <c r="Z276" s="692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2008-02-05T15:25:47Z</cp:lastPrinted>
  <dcterms:created xsi:type="dcterms:W3CDTF">2002-12-30T15:31:19Z</dcterms:created>
  <dcterms:modified xsi:type="dcterms:W3CDTF">2012-07-01T15:30:55Z</dcterms:modified>
</cp:coreProperties>
</file>