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Company 2014-04-30 (Apr14) Excel 2007\"/>
    </mc:Choice>
  </mc:AlternateContent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3" sheetId="20" r:id="rId7"/>
    <sheet name="S0413" sheetId="26" r:id="rId8"/>
    <sheet name="S0514" sheetId="25" r:id="rId9"/>
    <sheet name="S0614" sheetId="24" r:id="rId10"/>
    <sheet name="P0313" sheetId="23" r:id="rId11"/>
    <sheet name="P0413" sheetId="22" r:id="rId12"/>
    <sheet name="P0514" sheetId="21" r:id="rId13"/>
    <sheet name="P06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52511"/>
</workbook>
</file>

<file path=xl/calcChain.xml><?xml version="1.0" encoding="utf-8"?>
<calcChain xmlns="http://schemas.openxmlformats.org/spreadsheetml/2006/main">
  <c r="G21" i="18" l="1"/>
  <c r="B21" i="18"/>
  <c r="E19" i="18"/>
  <c r="B19" i="18"/>
  <c r="G21" i="2"/>
  <c r="B21" i="2"/>
  <c r="E19" i="2"/>
  <c r="B19" i="2"/>
  <c r="G21" i="5"/>
  <c r="B21" i="5"/>
  <c r="E19" i="5"/>
  <c r="B19" i="5"/>
  <c r="G21" i="8"/>
  <c r="B21" i="8"/>
  <c r="E19" i="8"/>
  <c r="B19" i="8"/>
  <c r="G21" i="11"/>
  <c r="B21" i="11"/>
  <c r="E19" i="11"/>
  <c r="B19" i="11"/>
  <c r="G15" i="18"/>
  <c r="G15" i="2"/>
  <c r="G15" i="5"/>
  <c r="G15" i="8"/>
  <c r="G15" i="11"/>
  <c r="G23" i="18"/>
  <c r="G23" i="2"/>
  <c r="G23" i="5"/>
  <c r="G23" i="8"/>
  <c r="G23" i="11"/>
  <c r="G9" i="18"/>
  <c r="G9" i="2"/>
  <c r="G9" i="5"/>
  <c r="G9" i="8"/>
  <c r="G9" i="11"/>
  <c r="G7" i="18"/>
  <c r="G7" i="2"/>
  <c r="G7" i="5"/>
  <c r="G7" i="8"/>
  <c r="G7" i="11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K9" i="18"/>
  <c r="B12" i="19"/>
  <c r="K8" i="18" s="1"/>
  <c r="B11" i="19"/>
  <c r="K7" i="2" s="1"/>
  <c r="B10" i="19"/>
  <c r="C9" i="19" s="1"/>
  <c r="B9" i="19"/>
  <c r="K5" i="18" s="1"/>
  <c r="B8" i="19"/>
  <c r="K4" i="8" s="1"/>
  <c r="B7" i="19"/>
  <c r="K3" i="8" s="1"/>
  <c r="B6" i="19"/>
  <c r="K2" i="18" s="1"/>
  <c r="K9" i="8"/>
  <c r="K6" i="11"/>
  <c r="C8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G2" i="26"/>
  <c r="G120" i="26" l="1"/>
  <c r="K6" i="8"/>
  <c r="K7" i="8"/>
  <c r="C10" i="19"/>
  <c r="K12" i="18"/>
  <c r="K7" i="18"/>
  <c r="K4" i="18"/>
  <c r="C7" i="19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K7" i="11"/>
  <c r="C5" i="19"/>
  <c r="K11" i="8"/>
  <c r="K11" i="5"/>
  <c r="K3" i="11"/>
  <c r="K12" i="5"/>
  <c r="C14" i="19"/>
  <c r="K2" i="8"/>
  <c r="K11" i="2"/>
  <c r="K12" i="11"/>
  <c r="K2" i="5"/>
  <c r="G1" i="23"/>
  <c r="J4" i="19" s="1"/>
  <c r="J8" i="19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H18" i="19" l="1"/>
  <c r="B2" i="23"/>
  <c r="E15" i="19"/>
  <c r="E10" i="19"/>
  <c r="E16" i="19"/>
  <c r="E17" i="19"/>
  <c r="E13" i="19"/>
  <c r="E11" i="19"/>
  <c r="F13" i="19"/>
  <c r="F11" i="19"/>
  <c r="E14" i="19"/>
  <c r="F8" i="19"/>
  <c r="E8" i="19"/>
  <c r="F12" i="19"/>
  <c r="F6" i="19"/>
  <c r="F7" i="19"/>
  <c r="F10" i="19"/>
  <c r="E12" i="19"/>
  <c r="E9" i="19"/>
  <c r="F9" i="19"/>
  <c r="I12" i="19"/>
  <c r="E7" i="19"/>
  <c r="I16" i="19"/>
  <c r="K13" i="19"/>
  <c r="I15" i="19"/>
  <c r="I11" i="19"/>
  <c r="I17" i="19"/>
  <c r="K12" i="19"/>
  <c r="J6" i="19"/>
  <c r="I9" i="19"/>
  <c r="G1" i="26"/>
  <c r="F5" i="19" s="1"/>
  <c r="J16" i="19"/>
  <c r="J9" i="19"/>
  <c r="K11" i="19" s="1"/>
  <c r="J17" i="19"/>
  <c r="K19" i="19" s="1"/>
  <c r="J14" i="19"/>
  <c r="K14" i="19" s="1"/>
  <c r="I8" i="19"/>
  <c r="I10" i="19"/>
  <c r="J15" i="19"/>
  <c r="I13" i="19"/>
  <c r="I18" i="19"/>
  <c r="I14" i="19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12" i="19" l="1"/>
  <c r="G7" i="19"/>
  <c r="G10" i="19"/>
  <c r="F14" i="19"/>
  <c r="G14" i="19" s="1"/>
  <c r="G13" i="5" s="1"/>
  <c r="G17" i="5" s="1"/>
  <c r="B17" i="5" s="1"/>
  <c r="G9" i="19"/>
  <c r="G11" i="19"/>
  <c r="G13" i="8" s="1"/>
  <c r="G17" i="8" s="1"/>
  <c r="B17" i="8" s="1"/>
  <c r="K18" i="19"/>
  <c r="G8" i="19"/>
  <c r="G13" i="11" s="1"/>
  <c r="G13" i="19"/>
  <c r="K10" i="19"/>
  <c r="K9" i="19"/>
  <c r="G6" i="19"/>
  <c r="K15" i="19"/>
  <c r="K8" i="19"/>
  <c r="K6" i="19"/>
  <c r="K7" i="19"/>
  <c r="K17" i="19"/>
  <c r="K16" i="19"/>
  <c r="I7" i="19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<sst xmlns="http://schemas.openxmlformats.org/spreadsheetml/2006/main" count="172" uniqueCount="43">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</sst>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41364</v>
          </cell>
        </row>
        <row r="10">
          <cell r="B10">
            <v>41394</v>
          </cell>
        </row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41425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41455</v>
      </c>
    </row>
    <row r="4" spans="1:12" ht="16.5" customHeight="1" thickTop="1" x14ac:dyDescent="0.25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41486</v>
      </c>
    </row>
    <row r="5" spans="1:12" x14ac:dyDescent="0.2">
      <c r="A5" s="1"/>
      <c r="B5" s="146"/>
      <c r="C5" s="147"/>
      <c r="D5" s="10"/>
      <c r="E5" s="158" t="s">
        <v>5</v>
      </c>
      <c r="F5" s="159"/>
      <c r="G5" s="42">
        <v>41486</v>
      </c>
      <c r="H5" s="10"/>
      <c r="I5" s="13"/>
      <c r="J5" s="19"/>
      <c r="K5" s="71">
        <f>Vatinterface!B9</f>
        <v>41517</v>
      </c>
      <c r="L5" s="44"/>
    </row>
    <row r="6" spans="1:12" s="19" customFormat="1" ht="13.5" customHeight="1" x14ac:dyDescent="0.2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41547</v>
      </c>
      <c r="L6" s="43"/>
    </row>
    <row r="7" spans="1:12" ht="13.5" customHeight="1" thickBot="1" x14ac:dyDescent="0.25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41517</v>
      </c>
      <c r="H7" s="10"/>
      <c r="I7" s="13"/>
      <c r="J7" s="19"/>
      <c r="K7" s="71">
        <f>Vatinterface!B11</f>
        <v>41578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41608</v>
      </c>
    </row>
    <row r="9" spans="1:12" ht="15" customHeight="1" thickBot="1" x14ac:dyDescent="0.25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41639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41670</v>
      </c>
    </row>
    <row r="11" spans="1:12" ht="15" customHeight="1" thickBot="1" x14ac:dyDescent="0.25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41698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41729</v>
      </c>
    </row>
    <row r="13" spans="1:12" ht="15" customHeight="1" thickBot="1" x14ac:dyDescent="0.25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41759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41790</v>
      </c>
    </row>
    <row r="15" spans="1:12" ht="15" customHeight="1" thickBot="1" x14ac:dyDescent="0.25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41820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[3]OpeningCreditors!$H$2</f>
        <v>Purchases           Net of Vat</v>
      </c>
      <c r="H2" s="176" t="s">
        <v>31</v>
      </c>
    </row>
    <row r="3" spans="1:8" s="116" customFormat="1" ht="12" customHeight="1" x14ac:dyDescent="0.2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">
      <c r="A4" s="185"/>
      <c r="B4" s="185"/>
      <c r="C4" s="186"/>
      <c r="D4" s="168"/>
      <c r="E4" s="180"/>
      <c r="F4" s="179"/>
      <c r="G4" s="177"/>
      <c r="H4" s="179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[3]OpeningCreditors!$H$2</f>
        <v>Purchases           Net of Vat</v>
      </c>
      <c r="H2" s="176" t="s">
        <v>31</v>
      </c>
    </row>
    <row r="3" spans="1:8" s="116" customFormat="1" ht="12" customHeight="1" x14ac:dyDescent="0.2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">
      <c r="A4" s="185"/>
      <c r="B4" s="185"/>
      <c r="C4" s="186"/>
      <c r="D4" s="168"/>
      <c r="E4" s="180"/>
      <c r="F4" s="179"/>
      <c r="G4" s="177"/>
      <c r="H4" s="179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[3]ClosingCreditors!$H$2</f>
        <v>Purchases           Net of Vat</v>
      </c>
      <c r="H2" s="176" t="s">
        <v>31</v>
      </c>
    </row>
    <row r="3" spans="1:8" s="116" customFormat="1" ht="12" customHeight="1" x14ac:dyDescent="0.2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">
      <c r="A4" s="185"/>
      <c r="B4" s="185"/>
      <c r="C4" s="186"/>
      <c r="D4" s="168"/>
      <c r="E4" s="180"/>
      <c r="F4" s="179"/>
      <c r="G4" s="177"/>
      <c r="H4" s="179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1406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87" t="s">
        <v>36</v>
      </c>
      <c r="B1" s="188"/>
      <c r="C1" s="189"/>
      <c r="D1" s="181" t="s">
        <v>29</v>
      </c>
      <c r="E1" s="182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6" t="s">
        <v>34</v>
      </c>
      <c r="D2" s="173" t="s">
        <v>33</v>
      </c>
      <c r="E2" s="180"/>
      <c r="F2" s="176" t="s">
        <v>32</v>
      </c>
      <c r="G2" s="118" t="str">
        <f>[3]ClosingCreditors!$H$2</f>
        <v>Purchases           Net of Vat</v>
      </c>
      <c r="H2" s="176" t="s">
        <v>31</v>
      </c>
    </row>
    <row r="3" spans="1:8" s="116" customFormat="1" ht="12" customHeight="1" x14ac:dyDescent="0.2">
      <c r="A3" s="184"/>
      <c r="B3" s="184"/>
      <c r="C3" s="186"/>
      <c r="D3" s="168"/>
      <c r="E3" s="180"/>
      <c r="F3" s="178"/>
      <c r="G3" s="176" t="s">
        <v>30</v>
      </c>
      <c r="H3" s="178"/>
    </row>
    <row r="4" spans="1:8" x14ac:dyDescent="0.2">
      <c r="A4" s="185"/>
      <c r="B4" s="185"/>
      <c r="C4" s="186"/>
      <c r="D4" s="168"/>
      <c r="E4" s="180"/>
      <c r="F4" s="179"/>
      <c r="G4" s="177"/>
      <c r="H4" s="179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41425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41455</v>
      </c>
    </row>
    <row r="4" spans="1:12" ht="16.5" customHeight="1" thickTop="1" x14ac:dyDescent="0.25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41486</v>
      </c>
    </row>
    <row r="5" spans="1:12" x14ac:dyDescent="0.2">
      <c r="A5" s="1"/>
      <c r="B5" s="146"/>
      <c r="C5" s="147"/>
      <c r="D5" s="10"/>
      <c r="E5" s="158" t="s">
        <v>5</v>
      </c>
      <c r="F5" s="159"/>
      <c r="G5" s="42">
        <v>41578</v>
      </c>
      <c r="H5" s="10"/>
      <c r="I5" s="13"/>
      <c r="J5" s="19"/>
      <c r="K5" s="71">
        <f>Vatinterface!B9</f>
        <v>41517</v>
      </c>
      <c r="L5" s="44"/>
    </row>
    <row r="6" spans="1:12" s="19" customFormat="1" ht="13.5" customHeight="1" x14ac:dyDescent="0.2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41547</v>
      </c>
      <c r="L6" s="43"/>
    </row>
    <row r="7" spans="1:12" ht="13.5" customHeight="1" thickBot="1" x14ac:dyDescent="0.25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41608</v>
      </c>
      <c r="H7" s="10"/>
      <c r="I7" s="13"/>
      <c r="J7" s="19"/>
      <c r="K7" s="71">
        <f>Vatinterface!B11</f>
        <v>41578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41608</v>
      </c>
    </row>
    <row r="9" spans="1:12" ht="15" customHeight="1" thickBot="1" x14ac:dyDescent="0.25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41639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41670</v>
      </c>
    </row>
    <row r="11" spans="1:12" ht="15" customHeight="1" thickBot="1" x14ac:dyDescent="0.25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41698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41729</v>
      </c>
    </row>
    <row r="13" spans="1:12" ht="15" customHeight="1" thickBot="1" x14ac:dyDescent="0.25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41759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41790</v>
      </c>
    </row>
    <row r="15" spans="1:12" ht="15" customHeight="1" thickBot="1" x14ac:dyDescent="0.25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41820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41425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41455</v>
      </c>
    </row>
    <row r="4" spans="1:12" ht="16.5" customHeight="1" thickTop="1" x14ac:dyDescent="0.25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41486</v>
      </c>
    </row>
    <row r="5" spans="1:12" x14ac:dyDescent="0.2">
      <c r="A5" s="1"/>
      <c r="B5" s="146"/>
      <c r="C5" s="147"/>
      <c r="D5" s="10"/>
      <c r="E5" s="158" t="s">
        <v>5</v>
      </c>
      <c r="F5" s="159"/>
      <c r="G5" s="42">
        <v>41670</v>
      </c>
      <c r="H5" s="10"/>
      <c r="I5" s="13"/>
      <c r="J5" s="19"/>
      <c r="K5" s="71">
        <f>Vatinterface!B9</f>
        <v>41517</v>
      </c>
      <c r="L5" s="44"/>
    </row>
    <row r="6" spans="1:12" s="19" customFormat="1" ht="13.5" customHeight="1" x14ac:dyDescent="0.2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41547</v>
      </c>
      <c r="L6" s="43"/>
    </row>
    <row r="7" spans="1:12" ht="13.5" customHeight="1" thickBot="1" x14ac:dyDescent="0.25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41698</v>
      </c>
      <c r="H7" s="10"/>
      <c r="I7" s="13"/>
      <c r="J7" s="19"/>
      <c r="K7" s="71">
        <f>Vatinterface!B11</f>
        <v>41578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41608</v>
      </c>
    </row>
    <row r="9" spans="1:12" ht="15" customHeight="1" thickBot="1" x14ac:dyDescent="0.25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41639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41670</v>
      </c>
    </row>
    <row r="11" spans="1:12" ht="15" customHeight="1" thickBot="1" x14ac:dyDescent="0.25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41698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41729</v>
      </c>
    </row>
    <row r="13" spans="1:12" ht="15" customHeight="1" thickBot="1" x14ac:dyDescent="0.25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41759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41790</v>
      </c>
    </row>
    <row r="15" spans="1:12" ht="15" customHeight="1" thickBot="1" x14ac:dyDescent="0.25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41820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topLeftCell="A4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41425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41455</v>
      </c>
    </row>
    <row r="4" spans="1:12" ht="16.5" customHeight="1" thickTop="1" x14ac:dyDescent="0.25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41486</v>
      </c>
    </row>
    <row r="5" spans="1:12" x14ac:dyDescent="0.2">
      <c r="A5" s="1"/>
      <c r="B5" s="146"/>
      <c r="C5" s="147"/>
      <c r="D5" s="10"/>
      <c r="E5" s="158" t="s">
        <v>5</v>
      </c>
      <c r="F5" s="159"/>
      <c r="G5" s="42">
        <v>41759</v>
      </c>
      <c r="H5" s="10"/>
      <c r="I5" s="13"/>
      <c r="J5" s="19"/>
      <c r="K5" s="71">
        <f>Vatinterface!B9</f>
        <v>41517</v>
      </c>
      <c r="L5" s="44"/>
    </row>
    <row r="6" spans="1:12" s="19" customFormat="1" ht="13.5" customHeight="1" x14ac:dyDescent="0.2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41547</v>
      </c>
      <c r="L6" s="43"/>
    </row>
    <row r="7" spans="1:12" ht="13.5" customHeight="1" thickBot="1" x14ac:dyDescent="0.25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41790</v>
      </c>
      <c r="H7" s="10"/>
      <c r="I7" s="13"/>
      <c r="J7" s="19"/>
      <c r="K7" s="71">
        <f>Vatinterface!B11</f>
        <v>41578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41608</v>
      </c>
    </row>
    <row r="9" spans="1:12" ht="15" customHeight="1" thickBot="1" x14ac:dyDescent="0.25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41639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41670</v>
      </c>
    </row>
    <row r="11" spans="1:12" ht="15" customHeight="1" thickBot="1" x14ac:dyDescent="0.25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41698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41729</v>
      </c>
    </row>
    <row r="13" spans="1:12" ht="15" customHeight="1" thickBot="1" x14ac:dyDescent="0.25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41759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41790</v>
      </c>
    </row>
    <row r="15" spans="1:12" ht="15" customHeight="1" thickBot="1" x14ac:dyDescent="0.25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41820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3" hidden="1" customWidth="1"/>
    <col min="12" max="12" width="9.140625" style="43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6" t="s">
        <v>0</v>
      </c>
      <c r="C2" s="157"/>
      <c r="D2" s="157"/>
      <c r="E2" s="157"/>
      <c r="F2" s="157"/>
      <c r="G2" s="15"/>
      <c r="H2" s="10"/>
      <c r="I2" s="13"/>
      <c r="J2" s="19"/>
      <c r="K2" s="71">
        <f>Vatinterface!B6</f>
        <v>41425</v>
      </c>
    </row>
    <row r="3" spans="1:12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41455</v>
      </c>
    </row>
    <row r="4" spans="1:12" ht="16.5" customHeight="1" thickTop="1" x14ac:dyDescent="0.25">
      <c r="A4" s="1"/>
      <c r="B4" s="144" t="s">
        <v>21</v>
      </c>
      <c r="C4" s="145"/>
      <c r="D4" s="6"/>
      <c r="E4" s="6"/>
      <c r="F4" s="14"/>
      <c r="G4" s="15"/>
      <c r="H4" s="10"/>
      <c r="I4" s="13"/>
      <c r="J4" s="19"/>
      <c r="K4" s="71">
        <f>Vatinterface!B8</f>
        <v>41486</v>
      </c>
    </row>
    <row r="5" spans="1:12" x14ac:dyDescent="0.2">
      <c r="A5" s="1"/>
      <c r="B5" s="146"/>
      <c r="C5" s="147"/>
      <c r="D5" s="10"/>
      <c r="E5" s="158" t="s">
        <v>5</v>
      </c>
      <c r="F5" s="159"/>
      <c r="G5" s="42">
        <v>41820</v>
      </c>
      <c r="H5" s="10"/>
      <c r="I5" s="13"/>
      <c r="J5" s="19"/>
      <c r="K5" s="71">
        <f>Vatinterface!B9</f>
        <v>41517</v>
      </c>
      <c r="L5" s="44"/>
    </row>
    <row r="6" spans="1:12" s="19" customFormat="1" ht="13.5" customHeight="1" x14ac:dyDescent="0.2">
      <c r="A6" s="1"/>
      <c r="B6" s="146"/>
      <c r="C6" s="147"/>
      <c r="D6" s="10"/>
      <c r="E6" s="16"/>
      <c r="F6" s="17"/>
      <c r="G6" s="18"/>
      <c r="H6" s="10"/>
      <c r="I6" s="13"/>
      <c r="K6" s="71">
        <f>Vatinterface!B10</f>
        <v>41547</v>
      </c>
      <c r="L6" s="43"/>
    </row>
    <row r="7" spans="1:12" ht="13.5" customHeight="1" thickBot="1" x14ac:dyDescent="0.25">
      <c r="A7" s="1"/>
      <c r="B7" s="148"/>
      <c r="C7" s="149"/>
      <c r="D7" s="10"/>
      <c r="E7" s="160" t="s">
        <v>6</v>
      </c>
      <c r="F7" s="161"/>
      <c r="G7" s="20">
        <f>LOOKUP(G$5,Vatinterface!B1:B20,Vatinterface!C1:C20)</f>
        <v>41851</v>
      </c>
      <c r="H7" s="10"/>
      <c r="I7" s="13"/>
      <c r="J7" s="19"/>
      <c r="K7" s="71">
        <f>Vatinterface!B11</f>
        <v>41578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41608</v>
      </c>
    </row>
    <row r="9" spans="1:12" ht="15" customHeight="1" thickBot="1" x14ac:dyDescent="0.25">
      <c r="A9" s="69"/>
      <c r="B9" s="141" t="s">
        <v>3</v>
      </c>
      <c r="C9" s="142"/>
      <c r="D9" s="142"/>
      <c r="E9" s="143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41639</v>
      </c>
    </row>
    <row r="10" spans="1:12" ht="15" customHeight="1" thickBot="1" x14ac:dyDescent="0.25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41670</v>
      </c>
    </row>
    <row r="11" spans="1:12" ht="15" customHeight="1" thickBot="1" x14ac:dyDescent="0.25">
      <c r="A11" s="70"/>
      <c r="B11" s="141" t="s">
        <v>8</v>
      </c>
      <c r="C11" s="142"/>
      <c r="D11" s="142"/>
      <c r="E11" s="143"/>
      <c r="F11" s="22">
        <v>2</v>
      </c>
      <c r="G11" s="23">
        <v>0</v>
      </c>
      <c r="H11" s="10"/>
      <c r="I11" s="13"/>
      <c r="J11" s="19"/>
      <c r="K11" s="71">
        <f>Vatinterface!B15</f>
        <v>41698</v>
      </c>
    </row>
    <row r="12" spans="1:12" ht="15" customHeight="1" thickBot="1" x14ac:dyDescent="0.25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41729</v>
      </c>
    </row>
    <row r="13" spans="1:12" ht="15" customHeight="1" thickBot="1" x14ac:dyDescent="0.25">
      <c r="A13" s="70"/>
      <c r="B13" s="141" t="s">
        <v>3</v>
      </c>
      <c r="C13" s="142"/>
      <c r="D13" s="142"/>
      <c r="E13" s="143"/>
      <c r="F13" s="22">
        <v>3</v>
      </c>
      <c r="G13" s="23">
        <f>G9+G11</f>
        <v>0</v>
      </c>
      <c r="H13" s="10"/>
      <c r="I13" s="13"/>
      <c r="J13" s="19"/>
      <c r="K13" s="71">
        <f>Vatinterface!B17</f>
        <v>41759</v>
      </c>
    </row>
    <row r="14" spans="1:12" ht="12" customHeight="1" thickBot="1" x14ac:dyDescent="0.25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41790</v>
      </c>
    </row>
    <row r="15" spans="1:12" ht="15" customHeight="1" thickBot="1" x14ac:dyDescent="0.25">
      <c r="A15" s="70"/>
      <c r="B15" s="141" t="s">
        <v>1</v>
      </c>
      <c r="C15" s="142"/>
      <c r="D15" s="142"/>
      <c r="E15" s="143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41820</v>
      </c>
    </row>
    <row r="16" spans="1:12" ht="13.5" thickBot="1" x14ac:dyDescent="0.25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0"/>
      <c r="B17" s="150" t="str">
        <f>IF(G17&gt;0,"Net VAT to be PAID to Customs","Net VAT to be RECLIAMED from Customs")</f>
        <v>Net VAT to be RECLIAMED from Customs</v>
      </c>
      <c r="C17" s="151"/>
      <c r="D17" s="151"/>
      <c r="E17" s="152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3" t="str">
        <f>IF(LOOKUP(G$5,Vatinterface!B1:B20,Vatinterface!M1:M20)&gt;0,"FLAT RATE SCHEME APPLIED"," ")</f>
        <v xml:space="preserve"> </v>
      </c>
      <c r="C19" s="154"/>
      <c r="D19" s="155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0"/>
      <c r="B21" s="141" t="str">
        <f>IF(LOOKUP(G$5,Vatinterface!B1:B20,Vatinterface!M1:M20)&gt;0,"Total value of sales including VAT","Total value of sales excluding VAT")</f>
        <v>Total value of sales excluding VAT</v>
      </c>
      <c r="C21" s="142"/>
      <c r="D21" s="142"/>
      <c r="E21" s="143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9"/>
      <c r="B23" s="141" t="s">
        <v>2</v>
      </c>
      <c r="C23" s="142"/>
      <c r="D23" s="142"/>
      <c r="E23" s="143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5" customWidth="1"/>
    <col min="2" max="3" width="18.7109375" style="46" customWidth="1"/>
    <col min="4" max="11" width="10.7109375" style="48" customWidth="1"/>
    <col min="12" max="12" width="1.7109375" style="45" customWidth="1"/>
    <col min="13" max="13" width="9.140625" style="134"/>
    <col min="14" max="14" width="1.7109375" style="135" customWidth="1"/>
    <col min="15" max="16384" width="9.14062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">
      <c r="A2" s="55"/>
      <c r="B2" s="140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41364</v>
      </c>
      <c r="C4" s="63">
        <f>B5</f>
        <v>41394</v>
      </c>
      <c r="D4" s="119">
        <f>'S0313'!$H$1</f>
        <v>0</v>
      </c>
      <c r="E4" s="120"/>
      <c r="F4" s="120">
        <f>'S0313'!$G$1</f>
        <v>0</v>
      </c>
      <c r="G4" s="120"/>
      <c r="H4" s="120">
        <f>'P0313'!$H$1</f>
        <v>0</v>
      </c>
      <c r="I4" s="120"/>
      <c r="J4" s="120">
        <f>'P0313'!$G$1</f>
        <v>0</v>
      </c>
      <c r="K4" s="120"/>
      <c r="L4" s="130"/>
      <c r="M4" s="131">
        <f>IF([2]May13!$G$4&gt;0,[2]May13!$G$4,0)</f>
        <v>0</v>
      </c>
      <c r="N4" s="58"/>
    </row>
    <row r="5" spans="1:14" x14ac:dyDescent="0.2">
      <c r="A5" s="57"/>
      <c r="B5" s="63">
        <f>[1]Admin!$B$10</f>
        <v>41394</v>
      </c>
      <c r="C5" s="63">
        <f t="shared" ref="C5:C18" si="0">B6</f>
        <v>41425</v>
      </c>
      <c r="D5" s="119">
        <f>'S0413'!$H$1</f>
        <v>0</v>
      </c>
      <c r="E5" s="120"/>
      <c r="F5" s="120">
        <f>'S0413'!$G$1</f>
        <v>0</v>
      </c>
      <c r="G5" s="120"/>
      <c r="H5" s="120">
        <f>'P0413'!$H$1</f>
        <v>0</v>
      </c>
      <c r="I5" s="120"/>
      <c r="J5" s="120">
        <f>'P0413'!$G$1</f>
        <v>0</v>
      </c>
      <c r="K5" s="120"/>
      <c r="L5" s="130"/>
      <c r="M5" s="131">
        <f>IF([2]May13!$G$4&gt;0,[2]May13!$G$4,0)</f>
        <v>0</v>
      </c>
      <c r="N5" s="58"/>
    </row>
    <row r="6" spans="1:14" x14ac:dyDescent="0.2">
      <c r="A6" s="57"/>
      <c r="B6" s="63">
        <f>[1]Admin!$B$12</f>
        <v>41425</v>
      </c>
      <c r="C6" s="63">
        <f t="shared" si="0"/>
        <v>41455</v>
      </c>
      <c r="D6" s="119">
        <f>[2]May13!$H$1</f>
        <v>0</v>
      </c>
      <c r="E6" s="120">
        <f>SUM(D4:D6)</f>
        <v>0</v>
      </c>
      <c r="F6" s="120">
        <f>[2]May13!$G$1</f>
        <v>0</v>
      </c>
      <c r="G6" s="120">
        <f>SUM(F4:F6)</f>
        <v>0</v>
      </c>
      <c r="H6" s="120">
        <f>[3]May13!$H$1</f>
        <v>0</v>
      </c>
      <c r="I6" s="120">
        <f t="shared" ref="I6:I19" si="1">SUM(H4:H6)</f>
        <v>0</v>
      </c>
      <c r="J6" s="120">
        <f>[3]May13!$G$1</f>
        <v>0</v>
      </c>
      <c r="K6" s="120">
        <f t="shared" ref="K6:K19" si="2">SUM(J4:J6)</f>
        <v>0</v>
      </c>
      <c r="L6" s="130"/>
      <c r="M6" s="131">
        <f>IF([2]May13!$G$4&gt;0,[2]May13!$G$4,0)</f>
        <v>0</v>
      </c>
      <c r="N6" s="58"/>
    </row>
    <row r="7" spans="1:14" x14ac:dyDescent="0.2">
      <c r="A7" s="57"/>
      <c r="B7" s="63">
        <f>[1]Admin!$B$14</f>
        <v>41455</v>
      </c>
      <c r="C7" s="63">
        <f t="shared" si="0"/>
        <v>41486</v>
      </c>
      <c r="D7" s="119">
        <f>[2]Jun13!$H$1</f>
        <v>0</v>
      </c>
      <c r="E7" s="120">
        <f t="shared" ref="E7:G19" si="3">SUM(D5:D7)</f>
        <v>0</v>
      </c>
      <c r="F7" s="120">
        <f>[2]Jun13!$G$1</f>
        <v>0</v>
      </c>
      <c r="G7" s="120">
        <f t="shared" si="3"/>
        <v>0</v>
      </c>
      <c r="H7" s="120">
        <f>[3]Jun13!$H$1</f>
        <v>0</v>
      </c>
      <c r="I7" s="120">
        <f t="shared" si="1"/>
        <v>0</v>
      </c>
      <c r="J7" s="120">
        <f>[3]Jun13!$G$1</f>
        <v>0</v>
      </c>
      <c r="K7" s="120">
        <f t="shared" si="2"/>
        <v>0</v>
      </c>
      <c r="L7" s="130"/>
      <c r="M7" s="131">
        <f>IF([2]Jun13!$G$4&gt;0,[2]Jun13!$G$4,0)</f>
        <v>0</v>
      </c>
      <c r="N7" s="58"/>
    </row>
    <row r="8" spans="1:14" x14ac:dyDescent="0.2">
      <c r="A8" s="57"/>
      <c r="B8" s="63">
        <f>[1]Admin!$B$16</f>
        <v>41486</v>
      </c>
      <c r="C8" s="63">
        <f t="shared" si="0"/>
        <v>41517</v>
      </c>
      <c r="D8" s="119">
        <f>[2]Jul13!$H$1</f>
        <v>0</v>
      </c>
      <c r="E8" s="120">
        <f t="shared" si="3"/>
        <v>0</v>
      </c>
      <c r="F8" s="120">
        <f>[2]Jul13!$G$1</f>
        <v>0</v>
      </c>
      <c r="G8" s="120">
        <f t="shared" si="3"/>
        <v>0</v>
      </c>
      <c r="H8" s="120">
        <f>[3]Jul13!$H$1</f>
        <v>0</v>
      </c>
      <c r="I8" s="120">
        <f t="shared" si="1"/>
        <v>0</v>
      </c>
      <c r="J8" s="120">
        <f>[3]Jul13!$G$1</f>
        <v>0</v>
      </c>
      <c r="K8" s="120">
        <f t="shared" si="2"/>
        <v>0</v>
      </c>
      <c r="L8" s="130"/>
      <c r="M8" s="131">
        <f>IF([2]Jul13!$G$4&gt;0,[2]Jul13!$G$4,0)</f>
        <v>0</v>
      </c>
      <c r="N8" s="58"/>
    </row>
    <row r="9" spans="1:14" x14ac:dyDescent="0.2">
      <c r="A9" s="57"/>
      <c r="B9" s="63">
        <f>[1]Admin!$B$18</f>
        <v>41517</v>
      </c>
      <c r="C9" s="63">
        <f t="shared" si="0"/>
        <v>41547</v>
      </c>
      <c r="D9" s="119">
        <f>[2]Aug13!$H$1</f>
        <v>0</v>
      </c>
      <c r="E9" s="120">
        <f t="shared" si="3"/>
        <v>0</v>
      </c>
      <c r="F9" s="120">
        <f>[2]Aug13!$G$1</f>
        <v>0</v>
      </c>
      <c r="G9" s="120">
        <f t="shared" si="3"/>
        <v>0</v>
      </c>
      <c r="H9" s="120">
        <f>[3]Aug13!$H$1</f>
        <v>0</v>
      </c>
      <c r="I9" s="120">
        <f t="shared" si="1"/>
        <v>0</v>
      </c>
      <c r="J9" s="120">
        <f>[3]Aug13!$G$1</f>
        <v>0</v>
      </c>
      <c r="K9" s="120">
        <f t="shared" si="2"/>
        <v>0</v>
      </c>
      <c r="L9" s="130"/>
      <c r="M9" s="131">
        <f>IF([2]Aug13!$G$4&gt;0,[2]Aug13!$G$4,0)</f>
        <v>0</v>
      </c>
      <c r="N9" s="58"/>
    </row>
    <row r="10" spans="1:14" x14ac:dyDescent="0.2">
      <c r="A10" s="57"/>
      <c r="B10" s="63">
        <f>[1]Admin!$B$20</f>
        <v>41547</v>
      </c>
      <c r="C10" s="63">
        <f t="shared" si="0"/>
        <v>41578</v>
      </c>
      <c r="D10" s="119">
        <f>[2]Sep13!$H$1</f>
        <v>0</v>
      </c>
      <c r="E10" s="120">
        <f t="shared" si="3"/>
        <v>0</v>
      </c>
      <c r="F10" s="120">
        <f>[2]Sep13!$G$1</f>
        <v>0</v>
      </c>
      <c r="G10" s="120">
        <f t="shared" si="3"/>
        <v>0</v>
      </c>
      <c r="H10" s="120">
        <f>[3]Sep13!$H$1</f>
        <v>0</v>
      </c>
      <c r="I10" s="120">
        <f t="shared" si="1"/>
        <v>0</v>
      </c>
      <c r="J10" s="120">
        <f>[3]Sep13!$G$1</f>
        <v>0</v>
      </c>
      <c r="K10" s="120">
        <f t="shared" si="2"/>
        <v>0</v>
      </c>
      <c r="L10" s="130"/>
      <c r="M10" s="131">
        <f>IF([2]Sep13!$G$4&gt;0,[2]Sep13!$G$4,0)</f>
        <v>0</v>
      </c>
      <c r="N10" s="58"/>
    </row>
    <row r="11" spans="1:14" x14ac:dyDescent="0.2">
      <c r="A11" s="57"/>
      <c r="B11" s="63">
        <f>[1]Admin!$B$22</f>
        <v>41578</v>
      </c>
      <c r="C11" s="63">
        <f t="shared" si="0"/>
        <v>41608</v>
      </c>
      <c r="D11" s="119">
        <f>[2]Oct13!$H$1</f>
        <v>0</v>
      </c>
      <c r="E11" s="120">
        <f t="shared" si="3"/>
        <v>0</v>
      </c>
      <c r="F11" s="120">
        <f>[2]Oct13!$G$1</f>
        <v>0</v>
      </c>
      <c r="G11" s="120">
        <f t="shared" si="3"/>
        <v>0</v>
      </c>
      <c r="H11" s="120">
        <f>[3]Oct13!$H$1</f>
        <v>0</v>
      </c>
      <c r="I11" s="120">
        <f t="shared" si="1"/>
        <v>0</v>
      </c>
      <c r="J11" s="120">
        <f>[3]Oct13!$G$1</f>
        <v>0</v>
      </c>
      <c r="K11" s="120">
        <f t="shared" si="2"/>
        <v>0</v>
      </c>
      <c r="L11" s="130"/>
      <c r="M11" s="131">
        <f>IF([2]Oct13!$G$4&gt;0,[2]Oct13!$G$4,0)</f>
        <v>0</v>
      </c>
      <c r="N11" s="58"/>
    </row>
    <row r="12" spans="1:14" x14ac:dyDescent="0.2">
      <c r="A12" s="57"/>
      <c r="B12" s="63">
        <f>[1]Admin!$B$24</f>
        <v>41608</v>
      </c>
      <c r="C12" s="63">
        <f t="shared" si="0"/>
        <v>41639</v>
      </c>
      <c r="D12" s="119">
        <f>[2]Nov13!$H$1</f>
        <v>0</v>
      </c>
      <c r="E12" s="120">
        <f t="shared" si="3"/>
        <v>0</v>
      </c>
      <c r="F12" s="120">
        <f>[2]Nov13!$G$1</f>
        <v>0</v>
      </c>
      <c r="G12" s="120">
        <f t="shared" si="3"/>
        <v>0</v>
      </c>
      <c r="H12" s="120">
        <f>[3]Nov13!$H$1</f>
        <v>0</v>
      </c>
      <c r="I12" s="120">
        <f t="shared" si="1"/>
        <v>0</v>
      </c>
      <c r="J12" s="120">
        <f>[3]Nov13!$G$1</f>
        <v>0</v>
      </c>
      <c r="K12" s="120">
        <f t="shared" si="2"/>
        <v>0</v>
      </c>
      <c r="L12" s="130"/>
      <c r="M12" s="131">
        <f>IF([2]Nov13!$G$4&gt;0,[2]Nov13!$G$4,0)</f>
        <v>0</v>
      </c>
      <c r="N12" s="58"/>
    </row>
    <row r="13" spans="1:14" x14ac:dyDescent="0.2">
      <c r="A13" s="57"/>
      <c r="B13" s="63">
        <f>[1]Admin!$B$26</f>
        <v>41639</v>
      </c>
      <c r="C13" s="63">
        <f t="shared" si="0"/>
        <v>41670</v>
      </c>
      <c r="D13" s="119">
        <f>[2]Dec13!$H$1</f>
        <v>0</v>
      </c>
      <c r="E13" s="120">
        <f t="shared" si="3"/>
        <v>0</v>
      </c>
      <c r="F13" s="120">
        <f>[2]Dec13!$G$1</f>
        <v>0</v>
      </c>
      <c r="G13" s="120">
        <f t="shared" si="3"/>
        <v>0</v>
      </c>
      <c r="H13" s="120">
        <f>[3]Dec13!$H$1</f>
        <v>0</v>
      </c>
      <c r="I13" s="120">
        <f t="shared" si="1"/>
        <v>0</v>
      </c>
      <c r="J13" s="120">
        <f>[3]Dec13!$G$1</f>
        <v>0</v>
      </c>
      <c r="K13" s="120">
        <f t="shared" si="2"/>
        <v>0</v>
      </c>
      <c r="L13" s="130"/>
      <c r="M13" s="131">
        <f>IF([2]Dec13!$G$4&gt;0,[2]Dec13!$G$4,0)</f>
        <v>0</v>
      </c>
      <c r="N13" s="58"/>
    </row>
    <row r="14" spans="1:14" x14ac:dyDescent="0.2">
      <c r="A14" s="57"/>
      <c r="B14" s="63">
        <f>[1]Admin!$B$28</f>
        <v>41670</v>
      </c>
      <c r="C14" s="63">
        <f t="shared" si="0"/>
        <v>41698</v>
      </c>
      <c r="D14" s="119">
        <f>[2]Jan14!$H$1</f>
        <v>0</v>
      </c>
      <c r="E14" s="120">
        <f t="shared" si="3"/>
        <v>0</v>
      </c>
      <c r="F14" s="120">
        <f>[2]Jan14!$G$1</f>
        <v>0</v>
      </c>
      <c r="G14" s="120">
        <f t="shared" si="3"/>
        <v>0</v>
      </c>
      <c r="H14" s="120">
        <f>[3]Jan14!$H$1</f>
        <v>0</v>
      </c>
      <c r="I14" s="120">
        <f t="shared" si="1"/>
        <v>0</v>
      </c>
      <c r="J14" s="120">
        <f>[3]Jan14!$G$1</f>
        <v>0</v>
      </c>
      <c r="K14" s="120">
        <f t="shared" si="2"/>
        <v>0</v>
      </c>
      <c r="L14" s="130"/>
      <c r="M14" s="131">
        <f>IF([2]Jan14!$G$4&gt;0,[2]Jan14!$G$4,0)</f>
        <v>0</v>
      </c>
      <c r="N14" s="58"/>
    </row>
    <row r="15" spans="1:14" x14ac:dyDescent="0.2">
      <c r="A15" s="57"/>
      <c r="B15" s="63">
        <f>[1]Admin!$B$30</f>
        <v>41698</v>
      </c>
      <c r="C15" s="63">
        <f t="shared" si="0"/>
        <v>41729</v>
      </c>
      <c r="D15" s="119">
        <f>[2]Feb14!$H$1</f>
        <v>0</v>
      </c>
      <c r="E15" s="120">
        <f t="shared" si="3"/>
        <v>0</v>
      </c>
      <c r="F15" s="120">
        <f>[2]Feb14!$G$1</f>
        <v>0</v>
      </c>
      <c r="G15" s="120">
        <f t="shared" si="3"/>
        <v>0</v>
      </c>
      <c r="H15" s="120">
        <f>[3]Feb14!$H$1</f>
        <v>0</v>
      </c>
      <c r="I15" s="120">
        <f t="shared" si="1"/>
        <v>0</v>
      </c>
      <c r="J15" s="120">
        <f>[3]Feb14!$G$1</f>
        <v>0</v>
      </c>
      <c r="K15" s="120">
        <f t="shared" si="2"/>
        <v>0</v>
      </c>
      <c r="L15" s="130"/>
      <c r="M15" s="131">
        <f>IF([2]Feb14!$G$4&gt;0,[2]Feb14!$G$4,0)</f>
        <v>0</v>
      </c>
      <c r="N15" s="58"/>
    </row>
    <row r="16" spans="1:14" x14ac:dyDescent="0.2">
      <c r="A16" s="57"/>
      <c r="B16" s="63">
        <f>[1]Admin!$B$32</f>
        <v>41729</v>
      </c>
      <c r="C16" s="63">
        <f t="shared" si="0"/>
        <v>41759</v>
      </c>
      <c r="D16" s="119">
        <f>[2]Mar14!$H$1</f>
        <v>0</v>
      </c>
      <c r="E16" s="120">
        <f t="shared" si="3"/>
        <v>0</v>
      </c>
      <c r="F16" s="120">
        <f>[2]Mar14!$G$1</f>
        <v>0</v>
      </c>
      <c r="G16" s="120">
        <f t="shared" si="3"/>
        <v>0</v>
      </c>
      <c r="H16" s="120">
        <f>[3]Mar14!$H$1</f>
        <v>0</v>
      </c>
      <c r="I16" s="120">
        <f t="shared" si="1"/>
        <v>0</v>
      </c>
      <c r="J16" s="120">
        <f>[3]Mar14!$G$1</f>
        <v>0</v>
      </c>
      <c r="K16" s="120">
        <f t="shared" si="2"/>
        <v>0</v>
      </c>
      <c r="L16" s="130"/>
      <c r="M16" s="131">
        <f>IF([2]Mar14!$G$4&gt;0,[2]Mar14!$G$4,0)</f>
        <v>0</v>
      </c>
      <c r="N16" s="58"/>
    </row>
    <row r="17" spans="1:14" x14ac:dyDescent="0.2">
      <c r="A17" s="57"/>
      <c r="B17" s="63">
        <f>[1]Admin!$B$34</f>
        <v>41759</v>
      </c>
      <c r="C17" s="63">
        <f t="shared" si="0"/>
        <v>41790</v>
      </c>
      <c r="D17" s="119">
        <f>[2]Apr14!$H$1</f>
        <v>0</v>
      </c>
      <c r="E17" s="120">
        <f t="shared" si="3"/>
        <v>0</v>
      </c>
      <c r="F17" s="120">
        <f>[2]Apr14!$G$1</f>
        <v>0</v>
      </c>
      <c r="G17" s="120">
        <f t="shared" si="3"/>
        <v>0</v>
      </c>
      <c r="H17" s="120">
        <f>[3]Apr14!$H$1</f>
        <v>0</v>
      </c>
      <c r="I17" s="120">
        <f t="shared" si="1"/>
        <v>0</v>
      </c>
      <c r="J17" s="120">
        <f>[3]Apr14!$G$1</f>
        <v>0</v>
      </c>
      <c r="K17" s="120">
        <f t="shared" si="2"/>
        <v>0</v>
      </c>
      <c r="L17" s="130"/>
      <c r="M17" s="131">
        <f>IF([2]Apr14!$G$4&gt;0,[2]Apr14!$G$4,0)</f>
        <v>0</v>
      </c>
      <c r="N17" s="58"/>
    </row>
    <row r="18" spans="1:14" x14ac:dyDescent="0.2">
      <c r="A18" s="57"/>
      <c r="B18" s="63">
        <f>[1]Admin!$B$36</f>
        <v>41790</v>
      </c>
      <c r="C18" s="63">
        <f t="shared" si="0"/>
        <v>41820</v>
      </c>
      <c r="D18" s="119">
        <f>'S0514'!$H$1</f>
        <v>0</v>
      </c>
      <c r="E18" s="120">
        <f t="shared" si="3"/>
        <v>0</v>
      </c>
      <c r="F18" s="120">
        <f>'S0514'!$G$1</f>
        <v>0</v>
      </c>
      <c r="G18" s="120">
        <f t="shared" si="3"/>
        <v>0</v>
      </c>
      <c r="H18" s="120">
        <f>'P0514'!$H$1</f>
        <v>0</v>
      </c>
      <c r="I18" s="120">
        <f t="shared" si="1"/>
        <v>0</v>
      </c>
      <c r="J18" s="120">
        <f>'P0514'!$G$1</f>
        <v>0</v>
      </c>
      <c r="K18" s="120">
        <f t="shared" si="2"/>
        <v>0</v>
      </c>
      <c r="L18" s="130"/>
      <c r="M18" s="131">
        <f>IF([2]Apr14!$G$4&gt;0,[2]Apr14!$G$4,0)</f>
        <v>0</v>
      </c>
      <c r="N18" s="58"/>
    </row>
    <row r="19" spans="1:14" x14ac:dyDescent="0.2">
      <c r="A19" s="57"/>
      <c r="B19" s="63">
        <f>[1]Admin!$B$38</f>
        <v>41820</v>
      </c>
      <c r="C19" s="64">
        <f>[1]Admin!$B$40</f>
        <v>41851</v>
      </c>
      <c r="D19" s="119">
        <f>'S0614'!$H$1</f>
        <v>0</v>
      </c>
      <c r="E19" s="120">
        <f t="shared" si="3"/>
        <v>0</v>
      </c>
      <c r="F19" s="120">
        <f>'S0614'!$G$1</f>
        <v>0</v>
      </c>
      <c r="G19" s="120">
        <f t="shared" si="3"/>
        <v>0</v>
      </c>
      <c r="H19" s="120">
        <f>'P0614'!$H$1</f>
        <v>0</v>
      </c>
      <c r="I19" s="120">
        <f t="shared" si="1"/>
        <v>0</v>
      </c>
      <c r="J19" s="120">
        <f>'P0614'!$G$1</f>
        <v>0</v>
      </c>
      <c r="K19" s="120">
        <f t="shared" si="2"/>
        <v>0</v>
      </c>
      <c r="L19" s="130"/>
      <c r="M19" s="131">
        <f>IF([2]Apr14!$G$4&gt;0,[2]Apr14!$G$4,0)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4" width="12.85546875" style="80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S0313</vt:lpstr>
      <vt:lpstr>S0413</vt:lpstr>
      <vt:lpstr>S0514</vt:lpstr>
      <vt:lpstr>S0614</vt:lpstr>
      <vt:lpstr>P0313</vt:lpstr>
      <vt:lpstr>P0413</vt:lpstr>
      <vt:lpstr>P0514</vt:lpstr>
      <vt:lpstr>P0614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2007-02-10T23:38:25Z</cp:lastPrinted>
  <dcterms:created xsi:type="dcterms:W3CDTF">2006-06-05T10:56:36Z</dcterms:created>
  <dcterms:modified xsi:type="dcterms:W3CDTF">2013-03-24T17:39:39Z</dcterms:modified>
</cp:coreProperties>
</file>