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180" windowHeight="8676" tabRatio="859"/>
  </bookViews>
  <sheets>
    <sheet name="Employee" sheetId="25" r:id="rId1"/>
    <sheet name="Apr13" sheetId="12" r:id="rId2"/>
    <sheet name="May13" sheetId="11" r:id="rId3"/>
    <sheet name="Jun13" sheetId="10" r:id="rId4"/>
    <sheet name="Jul13" sheetId="9" r:id="rId5"/>
    <sheet name="Aug13" sheetId="8" r:id="rId6"/>
    <sheet name="Sep13" sheetId="17" r:id="rId7"/>
    <sheet name="Oct13" sheetId="16" r:id="rId8"/>
    <sheet name="Nov13" sheetId="15" r:id="rId9"/>
    <sheet name="Dec13" sheetId="14" r:id="rId10"/>
    <sheet name="Jan14" sheetId="13" r:id="rId11"/>
    <sheet name="Feb14" sheetId="19" r:id="rId12"/>
    <sheet name="Mar14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'Apr13'!$E:$F,'Apr13'!$1:$6</definedName>
    <definedName name="_xlnm.Print_Titles" localSheetId="5">'Aug13'!$A:$D,'Aug13'!$2:$6</definedName>
    <definedName name="_xlnm.Print_Titles" localSheetId="9">'Dec13'!$A:$D,'Dec13'!$1:$6</definedName>
    <definedName name="_xlnm.Print_Titles" localSheetId="11">'Feb14'!$A:$D,'Feb14'!$1:$6</definedName>
    <definedName name="_xlnm.Print_Titles" localSheetId="10">'Jan14'!$A:$D,'Jan14'!$1:$6</definedName>
    <definedName name="_xlnm.Print_Titles" localSheetId="4">'Jul13'!$A:$D,'Jul13'!$2:$6</definedName>
    <definedName name="_xlnm.Print_Titles" localSheetId="3">'Jun13'!$A:$D,'Jun13'!$1:$6</definedName>
    <definedName name="_xlnm.Print_Titles" localSheetId="12">'Mar14'!$A:$D,'Mar14'!$1:$6</definedName>
    <definedName name="_xlnm.Print_Titles" localSheetId="2">'May13'!$A:$D,'May13'!$2:$6</definedName>
    <definedName name="_xlnm.Print_Titles" localSheetId="8">'Nov13'!$A:$D,'Nov13'!$1:$6</definedName>
    <definedName name="_xlnm.Print_Titles" localSheetId="7">'Oct13'!$A:$D,'Oct13'!$1:$6</definedName>
    <definedName name="_xlnm.Print_Titles" localSheetId="6">'Sep13'!$A:$D,'Sep13'!$1:$6</definedName>
  </definedNames>
  <calcPr calcId="145621"/>
</workbook>
</file>

<file path=xl/calcChain.xml><?xml version="1.0" encoding="utf-8"?>
<calcChain xmlns="http://schemas.openxmlformats.org/spreadsheetml/2006/main">
  <c r="N1" i="32" l="1"/>
  <c r="H4" i="34"/>
  <c r="H15" i="35" l="1"/>
  <c r="G15" i="35"/>
  <c r="F15" i="35"/>
  <c r="E15" i="35"/>
  <c r="D15" i="35"/>
  <c r="C15" i="35"/>
  <c r="B15" i="35"/>
  <c r="H14" i="35"/>
  <c r="I14" i="35" s="1"/>
  <c r="G14" i="35"/>
  <c r="F14" i="35"/>
  <c r="E14" i="35"/>
  <c r="D14" i="35"/>
  <c r="C14" i="35"/>
  <c r="B14" i="35"/>
  <c r="H13" i="35"/>
  <c r="G13" i="35"/>
  <c r="F13" i="35"/>
  <c r="E13" i="35"/>
  <c r="D13" i="35"/>
  <c r="C13" i="35"/>
  <c r="B13" i="35"/>
  <c r="H12" i="35"/>
  <c r="G12" i="35"/>
  <c r="F12" i="35"/>
  <c r="I12" i="35" s="1"/>
  <c r="E12" i="35"/>
  <c r="D12" i="35"/>
  <c r="C12" i="35"/>
  <c r="B12" i="35"/>
  <c r="H11" i="35"/>
  <c r="G11" i="35"/>
  <c r="F11" i="35"/>
  <c r="E11" i="35"/>
  <c r="I11" i="35" s="1"/>
  <c r="D11" i="35"/>
  <c r="C11" i="35"/>
  <c r="B11" i="35"/>
  <c r="H10" i="35"/>
  <c r="G10" i="35"/>
  <c r="F10" i="35"/>
  <c r="E10" i="35"/>
  <c r="D10" i="35"/>
  <c r="D16" i="35" s="1"/>
  <c r="C10" i="35"/>
  <c r="B10" i="35"/>
  <c r="H9" i="35"/>
  <c r="G9" i="35"/>
  <c r="F9" i="35"/>
  <c r="E9" i="35"/>
  <c r="D9" i="35"/>
  <c r="C9" i="35"/>
  <c r="B9" i="35"/>
  <c r="H8" i="35"/>
  <c r="G8" i="35"/>
  <c r="F8" i="35"/>
  <c r="E8" i="35"/>
  <c r="D8" i="35"/>
  <c r="C8" i="35"/>
  <c r="B8" i="35"/>
  <c r="H7" i="35"/>
  <c r="G7" i="35"/>
  <c r="F7" i="35"/>
  <c r="E7" i="35"/>
  <c r="D7" i="35"/>
  <c r="C7" i="35"/>
  <c r="B7" i="35"/>
  <c r="H6" i="35"/>
  <c r="H16" i="35" s="1"/>
  <c r="G6" i="35"/>
  <c r="F6" i="35"/>
  <c r="E6" i="35"/>
  <c r="D6" i="35"/>
  <c r="C6" i="35"/>
  <c r="B6" i="35"/>
  <c r="H5" i="35"/>
  <c r="G5" i="35"/>
  <c r="G16" i="35" s="1"/>
  <c r="F5" i="35"/>
  <c r="E5" i="35"/>
  <c r="D5" i="35"/>
  <c r="C5" i="35"/>
  <c r="B5" i="35"/>
  <c r="H4" i="35"/>
  <c r="G4" i="35"/>
  <c r="F4" i="35"/>
  <c r="F16" i="35" s="1"/>
  <c r="E4" i="35"/>
  <c r="D4" i="35"/>
  <c r="C4" i="35"/>
  <c r="B4" i="35"/>
  <c r="I6" i="35"/>
  <c r="I7" i="35"/>
  <c r="I9" i="35"/>
  <c r="I13" i="35"/>
  <c r="I15" i="35"/>
  <c r="L16" i="35"/>
  <c r="C136" i="34"/>
  <c r="D136" i="34" l="1"/>
  <c r="I5" i="35"/>
  <c r="I4" i="35"/>
  <c r="N4" i="35" s="1"/>
  <c r="N5" i="35" s="1"/>
  <c r="N6" i="35" s="1"/>
  <c r="N7" i="35" s="1"/>
  <c r="I10" i="35"/>
  <c r="E16" i="35"/>
  <c r="I8" i="35"/>
  <c r="N8" i="35" s="1"/>
  <c r="N9" i="35" s="1"/>
  <c r="N10" i="35" s="1"/>
  <c r="N11" i="35" s="1"/>
  <c r="N12" i="35" s="1"/>
  <c r="N13" i="35" s="1"/>
  <c r="N14" i="35" s="1"/>
  <c r="N15" i="35" s="1"/>
  <c r="I16" i="35"/>
  <c r="B24" i="25" l="1"/>
  <c r="M99" i="18"/>
  <c r="K99" i="18"/>
  <c r="M84" i="18"/>
  <c r="K84" i="18"/>
  <c r="M69" i="18"/>
  <c r="K69" i="18"/>
  <c r="M54" i="18"/>
  <c r="K54" i="18"/>
  <c r="M39" i="18"/>
  <c r="K39" i="18"/>
  <c r="M24" i="18"/>
  <c r="K24" i="18"/>
  <c r="M9" i="18"/>
  <c r="K9" i="18"/>
  <c r="M69" i="19"/>
  <c r="K69" i="19"/>
  <c r="M54" i="19"/>
  <c r="K54" i="19"/>
  <c r="M39" i="19"/>
  <c r="K39" i="19"/>
  <c r="M24" i="19"/>
  <c r="K24" i="19"/>
  <c r="M9" i="19"/>
  <c r="K9" i="19"/>
  <c r="M69" i="13"/>
  <c r="K69" i="13"/>
  <c r="M54" i="13"/>
  <c r="K54" i="13"/>
  <c r="M39" i="13"/>
  <c r="K39" i="13"/>
  <c r="M24" i="13"/>
  <c r="K24" i="13"/>
  <c r="M9" i="13"/>
  <c r="K9" i="13"/>
  <c r="M84" i="14"/>
  <c r="K84" i="14"/>
  <c r="M69" i="14"/>
  <c r="K69" i="14"/>
  <c r="M54" i="14"/>
  <c r="K54" i="14"/>
  <c r="M39" i="14"/>
  <c r="K39" i="14"/>
  <c r="M24" i="14"/>
  <c r="K24" i="14"/>
  <c r="M9" i="14"/>
  <c r="K9" i="14"/>
  <c r="M69" i="15"/>
  <c r="K69" i="15"/>
  <c r="M54" i="15"/>
  <c r="K54" i="15"/>
  <c r="M39" i="15"/>
  <c r="K39" i="15"/>
  <c r="M24" i="15"/>
  <c r="K24" i="15"/>
  <c r="M9" i="15"/>
  <c r="K9" i="15"/>
  <c r="M69" i="16"/>
  <c r="K69" i="16"/>
  <c r="M54" i="16"/>
  <c r="K54" i="16"/>
  <c r="M39" i="16"/>
  <c r="K39" i="16"/>
  <c r="M24" i="16"/>
  <c r="K24" i="16"/>
  <c r="M9" i="16"/>
  <c r="K9" i="16"/>
  <c r="M84" i="17"/>
  <c r="K84" i="17"/>
  <c r="M69" i="17"/>
  <c r="K69" i="17"/>
  <c r="M54" i="17"/>
  <c r="K54" i="17"/>
  <c r="M39" i="17"/>
  <c r="K39" i="17"/>
  <c r="M24" i="17"/>
  <c r="K24" i="17"/>
  <c r="M9" i="17"/>
  <c r="K9" i="17"/>
  <c r="M69" i="8"/>
  <c r="K69" i="8"/>
  <c r="M54" i="8"/>
  <c r="K54" i="8"/>
  <c r="M39" i="8"/>
  <c r="K39" i="8"/>
  <c r="M24" i="8"/>
  <c r="K24" i="8"/>
  <c r="M9" i="8"/>
  <c r="K9" i="8"/>
  <c r="M69" i="9"/>
  <c r="K69" i="9"/>
  <c r="M54" i="9"/>
  <c r="K54" i="9"/>
  <c r="M39" i="9"/>
  <c r="K39" i="9"/>
  <c r="M24" i="9"/>
  <c r="K24" i="9"/>
  <c r="M9" i="9"/>
  <c r="K9" i="9"/>
  <c r="M84" i="10"/>
  <c r="K84" i="10"/>
  <c r="M69" i="10"/>
  <c r="K69" i="10"/>
  <c r="M54" i="10"/>
  <c r="K54" i="10"/>
  <c r="M39" i="10"/>
  <c r="K39" i="10"/>
  <c r="M24" i="10"/>
  <c r="K24" i="10"/>
  <c r="M9" i="10"/>
  <c r="K9" i="10"/>
  <c r="M69" i="11"/>
  <c r="K69" i="11"/>
  <c r="M54" i="11"/>
  <c r="K54" i="11"/>
  <c r="M39" i="11"/>
  <c r="K39" i="11"/>
  <c r="M24" i="11"/>
  <c r="K24" i="11"/>
  <c r="M9" i="11"/>
  <c r="K9" i="11"/>
  <c r="M69" i="12"/>
  <c r="K69" i="12"/>
  <c r="M54" i="12"/>
  <c r="K54" i="12"/>
  <c r="M39" i="12"/>
  <c r="K39" i="12"/>
  <c r="M24" i="12"/>
  <c r="K24" i="12"/>
  <c r="M9" i="12"/>
  <c r="K9" i="12"/>
  <c r="W366" i="25"/>
  <c r="W365" i="25"/>
  <c r="W364" i="25"/>
  <c r="W363" i="25"/>
  <c r="W362" i="25"/>
  <c r="W361" i="25"/>
  <c r="W360" i="25"/>
  <c r="W359" i="25"/>
  <c r="W358" i="25"/>
  <c r="W357" i="25"/>
  <c r="W356" i="25"/>
  <c r="W355" i="25"/>
  <c r="W354" i="25"/>
  <c r="W353" i="25"/>
  <c r="W352" i="25"/>
  <c r="W351" i="25"/>
  <c r="W350" i="25"/>
  <c r="W349" i="25"/>
  <c r="W348" i="25"/>
  <c r="W347" i="25"/>
  <c r="W346" i="25"/>
  <c r="W345" i="25"/>
  <c r="W344" i="25"/>
  <c r="W343" i="25"/>
  <c r="W342" i="25"/>
  <c r="W341" i="25"/>
  <c r="W340" i="25"/>
  <c r="W339" i="25"/>
  <c r="W338" i="25"/>
  <c r="W337" i="25"/>
  <c r="W336" i="25"/>
  <c r="W335" i="25"/>
  <c r="W334" i="25"/>
  <c r="W333" i="25"/>
  <c r="W332" i="25"/>
  <c r="W331" i="25"/>
  <c r="W330" i="25"/>
  <c r="W329" i="25"/>
  <c r="W328" i="25"/>
  <c r="W327" i="25"/>
  <c r="W326" i="25"/>
  <c r="W325" i="25"/>
  <c r="W324" i="25"/>
  <c r="W323" i="25"/>
  <c r="W322" i="25"/>
  <c r="W321" i="25"/>
  <c r="W320" i="25"/>
  <c r="W319" i="25"/>
  <c r="W318" i="25"/>
  <c r="W317" i="25"/>
  <c r="W316" i="25"/>
  <c r="W315" i="25"/>
  <c r="W314" i="25"/>
  <c r="W313" i="25"/>
  <c r="W312" i="25"/>
  <c r="W311" i="25"/>
  <c r="W310" i="25"/>
  <c r="W309" i="25"/>
  <c r="W308" i="25"/>
  <c r="W307" i="25"/>
  <c r="W306" i="25"/>
  <c r="W305" i="25"/>
  <c r="W304" i="25"/>
  <c r="W303" i="25"/>
  <c r="W302" i="25"/>
  <c r="W301" i="25"/>
  <c r="W300" i="25"/>
  <c r="W299" i="25"/>
  <c r="W298" i="25"/>
  <c r="W297" i="25"/>
  <c r="W296" i="25"/>
  <c r="W295" i="25"/>
  <c r="W294" i="25"/>
  <c r="W293" i="25"/>
  <c r="W292" i="25"/>
  <c r="W291" i="25"/>
  <c r="W290" i="25"/>
  <c r="W289" i="25"/>
  <c r="W288" i="25"/>
  <c r="W287" i="25"/>
  <c r="W286" i="25"/>
  <c r="W285" i="25"/>
  <c r="W284" i="25"/>
  <c r="W283" i="25"/>
  <c r="W282" i="25"/>
  <c r="W281" i="25"/>
  <c r="W280" i="25"/>
  <c r="W279" i="25"/>
  <c r="W278" i="25"/>
  <c r="W277" i="25"/>
  <c r="W276" i="25"/>
  <c r="W275" i="25"/>
  <c r="W274" i="25"/>
  <c r="W273" i="25"/>
  <c r="W272" i="25"/>
  <c r="W271" i="25"/>
  <c r="W270" i="25"/>
  <c r="W269" i="25"/>
  <c r="W268" i="25"/>
  <c r="W267" i="25"/>
  <c r="W266" i="25"/>
  <c r="W265" i="25"/>
  <c r="W264" i="25"/>
  <c r="W263" i="25"/>
  <c r="W262" i="25"/>
  <c r="W261" i="25"/>
  <c r="W260" i="25"/>
  <c r="F260" i="25"/>
  <c r="W259" i="25"/>
  <c r="W258" i="25"/>
  <c r="F258" i="25"/>
  <c r="W257" i="25"/>
  <c r="W256" i="25"/>
  <c r="W255" i="25"/>
  <c r="W254" i="25"/>
  <c r="W253" i="25"/>
  <c r="W252" i="25"/>
  <c r="W251" i="25"/>
  <c r="W250" i="25"/>
  <c r="W249" i="25"/>
  <c r="W248" i="25"/>
  <c r="W247" i="25"/>
  <c r="W246" i="25"/>
  <c r="W245" i="25"/>
  <c r="W244" i="25"/>
  <c r="W243" i="25"/>
  <c r="W242" i="25"/>
  <c r="W241" i="25"/>
  <c r="W240" i="25"/>
  <c r="W239" i="25"/>
  <c r="W238" i="25"/>
  <c r="W237" i="25"/>
  <c r="W236" i="25"/>
  <c r="W235" i="25"/>
  <c r="W234" i="25"/>
  <c r="F234" i="25"/>
  <c r="W233" i="25"/>
  <c r="W232" i="25"/>
  <c r="F232" i="25"/>
  <c r="W231" i="25"/>
  <c r="W230" i="25"/>
  <c r="W229" i="25"/>
  <c r="W228" i="25"/>
  <c r="W227" i="25"/>
  <c r="W226" i="25"/>
  <c r="W225" i="25"/>
  <c r="W224" i="25"/>
  <c r="W223" i="25"/>
  <c r="W222" i="25"/>
  <c r="W221" i="25"/>
  <c r="W220" i="25"/>
  <c r="W219" i="25"/>
  <c r="W218" i="25"/>
  <c r="W217" i="25"/>
  <c r="W216" i="25"/>
  <c r="W215" i="25"/>
  <c r="W214" i="25"/>
  <c r="W213" i="25"/>
  <c r="W212" i="25"/>
  <c r="W211" i="25"/>
  <c r="W210" i="25"/>
  <c r="W209" i="25"/>
  <c r="W208" i="25"/>
  <c r="F208" i="25"/>
  <c r="W207" i="25"/>
  <c r="W206" i="25"/>
  <c r="F206" i="25"/>
  <c r="W20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F182" i="25"/>
  <c r="W181" i="25"/>
  <c r="W180" i="25"/>
  <c r="F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F156" i="25"/>
  <c r="W155" i="25"/>
  <c r="W154" i="25"/>
  <c r="F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F130" i="25"/>
  <c r="W129" i="25"/>
  <c r="W128" i="25"/>
  <c r="F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F104" i="25"/>
  <c r="W103" i="25"/>
  <c r="W102" i="25"/>
  <c r="F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W84" i="25"/>
  <c r="W83" i="25"/>
  <c r="W82" i="25"/>
  <c r="W81" i="25"/>
  <c r="W80" i="25"/>
  <c r="W79" i="25"/>
  <c r="W78" i="25"/>
  <c r="F78" i="25"/>
  <c r="W77" i="25"/>
  <c r="W76" i="25"/>
  <c r="F76" i="25"/>
  <c r="W75" i="25"/>
  <c r="W74" i="25"/>
  <c r="W73" i="25"/>
  <c r="W72" i="25"/>
  <c r="W71" i="25"/>
  <c r="W70" i="25"/>
  <c r="W69" i="25"/>
  <c r="W68" i="25"/>
  <c r="W67" i="25"/>
  <c r="W66" i="25"/>
  <c r="W65" i="25"/>
  <c r="W64" i="25"/>
  <c r="W63" i="25"/>
  <c r="W62" i="25"/>
  <c r="W61" i="25"/>
  <c r="W60" i="25"/>
  <c r="W59" i="25"/>
  <c r="W58" i="25"/>
  <c r="W57" i="25"/>
  <c r="W56" i="25"/>
  <c r="W55" i="25"/>
  <c r="W54" i="25"/>
  <c r="W53" i="25"/>
  <c r="W52" i="25"/>
  <c r="F52" i="25"/>
  <c r="W51" i="25"/>
  <c r="W50" i="25"/>
  <c r="F50" i="25"/>
  <c r="W49" i="25"/>
  <c r="W48" i="25"/>
  <c r="W47" i="25"/>
  <c r="W46" i="25"/>
  <c r="W45" i="25"/>
  <c r="W44" i="25"/>
  <c r="W43" i="25"/>
  <c r="W42" i="25"/>
  <c r="W41" i="25"/>
  <c r="W40" i="25"/>
  <c r="W39" i="25"/>
  <c r="W38" i="25"/>
  <c r="W37" i="25"/>
  <c r="W36" i="25"/>
  <c r="W35" i="25"/>
  <c r="W34" i="25"/>
  <c r="W33" i="25"/>
  <c r="W32" i="25"/>
  <c r="W31" i="25"/>
  <c r="W30" i="25"/>
  <c r="W29" i="25"/>
  <c r="W28" i="25"/>
  <c r="W27" i="25"/>
  <c r="W26" i="25"/>
  <c r="F26" i="25"/>
  <c r="W25" i="25"/>
  <c r="W24" i="25"/>
  <c r="F24" i="25"/>
  <c r="W23" i="25"/>
  <c r="W22" i="25"/>
  <c r="W21" i="25"/>
  <c r="W20" i="25"/>
  <c r="W19" i="25"/>
  <c r="W18" i="25"/>
  <c r="W17" i="25"/>
  <c r="W16" i="25"/>
  <c r="W15" i="25"/>
  <c r="W14" i="25"/>
  <c r="W13" i="25"/>
  <c r="W12" i="25"/>
  <c r="W11" i="25"/>
  <c r="W10" i="25"/>
  <c r="W9" i="25"/>
  <c r="O9" i="25"/>
  <c r="M9" i="25"/>
  <c r="W8" i="25"/>
  <c r="W7" i="25"/>
  <c r="W6" i="25"/>
  <c r="W5" i="25"/>
  <c r="W4" i="25"/>
  <c r="W3" i="25"/>
  <c r="W2" i="25"/>
  <c r="H3" i="34"/>
  <c r="C108" i="34"/>
  <c r="C52" i="34"/>
  <c r="C94" i="34"/>
  <c r="C38" i="34"/>
  <c r="L7" i="34"/>
  <c r="C80" i="34"/>
  <c r="C24" i="34"/>
  <c r="C122" i="34"/>
  <c r="C66" i="34"/>
  <c r="C10" i="34"/>
  <c r="M3" i="34" l="1"/>
  <c r="D122" i="34"/>
  <c r="D108" i="34"/>
  <c r="D94" i="34"/>
  <c r="D80" i="34"/>
  <c r="D66" i="34"/>
  <c r="D52" i="34"/>
  <c r="D38" i="34"/>
  <c r="D24" i="34"/>
  <c r="D10" i="34"/>
  <c r="I3" i="34"/>
  <c r="I4" i="34"/>
  <c r="H10" i="34"/>
  <c r="M120" i="34"/>
  <c r="M92" i="34"/>
  <c r="M78" i="34"/>
  <c r="I10" i="34"/>
  <c r="M106" i="34"/>
  <c r="M134" i="34"/>
  <c r="M107" i="34" l="1"/>
  <c r="L114" i="34"/>
  <c r="G114" i="34"/>
  <c r="B112" i="34"/>
  <c r="J114" i="34"/>
  <c r="L112" i="34"/>
  <c r="M108" i="34"/>
  <c r="E112" i="34"/>
  <c r="I112" i="34"/>
  <c r="H112" i="34"/>
  <c r="C112" i="34"/>
  <c r="G112" i="34"/>
  <c r="I105" i="34" s="1"/>
  <c r="H114" i="34"/>
  <c r="M112" i="34"/>
  <c r="B105" i="34" s="1"/>
  <c r="J108" i="34"/>
  <c r="J112" i="34"/>
  <c r="F112" i="34"/>
  <c r="M114" i="34"/>
  <c r="D112" i="34"/>
  <c r="I114" i="34"/>
  <c r="M128" i="34"/>
  <c r="M122" i="34"/>
  <c r="G126" i="34"/>
  <c r="I119" i="34" s="1"/>
  <c r="I126" i="34"/>
  <c r="M126" i="34"/>
  <c r="B119" i="34" s="1"/>
  <c r="J126" i="34"/>
  <c r="J128" i="34"/>
  <c r="H128" i="34"/>
  <c r="H126" i="34"/>
  <c r="J122" i="34"/>
  <c r="G128" i="34"/>
  <c r="B126" i="34"/>
  <c r="F126" i="34"/>
  <c r="L126" i="34"/>
  <c r="M121" i="34"/>
  <c r="C126" i="34"/>
  <c r="L128" i="34"/>
  <c r="I128" i="34"/>
  <c r="D126" i="34"/>
  <c r="E126" i="34"/>
  <c r="L140" i="34"/>
  <c r="C140" i="34"/>
  <c r="M142" i="34"/>
  <c r="J140" i="34"/>
  <c r="B140" i="34"/>
  <c r="L142" i="34"/>
  <c r="I140" i="34"/>
  <c r="M136" i="34"/>
  <c r="J142" i="34"/>
  <c r="H140" i="34"/>
  <c r="J136" i="34"/>
  <c r="I142" i="34"/>
  <c r="G140" i="34"/>
  <c r="H142" i="34"/>
  <c r="F140" i="34"/>
  <c r="G142" i="34"/>
  <c r="E140" i="34"/>
  <c r="D140" i="34"/>
  <c r="M140" i="34"/>
  <c r="M135" i="34"/>
  <c r="M93" i="34"/>
  <c r="M79" i="34"/>
  <c r="G119" i="34"/>
  <c r="B121" i="34"/>
  <c r="B120" i="34"/>
  <c r="E107" i="34"/>
  <c r="B107" i="34"/>
  <c r="B106" i="34"/>
  <c r="L98" i="34"/>
  <c r="C98" i="34"/>
  <c r="M100" i="34"/>
  <c r="J98" i="34"/>
  <c r="B98" i="34"/>
  <c r="D98" i="34"/>
  <c r="L100" i="34"/>
  <c r="I98" i="34"/>
  <c r="M94" i="34"/>
  <c r="J100" i="34"/>
  <c r="H98" i="34"/>
  <c r="J94" i="34"/>
  <c r="I100" i="34"/>
  <c r="G98" i="34"/>
  <c r="H100" i="34"/>
  <c r="F98" i="34"/>
  <c r="G100" i="34"/>
  <c r="E98" i="34"/>
  <c r="M98" i="34"/>
  <c r="L84" i="34"/>
  <c r="C84" i="34"/>
  <c r="G86" i="34"/>
  <c r="M86" i="34"/>
  <c r="J84" i="34"/>
  <c r="B84" i="34"/>
  <c r="L86" i="34"/>
  <c r="I84" i="34"/>
  <c r="M80" i="34"/>
  <c r="J86" i="34"/>
  <c r="H84" i="34"/>
  <c r="J80" i="34"/>
  <c r="I86" i="34"/>
  <c r="G84" i="34"/>
  <c r="H86" i="34"/>
  <c r="F84" i="34"/>
  <c r="E84" i="34"/>
  <c r="M84" i="34"/>
  <c r="D84" i="34"/>
  <c r="I24" i="34"/>
  <c r="I38" i="34" s="1"/>
  <c r="I52" i="34" s="1"/>
  <c r="I66" i="34" s="1"/>
  <c r="I80" i="34" s="1"/>
  <c r="I94" i="34" s="1"/>
  <c r="I108" i="34" s="1"/>
  <c r="I122" i="34" s="1"/>
  <c r="I136" i="34" s="1"/>
  <c r="A2" i="32"/>
  <c r="E2" i="32"/>
  <c r="A3" i="32"/>
  <c r="B3" i="32"/>
  <c r="A4" i="32"/>
  <c r="B4" i="32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B98" i="32"/>
  <c r="B99" i="32" s="1"/>
  <c r="A99" i="32"/>
  <c r="A100" i="32"/>
  <c r="B100" i="32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B250" i="32" s="1"/>
  <c r="B251" i="32" s="1"/>
  <c r="B252" i="32" s="1"/>
  <c r="B253" i="32" s="1"/>
  <c r="B254" i="32" s="1"/>
  <c r="B255" i="32" s="1"/>
  <c r="B256" i="32" s="1"/>
  <c r="B257" i="32" s="1"/>
  <c r="B258" i="32" s="1"/>
  <c r="B259" i="32" s="1"/>
  <c r="B260" i="32" s="1"/>
  <c r="B261" i="32" s="1"/>
  <c r="B262" i="32" s="1"/>
  <c r="B263" i="32" s="1"/>
  <c r="B264" i="32" s="1"/>
  <c r="B265" i="32" s="1"/>
  <c r="B266" i="32" s="1"/>
  <c r="B267" i="32" s="1"/>
  <c r="B268" i="32" s="1"/>
  <c r="B269" i="32" s="1"/>
  <c r="B270" i="32" s="1"/>
  <c r="B271" i="32" s="1"/>
  <c r="B272" i="32" s="1"/>
  <c r="B273" i="32" s="1"/>
  <c r="B274" i="32" s="1"/>
  <c r="B275" i="32" s="1"/>
  <c r="B276" i="32" s="1"/>
  <c r="B277" i="32" s="1"/>
  <c r="B278" i="32" s="1"/>
  <c r="B279" i="32" s="1"/>
  <c r="B280" i="32" s="1"/>
  <c r="B281" i="32" s="1"/>
  <c r="B282" i="32" s="1"/>
  <c r="B283" i="32" s="1"/>
  <c r="B284" i="32" s="1"/>
  <c r="B285" i="32" s="1"/>
  <c r="B286" i="32" s="1"/>
  <c r="B287" i="32" s="1"/>
  <c r="B288" i="32" s="1"/>
  <c r="B289" i="32" s="1"/>
  <c r="B290" i="32" s="1"/>
  <c r="B291" i="32" s="1"/>
  <c r="B292" i="32" s="1"/>
  <c r="B293" i="32" s="1"/>
  <c r="B294" i="32" s="1"/>
  <c r="B295" i="32" s="1"/>
  <c r="B296" i="32" s="1"/>
  <c r="B297" i="32" s="1"/>
  <c r="B298" i="32" s="1"/>
  <c r="B299" i="32" s="1"/>
  <c r="B300" i="32" s="1"/>
  <c r="B301" i="32" s="1"/>
  <c r="B302" i="32" s="1"/>
  <c r="B303" i="32" s="1"/>
  <c r="B304" i="32" s="1"/>
  <c r="B305" i="32" s="1"/>
  <c r="B306" i="32" s="1"/>
  <c r="B307" i="32" s="1"/>
  <c r="B308" i="32" s="1"/>
  <c r="B309" i="32" s="1"/>
  <c r="B310" i="32" s="1"/>
  <c r="B311" i="32" s="1"/>
  <c r="B312" i="32" s="1"/>
  <c r="B313" i="32" s="1"/>
  <c r="B314" i="32" s="1"/>
  <c r="B315" i="32" s="1"/>
  <c r="B316" i="32" s="1"/>
  <c r="B317" i="32" s="1"/>
  <c r="B318" i="32" s="1"/>
  <c r="B319" i="32" s="1"/>
  <c r="B320" i="32" s="1"/>
  <c r="B321" i="32" s="1"/>
  <c r="B322" i="32" s="1"/>
  <c r="B323" i="32" s="1"/>
  <c r="B324" i="32" s="1"/>
  <c r="B325" i="32" s="1"/>
  <c r="B326" i="32" s="1"/>
  <c r="B327" i="32" s="1"/>
  <c r="B328" i="32" s="1"/>
  <c r="B329" i="32" s="1"/>
  <c r="B330" i="32" s="1"/>
  <c r="B331" i="32" s="1"/>
  <c r="B332" i="32" s="1"/>
  <c r="B333" i="32" s="1"/>
  <c r="B334" i="32" s="1"/>
  <c r="B335" i="32" s="1"/>
  <c r="B336" i="32" s="1"/>
  <c r="B337" i="32" s="1"/>
  <c r="B338" i="32" s="1"/>
  <c r="B339" i="32" s="1"/>
  <c r="B340" i="32" s="1"/>
  <c r="B341" i="32" s="1"/>
  <c r="B342" i="32" s="1"/>
  <c r="B343" i="32" s="1"/>
  <c r="B344" i="32" s="1"/>
  <c r="B345" i="32" s="1"/>
  <c r="B346" i="32" s="1"/>
  <c r="B347" i="32" s="1"/>
  <c r="B348" i="32" s="1"/>
  <c r="B349" i="32" s="1"/>
  <c r="B350" i="32" s="1"/>
  <c r="B351" i="32" s="1"/>
  <c r="B352" i="32" s="1"/>
  <c r="B353" i="32" s="1"/>
  <c r="B354" i="32" s="1"/>
  <c r="B355" i="32" s="1"/>
  <c r="B356" i="32" s="1"/>
  <c r="B357" i="32" s="1"/>
  <c r="B358" i="32" s="1"/>
  <c r="B359" i="32" s="1"/>
  <c r="B360" i="32" s="1"/>
  <c r="B361" i="32" s="1"/>
  <c r="B362" i="32" s="1"/>
  <c r="B363" i="32" s="1"/>
  <c r="B364" i="32" s="1"/>
  <c r="B365" i="32" s="1"/>
  <c r="B366" i="32" s="1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G105" i="34" l="1"/>
  <c r="E121" i="34"/>
  <c r="I133" i="34"/>
  <c r="G133" i="34"/>
  <c r="E135" i="34"/>
  <c r="B135" i="34"/>
  <c r="B134" i="34"/>
  <c r="B133" i="34"/>
  <c r="G91" i="34"/>
  <c r="I91" i="34"/>
  <c r="G77" i="34"/>
  <c r="I77" i="34"/>
  <c r="E93" i="34"/>
  <c r="B93" i="34"/>
  <c r="B92" i="34"/>
  <c r="B91" i="34"/>
  <c r="E79" i="34"/>
  <c r="B79" i="34"/>
  <c r="B78" i="34"/>
  <c r="B77" i="34"/>
  <c r="I1" i="32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E19" i="17" l="1"/>
  <c r="E46" i="13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E45" i="13"/>
  <c r="M46" i="13"/>
  <c r="R46" i="13" s="1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E61" i="14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E75" i="10"/>
  <c r="E76" i="10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E60" i="8"/>
  <c r="E61" i="8"/>
  <c r="P21" i="9"/>
  <c r="P81" i="9"/>
  <c r="E16" i="9"/>
  <c r="E29" i="9"/>
  <c r="B29" i="9" s="1"/>
  <c r="E30" i="9"/>
  <c r="E31" i="9"/>
  <c r="E46" i="9"/>
  <c r="E61" i="9"/>
  <c r="P21" i="10"/>
  <c r="P96" i="10"/>
  <c r="P21" i="11"/>
  <c r="P81" i="11"/>
  <c r="E16" i="11"/>
  <c r="E31" i="11"/>
  <c r="E46" i="11"/>
  <c r="E59" i="11"/>
  <c r="E61" i="1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K32" i="12" s="1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4"/>
  <c r="B61" i="16"/>
  <c r="B61" i="17"/>
  <c r="B61" i="8"/>
  <c r="B61" i="10"/>
  <c r="B61" i="11"/>
  <c r="B46" i="13"/>
  <c r="B46" i="14"/>
  <c r="B46" i="8"/>
  <c r="B46" i="12"/>
  <c r="B31" i="13"/>
  <c r="B31" i="15"/>
  <c r="B31" i="17"/>
  <c r="B31" i="9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K56" i="8" s="1"/>
  <c r="J56" i="8"/>
  <c r="I41" i="8"/>
  <c r="J41" i="8"/>
  <c r="I26" i="8"/>
  <c r="J26" i="8"/>
  <c r="I11" i="8"/>
  <c r="J11" i="8"/>
  <c r="I56" i="9"/>
  <c r="K56" i="9" s="1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K11" i="10" s="1"/>
  <c r="I56" i="11"/>
  <c r="J56" i="11"/>
  <c r="I41" i="11"/>
  <c r="J41" i="11"/>
  <c r="I26" i="11"/>
  <c r="K26" i="11" s="1"/>
  <c r="J26" i="11"/>
  <c r="I11" i="11"/>
  <c r="K11" i="11" s="1"/>
  <c r="J11" i="11"/>
  <c r="I56" i="12"/>
  <c r="J56" i="12"/>
  <c r="I41" i="12"/>
  <c r="J41" i="12"/>
  <c r="I26" i="12"/>
  <c r="J26" i="12"/>
  <c r="K26" i="12" s="1"/>
  <c r="F76" i="10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K20" i="13" s="1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K13" i="9" s="1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K15" i="17" s="1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K15" i="8" s="1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K75" i="14" s="1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K72" i="10" s="1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K63" i="19" s="1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K59" i="10" s="1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K63" i="11" s="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K42" i="19" s="1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K43" i="8" s="1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K46" i="10" s="1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K32" i="18" s="1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K28" i="18" s="1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K28" i="15" s="1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K44" i="12" s="1"/>
  <c r="J44" i="12"/>
  <c r="L44" i="12"/>
  <c r="H43" i="12"/>
  <c r="I43" i="12"/>
  <c r="J43" i="12"/>
  <c r="L43" i="12"/>
  <c r="H42" i="12"/>
  <c r="I42" i="12"/>
  <c r="K42" i="12" s="1"/>
  <c r="J42" i="12"/>
  <c r="L42" i="12"/>
  <c r="H41" i="12"/>
  <c r="L41" i="12"/>
  <c r="H35" i="12"/>
  <c r="I35" i="12"/>
  <c r="K35" i="12" s="1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K29" i="12" s="1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K90" i="17" s="1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K95" i="17" s="1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K74" i="8" s="1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K91" i="10" s="1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K75" i="11" s="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46" i="13"/>
  <c r="F31" i="13"/>
  <c r="F61" i="16"/>
  <c r="F31" i="16"/>
  <c r="F31" i="15"/>
  <c r="F46" i="14"/>
  <c r="F61" i="17"/>
  <c r="F31" i="17"/>
  <c r="F61" i="8"/>
  <c r="F46" i="8"/>
  <c r="F31" i="9"/>
  <c r="F29" i="9"/>
  <c r="F16" i="9"/>
  <c r="F61" i="10"/>
  <c r="F61" i="11"/>
  <c r="F59" i="11"/>
  <c r="F46" i="12"/>
  <c r="I9" i="34"/>
  <c r="K18" i="18" l="1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F46" i="16"/>
  <c r="F31" i="11"/>
  <c r="F29" i="12"/>
  <c r="B76" i="8"/>
  <c r="B30" i="9"/>
  <c r="F31" i="8"/>
  <c r="M16" i="12"/>
  <c r="B16" i="17"/>
  <c r="M31" i="16"/>
  <c r="F74" i="19"/>
  <c r="F46" i="9"/>
  <c r="F75" i="11"/>
  <c r="B59" i="11"/>
  <c r="Q90" i="8"/>
  <c r="E45" i="11"/>
  <c r="E45" i="8"/>
  <c r="B45" i="8" s="1"/>
  <c r="E60" i="10"/>
  <c r="M60" i="10" s="1"/>
  <c r="E30" i="17"/>
  <c r="F30" i="17" s="1"/>
  <c r="E60" i="16"/>
  <c r="E30" i="13"/>
  <c r="M30" i="13" s="1"/>
  <c r="F75" i="10"/>
  <c r="B75" i="10"/>
  <c r="R90" i="8"/>
  <c r="E15" i="9"/>
  <c r="E75" i="12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E15" i="12"/>
  <c r="E45" i="10"/>
  <c r="E75" i="9"/>
  <c r="E15" i="17"/>
  <c r="E60" i="15"/>
  <c r="E90" i="14"/>
  <c r="M90" i="14" s="1"/>
  <c r="B46" i="17"/>
  <c r="R46" i="17"/>
  <c r="E60" i="12"/>
  <c r="E45" i="15"/>
  <c r="E90" i="18"/>
  <c r="M90" i="18" s="1"/>
  <c r="F60" i="8"/>
  <c r="F46" i="18"/>
  <c r="F76" i="8"/>
  <c r="F74" i="16"/>
  <c r="F90" i="8"/>
  <c r="E15" i="11"/>
  <c r="E45" i="9"/>
  <c r="M76" i="8"/>
  <c r="E15" i="8"/>
  <c r="E90" i="10"/>
  <c r="B90" i="10" s="1"/>
  <c r="E30" i="10"/>
  <c r="E30" i="16"/>
  <c r="E60" i="13"/>
  <c r="E75" i="19"/>
  <c r="E75" i="18"/>
  <c r="F46" i="17"/>
  <c r="F45" i="13"/>
  <c r="B15" i="10"/>
  <c r="M90" i="8"/>
  <c r="E60" i="11"/>
  <c r="B60" i="11" s="1"/>
  <c r="E45" i="12"/>
  <c r="E60" i="17"/>
  <c r="E15" i="16"/>
  <c r="E45" i="14"/>
  <c r="E60" i="18"/>
  <c r="B46" i="18"/>
  <c r="E30" i="12"/>
  <c r="E30" i="14"/>
  <c r="E60" i="19"/>
  <c r="E30" i="18"/>
  <c r="M30" i="18" s="1"/>
  <c r="B45" i="11"/>
  <c r="F46" i="19"/>
  <c r="F45" i="8"/>
  <c r="B16" i="9"/>
  <c r="I23" i="34"/>
  <c r="I37" i="34" s="1"/>
  <c r="I51" i="34" s="1"/>
  <c r="I65" i="34" s="1"/>
  <c r="I79" i="34" s="1"/>
  <c r="I93" i="34" s="1"/>
  <c r="I107" i="34" s="1"/>
  <c r="I121" i="34" s="1"/>
  <c r="I135" i="34" s="1"/>
  <c r="F44" i="16"/>
  <c r="F30" i="11"/>
  <c r="B44" i="16"/>
  <c r="B15" i="18"/>
  <c r="M15" i="12"/>
  <c r="W15" i="12" s="1"/>
  <c r="F16" i="17"/>
  <c r="F76" i="13"/>
  <c r="B15" i="9"/>
  <c r="F44" i="19"/>
  <c r="F60" i="16"/>
  <c r="B60" i="16"/>
  <c r="B91" i="18"/>
  <c r="F76" i="12"/>
  <c r="F61" i="9"/>
  <c r="B31" i="8"/>
  <c r="B76" i="13"/>
  <c r="Q90" i="13" s="1"/>
  <c r="B90" i="14"/>
  <c r="O104" i="14" s="1"/>
  <c r="B29" i="12"/>
  <c r="B46" i="9"/>
  <c r="B44" i="19"/>
  <c r="B61" i="9"/>
  <c r="F15" i="9"/>
  <c r="F91" i="18"/>
  <c r="B46" i="19"/>
  <c r="F28" i="18"/>
  <c r="B28" i="18"/>
  <c r="B16" i="10"/>
  <c r="B31" i="16"/>
  <c r="E58" i="9"/>
  <c r="F76" i="11"/>
  <c r="F60" i="17"/>
  <c r="F76" i="16"/>
  <c r="B46" i="11"/>
  <c r="F16" i="10"/>
  <c r="F45" i="14"/>
  <c r="B45" i="12"/>
  <c r="F16" i="11"/>
  <c r="F19" i="17"/>
  <c r="F45" i="15"/>
  <c r="R16" i="12"/>
  <c r="AA16" i="12" s="1"/>
  <c r="B60" i="12"/>
  <c r="F91" i="10"/>
  <c r="B16" i="12"/>
  <c r="B31" i="10"/>
  <c r="F58" i="9"/>
  <c r="F76" i="17"/>
  <c r="B19" i="17"/>
  <c r="B45" i="9"/>
  <c r="F60" i="12"/>
  <c r="B16" i="11"/>
  <c r="F75" i="12"/>
  <c r="F16" i="12"/>
  <c r="B75" i="12"/>
  <c r="F89" i="12" s="1"/>
  <c r="W16" i="12"/>
  <c r="F16" i="18"/>
  <c r="B46" i="16"/>
  <c r="F30" i="9"/>
  <c r="B45" i="10"/>
  <c r="F15" i="17"/>
  <c r="R61" i="12"/>
  <c r="B16" i="18"/>
  <c r="B61" i="12"/>
  <c r="B61" i="15"/>
  <c r="F15" i="12"/>
  <c r="F45" i="10"/>
  <c r="F45" i="19"/>
  <c r="B60" i="8"/>
  <c r="B91" i="14"/>
  <c r="P105" i="14" s="1"/>
  <c r="B15" i="12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E32" i="13"/>
  <c r="E77" i="13"/>
  <c r="E47" i="17"/>
  <c r="E92" i="10"/>
  <c r="E47" i="9"/>
  <c r="E47" i="14"/>
  <c r="E17" i="17"/>
  <c r="E62" i="10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M15" i="18"/>
  <c r="E49" i="18"/>
  <c r="E49" i="15"/>
  <c r="E64" i="17"/>
  <c r="E49" i="16"/>
  <c r="E79" i="16"/>
  <c r="E19" i="18"/>
  <c r="E19" i="16"/>
  <c r="E49" i="12"/>
  <c r="E64" i="9"/>
  <c r="E34" i="11"/>
  <c r="E94" i="14"/>
  <c r="E64" i="8"/>
  <c r="M46" i="14"/>
  <c r="M16" i="11"/>
  <c r="M60" i="9"/>
  <c r="P105" i="10"/>
  <c r="Q105" i="10"/>
  <c r="M16" i="8"/>
  <c r="M46" i="10"/>
  <c r="M31" i="14"/>
  <c r="B73" i="13"/>
  <c r="Q87" i="13" s="1"/>
  <c r="F73" i="13"/>
  <c r="B31" i="11"/>
  <c r="B30" i="13"/>
  <c r="F16" i="8"/>
  <c r="F31" i="14"/>
  <c r="B46" i="10"/>
  <c r="M30" i="9"/>
  <c r="B16" i="8"/>
  <c r="B76" i="11"/>
  <c r="T90" i="11" s="1"/>
  <c r="M76" i="11"/>
  <c r="M16" i="10"/>
  <c r="E73" i="11"/>
  <c r="E35" i="16"/>
  <c r="M45" i="8"/>
  <c r="M29" i="12"/>
  <c r="E89" i="17"/>
  <c r="E29" i="10"/>
  <c r="E59" i="10"/>
  <c r="E89" i="10"/>
  <c r="E59" i="8"/>
  <c r="E14" i="11"/>
  <c r="E29" i="15"/>
  <c r="E74" i="17"/>
  <c r="E14" i="9"/>
  <c r="M14" i="9" s="1"/>
  <c r="E44" i="9"/>
  <c r="E44" i="11"/>
  <c r="E14" i="12"/>
  <c r="E44" i="12"/>
  <c r="E59" i="13"/>
  <c r="E74" i="12"/>
  <c r="E14" i="8"/>
  <c r="E59" i="17"/>
  <c r="E14" i="10"/>
  <c r="E44" i="10"/>
  <c r="M44" i="10" s="1"/>
  <c r="E74" i="10"/>
  <c r="E74" i="11"/>
  <c r="E44" i="8"/>
  <c r="E29" i="11"/>
  <c r="E14" i="15"/>
  <c r="E59" i="12"/>
  <c r="E29" i="8"/>
  <c r="E59" i="9"/>
  <c r="M45" i="10"/>
  <c r="M76" i="10"/>
  <c r="M15" i="16"/>
  <c r="M76" i="12"/>
  <c r="B76" i="12"/>
  <c r="F90" i="12" s="1"/>
  <c r="M76" i="16"/>
  <c r="B76" i="16"/>
  <c r="T90" i="16" s="1"/>
  <c r="M61" i="17"/>
  <c r="M74" i="16"/>
  <c r="B74" i="16"/>
  <c r="R88" i="16" s="1"/>
  <c r="M44" i="16"/>
  <c r="M62" i="10"/>
  <c r="M45" i="15"/>
  <c r="M30" i="14"/>
  <c r="M62" i="13"/>
  <c r="M74" i="19"/>
  <c r="B74" i="19"/>
  <c r="R88" i="19" s="1"/>
  <c r="F76" i="15"/>
  <c r="F16" i="13"/>
  <c r="B76" i="15"/>
  <c r="M19" i="18"/>
  <c r="F62" i="10"/>
  <c r="F19" i="18"/>
  <c r="B30" i="8"/>
  <c r="F30" i="14"/>
  <c r="M16" i="13"/>
  <c r="M90" i="17"/>
  <c r="B90" i="17"/>
  <c r="P104" i="17" s="1"/>
  <c r="F90" i="17"/>
  <c r="M61" i="19"/>
  <c r="B16" i="13"/>
  <c r="B19" i="18"/>
  <c r="B45" i="15"/>
  <c r="B62" i="10"/>
  <c r="B61" i="19"/>
  <c r="M60" i="17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29" i="10"/>
  <c r="M45" i="14"/>
  <c r="M46" i="19"/>
  <c r="M64" i="8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59" i="17"/>
  <c r="M31" i="13"/>
  <c r="M31" i="9"/>
  <c r="M45" i="9"/>
  <c r="M61" i="10"/>
  <c r="M73" i="13"/>
  <c r="M75" i="19"/>
  <c r="M94" i="14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58" i="9"/>
  <c r="M45" i="12"/>
  <c r="M60" i="16"/>
  <c r="M77" i="18"/>
  <c r="M28" i="18"/>
  <c r="P1" i="12"/>
  <c r="P1" i="1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F104" i="14"/>
  <c r="R104" i="14"/>
  <c r="P104" i="14"/>
  <c r="T104" i="14"/>
  <c r="Q104" i="14"/>
  <c r="N104" i="14"/>
  <c r="K93" i="10"/>
  <c r="K92" i="17"/>
  <c r="K46" i="9"/>
  <c r="K47" i="17"/>
  <c r="K49" i="14"/>
  <c r="R104" i="17"/>
  <c r="O104" i="17"/>
  <c r="T104" i="17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M104" i="14"/>
  <c r="N104" i="17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F90" i="13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M59" i="9"/>
  <c r="M30" i="8"/>
  <c r="AG98" i="14"/>
  <c r="AG100" i="14" s="1"/>
  <c r="AG102" i="14" s="1"/>
  <c r="M59" i="11"/>
  <c r="AD83" i="16"/>
  <c r="M64" i="15"/>
  <c r="M76" i="13"/>
  <c r="M46" i="8"/>
  <c r="M91" i="10"/>
  <c r="AD83" i="15"/>
  <c r="B75" i="9"/>
  <c r="T89" i="9" s="1"/>
  <c r="M75" i="9"/>
  <c r="B75" i="11"/>
  <c r="M75" i="11"/>
  <c r="M76" i="15"/>
  <c r="P1" i="19"/>
  <c r="M31" i="11"/>
  <c r="P1" i="13"/>
  <c r="P1" i="10"/>
  <c r="B180" i="25"/>
  <c r="M74" i="17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M35" i="16"/>
  <c r="F35" i="16"/>
  <c r="Q1" i="10"/>
  <c r="P90" i="15"/>
  <c r="T90" i="15"/>
  <c r="O90" i="15"/>
  <c r="F90" i="15"/>
  <c r="Q90" i="15"/>
  <c r="N90" i="15"/>
  <c r="R90" i="15"/>
  <c r="M90" i="15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P89" i="12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P1" i="8"/>
  <c r="AD98" i="17"/>
  <c r="M47" i="8"/>
  <c r="P1" i="14"/>
  <c r="P1" i="9"/>
  <c r="P1" i="16"/>
  <c r="AD83" i="11"/>
  <c r="AD83" i="8"/>
  <c r="P1" i="15"/>
  <c r="P1" i="17"/>
  <c r="B74" i="9"/>
  <c r="M74" i="9"/>
  <c r="T90" i="8"/>
  <c r="O90" i="8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64" i="34"/>
  <c r="M22" i="34"/>
  <c r="M50" i="34"/>
  <c r="M8" i="34"/>
  <c r="M36" i="34"/>
  <c r="O119" i="18" l="1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8"/>
  <c r="T31" i="8"/>
  <c r="T30" i="14"/>
  <c r="M79" i="16"/>
  <c r="T47" i="8"/>
  <c r="T91" i="10"/>
  <c r="T91" i="14"/>
  <c r="B43" i="18"/>
  <c r="T46" i="19"/>
  <c r="T90" i="18"/>
  <c r="T45" i="15"/>
  <c r="T76" i="16"/>
  <c r="T76" i="11"/>
  <c r="T16" i="8"/>
  <c r="T60" i="9"/>
  <c r="T31" i="10"/>
  <c r="B45" i="14"/>
  <c r="R76" i="8"/>
  <c r="T76" i="8"/>
  <c r="M15" i="17"/>
  <c r="T46" i="17"/>
  <c r="R61" i="16"/>
  <c r="T61" i="16"/>
  <c r="T61" i="9"/>
  <c r="R61" i="11"/>
  <c r="T61" i="11"/>
  <c r="T35" i="16"/>
  <c r="M43" i="14"/>
  <c r="T45" i="13"/>
  <c r="B77" i="8"/>
  <c r="M15" i="8"/>
  <c r="T60" i="8"/>
  <c r="T60" i="10"/>
  <c r="T29" i="9"/>
  <c r="M33" i="8"/>
  <c r="T45" i="12"/>
  <c r="T44" i="10"/>
  <c r="R46" i="11"/>
  <c r="T46" i="11"/>
  <c r="M34" i="9"/>
  <c r="T44" i="19"/>
  <c r="T19" i="18"/>
  <c r="M59" i="10"/>
  <c r="T31" i="14"/>
  <c r="F94" i="14"/>
  <c r="M64" i="17"/>
  <c r="M47" i="15"/>
  <c r="M62" i="15"/>
  <c r="M32" i="17"/>
  <c r="M77" i="10"/>
  <c r="B58" i="9"/>
  <c r="F90" i="18"/>
  <c r="F75" i="9"/>
  <c r="M105" i="18"/>
  <c r="R16" i="18"/>
  <c r="T16" i="18"/>
  <c r="T16" i="9"/>
  <c r="T64" i="15"/>
  <c r="T60" i="16"/>
  <c r="T46" i="14"/>
  <c r="T74" i="9"/>
  <c r="T31" i="11"/>
  <c r="T30" i="8"/>
  <c r="P90" i="13"/>
  <c r="T28" i="18"/>
  <c r="T58" i="9"/>
  <c r="T31" i="17"/>
  <c r="T73" i="13"/>
  <c r="T31" i="9"/>
  <c r="M60" i="18"/>
  <c r="R60" i="18" s="1"/>
  <c r="T16" i="13"/>
  <c r="T74" i="19"/>
  <c r="T74" i="16"/>
  <c r="T15" i="16"/>
  <c r="M44" i="9"/>
  <c r="M73" i="11"/>
  <c r="T45" i="19"/>
  <c r="M34" i="11"/>
  <c r="T16" i="17"/>
  <c r="F92" i="14"/>
  <c r="M62" i="8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45" i="14"/>
  <c r="T29" i="10"/>
  <c r="M64" i="9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75" i="9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X16" i="12"/>
  <c r="AC16" i="12"/>
  <c r="P90" i="8"/>
  <c r="N90" i="8"/>
  <c r="R46" i="9"/>
  <c r="T46" i="9"/>
  <c r="T91" i="18"/>
  <c r="T64" i="8"/>
  <c r="T44" i="16"/>
  <c r="T45" i="8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3"/>
  <c r="T62" i="10"/>
  <c r="T61" i="17"/>
  <c r="X76" i="12"/>
  <c r="X76" i="11" s="1"/>
  <c r="T76" i="12"/>
  <c r="AC76" i="12" s="1"/>
  <c r="T76" i="10"/>
  <c r="M29" i="11"/>
  <c r="T30" i="11"/>
  <c r="T30" i="13"/>
  <c r="T15" i="18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R15" i="12"/>
  <c r="AA15" i="12" s="1"/>
  <c r="F105" i="14"/>
  <c r="M13" i="11"/>
  <c r="R13" i="11" s="1"/>
  <c r="V31" i="12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O90" i="13"/>
  <c r="M32" i="16"/>
  <c r="M90" i="13"/>
  <c r="M17" i="12"/>
  <c r="W31" i="12"/>
  <c r="R90" i="12"/>
  <c r="P88" i="16"/>
  <c r="M79" i="19"/>
  <c r="R79" i="19" s="1"/>
  <c r="M14" i="12"/>
  <c r="M88" i="16"/>
  <c r="F43" i="18"/>
  <c r="M43" i="18"/>
  <c r="M32" i="11"/>
  <c r="B94" i="14"/>
  <c r="Q88" i="16"/>
  <c r="M79" i="10"/>
  <c r="R79" i="10" s="1"/>
  <c r="M49" i="16"/>
  <c r="B17" i="12"/>
  <c r="O90" i="11"/>
  <c r="M87" i="13"/>
  <c r="M49" i="12"/>
  <c r="M64" i="19"/>
  <c r="B49" i="12"/>
  <c r="M47" i="11"/>
  <c r="M77" i="8"/>
  <c r="R77" i="8" s="1"/>
  <c r="Q90" i="12"/>
  <c r="B74" i="11"/>
  <c r="T88" i="11" s="1"/>
  <c r="Q104" i="17"/>
  <c r="M49" i="15"/>
  <c r="M32" i="10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O87" i="11"/>
  <c r="N89" i="12"/>
  <c r="Q105" i="14"/>
  <c r="O89" i="12"/>
  <c r="M105" i="14"/>
  <c r="Q89" i="12"/>
  <c r="M103" i="18"/>
  <c r="R103" i="18" s="1"/>
  <c r="M17" i="8"/>
  <c r="M90" i="12"/>
  <c r="T88" i="16"/>
  <c r="M92" i="14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46" i="14"/>
  <c r="B64" i="8"/>
  <c r="F64" i="8"/>
  <c r="B49" i="16"/>
  <c r="F49" i="16"/>
  <c r="R15" i="18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R60" i="9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45" i="8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V17" i="12"/>
  <c r="W17" i="12"/>
  <c r="R17" i="12"/>
  <c r="AA17" i="12" s="1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R30" i="11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R30" i="14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R64" i="9"/>
  <c r="R34" i="11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R45" i="14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R64" i="17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14" i="12"/>
  <c r="AA14" i="12" s="1"/>
  <c r="R62" i="13"/>
  <c r="R45" i="15"/>
  <c r="R46" i="19"/>
  <c r="R59" i="10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R19" i="18"/>
  <c r="M74" i="18"/>
  <c r="F74" i="18"/>
  <c r="B74" i="18"/>
  <c r="R90" i="14"/>
  <c r="R77" i="10"/>
  <c r="F64" i="19"/>
  <c r="B64" i="19"/>
  <c r="M79" i="12"/>
  <c r="B79" i="12"/>
  <c r="F79" i="12"/>
  <c r="B34" i="19"/>
  <c r="F34" i="19"/>
  <c r="M34" i="12"/>
  <c r="F34" i="12"/>
  <c r="B34" i="12"/>
  <c r="R61" i="19"/>
  <c r="F108" i="14"/>
  <c r="M108" i="14"/>
  <c r="T108" i="14"/>
  <c r="R108" i="14"/>
  <c r="Q108" i="14"/>
  <c r="N108" i="14"/>
  <c r="O108" i="14"/>
  <c r="P108" i="14"/>
  <c r="R32" i="10"/>
  <c r="R28" i="18"/>
  <c r="R58" i="9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R60" i="16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Q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O91" i="8"/>
  <c r="T91" i="8"/>
  <c r="Q91" i="8"/>
  <c r="M91" i="8"/>
  <c r="F91" i="8"/>
  <c r="P91" i="8"/>
  <c r="R91" i="8"/>
  <c r="N91" i="8"/>
  <c r="AC31" i="12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73" i="11"/>
  <c r="R59" i="17"/>
  <c r="R31" i="8"/>
  <c r="R45" i="12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R62" i="8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62" i="15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R43" i="14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R30" i="8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75" i="9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77" i="12"/>
  <c r="AA77" i="12" s="1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R92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R43" i="18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AG105" i="10"/>
  <c r="AG90" i="9" s="1"/>
  <c r="AG90" i="8" s="1"/>
  <c r="AG105" i="17" s="1"/>
  <c r="AG90" i="16" s="1"/>
  <c r="AG90" i="15" s="1"/>
  <c r="AG105" i="14" s="1"/>
  <c r="AG90" i="13" s="1"/>
  <c r="AG90" i="19" s="1"/>
  <c r="AG120" i="18" s="1"/>
  <c r="M63" i="14"/>
  <c r="B63" i="14"/>
  <c r="F63" i="14"/>
  <c r="M18" i="15"/>
  <c r="B18" i="15"/>
  <c r="F18" i="15"/>
  <c r="M31" i="18"/>
  <c r="B31" i="18"/>
  <c r="F31" i="18"/>
  <c r="AF87" i="15"/>
  <c r="R29" i="11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R47" i="11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R35" i="16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M32" i="34" l="1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AC32" i="12" s="1"/>
  <c r="X17" i="12"/>
  <c r="X32" i="12" s="1"/>
  <c r="T13" i="11"/>
  <c r="AC75" i="12"/>
  <c r="AC75" i="11" s="1"/>
  <c r="AC90" i="10" s="1"/>
  <c r="AC75" i="9" s="1"/>
  <c r="T75" i="12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AA30" i="12" s="1"/>
  <c r="AA45" i="12" s="1"/>
  <c r="AA60" i="12" s="1"/>
  <c r="AC30" i="12"/>
  <c r="AC45" i="12" s="1"/>
  <c r="AC60" i="12" s="1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V32" i="12"/>
  <c r="AA16" i="1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AC74" i="12"/>
  <c r="R28" i="9"/>
  <c r="X74" i="12"/>
  <c r="V44" i="12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R11" i="8"/>
  <c r="M36" i="11"/>
  <c r="Q106" i="14"/>
  <c r="V92" i="10"/>
  <c r="V77" i="9" s="1"/>
  <c r="V77" i="8" s="1"/>
  <c r="V92" i="17" s="1"/>
  <c r="V77" i="16" s="1"/>
  <c r="V77" i="15" s="1"/>
  <c r="V92" i="14" s="1"/>
  <c r="V77" i="13" s="1"/>
  <c r="V77" i="19" s="1"/>
  <c r="V107" i="18" s="1"/>
  <c r="T106" i="14"/>
  <c r="N106" i="14"/>
  <c r="P106" i="14"/>
  <c r="V47" i="12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AA74" i="11" s="1"/>
  <c r="AA89" i="10" s="1"/>
  <c r="AA74" i="9" s="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AC79" i="12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AC73" i="12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AC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AC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AC80" i="12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X90" i="10" l="1"/>
  <c r="X75" i="9" s="1"/>
  <c r="AA44" i="12"/>
  <c r="AC91" i="17"/>
  <c r="AC76" i="16" s="1"/>
  <c r="AC76" i="15" s="1"/>
  <c r="AC91" i="14" s="1"/>
  <c r="AC76" i="13" s="1"/>
  <c r="AC73" i="1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AA15" i="1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AC15" i="1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AC75" i="8"/>
  <c r="AC90" i="17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59" i="12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74" i="8"/>
  <c r="AA89" i="17" s="1"/>
  <c r="AA74" i="16" s="1"/>
  <c r="AA74" i="15" s="1"/>
  <c r="AA89" i="14" s="1"/>
  <c r="AA74" i="13" s="1"/>
  <c r="AA74" i="19" s="1"/>
  <c r="AA104" i="18" s="1"/>
  <c r="AA91" i="17"/>
  <c r="AA76" i="16" s="1"/>
  <c r="AA76" i="15" s="1"/>
  <c r="AA91" i="14" s="1"/>
  <c r="AA76" i="13" s="1"/>
  <c r="AA76" i="19" s="1"/>
  <c r="AA106" i="18" s="1"/>
  <c r="N21" i="9"/>
  <c r="X43" i="12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88" i="10"/>
  <c r="AC73" i="9" s="1"/>
  <c r="AC73" i="8" s="1"/>
  <c r="AC88" i="17" s="1"/>
  <c r="AC73" i="16" s="1"/>
  <c r="AC73" i="15" s="1"/>
  <c r="AC88" i="14" s="1"/>
  <c r="AC73" i="13" s="1"/>
  <c r="AC73" i="19" s="1"/>
  <c r="AC103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AC75" i="16"/>
  <c r="AC75" i="15" s="1"/>
  <c r="AC90" i="14" s="1"/>
  <c r="AC75" i="13" s="1"/>
  <c r="AC75" i="19" s="1"/>
  <c r="AC105" i="18" s="1"/>
  <c r="AC76" i="19"/>
  <c r="AC106" i="18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T1" i="11" l="1"/>
  <c r="N1" i="9"/>
  <c r="AD85" i="11"/>
  <c r="T1" i="16"/>
  <c r="T1" i="14"/>
  <c r="R1" i="8"/>
  <c r="O1" i="12"/>
  <c r="AD85" i="9"/>
  <c r="R1" i="9"/>
  <c r="N1" i="15"/>
  <c r="T1" i="9"/>
  <c r="N1" i="8"/>
  <c r="O1" i="9"/>
  <c r="R1" i="16"/>
  <c r="T1" i="8"/>
  <c r="N1" i="16"/>
  <c r="R1" i="18"/>
  <c r="R1" i="11"/>
  <c r="N1" i="18"/>
  <c r="R1" i="15"/>
  <c r="R1" i="17"/>
  <c r="N1" i="12"/>
  <c r="O1" i="8"/>
  <c r="N1" i="19"/>
  <c r="O1" i="16"/>
  <c r="T1" i="19"/>
  <c r="R1" i="12"/>
  <c r="AD85" i="8"/>
  <c r="O1" i="15"/>
  <c r="O1" i="10"/>
  <c r="O1" i="13"/>
  <c r="O1" i="17"/>
  <c r="N1" i="10"/>
  <c r="T1" i="13"/>
  <c r="R1" i="10"/>
  <c r="O1" i="19"/>
  <c r="T1" i="12"/>
  <c r="N1" i="13"/>
  <c r="N1" i="14"/>
  <c r="R1" i="19"/>
  <c r="O1" i="18"/>
  <c r="T1" i="15"/>
  <c r="N1" i="17"/>
  <c r="T1" i="17"/>
  <c r="R1" i="13"/>
  <c r="T1" i="18"/>
  <c r="O1" i="11"/>
  <c r="N1" i="11"/>
  <c r="T1" i="10"/>
  <c r="R1" i="14"/>
  <c r="O1" i="14"/>
  <c r="AD100" i="14" l="1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G1" i="13" l="1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<sst xmlns="http://schemas.openxmlformats.org/spreadsheetml/2006/main" count="2045" uniqueCount="143">
  <si>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</si>
  <si>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</si>
  <si>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</si>
  <si>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</si>
  <si>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</si>
  <si>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</si>
  <si>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</si>
  <si>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</si>
  <si>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</si>
  <si>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</si>
  <si>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</si>
  <si>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</si>
  <si>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</si>
  <si>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</si>
  <si>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</si>
  <si>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</si>
  <si>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</si>
  <si>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</si>
  <si>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</si>
  <si>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</si>
  <si>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</si>
  <si>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</si>
  <si>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</si>
  <si>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</si>
  <si>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</si>
  <si>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</si>
  <si>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</si>
  <si>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</si>
  <si>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</si>
  <si>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</si>
  <si>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</si>
  <si>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</si>
  <si>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</si>
  <si>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</si>
  <si>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</si>
  <si>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</si>
  <si>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</si>
  <si>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</si>
  <si>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</si>
  <si>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</si>
  <si>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</si>
  <si>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</si>
  <si>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</si>
  <si>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</si>
  <si>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</si>
  <si>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</si>
  <si>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</si>
  <si>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</si>
  <si>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</si>
  <si>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</si>
  <si>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</si>
  <si>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</si>
  <si>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</si>
  <si>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</si>
  <si>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</si>
  <si>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</si>
  <si>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</si>
  <si>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</si>
  <si>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</si>
  <si>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</si>
  <si>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</si>
  <si>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</si>
  <si>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</si>
  <si>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</si>
  <si>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</si>
  <si>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</si>
  <si>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</si>
  <si>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</si>
  <si>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</si>
  <si>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</si>
  <si>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</si>
  <si>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</si>
  <si>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</si>
  <si>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</si>
  <si>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</si>
  <si>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</si>
  <si>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</si>
  <si>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</si>
  <si>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</si>
  <si>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</si>
  <si>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</si>
  <si>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</si>
  <si>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</si>
  <si>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</si>
  <si>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</si>
  <si>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</si>
  <si>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</si>
  <si>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</si>
  <si>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</si>
  <si>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</si>
  <si>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</si>
  <si>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</si>
  <si>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</si>
  <si>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</si>
  <si>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</si>
  <si>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</si>
  <si>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</si>
  <si>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</si>
  <si>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</si>
  <si>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</si>
  <si>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</si>
  <si>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</si>
  <si>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</si>
  <si>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</si>
  <si>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</si>
  <si>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</si>
  <si>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</si>
  <si>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</si>
  <si>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</si>
  <si>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</si>
  <si>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</si>
  <si>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</si>
  <si>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</si>
  <si>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</si>
  <si>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</si>
  <si>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</si>
  <si>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</si>
  <si>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</si>
  <si>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</si>
  <si>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</si>
  <si>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</si>
  <si>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</si>
  <si>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</si>
  <si>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</si>
  <si>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</si>
  <si>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</si>
  <si>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</si>
  <si>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</si>
  <si>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</si>
  <si>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</si>
  <si>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</si>
  <si>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</si>
  <si>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</si>
  <si>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</si>
  <si>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</si>
  <si>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</si>
  <si>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</si>
  <si>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</si>
  <si>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</si>
  <si>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</si>
  <si>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Complete Employee details below and add calculated tax and wages to the monthly sheets (Apr13, May13, etc…), then switch to the Payslips sheet to generate payslips by selecting W or M (weekly/monthly) and the week or month number.</t>
  </si>
  <si>
    <t>`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</si>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</sst>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8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6" fillId="0" borderId="37" xfId="0" applyFont="1" applyBorder="1" applyAlignment="1"/>
    <xf numFmtId="0" fontId="6" fillId="0" borderId="3" xfId="0" applyFont="1" applyBorder="1" applyAlignment="1"/>
    <xf numFmtId="0" fontId="6" fillId="0" borderId="7" xfId="0" applyFont="1" applyBorder="1" applyAlignment="1"/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/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0" xfId="0" applyFont="1" applyFill="1" applyBorder="1" applyAlignment="1" applyProtection="1"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H5" sqref="H5:O7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82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80"/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  <c r="N1" s="381"/>
      <c r="O1" s="381"/>
      <c r="P1" s="381"/>
      <c r="Q1" s="381"/>
      <c r="R1" s="381"/>
      <c r="S1" s="381"/>
      <c r="T1" s="381"/>
      <c r="U1" s="377"/>
    </row>
    <row r="2" spans="1:24" ht="6" customHeight="1" thickBo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7"/>
      <c r="W2" s="241">
        <f>Admin!B2</f>
        <v>41370</v>
      </c>
      <c r="X2" s="6">
        <v>1</v>
      </c>
    </row>
    <row r="3" spans="1:24" ht="17.25" customHeight="1" thickTop="1" thickBot="1" x14ac:dyDescent="0.35">
      <c r="A3" s="74"/>
      <c r="B3" s="98" t="s">
        <v>18</v>
      </c>
      <c r="C3" s="8"/>
      <c r="D3" s="8"/>
      <c r="E3" s="8"/>
      <c r="F3" s="8"/>
      <c r="G3" s="8"/>
      <c r="H3" s="376" t="s">
        <v>139</v>
      </c>
      <c r="I3" s="376"/>
      <c r="J3" s="376"/>
      <c r="K3" s="376"/>
      <c r="L3" s="376"/>
      <c r="M3" s="376"/>
      <c r="N3" s="10"/>
      <c r="O3" s="77"/>
      <c r="P3" s="174"/>
      <c r="Q3" s="372" t="s">
        <v>74</v>
      </c>
      <c r="R3" s="373"/>
      <c r="S3" s="374"/>
      <c r="T3" s="95"/>
      <c r="U3" s="377"/>
      <c r="W3" s="241">
        <f>Admin!B3</f>
        <v>41371</v>
      </c>
      <c r="X3" s="6">
        <f>X2+1</f>
        <v>2</v>
      </c>
    </row>
    <row r="4" spans="1:24" ht="3.75" customHeight="1" thickTop="1" x14ac:dyDescent="0.25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7"/>
      <c r="W4" s="241">
        <f>Admin!B4</f>
        <v>41372</v>
      </c>
      <c r="X4" s="6">
        <f t="shared" ref="X4:X53" si="0">X3+1</f>
        <v>3</v>
      </c>
    </row>
    <row r="5" spans="1:24" ht="12" customHeight="1" x14ac:dyDescent="0.25">
      <c r="A5" s="74"/>
      <c r="B5" s="8" t="s">
        <v>19</v>
      </c>
      <c r="C5" s="9"/>
      <c r="D5" s="369"/>
      <c r="E5" s="370"/>
      <c r="F5" s="371"/>
      <c r="G5" s="9"/>
      <c r="H5" s="375" t="s">
        <v>140</v>
      </c>
      <c r="I5" s="375"/>
      <c r="J5" s="375"/>
      <c r="K5" s="375"/>
      <c r="L5" s="375"/>
      <c r="M5" s="375"/>
      <c r="N5" s="375"/>
      <c r="O5" s="375"/>
      <c r="P5" s="8"/>
      <c r="Q5" s="8"/>
      <c r="R5" s="94"/>
      <c r="S5" s="94"/>
      <c r="T5" s="95"/>
      <c r="U5" s="377"/>
      <c r="V5" s="6" t="s">
        <v>85</v>
      </c>
      <c r="W5" s="241">
        <f>Admin!B5</f>
        <v>41373</v>
      </c>
      <c r="X5" s="6">
        <f t="shared" si="0"/>
        <v>4</v>
      </c>
    </row>
    <row r="6" spans="1:24" ht="12" customHeight="1" x14ac:dyDescent="0.25">
      <c r="A6" s="74"/>
      <c r="B6" s="8" t="s">
        <v>13</v>
      </c>
      <c r="C6" s="9"/>
      <c r="D6" s="369"/>
      <c r="E6" s="370"/>
      <c r="F6" s="371"/>
      <c r="G6" s="9"/>
      <c r="H6" s="375"/>
      <c r="I6" s="375"/>
      <c r="J6" s="375"/>
      <c r="K6" s="375"/>
      <c r="L6" s="375"/>
      <c r="M6" s="375"/>
      <c r="N6" s="375"/>
      <c r="O6" s="375"/>
      <c r="P6" s="175"/>
      <c r="Q6" s="8"/>
      <c r="R6" s="94"/>
      <c r="S6" s="94"/>
      <c r="T6" s="95"/>
      <c r="U6" s="377"/>
      <c r="V6" s="6" t="s">
        <v>86</v>
      </c>
      <c r="W6" s="241">
        <f>Admin!B6</f>
        <v>41374</v>
      </c>
      <c r="X6" s="6">
        <f t="shared" si="0"/>
        <v>5</v>
      </c>
    </row>
    <row r="7" spans="1:24" ht="12" customHeight="1" x14ac:dyDescent="0.25">
      <c r="A7" s="74"/>
      <c r="B7" s="8" t="s">
        <v>14</v>
      </c>
      <c r="C7" s="9"/>
      <c r="D7" s="369"/>
      <c r="E7" s="370"/>
      <c r="F7" s="371"/>
      <c r="G7" s="9"/>
      <c r="H7" s="375"/>
      <c r="I7" s="375"/>
      <c r="J7" s="375"/>
      <c r="K7" s="375"/>
      <c r="L7" s="375"/>
      <c r="M7" s="375"/>
      <c r="N7" s="375"/>
      <c r="O7" s="375"/>
      <c r="P7" s="8"/>
      <c r="Q7" s="8"/>
      <c r="R7" s="94"/>
      <c r="S7" s="94"/>
      <c r="T7" s="95"/>
      <c r="U7" s="377"/>
      <c r="V7" s="6" t="s">
        <v>87</v>
      </c>
      <c r="W7" s="241">
        <f>Admin!B7</f>
        <v>41375</v>
      </c>
      <c r="X7" s="6">
        <f t="shared" si="0"/>
        <v>6</v>
      </c>
    </row>
    <row r="8" spans="1:24" ht="12" customHeight="1" x14ac:dyDescent="0.25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7"/>
      <c r="V8" s="6" t="s">
        <v>85</v>
      </c>
      <c r="W8" s="241">
        <f>Admin!B8</f>
        <v>41376</v>
      </c>
      <c r="X8" s="6">
        <f t="shared" si="0"/>
        <v>7</v>
      </c>
    </row>
    <row r="9" spans="1:24" ht="12" customHeight="1" x14ac:dyDescent="0.25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41370</v>
      </c>
      <c r="N9" s="10"/>
      <c r="O9" s="198">
        <f>Admin!B366</f>
        <v>41734</v>
      </c>
      <c r="P9" s="176"/>
      <c r="Q9" s="171"/>
      <c r="R9" s="172"/>
      <c r="S9" s="172"/>
      <c r="T9" s="95"/>
      <c r="U9" s="377"/>
      <c r="W9" s="241">
        <f>Admin!B9</f>
        <v>41377</v>
      </c>
      <c r="X9" s="6">
        <f t="shared" si="0"/>
        <v>8</v>
      </c>
    </row>
    <row r="10" spans="1:24" ht="6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7"/>
      <c r="V10" s="6" t="s">
        <v>88</v>
      </c>
      <c r="W10" s="241">
        <f>Admin!B10</f>
        <v>41378</v>
      </c>
      <c r="X10" s="6">
        <f t="shared" si="0"/>
        <v>9</v>
      </c>
    </row>
    <row r="11" spans="1:24" ht="15" customHeight="1" thickBot="1" x14ac:dyDescent="0.3">
      <c r="A11" s="378"/>
      <c r="B11" s="378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9"/>
      <c r="S11" s="379"/>
      <c r="T11" s="379"/>
      <c r="U11" s="377"/>
      <c r="W11" s="241">
        <f>Admin!B11</f>
        <v>41379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7"/>
      <c r="V12" s="6" t="s">
        <v>89</v>
      </c>
      <c r="W12" s="241">
        <f>Admin!B12</f>
        <v>41380</v>
      </c>
      <c r="X12" s="6">
        <f t="shared" si="0"/>
        <v>11</v>
      </c>
    </row>
    <row r="13" spans="1:24" ht="15" customHeight="1" thickTop="1" thickBot="1" x14ac:dyDescent="0.3">
      <c r="A13" s="18"/>
      <c r="B13" s="98" t="s">
        <v>34</v>
      </c>
      <c r="C13" s="65"/>
      <c r="D13" s="20"/>
      <c r="E13" s="20"/>
      <c r="F13" s="20"/>
      <c r="G13" s="20"/>
      <c r="H13" s="359" t="s">
        <v>58</v>
      </c>
      <c r="I13" s="20"/>
      <c r="J13" s="29"/>
      <c r="K13" s="98" t="s">
        <v>20</v>
      </c>
      <c r="L13" s="65"/>
      <c r="M13" s="85"/>
      <c r="N13" s="19"/>
      <c r="O13" s="361"/>
      <c r="P13" s="362"/>
      <c r="Q13" s="355"/>
      <c r="R13" s="66"/>
      <c r="S13" s="357"/>
      <c r="T13" s="21"/>
      <c r="U13" s="377"/>
      <c r="V13" s="6" t="s">
        <v>90</v>
      </c>
      <c r="W13" s="241">
        <f>Admin!B13</f>
        <v>41381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59"/>
      <c r="I14" s="20"/>
      <c r="J14" s="29"/>
      <c r="K14" s="65"/>
      <c r="L14" s="65"/>
      <c r="M14" s="85"/>
      <c r="N14" s="19"/>
      <c r="O14" s="20"/>
      <c r="P14" s="179"/>
      <c r="Q14" s="356"/>
      <c r="R14" s="20"/>
      <c r="S14" s="358"/>
      <c r="T14" s="21"/>
      <c r="U14" s="377"/>
      <c r="W14" s="241">
        <f>Admin!B14</f>
        <v>41382</v>
      </c>
      <c r="X14" s="6">
        <f t="shared" si="0"/>
        <v>13</v>
      </c>
    </row>
    <row r="15" spans="1:24" ht="14.4" thickTop="1" thickBot="1" x14ac:dyDescent="0.3">
      <c r="A15" s="18"/>
      <c r="B15" s="20" t="s">
        <v>63</v>
      </c>
      <c r="C15" s="20"/>
      <c r="D15" s="363"/>
      <c r="E15" s="364"/>
      <c r="F15" s="365"/>
      <c r="G15" s="22"/>
      <c r="H15" s="28" t="s">
        <v>59</v>
      </c>
      <c r="I15" s="22"/>
      <c r="J15" s="64"/>
      <c r="K15" s="20" t="s">
        <v>17</v>
      </c>
      <c r="L15" s="20"/>
      <c r="M15" s="366"/>
      <c r="N15" s="367"/>
      <c r="O15" s="368"/>
      <c r="P15" s="180"/>
      <c r="Q15" s="169"/>
      <c r="R15" s="167"/>
      <c r="S15" s="170"/>
      <c r="T15" s="21"/>
      <c r="U15" s="377"/>
      <c r="W15" s="241">
        <f>Admin!B15</f>
        <v>41383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63"/>
      <c r="E16" s="364"/>
      <c r="F16" s="365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7"/>
      <c r="W16" s="241">
        <f>Admin!B16</f>
        <v>41384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7"/>
      <c r="W17" s="241">
        <f>Admin!B17</f>
        <v>41385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7"/>
      <c r="W18" s="241">
        <f>Admin!B18</f>
        <v>41386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7"/>
      <c r="W19" s="241">
        <f>Admin!B19</f>
        <v>41387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7"/>
      <c r="W20" s="241">
        <f>Admin!B20</f>
        <v>41388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7"/>
      <c r="W21" s="241">
        <f>Admin!B21</f>
        <v>41389</v>
      </c>
      <c r="X21" s="6">
        <f t="shared" si="0"/>
        <v>20</v>
      </c>
    </row>
    <row r="22" spans="1:24" ht="15" customHeight="1" x14ac:dyDescent="0.25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7"/>
      <c r="W22" s="241">
        <f>Admin!B22</f>
        <v>41390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7"/>
      <c r="W23" s="241">
        <f>Admin!B23</f>
        <v>41391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06/04/13)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7"/>
      <c r="W24" s="241">
        <f>Admin!B24</f>
        <v>41392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7"/>
      <c r="W25" s="241">
        <f>Admin!B25</f>
        <v>41393</v>
      </c>
      <c r="X25" s="6">
        <f t="shared" si="0"/>
        <v>24</v>
      </c>
    </row>
    <row r="26" spans="1:24" ht="13.2" thickTop="1" thickBot="1" x14ac:dyDescent="0.3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7"/>
      <c r="W26" s="241">
        <f>Admin!B26</f>
        <v>41394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7"/>
      <c r="W27" s="241">
        <f>Admin!B27</f>
        <v>41395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7"/>
      <c r="W28" s="241">
        <f>Admin!B28</f>
        <v>41396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7"/>
      <c r="W29" s="241">
        <f>Admin!B29</f>
        <v>41397</v>
      </c>
      <c r="X29" s="6">
        <f t="shared" si="0"/>
        <v>28</v>
      </c>
    </row>
    <row r="30" spans="1:24" ht="13.5" customHeight="1" x14ac:dyDescent="0.25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7"/>
      <c r="W30" s="241">
        <f>Admin!B30</f>
        <v>41398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7"/>
      <c r="W31" s="241">
        <f>Admin!B31</f>
        <v>41399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7"/>
      <c r="W32" s="241">
        <f>Admin!B32</f>
        <v>41400</v>
      </c>
      <c r="X32" s="6">
        <f t="shared" si="0"/>
        <v>31</v>
      </c>
    </row>
    <row r="33" spans="1:24" ht="12" customHeight="1" x14ac:dyDescent="0.25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7"/>
      <c r="W33" s="241">
        <f>Admin!B33</f>
        <v>41401</v>
      </c>
      <c r="X33" s="6">
        <f t="shared" si="0"/>
        <v>32</v>
      </c>
    </row>
    <row r="34" spans="1:24" x14ac:dyDescent="0.25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7"/>
      <c r="W34" s="241">
        <f>Admin!B34</f>
        <v>41402</v>
      </c>
      <c r="X34" s="6">
        <f t="shared" si="0"/>
        <v>33</v>
      </c>
    </row>
    <row r="35" spans="1:24" ht="13.5" customHeight="1" x14ac:dyDescent="0.25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59"/>
      <c r="L35" s="359"/>
      <c r="M35" s="360"/>
      <c r="N35" s="360"/>
      <c r="O35" s="360"/>
      <c r="P35" s="360"/>
      <c r="Q35" s="360"/>
      <c r="R35" s="360"/>
      <c r="S35" s="360"/>
      <c r="T35" s="21"/>
      <c r="U35" s="377"/>
      <c r="W35" s="241">
        <f>Admin!B35</f>
        <v>41403</v>
      </c>
      <c r="X35" s="6">
        <f t="shared" si="0"/>
        <v>34</v>
      </c>
    </row>
    <row r="36" spans="1:24" ht="9" customHeight="1" thickBot="1" x14ac:dyDescent="0.3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7"/>
      <c r="W36" s="241">
        <f>Admin!B36</f>
        <v>41404</v>
      </c>
      <c r="X36" s="6">
        <f t="shared" si="0"/>
        <v>35</v>
      </c>
    </row>
    <row r="37" spans="1:24" ht="22.5" customHeight="1" thickBot="1" x14ac:dyDescent="0.3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56"/>
      <c r="W37" s="241">
        <f>Admin!B37</f>
        <v>41405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56"/>
      <c r="W38" s="241">
        <f>Admin!B38</f>
        <v>41406</v>
      </c>
      <c r="X38" s="6">
        <f t="shared" si="0"/>
        <v>37</v>
      </c>
    </row>
    <row r="39" spans="1:24" ht="15" customHeight="1" thickTop="1" thickBot="1" x14ac:dyDescent="0.3">
      <c r="A39" s="18"/>
      <c r="B39" s="98" t="s">
        <v>35</v>
      </c>
      <c r="C39" s="65"/>
      <c r="D39" s="20"/>
      <c r="E39" s="20"/>
      <c r="F39" s="20"/>
      <c r="G39" s="20"/>
      <c r="H39" s="359" t="s">
        <v>58</v>
      </c>
      <c r="I39" s="20"/>
      <c r="J39" s="29"/>
      <c r="K39" s="98" t="s">
        <v>20</v>
      </c>
      <c r="L39" s="65"/>
      <c r="M39" s="85"/>
      <c r="N39" s="19"/>
      <c r="O39" s="361"/>
      <c r="P39" s="362"/>
      <c r="Q39" s="355"/>
      <c r="R39" s="66"/>
      <c r="S39" s="357"/>
      <c r="T39" s="21"/>
      <c r="U39" s="356"/>
      <c r="W39" s="241">
        <f>Admin!B39</f>
        <v>41407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59"/>
      <c r="I40" s="20"/>
      <c r="J40" s="29"/>
      <c r="K40" s="65"/>
      <c r="L40" s="65"/>
      <c r="M40" s="85"/>
      <c r="N40" s="19"/>
      <c r="O40" s="20"/>
      <c r="P40" s="179"/>
      <c r="Q40" s="356"/>
      <c r="R40" s="20"/>
      <c r="S40" s="358"/>
      <c r="T40" s="21"/>
      <c r="U40" s="356"/>
      <c r="W40" s="241">
        <f>Admin!B40</f>
        <v>41408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63"/>
      <c r="E41" s="364"/>
      <c r="F41" s="365"/>
      <c r="G41" s="22"/>
      <c r="H41" s="28" t="s">
        <v>59</v>
      </c>
      <c r="I41" s="22"/>
      <c r="J41" s="64"/>
      <c r="K41" s="20" t="s">
        <v>17</v>
      </c>
      <c r="L41" s="20"/>
      <c r="M41" s="366"/>
      <c r="N41" s="367"/>
      <c r="O41" s="368"/>
      <c r="P41" s="180"/>
      <c r="Q41" s="169"/>
      <c r="R41" s="167"/>
      <c r="S41" s="170"/>
      <c r="T41" s="21"/>
      <c r="U41" s="356"/>
      <c r="W41" s="241">
        <f>Admin!B41</f>
        <v>41409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63"/>
      <c r="E42" s="364"/>
      <c r="F42" s="365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56"/>
      <c r="W42" s="241">
        <f>Admin!B42</f>
        <v>41410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56"/>
      <c r="W43" s="241">
        <f>Admin!B43</f>
        <v>41411</v>
      </c>
      <c r="X43" s="6">
        <f t="shared" si="0"/>
        <v>42</v>
      </c>
    </row>
    <row r="44" spans="1:24" x14ac:dyDescent="0.25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56"/>
      <c r="W44" s="241">
        <f>Admin!B44</f>
        <v>41412</v>
      </c>
      <c r="X44" s="6">
        <f t="shared" si="0"/>
        <v>43</v>
      </c>
    </row>
    <row r="45" spans="1:24" x14ac:dyDescent="0.25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56"/>
      <c r="W45" s="241">
        <f>Admin!B45</f>
        <v>41413</v>
      </c>
      <c r="X45" s="6">
        <f t="shared" si="0"/>
        <v>44</v>
      </c>
    </row>
    <row r="46" spans="1:24" x14ac:dyDescent="0.25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56"/>
      <c r="W46" s="241">
        <f>Admin!B46</f>
        <v>41414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56"/>
      <c r="W47" s="241">
        <f>Admin!B47</f>
        <v>41415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56"/>
      <c r="W48" s="241">
        <f>Admin!B48</f>
        <v>41416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56"/>
      <c r="W49" s="241">
        <f>Admin!B49</f>
        <v>41417</v>
      </c>
      <c r="X49" s="6">
        <f t="shared" si="0"/>
        <v>48</v>
      </c>
    </row>
    <row r="50" spans="1:24" ht="13.2" thickTop="1" thickBot="1" x14ac:dyDescent="0.3">
      <c r="A50" s="18"/>
      <c r="B50" s="20" t="str">
        <f>B$24</f>
        <v>Starting date (existing = 06/04/13)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56"/>
      <c r="W50" s="241">
        <f>Admin!B50</f>
        <v>41418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56"/>
      <c r="W51" s="241">
        <f>Admin!B51</f>
        <v>41419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56"/>
      <c r="W52" s="241">
        <f>Admin!B52</f>
        <v>41420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56"/>
      <c r="W53" s="241">
        <f>Admin!B53</f>
        <v>41421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56"/>
      <c r="W54" s="241">
        <f>Admin!B54</f>
        <v>41422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56"/>
      <c r="W55" s="241">
        <f>Admin!B55</f>
        <v>41423</v>
      </c>
    </row>
    <row r="56" spans="1:24" x14ac:dyDescent="0.25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56"/>
      <c r="W56" s="241">
        <f>Admin!B56</f>
        <v>41424</v>
      </c>
    </row>
    <row r="57" spans="1:24" ht="12" customHeight="1" x14ac:dyDescent="0.25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56"/>
      <c r="W57" s="241">
        <f>Admin!B57</f>
        <v>41425</v>
      </c>
    </row>
    <row r="58" spans="1:24" ht="6" customHeight="1" x14ac:dyDescent="0.25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56"/>
      <c r="W58" s="241">
        <f>Admin!B58</f>
        <v>41426</v>
      </c>
    </row>
    <row r="59" spans="1:24" ht="12" customHeight="1" x14ac:dyDescent="0.25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56"/>
      <c r="W59" s="241">
        <f>Admin!B59</f>
        <v>41427</v>
      </c>
    </row>
    <row r="60" spans="1:24" x14ac:dyDescent="0.25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56"/>
      <c r="W60" s="241">
        <f>Admin!B60</f>
        <v>41428</v>
      </c>
    </row>
    <row r="61" spans="1:24" ht="13.5" customHeight="1" x14ac:dyDescent="0.25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59"/>
      <c r="L61" s="359"/>
      <c r="M61" s="360"/>
      <c r="N61" s="360"/>
      <c r="O61" s="360"/>
      <c r="P61" s="360"/>
      <c r="Q61" s="360"/>
      <c r="R61" s="360"/>
      <c r="S61" s="360"/>
      <c r="T61" s="21"/>
      <c r="U61" s="356"/>
      <c r="W61" s="241">
        <f>Admin!B61</f>
        <v>41429</v>
      </c>
    </row>
    <row r="62" spans="1:24" ht="9" customHeight="1" thickBot="1" x14ac:dyDescent="0.3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56"/>
      <c r="W62" s="241">
        <f>Admin!B62</f>
        <v>41430</v>
      </c>
    </row>
    <row r="63" spans="1:24" ht="22.5" customHeight="1" thickBot="1" x14ac:dyDescent="0.3">
      <c r="A63" s="382"/>
      <c r="B63" s="382"/>
      <c r="C63" s="382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56"/>
      <c r="W63" s="241">
        <f>Admin!B63</f>
        <v>41431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56"/>
      <c r="W64" s="241">
        <f>Admin!B64</f>
        <v>41432</v>
      </c>
    </row>
    <row r="65" spans="1:23" ht="15" customHeight="1" thickTop="1" thickBot="1" x14ac:dyDescent="0.3">
      <c r="A65" s="18"/>
      <c r="B65" s="98" t="s">
        <v>36</v>
      </c>
      <c r="C65" s="65"/>
      <c r="D65" s="20"/>
      <c r="E65" s="20"/>
      <c r="F65" s="20"/>
      <c r="G65" s="20"/>
      <c r="H65" s="359" t="s">
        <v>58</v>
      </c>
      <c r="I65" s="20"/>
      <c r="J65" s="29"/>
      <c r="K65" s="98" t="s">
        <v>20</v>
      </c>
      <c r="L65" s="65"/>
      <c r="M65" s="85"/>
      <c r="N65" s="19"/>
      <c r="O65" s="361"/>
      <c r="P65" s="362"/>
      <c r="Q65" s="355"/>
      <c r="R65" s="66"/>
      <c r="S65" s="357"/>
      <c r="T65" s="21"/>
      <c r="U65" s="356"/>
      <c r="W65" s="241">
        <f>Admin!B65</f>
        <v>41433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59"/>
      <c r="I66" s="20"/>
      <c r="J66" s="29"/>
      <c r="K66" s="65"/>
      <c r="L66" s="65"/>
      <c r="M66" s="85"/>
      <c r="N66" s="19"/>
      <c r="O66" s="20"/>
      <c r="P66" s="179"/>
      <c r="Q66" s="356"/>
      <c r="R66" s="20"/>
      <c r="S66" s="358"/>
      <c r="T66" s="21"/>
      <c r="U66" s="356"/>
      <c r="W66" s="241">
        <f>Admin!B66</f>
        <v>41434</v>
      </c>
    </row>
    <row r="67" spans="1:23" ht="14.4" thickTop="1" thickBot="1" x14ac:dyDescent="0.3">
      <c r="A67" s="18"/>
      <c r="B67" s="20" t="s">
        <v>11</v>
      </c>
      <c r="C67" s="20"/>
      <c r="D67" s="363"/>
      <c r="E67" s="364"/>
      <c r="F67" s="365"/>
      <c r="G67" s="22"/>
      <c r="H67" s="28" t="s">
        <v>59</v>
      </c>
      <c r="I67" s="22"/>
      <c r="J67" s="64"/>
      <c r="K67" s="20" t="s">
        <v>17</v>
      </c>
      <c r="L67" s="20"/>
      <c r="M67" s="366"/>
      <c r="N67" s="367"/>
      <c r="O67" s="368"/>
      <c r="P67" s="180"/>
      <c r="Q67" s="169"/>
      <c r="R67" s="167"/>
      <c r="S67" s="170"/>
      <c r="T67" s="21"/>
      <c r="U67" s="356"/>
      <c r="W67" s="241">
        <f>Admin!B67</f>
        <v>41435</v>
      </c>
    </row>
    <row r="68" spans="1:23" ht="13.2" thickTop="1" thickBot="1" x14ac:dyDescent="0.3">
      <c r="A68" s="18"/>
      <c r="B68" s="20" t="s">
        <v>12</v>
      </c>
      <c r="C68" s="20"/>
      <c r="D68" s="363"/>
      <c r="E68" s="364"/>
      <c r="F68" s="365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56"/>
      <c r="W68" s="241">
        <f>Admin!B68</f>
        <v>41436</v>
      </c>
    </row>
    <row r="69" spans="1:23" ht="12.6" thickTop="1" x14ac:dyDescent="0.25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56"/>
      <c r="W69" s="241">
        <f>Admin!B69</f>
        <v>41437</v>
      </c>
    </row>
    <row r="70" spans="1:23" x14ac:dyDescent="0.25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56"/>
      <c r="W70" s="241">
        <f>Admin!B70</f>
        <v>41438</v>
      </c>
    </row>
    <row r="71" spans="1:23" x14ac:dyDescent="0.25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56"/>
      <c r="W71" s="241">
        <f>Admin!B71</f>
        <v>41439</v>
      </c>
    </row>
    <row r="72" spans="1:23" x14ac:dyDescent="0.25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56"/>
      <c r="W72" s="241">
        <f>Admin!B72</f>
        <v>41440</v>
      </c>
    </row>
    <row r="73" spans="1:23" ht="12" customHeight="1" x14ac:dyDescent="0.25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56"/>
      <c r="W73" s="241">
        <f>Admin!B73</f>
        <v>41441</v>
      </c>
    </row>
    <row r="74" spans="1:23" ht="15" customHeight="1" x14ac:dyDescent="0.25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56"/>
      <c r="W74" s="241">
        <f>Admin!B74</f>
        <v>41442</v>
      </c>
    </row>
    <row r="75" spans="1:23" ht="12.6" thickBot="1" x14ac:dyDescent="0.3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56"/>
      <c r="W75" s="241">
        <f>Admin!B75</f>
        <v>41443</v>
      </c>
    </row>
    <row r="76" spans="1:23" ht="13.2" thickTop="1" thickBot="1" x14ac:dyDescent="0.3">
      <c r="A76" s="18"/>
      <c r="B76" s="20" t="str">
        <f>B$24</f>
        <v>Starting date (existing = 06/04/13)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56"/>
      <c r="W76" s="241">
        <f>Admin!B76</f>
        <v>41444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56"/>
      <c r="W77" s="241">
        <f>Admin!B77</f>
        <v>41445</v>
      </c>
    </row>
    <row r="78" spans="1:23" ht="13.5" customHeight="1" thickTop="1" thickBot="1" x14ac:dyDescent="0.3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56"/>
      <c r="W78" s="241">
        <f>Admin!B78</f>
        <v>41446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56"/>
      <c r="W79" s="241">
        <f>Admin!B79</f>
        <v>41447</v>
      </c>
    </row>
    <row r="80" spans="1:23" ht="13.2" thickTop="1" thickBot="1" x14ac:dyDescent="0.3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56"/>
      <c r="W80" s="241">
        <f>Admin!B80</f>
        <v>41448</v>
      </c>
    </row>
    <row r="81" spans="1:23" ht="12.6" thickTop="1" x14ac:dyDescent="0.25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56"/>
      <c r="W81" s="241">
        <f>Admin!B81</f>
        <v>41449</v>
      </c>
    </row>
    <row r="82" spans="1:23" x14ac:dyDescent="0.25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56"/>
      <c r="W82" s="241">
        <f>Admin!B82</f>
        <v>41450</v>
      </c>
    </row>
    <row r="83" spans="1:23" ht="12" customHeight="1" x14ac:dyDescent="0.25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56"/>
      <c r="W83" s="241">
        <f>Admin!B83</f>
        <v>41451</v>
      </c>
    </row>
    <row r="84" spans="1:23" ht="6" customHeight="1" x14ac:dyDescent="0.25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56"/>
      <c r="W84" s="241">
        <f>Admin!B84</f>
        <v>41452</v>
      </c>
    </row>
    <row r="85" spans="1:23" ht="12" customHeight="1" x14ac:dyDescent="0.25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56"/>
      <c r="W85" s="241">
        <f>Admin!B85</f>
        <v>41453</v>
      </c>
    </row>
    <row r="86" spans="1:23" x14ac:dyDescent="0.25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56"/>
      <c r="W86" s="241">
        <f>Admin!B86</f>
        <v>41454</v>
      </c>
    </row>
    <row r="87" spans="1:23" ht="13.5" customHeight="1" x14ac:dyDescent="0.25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59"/>
      <c r="L87" s="359"/>
      <c r="M87" s="360"/>
      <c r="N87" s="360"/>
      <c r="O87" s="360"/>
      <c r="P87" s="360"/>
      <c r="Q87" s="360"/>
      <c r="R87" s="360"/>
      <c r="S87" s="360"/>
      <c r="T87" s="21"/>
      <c r="U87" s="356"/>
      <c r="W87" s="241">
        <f>Admin!B87</f>
        <v>41455</v>
      </c>
    </row>
    <row r="88" spans="1:23" ht="9" customHeight="1" thickBot="1" x14ac:dyDescent="0.3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56"/>
      <c r="W88" s="241">
        <f>Admin!B88</f>
        <v>41456</v>
      </c>
    </row>
    <row r="89" spans="1:23" ht="22.5" customHeight="1" thickBot="1" x14ac:dyDescent="0.3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82"/>
      <c r="S89" s="382"/>
      <c r="T89" s="382"/>
      <c r="U89" s="356"/>
      <c r="W89" s="241">
        <f>Admin!B89</f>
        <v>41457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56"/>
      <c r="W90" s="241">
        <f>Admin!B90</f>
        <v>41458</v>
      </c>
    </row>
    <row r="91" spans="1:23" ht="15" customHeight="1" thickTop="1" thickBot="1" x14ac:dyDescent="0.3">
      <c r="A91" s="18"/>
      <c r="B91" s="98" t="s">
        <v>37</v>
      </c>
      <c r="C91" s="65"/>
      <c r="D91" s="20"/>
      <c r="E91" s="20"/>
      <c r="F91" s="20"/>
      <c r="G91" s="20"/>
      <c r="H91" s="359" t="s">
        <v>58</v>
      </c>
      <c r="I91" s="20"/>
      <c r="J91" s="29"/>
      <c r="K91" s="98" t="s">
        <v>20</v>
      </c>
      <c r="L91" s="65"/>
      <c r="M91" s="85"/>
      <c r="N91" s="19"/>
      <c r="O91" s="361"/>
      <c r="P91" s="362"/>
      <c r="Q91" s="355"/>
      <c r="R91" s="66"/>
      <c r="S91" s="357"/>
      <c r="T91" s="21"/>
      <c r="U91" s="356"/>
      <c r="W91" s="241">
        <f>Admin!B91</f>
        <v>41459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59"/>
      <c r="I92" s="20"/>
      <c r="J92" s="29"/>
      <c r="K92" s="65"/>
      <c r="L92" s="65"/>
      <c r="M92" s="85"/>
      <c r="N92" s="19"/>
      <c r="O92" s="20"/>
      <c r="P92" s="179"/>
      <c r="Q92" s="356"/>
      <c r="R92" s="20"/>
      <c r="S92" s="358"/>
      <c r="T92" s="21"/>
      <c r="U92" s="356"/>
      <c r="W92" s="241">
        <f>Admin!B92</f>
        <v>41460</v>
      </c>
    </row>
    <row r="93" spans="1:23" ht="14.4" thickTop="1" thickBot="1" x14ac:dyDescent="0.3">
      <c r="A93" s="18"/>
      <c r="B93" s="20" t="s">
        <v>11</v>
      </c>
      <c r="C93" s="20"/>
      <c r="D93" s="363"/>
      <c r="E93" s="364"/>
      <c r="F93" s="365"/>
      <c r="G93" s="22"/>
      <c r="H93" s="28" t="s">
        <v>59</v>
      </c>
      <c r="I93" s="22"/>
      <c r="J93" s="64"/>
      <c r="K93" s="20" t="s">
        <v>17</v>
      </c>
      <c r="L93" s="20"/>
      <c r="M93" s="366"/>
      <c r="N93" s="367"/>
      <c r="O93" s="368"/>
      <c r="P93" s="180"/>
      <c r="Q93" s="169"/>
      <c r="R93" s="167"/>
      <c r="S93" s="170"/>
      <c r="T93" s="21"/>
      <c r="U93" s="356"/>
      <c r="W93" s="241">
        <f>Admin!B93</f>
        <v>41461</v>
      </c>
    </row>
    <row r="94" spans="1:23" ht="13.2" thickTop="1" thickBot="1" x14ac:dyDescent="0.3">
      <c r="A94" s="18"/>
      <c r="B94" s="20" t="s">
        <v>12</v>
      </c>
      <c r="C94" s="20"/>
      <c r="D94" s="363"/>
      <c r="E94" s="364"/>
      <c r="F94" s="365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56"/>
      <c r="W94" s="241">
        <f>Admin!B94</f>
        <v>41462</v>
      </c>
    </row>
    <row r="95" spans="1:23" ht="12.6" thickTop="1" x14ac:dyDescent="0.25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56"/>
      <c r="W95" s="241">
        <f>Admin!B95</f>
        <v>41463</v>
      </c>
    </row>
    <row r="96" spans="1:23" x14ac:dyDescent="0.25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56"/>
      <c r="W96" s="241">
        <f>Admin!B96</f>
        <v>41464</v>
      </c>
    </row>
    <row r="97" spans="1:23" x14ac:dyDescent="0.25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56"/>
      <c r="W97" s="241">
        <f>Admin!B97</f>
        <v>41465</v>
      </c>
    </row>
    <row r="98" spans="1:23" x14ac:dyDescent="0.25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56"/>
      <c r="W98" s="241">
        <f>Admin!B98</f>
        <v>41466</v>
      </c>
    </row>
    <row r="99" spans="1:23" ht="12" customHeight="1" x14ac:dyDescent="0.25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56"/>
      <c r="W99" s="241">
        <f>Admin!B99</f>
        <v>41467</v>
      </c>
    </row>
    <row r="100" spans="1:23" ht="15" customHeight="1" x14ac:dyDescent="0.25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56"/>
      <c r="W100" s="241">
        <f>Admin!B100</f>
        <v>41468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56"/>
      <c r="W101" s="241">
        <f>Admin!B101</f>
        <v>41469</v>
      </c>
    </row>
    <row r="102" spans="1:23" ht="13.2" thickTop="1" thickBot="1" x14ac:dyDescent="0.3">
      <c r="A102" s="18"/>
      <c r="B102" s="20" t="str">
        <f>B$24</f>
        <v>Starting date (existing = 06/04/13)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56"/>
      <c r="W102" s="241">
        <f>Admin!B102</f>
        <v>41470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56"/>
      <c r="W103" s="241">
        <f>Admin!B103</f>
        <v>41471</v>
      </c>
    </row>
    <row r="104" spans="1:23" ht="13.5" customHeight="1" thickTop="1" thickBot="1" x14ac:dyDescent="0.3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56"/>
      <c r="W104" s="241">
        <f>Admin!B104</f>
        <v>41472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56"/>
      <c r="W105" s="241">
        <f>Admin!B105</f>
        <v>41473</v>
      </c>
    </row>
    <row r="106" spans="1:23" ht="13.2" thickTop="1" thickBot="1" x14ac:dyDescent="0.3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56"/>
      <c r="W106" s="241">
        <f>Admin!B106</f>
        <v>41474</v>
      </c>
    </row>
    <row r="107" spans="1:23" ht="12.6" thickTop="1" x14ac:dyDescent="0.25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56"/>
      <c r="W107" s="241">
        <f>Admin!B107</f>
        <v>41475</v>
      </c>
    </row>
    <row r="108" spans="1:23" x14ac:dyDescent="0.25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56"/>
      <c r="W108" s="241">
        <f>Admin!B108</f>
        <v>41476</v>
      </c>
    </row>
    <row r="109" spans="1:23" ht="12" customHeight="1" x14ac:dyDescent="0.25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56"/>
      <c r="W109" s="241">
        <f>Admin!B109</f>
        <v>41477</v>
      </c>
    </row>
    <row r="110" spans="1:23" ht="6" customHeight="1" x14ac:dyDescent="0.25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56"/>
      <c r="W110" s="241">
        <f>Admin!B110</f>
        <v>41478</v>
      </c>
    </row>
    <row r="111" spans="1:23" ht="12" customHeight="1" x14ac:dyDescent="0.25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56"/>
      <c r="W111" s="241">
        <f>Admin!B111</f>
        <v>41479</v>
      </c>
    </row>
    <row r="112" spans="1:23" x14ac:dyDescent="0.25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56"/>
      <c r="W112" s="241">
        <f>Admin!B112</f>
        <v>41480</v>
      </c>
    </row>
    <row r="113" spans="1:23" ht="13.5" customHeight="1" x14ac:dyDescent="0.25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59"/>
      <c r="L113" s="359"/>
      <c r="M113" s="360"/>
      <c r="N113" s="360"/>
      <c r="O113" s="360"/>
      <c r="P113" s="360"/>
      <c r="Q113" s="360"/>
      <c r="R113" s="360"/>
      <c r="S113" s="360"/>
      <c r="T113" s="21"/>
      <c r="U113" s="356"/>
      <c r="W113" s="241">
        <f>Admin!B113</f>
        <v>41481</v>
      </c>
    </row>
    <row r="114" spans="1:23" ht="9" customHeight="1" thickBot="1" x14ac:dyDescent="0.3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56"/>
      <c r="W114" s="241">
        <f>Admin!B114</f>
        <v>41482</v>
      </c>
    </row>
    <row r="115" spans="1:23" ht="22.5" customHeight="1" thickBot="1" x14ac:dyDescent="0.3">
      <c r="A115" s="382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382"/>
      <c r="P115" s="382"/>
      <c r="Q115" s="382"/>
      <c r="R115" s="382"/>
      <c r="S115" s="382"/>
      <c r="T115" s="382"/>
      <c r="U115" s="356"/>
      <c r="W115" s="241">
        <f>Admin!B115</f>
        <v>41483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56"/>
      <c r="W116" s="241">
        <f>Admin!B116</f>
        <v>41484</v>
      </c>
    </row>
    <row r="117" spans="1:23" ht="15" customHeight="1" thickTop="1" thickBot="1" x14ac:dyDescent="0.3">
      <c r="A117" s="18"/>
      <c r="B117" s="98" t="s">
        <v>38</v>
      </c>
      <c r="C117" s="65"/>
      <c r="D117" s="20"/>
      <c r="E117" s="20"/>
      <c r="F117" s="20"/>
      <c r="G117" s="20"/>
      <c r="H117" s="359" t="s">
        <v>58</v>
      </c>
      <c r="I117" s="20"/>
      <c r="J117" s="29"/>
      <c r="K117" s="98" t="s">
        <v>20</v>
      </c>
      <c r="L117" s="65"/>
      <c r="M117" s="85"/>
      <c r="N117" s="19"/>
      <c r="O117" s="361"/>
      <c r="P117" s="362"/>
      <c r="Q117" s="355"/>
      <c r="R117" s="66"/>
      <c r="S117" s="357"/>
      <c r="T117" s="21"/>
      <c r="U117" s="356"/>
      <c r="W117" s="241">
        <f>Admin!B117</f>
        <v>41485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59"/>
      <c r="I118" s="20"/>
      <c r="J118" s="29"/>
      <c r="K118" s="65"/>
      <c r="L118" s="65"/>
      <c r="M118" s="85"/>
      <c r="N118" s="19"/>
      <c r="O118" s="20"/>
      <c r="P118" s="179"/>
      <c r="Q118" s="356"/>
      <c r="R118" s="20"/>
      <c r="S118" s="358"/>
      <c r="T118" s="21"/>
      <c r="U118" s="356"/>
      <c r="W118" s="241">
        <f>Admin!B118</f>
        <v>41486</v>
      </c>
    </row>
    <row r="119" spans="1:23" ht="14.4" thickTop="1" thickBot="1" x14ac:dyDescent="0.3">
      <c r="A119" s="18"/>
      <c r="B119" s="20" t="s">
        <v>11</v>
      </c>
      <c r="C119" s="20"/>
      <c r="D119" s="363"/>
      <c r="E119" s="364"/>
      <c r="F119" s="365"/>
      <c r="G119" s="22"/>
      <c r="H119" s="28" t="s">
        <v>59</v>
      </c>
      <c r="I119" s="22"/>
      <c r="J119" s="64"/>
      <c r="K119" s="20" t="s">
        <v>17</v>
      </c>
      <c r="L119" s="20"/>
      <c r="M119" s="366"/>
      <c r="N119" s="367"/>
      <c r="O119" s="368"/>
      <c r="P119" s="180"/>
      <c r="Q119" s="169"/>
      <c r="R119" s="167"/>
      <c r="S119" s="170"/>
      <c r="T119" s="21"/>
      <c r="U119" s="356"/>
      <c r="W119" s="241">
        <f>Admin!B119</f>
        <v>41487</v>
      </c>
    </row>
    <row r="120" spans="1:23" ht="13.2" thickTop="1" thickBot="1" x14ac:dyDescent="0.3">
      <c r="A120" s="18"/>
      <c r="B120" s="20" t="s">
        <v>12</v>
      </c>
      <c r="C120" s="20"/>
      <c r="D120" s="363"/>
      <c r="E120" s="364"/>
      <c r="F120" s="365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56"/>
      <c r="W120" s="241">
        <f>Admin!B120</f>
        <v>41488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56"/>
      <c r="W121" s="241">
        <f>Admin!B121</f>
        <v>41489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56"/>
      <c r="W122" s="241">
        <f>Admin!B122</f>
        <v>41490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56"/>
      <c r="W123" s="241">
        <f>Admin!B123</f>
        <v>41491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56"/>
      <c r="W124" s="241">
        <f>Admin!B124</f>
        <v>41492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56"/>
      <c r="W125" s="241">
        <f>Admin!B125</f>
        <v>41493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56"/>
      <c r="W126" s="241">
        <f>Admin!B126</f>
        <v>41494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56"/>
      <c r="W127" s="241">
        <f>Admin!B127</f>
        <v>41495</v>
      </c>
    </row>
    <row r="128" spans="1:23" ht="13.2" thickTop="1" thickBot="1" x14ac:dyDescent="0.3">
      <c r="A128" s="18"/>
      <c r="B128" s="20" t="str">
        <f>B$24</f>
        <v>Starting date (existing = 06/04/13)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56"/>
      <c r="W128" s="241">
        <f>Admin!B128</f>
        <v>41496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56"/>
      <c r="W129" s="241">
        <f>Admin!B129</f>
        <v>41497</v>
      </c>
    </row>
    <row r="130" spans="1:23" ht="13.5" customHeight="1" thickTop="1" thickBot="1" x14ac:dyDescent="0.3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56"/>
      <c r="W130" s="241">
        <f>Admin!B130</f>
        <v>41498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56"/>
      <c r="W131" s="241">
        <f>Admin!B131</f>
        <v>41499</v>
      </c>
    </row>
    <row r="132" spans="1:23" ht="13.2" thickTop="1" thickBot="1" x14ac:dyDescent="0.3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56"/>
      <c r="W132" s="241">
        <f>Admin!B132</f>
        <v>41500</v>
      </c>
    </row>
    <row r="133" spans="1:23" ht="12.6" thickTop="1" x14ac:dyDescent="0.25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56"/>
      <c r="W133" s="241">
        <f>Admin!B133</f>
        <v>41501</v>
      </c>
    </row>
    <row r="134" spans="1:23" x14ac:dyDescent="0.25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56"/>
      <c r="W134" s="241">
        <f>Admin!B134</f>
        <v>41502</v>
      </c>
    </row>
    <row r="135" spans="1:23" ht="12" customHeight="1" x14ac:dyDescent="0.25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56"/>
      <c r="W135" s="241">
        <f>Admin!B135</f>
        <v>41503</v>
      </c>
    </row>
    <row r="136" spans="1:23" ht="6" customHeight="1" x14ac:dyDescent="0.25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56"/>
      <c r="W136" s="241">
        <f>Admin!B136</f>
        <v>41504</v>
      </c>
    </row>
    <row r="137" spans="1:23" ht="12" customHeight="1" x14ac:dyDescent="0.25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56"/>
      <c r="W137" s="241">
        <f>Admin!B137</f>
        <v>41505</v>
      </c>
    </row>
    <row r="138" spans="1:23" x14ac:dyDescent="0.25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56"/>
      <c r="W138" s="241">
        <f>Admin!B138</f>
        <v>41506</v>
      </c>
    </row>
    <row r="139" spans="1:23" ht="13.5" customHeight="1" x14ac:dyDescent="0.25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59"/>
      <c r="L139" s="359"/>
      <c r="M139" s="360"/>
      <c r="N139" s="360"/>
      <c r="O139" s="360"/>
      <c r="P139" s="360"/>
      <c r="Q139" s="360"/>
      <c r="R139" s="360"/>
      <c r="S139" s="360"/>
      <c r="T139" s="21"/>
      <c r="U139" s="356"/>
      <c r="W139" s="241">
        <f>Admin!B139</f>
        <v>41507</v>
      </c>
    </row>
    <row r="140" spans="1:23" ht="9" customHeight="1" thickBot="1" x14ac:dyDescent="0.3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56"/>
      <c r="W140" s="241">
        <f>Admin!B140</f>
        <v>41508</v>
      </c>
    </row>
    <row r="141" spans="1:23" ht="22.5" customHeight="1" thickBot="1" x14ac:dyDescent="0.3">
      <c r="A141" s="382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56"/>
      <c r="W141" s="241">
        <f>Admin!B141</f>
        <v>41509</v>
      </c>
    </row>
    <row r="142" spans="1:23" ht="9" customHeight="1" thickBot="1" x14ac:dyDescent="0.3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56"/>
      <c r="W142" s="241">
        <f>Admin!B142</f>
        <v>41510</v>
      </c>
    </row>
    <row r="143" spans="1:23" ht="15" customHeight="1" thickTop="1" thickBot="1" x14ac:dyDescent="0.3">
      <c r="A143" s="18"/>
      <c r="B143" s="98" t="s">
        <v>39</v>
      </c>
      <c r="C143" s="65"/>
      <c r="D143" s="20"/>
      <c r="E143" s="20"/>
      <c r="F143" s="20"/>
      <c r="G143" s="20"/>
      <c r="H143" s="359" t="s">
        <v>58</v>
      </c>
      <c r="I143" s="20"/>
      <c r="J143" s="29"/>
      <c r="K143" s="98" t="s">
        <v>20</v>
      </c>
      <c r="L143" s="65"/>
      <c r="M143" s="85"/>
      <c r="N143" s="19"/>
      <c r="O143" s="361"/>
      <c r="P143" s="362"/>
      <c r="Q143" s="355"/>
      <c r="R143" s="66"/>
      <c r="S143" s="357"/>
      <c r="T143" s="21"/>
      <c r="U143" s="356"/>
      <c r="W143" s="241">
        <f>Admin!B143</f>
        <v>41511</v>
      </c>
    </row>
    <row r="144" spans="1:23" ht="6" customHeight="1" thickTop="1" thickBot="1" x14ac:dyDescent="0.3">
      <c r="A144" s="18"/>
      <c r="B144" s="65"/>
      <c r="C144" s="65"/>
      <c r="D144" s="20"/>
      <c r="E144" s="20"/>
      <c r="F144" s="20"/>
      <c r="G144" s="20"/>
      <c r="H144" s="359"/>
      <c r="I144" s="20"/>
      <c r="J144" s="29"/>
      <c r="K144" s="65"/>
      <c r="L144" s="65"/>
      <c r="M144" s="85"/>
      <c r="N144" s="19"/>
      <c r="O144" s="20"/>
      <c r="P144" s="179"/>
      <c r="Q144" s="356"/>
      <c r="R144" s="20"/>
      <c r="S144" s="358"/>
      <c r="T144" s="21"/>
      <c r="U144" s="356"/>
      <c r="W144" s="241">
        <f>Admin!B144</f>
        <v>41512</v>
      </c>
    </row>
    <row r="145" spans="1:23" ht="14.4" thickTop="1" thickBot="1" x14ac:dyDescent="0.3">
      <c r="A145" s="18"/>
      <c r="B145" s="20" t="s">
        <v>11</v>
      </c>
      <c r="C145" s="20"/>
      <c r="D145" s="363"/>
      <c r="E145" s="364"/>
      <c r="F145" s="365"/>
      <c r="G145" s="22"/>
      <c r="H145" s="28" t="s">
        <v>59</v>
      </c>
      <c r="I145" s="22"/>
      <c r="J145" s="64"/>
      <c r="K145" s="20" t="s">
        <v>17</v>
      </c>
      <c r="L145" s="20"/>
      <c r="M145" s="366"/>
      <c r="N145" s="367"/>
      <c r="O145" s="368"/>
      <c r="P145" s="180"/>
      <c r="Q145" s="169"/>
      <c r="R145" s="167"/>
      <c r="S145" s="170"/>
      <c r="T145" s="21"/>
      <c r="U145" s="356"/>
      <c r="W145" s="241">
        <f>Admin!B145</f>
        <v>41513</v>
      </c>
    </row>
    <row r="146" spans="1:23" ht="13.2" thickTop="1" thickBot="1" x14ac:dyDescent="0.3">
      <c r="A146" s="18"/>
      <c r="B146" s="20" t="s">
        <v>12</v>
      </c>
      <c r="C146" s="20"/>
      <c r="D146" s="363"/>
      <c r="E146" s="364"/>
      <c r="F146" s="365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56"/>
      <c r="W146" s="241">
        <f>Admin!B146</f>
        <v>41514</v>
      </c>
    </row>
    <row r="147" spans="1:23" ht="12.6" thickTop="1" x14ac:dyDescent="0.25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56"/>
      <c r="W147" s="241">
        <f>Admin!B147</f>
        <v>41515</v>
      </c>
    </row>
    <row r="148" spans="1:23" x14ac:dyDescent="0.25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56"/>
      <c r="W148" s="241">
        <f>Admin!B148</f>
        <v>41516</v>
      </c>
    </row>
    <row r="149" spans="1:23" x14ac:dyDescent="0.25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56"/>
      <c r="W149" s="241">
        <f>Admin!B149</f>
        <v>41517</v>
      </c>
    </row>
    <row r="150" spans="1:23" x14ac:dyDescent="0.25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56"/>
      <c r="W150" s="241">
        <f>Admin!B150</f>
        <v>41518</v>
      </c>
    </row>
    <row r="151" spans="1:23" ht="12" customHeight="1" x14ac:dyDescent="0.25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56"/>
      <c r="W151" s="241">
        <f>Admin!B151</f>
        <v>41519</v>
      </c>
    </row>
    <row r="152" spans="1:23" ht="15" customHeight="1" x14ac:dyDescent="0.25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56"/>
      <c r="W152" s="241">
        <f>Admin!B152</f>
        <v>41520</v>
      </c>
    </row>
    <row r="153" spans="1:23" ht="12.6" thickBot="1" x14ac:dyDescent="0.3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56"/>
      <c r="W153" s="241">
        <f>Admin!B153</f>
        <v>41521</v>
      </c>
    </row>
    <row r="154" spans="1:23" ht="13.2" thickTop="1" thickBot="1" x14ac:dyDescent="0.3">
      <c r="A154" s="18"/>
      <c r="B154" s="20" t="str">
        <f>B$24</f>
        <v>Starting date (existing = 06/04/13)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56"/>
      <c r="W154" s="241">
        <f>Admin!B154</f>
        <v>41522</v>
      </c>
    </row>
    <row r="155" spans="1:23" ht="6" customHeight="1" thickTop="1" thickBot="1" x14ac:dyDescent="0.3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56"/>
      <c r="W155" s="241">
        <f>Admin!B155</f>
        <v>41523</v>
      </c>
    </row>
    <row r="156" spans="1:23" ht="13.5" customHeight="1" thickTop="1" thickBot="1" x14ac:dyDescent="0.3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56"/>
      <c r="W156" s="241">
        <f>Admin!B156</f>
        <v>41524</v>
      </c>
    </row>
    <row r="157" spans="1:23" ht="13.2" thickTop="1" thickBot="1" x14ac:dyDescent="0.3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56"/>
      <c r="W157" s="241">
        <f>Admin!B157</f>
        <v>41525</v>
      </c>
    </row>
    <row r="158" spans="1:23" ht="13.2" thickTop="1" thickBot="1" x14ac:dyDescent="0.3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56"/>
      <c r="W158" s="241">
        <f>Admin!B158</f>
        <v>41526</v>
      </c>
    </row>
    <row r="159" spans="1:23" ht="12.6" thickTop="1" x14ac:dyDescent="0.25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56"/>
      <c r="W159" s="241">
        <f>Admin!B159</f>
        <v>41527</v>
      </c>
    </row>
    <row r="160" spans="1:23" x14ac:dyDescent="0.25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56"/>
      <c r="W160" s="241">
        <f>Admin!B160</f>
        <v>41528</v>
      </c>
    </row>
    <row r="161" spans="1:23" ht="12" customHeight="1" x14ac:dyDescent="0.25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56"/>
      <c r="W161" s="241">
        <f>Admin!B161</f>
        <v>41529</v>
      </c>
    </row>
    <row r="162" spans="1:23" ht="6" customHeight="1" x14ac:dyDescent="0.25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56"/>
      <c r="W162" s="241">
        <f>Admin!B162</f>
        <v>41530</v>
      </c>
    </row>
    <row r="163" spans="1:23" ht="12" customHeight="1" x14ac:dyDescent="0.25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56"/>
      <c r="W163" s="241">
        <f>Admin!B163</f>
        <v>41531</v>
      </c>
    </row>
    <row r="164" spans="1:23" x14ac:dyDescent="0.25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56"/>
      <c r="W164" s="241">
        <f>Admin!B164</f>
        <v>41532</v>
      </c>
    </row>
    <row r="165" spans="1:23" ht="14.25" customHeight="1" x14ac:dyDescent="0.25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59"/>
      <c r="L165" s="359"/>
      <c r="M165" s="360"/>
      <c r="N165" s="360"/>
      <c r="O165" s="360"/>
      <c r="P165" s="360"/>
      <c r="Q165" s="360"/>
      <c r="R165" s="360"/>
      <c r="S165" s="360"/>
      <c r="T165" s="21"/>
      <c r="U165" s="356"/>
      <c r="W165" s="241">
        <f>Admin!B165</f>
        <v>41533</v>
      </c>
    </row>
    <row r="166" spans="1:23" ht="9" customHeight="1" thickBot="1" x14ac:dyDescent="0.3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56"/>
      <c r="W166" s="241">
        <f>Admin!B166</f>
        <v>41534</v>
      </c>
    </row>
    <row r="167" spans="1:23" ht="22.5" customHeight="1" thickBot="1" x14ac:dyDescent="0.3">
      <c r="A167" s="382"/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56"/>
      <c r="W167" s="241">
        <f>Admin!B167</f>
        <v>41535</v>
      </c>
    </row>
    <row r="168" spans="1:23" ht="8.25" customHeight="1" thickBot="1" x14ac:dyDescent="0.3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56"/>
      <c r="W168" s="241">
        <f>Admin!B168</f>
        <v>41536</v>
      </c>
    </row>
    <row r="169" spans="1:23" ht="15" customHeight="1" thickTop="1" thickBot="1" x14ac:dyDescent="0.3">
      <c r="A169" s="18"/>
      <c r="B169" s="98" t="s">
        <v>40</v>
      </c>
      <c r="C169" s="65"/>
      <c r="D169" s="20"/>
      <c r="E169" s="20"/>
      <c r="F169" s="20"/>
      <c r="G169" s="20"/>
      <c r="H169" s="359" t="s">
        <v>58</v>
      </c>
      <c r="I169" s="20"/>
      <c r="J169" s="29"/>
      <c r="K169" s="98" t="s">
        <v>20</v>
      </c>
      <c r="L169" s="65"/>
      <c r="M169" s="85"/>
      <c r="N169" s="19"/>
      <c r="O169" s="361"/>
      <c r="P169" s="362"/>
      <c r="Q169" s="355"/>
      <c r="R169" s="66"/>
      <c r="S169" s="357"/>
      <c r="T169" s="21"/>
      <c r="U169" s="356"/>
      <c r="W169" s="241">
        <f>Admin!B169</f>
        <v>41537</v>
      </c>
    </row>
    <row r="170" spans="1:23" ht="6" customHeight="1" thickTop="1" thickBot="1" x14ac:dyDescent="0.3">
      <c r="A170" s="18"/>
      <c r="B170" s="65"/>
      <c r="C170" s="65"/>
      <c r="D170" s="20"/>
      <c r="E170" s="20"/>
      <c r="F170" s="20"/>
      <c r="G170" s="20"/>
      <c r="H170" s="359"/>
      <c r="I170" s="20"/>
      <c r="J170" s="29"/>
      <c r="K170" s="65"/>
      <c r="L170" s="65"/>
      <c r="M170" s="85"/>
      <c r="N170" s="19"/>
      <c r="O170" s="20"/>
      <c r="P170" s="179"/>
      <c r="Q170" s="356"/>
      <c r="R170" s="20"/>
      <c r="S170" s="358"/>
      <c r="T170" s="21"/>
      <c r="U170" s="356"/>
      <c r="W170" s="241">
        <f>Admin!B170</f>
        <v>41538</v>
      </c>
    </row>
    <row r="171" spans="1:23" ht="14.4" thickTop="1" thickBot="1" x14ac:dyDescent="0.3">
      <c r="A171" s="18"/>
      <c r="B171" s="20" t="s">
        <v>11</v>
      </c>
      <c r="C171" s="20"/>
      <c r="D171" s="363"/>
      <c r="E171" s="364"/>
      <c r="F171" s="365"/>
      <c r="G171" s="22"/>
      <c r="H171" s="28" t="s">
        <v>59</v>
      </c>
      <c r="I171" s="22"/>
      <c r="J171" s="64"/>
      <c r="K171" s="20" t="s">
        <v>17</v>
      </c>
      <c r="L171" s="20"/>
      <c r="M171" s="366"/>
      <c r="N171" s="367"/>
      <c r="O171" s="368"/>
      <c r="P171" s="180"/>
      <c r="Q171" s="169"/>
      <c r="R171" s="167"/>
      <c r="S171" s="170"/>
      <c r="T171" s="21"/>
      <c r="U171" s="356"/>
      <c r="W171" s="241">
        <f>Admin!B171</f>
        <v>41539</v>
      </c>
    </row>
    <row r="172" spans="1:23" ht="13.2" thickTop="1" thickBot="1" x14ac:dyDescent="0.3">
      <c r="A172" s="18"/>
      <c r="B172" s="20" t="s">
        <v>12</v>
      </c>
      <c r="C172" s="20"/>
      <c r="D172" s="363"/>
      <c r="E172" s="364"/>
      <c r="F172" s="365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56"/>
      <c r="W172" s="241">
        <f>Admin!B172</f>
        <v>41540</v>
      </c>
    </row>
    <row r="173" spans="1:23" ht="12.6" thickTop="1" x14ac:dyDescent="0.25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56"/>
      <c r="W173" s="241">
        <f>Admin!B173</f>
        <v>41541</v>
      </c>
    </row>
    <row r="174" spans="1:23" x14ac:dyDescent="0.25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56"/>
      <c r="W174" s="241">
        <f>Admin!B174</f>
        <v>41542</v>
      </c>
    </row>
    <row r="175" spans="1:23" x14ac:dyDescent="0.25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56"/>
      <c r="W175" s="241">
        <f>Admin!B175</f>
        <v>41543</v>
      </c>
    </row>
    <row r="176" spans="1:23" x14ac:dyDescent="0.25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56"/>
      <c r="W176" s="241">
        <f>Admin!B176</f>
        <v>41544</v>
      </c>
    </row>
    <row r="177" spans="1:23" ht="12" customHeight="1" x14ac:dyDescent="0.25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56"/>
      <c r="W177" s="241">
        <f>Admin!B177</f>
        <v>41545</v>
      </c>
    </row>
    <row r="178" spans="1:23" ht="15" customHeight="1" x14ac:dyDescent="0.25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56"/>
      <c r="W178" s="241">
        <f>Admin!B178</f>
        <v>41546</v>
      </c>
    </row>
    <row r="179" spans="1:23" ht="12.6" thickBot="1" x14ac:dyDescent="0.3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56"/>
      <c r="W179" s="241">
        <f>Admin!B179</f>
        <v>41547</v>
      </c>
    </row>
    <row r="180" spans="1:23" ht="13.2" thickTop="1" thickBot="1" x14ac:dyDescent="0.3">
      <c r="A180" s="18"/>
      <c r="B180" s="20" t="str">
        <f>B$24</f>
        <v>Starting date (existing = 06/04/13)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56"/>
      <c r="W180" s="241">
        <f>Admin!B180</f>
        <v>41548</v>
      </c>
    </row>
    <row r="181" spans="1:23" ht="6" customHeight="1" thickTop="1" thickBot="1" x14ac:dyDescent="0.3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56"/>
      <c r="W181" s="241">
        <f>Admin!B181</f>
        <v>41549</v>
      </c>
    </row>
    <row r="182" spans="1:23" ht="14.25" customHeight="1" thickTop="1" thickBot="1" x14ac:dyDescent="0.3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56"/>
      <c r="W182" s="241">
        <f>Admin!B182</f>
        <v>41550</v>
      </c>
    </row>
    <row r="183" spans="1:23" ht="13.2" thickTop="1" thickBot="1" x14ac:dyDescent="0.3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56"/>
      <c r="W183" s="241">
        <f>Admin!B183</f>
        <v>41551</v>
      </c>
    </row>
    <row r="184" spans="1:23" ht="13.2" thickTop="1" thickBot="1" x14ac:dyDescent="0.3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56"/>
      <c r="W184" s="241">
        <f>Admin!B184</f>
        <v>41552</v>
      </c>
    </row>
    <row r="185" spans="1:23" ht="12.6" thickTop="1" x14ac:dyDescent="0.25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56"/>
      <c r="W185" s="241">
        <f>Admin!B185</f>
        <v>41553</v>
      </c>
    </row>
    <row r="186" spans="1:23" x14ac:dyDescent="0.25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56"/>
      <c r="W186" s="241">
        <f>Admin!B186</f>
        <v>41554</v>
      </c>
    </row>
    <row r="187" spans="1:23" ht="12" customHeight="1" x14ac:dyDescent="0.25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56"/>
      <c r="W187" s="241">
        <f>Admin!B187</f>
        <v>41555</v>
      </c>
    </row>
    <row r="188" spans="1:23" ht="6" customHeight="1" x14ac:dyDescent="0.25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56"/>
      <c r="W188" s="241">
        <f>Admin!B188</f>
        <v>41556</v>
      </c>
    </row>
    <row r="189" spans="1:23" ht="12" customHeight="1" x14ac:dyDescent="0.25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56"/>
      <c r="W189" s="241">
        <f>Admin!B189</f>
        <v>41557</v>
      </c>
    </row>
    <row r="190" spans="1:23" x14ac:dyDescent="0.25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56"/>
      <c r="W190" s="241">
        <f>Admin!B190</f>
        <v>41558</v>
      </c>
    </row>
    <row r="191" spans="1:23" ht="14.25" customHeight="1" x14ac:dyDescent="0.25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59"/>
      <c r="L191" s="359"/>
      <c r="M191" s="360"/>
      <c r="N191" s="360"/>
      <c r="O191" s="360"/>
      <c r="P191" s="360"/>
      <c r="Q191" s="360"/>
      <c r="R191" s="360"/>
      <c r="S191" s="360"/>
      <c r="T191" s="21"/>
      <c r="U191" s="356"/>
      <c r="W191" s="241">
        <f>Admin!B191</f>
        <v>41559</v>
      </c>
    </row>
    <row r="192" spans="1:23" ht="9" customHeight="1" thickBot="1" x14ac:dyDescent="0.3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56"/>
      <c r="W192" s="241">
        <f>Admin!B192</f>
        <v>41560</v>
      </c>
    </row>
    <row r="193" spans="1:23" ht="22.5" customHeight="1" thickBot="1" x14ac:dyDescent="0.3">
      <c r="A193" s="382"/>
      <c r="B193" s="382"/>
      <c r="C193" s="382"/>
      <c r="D193" s="382"/>
      <c r="E193" s="382"/>
      <c r="F193" s="382"/>
      <c r="G193" s="382"/>
      <c r="H193" s="382"/>
      <c r="I193" s="382"/>
      <c r="J193" s="382"/>
      <c r="K193" s="382"/>
      <c r="L193" s="382"/>
      <c r="M193" s="382"/>
      <c r="N193" s="382"/>
      <c r="O193" s="382"/>
      <c r="P193" s="382"/>
      <c r="Q193" s="382"/>
      <c r="R193" s="382"/>
      <c r="S193" s="382"/>
      <c r="T193" s="382"/>
      <c r="U193" s="356"/>
      <c r="W193" s="241">
        <f>Admin!B193</f>
        <v>41561</v>
      </c>
    </row>
    <row r="194" spans="1:23" ht="9" customHeight="1" thickBot="1" x14ac:dyDescent="0.3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56"/>
      <c r="W194" s="241">
        <f>Admin!B194</f>
        <v>41562</v>
      </c>
    </row>
    <row r="195" spans="1:23" ht="15" customHeight="1" thickTop="1" thickBot="1" x14ac:dyDescent="0.3">
      <c r="A195" s="18"/>
      <c r="B195" s="98" t="s">
        <v>41</v>
      </c>
      <c r="C195" s="65"/>
      <c r="D195" s="20"/>
      <c r="E195" s="20"/>
      <c r="F195" s="20"/>
      <c r="G195" s="20"/>
      <c r="H195" s="359" t="s">
        <v>58</v>
      </c>
      <c r="I195" s="20"/>
      <c r="J195" s="29"/>
      <c r="K195" s="98" t="s">
        <v>20</v>
      </c>
      <c r="L195" s="65"/>
      <c r="M195" s="85"/>
      <c r="N195" s="19"/>
      <c r="O195" s="361"/>
      <c r="P195" s="362"/>
      <c r="Q195" s="355"/>
      <c r="R195" s="66"/>
      <c r="S195" s="357"/>
      <c r="T195" s="21"/>
      <c r="U195" s="356"/>
      <c r="W195" s="241">
        <f>Admin!B195</f>
        <v>41563</v>
      </c>
    </row>
    <row r="196" spans="1:23" ht="6" customHeight="1" thickTop="1" thickBot="1" x14ac:dyDescent="0.3">
      <c r="A196" s="18"/>
      <c r="B196" s="65"/>
      <c r="C196" s="65"/>
      <c r="D196" s="20"/>
      <c r="E196" s="20"/>
      <c r="F196" s="20"/>
      <c r="G196" s="20"/>
      <c r="H196" s="359"/>
      <c r="I196" s="20"/>
      <c r="J196" s="29"/>
      <c r="K196" s="65"/>
      <c r="L196" s="65"/>
      <c r="M196" s="85"/>
      <c r="N196" s="19"/>
      <c r="O196" s="20"/>
      <c r="P196" s="179"/>
      <c r="Q196" s="356"/>
      <c r="R196" s="20"/>
      <c r="S196" s="358"/>
      <c r="T196" s="21"/>
      <c r="U196" s="356"/>
      <c r="W196" s="241">
        <f>Admin!B196</f>
        <v>41564</v>
      </c>
    </row>
    <row r="197" spans="1:23" ht="14.4" thickTop="1" thickBot="1" x14ac:dyDescent="0.3">
      <c r="A197" s="18"/>
      <c r="B197" s="20" t="s">
        <v>11</v>
      </c>
      <c r="C197" s="20"/>
      <c r="D197" s="363"/>
      <c r="E197" s="364"/>
      <c r="F197" s="365"/>
      <c r="G197" s="22"/>
      <c r="H197" s="28" t="s">
        <v>59</v>
      </c>
      <c r="I197" s="22"/>
      <c r="J197" s="64"/>
      <c r="K197" s="20" t="s">
        <v>17</v>
      </c>
      <c r="L197" s="20"/>
      <c r="M197" s="366"/>
      <c r="N197" s="367"/>
      <c r="O197" s="368"/>
      <c r="P197" s="180"/>
      <c r="Q197" s="169"/>
      <c r="R197" s="167"/>
      <c r="S197" s="170"/>
      <c r="T197" s="21"/>
      <c r="U197" s="356"/>
      <c r="W197" s="241">
        <f>Admin!B197</f>
        <v>41565</v>
      </c>
    </row>
    <row r="198" spans="1:23" ht="13.2" thickTop="1" thickBot="1" x14ac:dyDescent="0.3">
      <c r="A198" s="18"/>
      <c r="B198" s="20" t="s">
        <v>12</v>
      </c>
      <c r="C198" s="20"/>
      <c r="D198" s="363"/>
      <c r="E198" s="364"/>
      <c r="F198" s="365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56"/>
      <c r="W198" s="241">
        <f>Admin!B198</f>
        <v>41566</v>
      </c>
    </row>
    <row r="199" spans="1:23" ht="12.6" thickTop="1" x14ac:dyDescent="0.25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56"/>
      <c r="W199" s="241">
        <f>Admin!B199</f>
        <v>41567</v>
      </c>
    </row>
    <row r="200" spans="1:23" x14ac:dyDescent="0.25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56"/>
      <c r="W200" s="241">
        <f>Admin!B200</f>
        <v>41568</v>
      </c>
    </row>
    <row r="201" spans="1:23" x14ac:dyDescent="0.25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56"/>
      <c r="W201" s="241">
        <f>Admin!B201</f>
        <v>41569</v>
      </c>
    </row>
    <row r="202" spans="1:23" x14ac:dyDescent="0.25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56"/>
      <c r="W202" s="241">
        <f>Admin!B202</f>
        <v>41570</v>
      </c>
    </row>
    <row r="203" spans="1:23" ht="12" customHeight="1" x14ac:dyDescent="0.25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56"/>
      <c r="W203" s="241">
        <f>Admin!B203</f>
        <v>41571</v>
      </c>
    </row>
    <row r="204" spans="1:23" ht="15" customHeight="1" x14ac:dyDescent="0.25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56"/>
      <c r="W204" s="241">
        <f>Admin!B204</f>
        <v>41572</v>
      </c>
    </row>
    <row r="205" spans="1:23" ht="12.6" thickBot="1" x14ac:dyDescent="0.3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56"/>
      <c r="W205" s="241">
        <f>Admin!B205</f>
        <v>41573</v>
      </c>
    </row>
    <row r="206" spans="1:23" ht="13.2" thickTop="1" thickBot="1" x14ac:dyDescent="0.3">
      <c r="A206" s="18"/>
      <c r="B206" s="20" t="str">
        <f>B$24</f>
        <v>Starting date (existing = 06/04/13)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56"/>
      <c r="W206" s="241">
        <f>Admin!B206</f>
        <v>41574</v>
      </c>
    </row>
    <row r="207" spans="1:23" ht="6" customHeight="1" thickTop="1" thickBot="1" x14ac:dyDescent="0.3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56"/>
      <c r="W207" s="241">
        <f>Admin!B207</f>
        <v>41575</v>
      </c>
    </row>
    <row r="208" spans="1:23" ht="12.75" customHeight="1" thickTop="1" thickBot="1" x14ac:dyDescent="0.3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56"/>
      <c r="W208" s="241">
        <f>Admin!B208</f>
        <v>41576</v>
      </c>
    </row>
    <row r="209" spans="1:23" ht="13.2" thickTop="1" thickBot="1" x14ac:dyDescent="0.3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56"/>
      <c r="W209" s="241">
        <f>Admin!B209</f>
        <v>41577</v>
      </c>
    </row>
    <row r="210" spans="1:23" ht="13.2" thickTop="1" thickBot="1" x14ac:dyDescent="0.3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56"/>
      <c r="W210" s="241">
        <f>Admin!B210</f>
        <v>41578</v>
      </c>
    </row>
    <row r="211" spans="1:23" ht="12.6" thickTop="1" x14ac:dyDescent="0.25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56"/>
      <c r="W211" s="241">
        <f>Admin!B211</f>
        <v>41579</v>
      </c>
    </row>
    <row r="212" spans="1:23" x14ac:dyDescent="0.25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56"/>
      <c r="W212" s="241">
        <f>Admin!B212</f>
        <v>41580</v>
      </c>
    </row>
    <row r="213" spans="1:23" ht="12" customHeight="1" x14ac:dyDescent="0.25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56"/>
      <c r="W213" s="241">
        <f>Admin!B213</f>
        <v>41581</v>
      </c>
    </row>
    <row r="214" spans="1:23" ht="6" customHeight="1" x14ac:dyDescent="0.25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56"/>
      <c r="W214" s="241">
        <f>Admin!B214</f>
        <v>41582</v>
      </c>
    </row>
    <row r="215" spans="1:23" ht="12" customHeight="1" x14ac:dyDescent="0.25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56"/>
      <c r="W215" s="241">
        <f>Admin!B215</f>
        <v>41583</v>
      </c>
    </row>
    <row r="216" spans="1:23" x14ac:dyDescent="0.25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56"/>
      <c r="W216" s="241">
        <f>Admin!B216</f>
        <v>41584</v>
      </c>
    </row>
    <row r="217" spans="1:23" ht="14.25" customHeight="1" x14ac:dyDescent="0.25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59"/>
      <c r="L217" s="359"/>
      <c r="M217" s="360"/>
      <c r="N217" s="360"/>
      <c r="O217" s="360"/>
      <c r="P217" s="360"/>
      <c r="Q217" s="360"/>
      <c r="R217" s="360"/>
      <c r="S217" s="360"/>
      <c r="T217" s="21"/>
      <c r="U217" s="356"/>
      <c r="W217" s="241">
        <f>Admin!B217</f>
        <v>41585</v>
      </c>
    </row>
    <row r="218" spans="1:23" ht="9" customHeight="1" thickBot="1" x14ac:dyDescent="0.3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56"/>
      <c r="W218" s="241">
        <f>Admin!B218</f>
        <v>41586</v>
      </c>
    </row>
    <row r="219" spans="1:23" ht="22.5" customHeight="1" thickBot="1" x14ac:dyDescent="0.3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56"/>
      <c r="W219" s="241">
        <f>Admin!B219</f>
        <v>41587</v>
      </c>
    </row>
    <row r="220" spans="1:23" ht="9" customHeight="1" thickBot="1" x14ac:dyDescent="0.3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56"/>
      <c r="W220" s="241">
        <f>Admin!B220</f>
        <v>41588</v>
      </c>
    </row>
    <row r="221" spans="1:23" ht="15" customHeight="1" thickTop="1" thickBot="1" x14ac:dyDescent="0.3">
      <c r="A221" s="18"/>
      <c r="B221" s="98" t="s">
        <v>42</v>
      </c>
      <c r="C221" s="65"/>
      <c r="D221" s="20"/>
      <c r="E221" s="20"/>
      <c r="F221" s="20"/>
      <c r="G221" s="20"/>
      <c r="H221" s="359" t="s">
        <v>58</v>
      </c>
      <c r="I221" s="20"/>
      <c r="J221" s="29"/>
      <c r="K221" s="98" t="s">
        <v>20</v>
      </c>
      <c r="L221" s="65"/>
      <c r="M221" s="85"/>
      <c r="N221" s="19"/>
      <c r="O221" s="361"/>
      <c r="P221" s="362"/>
      <c r="Q221" s="355"/>
      <c r="R221" s="66"/>
      <c r="S221" s="357"/>
      <c r="T221" s="21"/>
      <c r="U221" s="356"/>
      <c r="W221" s="241">
        <f>Admin!B221</f>
        <v>41589</v>
      </c>
    </row>
    <row r="222" spans="1:23" ht="6" customHeight="1" thickTop="1" thickBot="1" x14ac:dyDescent="0.3">
      <c r="A222" s="18"/>
      <c r="B222" s="65"/>
      <c r="C222" s="65"/>
      <c r="D222" s="20"/>
      <c r="E222" s="20"/>
      <c r="F222" s="20"/>
      <c r="G222" s="20"/>
      <c r="H222" s="359"/>
      <c r="I222" s="20"/>
      <c r="J222" s="29"/>
      <c r="K222" s="65"/>
      <c r="L222" s="65"/>
      <c r="M222" s="85"/>
      <c r="N222" s="19"/>
      <c r="O222" s="20"/>
      <c r="P222" s="179"/>
      <c r="Q222" s="356"/>
      <c r="R222" s="20"/>
      <c r="S222" s="358"/>
      <c r="T222" s="21"/>
      <c r="U222" s="356"/>
      <c r="W222" s="241">
        <f>Admin!B222</f>
        <v>41590</v>
      </c>
    </row>
    <row r="223" spans="1:23" ht="14.4" thickTop="1" thickBot="1" x14ac:dyDescent="0.3">
      <c r="A223" s="18"/>
      <c r="B223" s="20" t="s">
        <v>11</v>
      </c>
      <c r="C223" s="20"/>
      <c r="D223" s="363"/>
      <c r="E223" s="364"/>
      <c r="F223" s="365"/>
      <c r="G223" s="22"/>
      <c r="H223" s="28" t="s">
        <v>59</v>
      </c>
      <c r="I223" s="22"/>
      <c r="J223" s="64"/>
      <c r="K223" s="20" t="s">
        <v>17</v>
      </c>
      <c r="L223" s="20"/>
      <c r="M223" s="366"/>
      <c r="N223" s="367"/>
      <c r="O223" s="368"/>
      <c r="P223" s="180"/>
      <c r="Q223" s="169"/>
      <c r="R223" s="167"/>
      <c r="S223" s="170"/>
      <c r="T223" s="21"/>
      <c r="U223" s="356"/>
      <c r="W223" s="241">
        <f>Admin!B223</f>
        <v>41591</v>
      </c>
    </row>
    <row r="224" spans="1:23" ht="13.2" thickTop="1" thickBot="1" x14ac:dyDescent="0.3">
      <c r="A224" s="18"/>
      <c r="B224" s="20" t="s">
        <v>12</v>
      </c>
      <c r="C224" s="20"/>
      <c r="D224" s="363"/>
      <c r="E224" s="364"/>
      <c r="F224" s="365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56"/>
      <c r="W224" s="241">
        <f>Admin!B224</f>
        <v>41592</v>
      </c>
    </row>
    <row r="225" spans="1:23" ht="12.6" thickTop="1" x14ac:dyDescent="0.25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56"/>
      <c r="W225" s="241">
        <f>Admin!B225</f>
        <v>41593</v>
      </c>
    </row>
    <row r="226" spans="1:23" x14ac:dyDescent="0.25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56"/>
      <c r="W226" s="241">
        <f>Admin!B226</f>
        <v>41594</v>
      </c>
    </row>
    <row r="227" spans="1:23" x14ac:dyDescent="0.25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56"/>
      <c r="W227" s="241">
        <f>Admin!B227</f>
        <v>41595</v>
      </c>
    </row>
    <row r="228" spans="1:23" x14ac:dyDescent="0.25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56"/>
      <c r="W228" s="241">
        <f>Admin!B228</f>
        <v>41596</v>
      </c>
    </row>
    <row r="229" spans="1:23" ht="12" customHeight="1" x14ac:dyDescent="0.25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56"/>
      <c r="W229" s="241">
        <f>Admin!B229</f>
        <v>41597</v>
      </c>
    </row>
    <row r="230" spans="1:23" ht="15" customHeight="1" x14ac:dyDescent="0.25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56"/>
      <c r="W230" s="241">
        <f>Admin!B230</f>
        <v>41598</v>
      </c>
    </row>
    <row r="231" spans="1:23" ht="12.6" thickBot="1" x14ac:dyDescent="0.3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56"/>
      <c r="W231" s="241">
        <f>Admin!B231</f>
        <v>41599</v>
      </c>
    </row>
    <row r="232" spans="1:23" ht="13.2" thickTop="1" thickBot="1" x14ac:dyDescent="0.3">
      <c r="A232" s="18"/>
      <c r="B232" s="20" t="str">
        <f>B$24</f>
        <v>Starting date (existing = 06/04/13)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56"/>
      <c r="W232" s="241">
        <f>Admin!B232</f>
        <v>41600</v>
      </c>
    </row>
    <row r="233" spans="1:23" ht="6" customHeight="1" thickTop="1" thickBot="1" x14ac:dyDescent="0.3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56"/>
      <c r="W233" s="241">
        <f>Admin!B233</f>
        <v>41601</v>
      </c>
    </row>
    <row r="234" spans="1:23" ht="13.5" customHeight="1" thickTop="1" thickBot="1" x14ac:dyDescent="0.3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56"/>
      <c r="W234" s="241">
        <f>Admin!B234</f>
        <v>41602</v>
      </c>
    </row>
    <row r="235" spans="1:23" ht="13.2" thickTop="1" thickBot="1" x14ac:dyDescent="0.3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56"/>
      <c r="W235" s="241">
        <f>Admin!B235</f>
        <v>41603</v>
      </c>
    </row>
    <row r="236" spans="1:23" ht="13.2" thickTop="1" thickBot="1" x14ac:dyDescent="0.3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56"/>
      <c r="W236" s="241">
        <f>Admin!B236</f>
        <v>41604</v>
      </c>
    </row>
    <row r="237" spans="1:23" ht="12.6" thickTop="1" x14ac:dyDescent="0.25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56"/>
      <c r="W237" s="241">
        <f>Admin!B237</f>
        <v>41605</v>
      </c>
    </row>
    <row r="238" spans="1:23" x14ac:dyDescent="0.25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56"/>
      <c r="W238" s="241">
        <f>Admin!B238</f>
        <v>41606</v>
      </c>
    </row>
    <row r="239" spans="1:23" ht="12" customHeight="1" x14ac:dyDescent="0.25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56"/>
      <c r="W239" s="241">
        <f>Admin!B239</f>
        <v>41607</v>
      </c>
    </row>
    <row r="240" spans="1:23" ht="6" customHeight="1" x14ac:dyDescent="0.25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56"/>
      <c r="W240" s="241">
        <f>Admin!B240</f>
        <v>41608</v>
      </c>
    </row>
    <row r="241" spans="1:23" ht="12" customHeight="1" x14ac:dyDescent="0.25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56"/>
      <c r="W241" s="241">
        <f>Admin!B241</f>
        <v>41609</v>
      </c>
    </row>
    <row r="242" spans="1:23" x14ac:dyDescent="0.25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56"/>
      <c r="W242" s="241">
        <f>Admin!B242</f>
        <v>41610</v>
      </c>
    </row>
    <row r="243" spans="1:23" ht="13.5" customHeight="1" x14ac:dyDescent="0.25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59"/>
      <c r="L243" s="359"/>
      <c r="M243" s="360"/>
      <c r="N243" s="360"/>
      <c r="O243" s="360"/>
      <c r="P243" s="360"/>
      <c r="Q243" s="360"/>
      <c r="R243" s="360"/>
      <c r="S243" s="360"/>
      <c r="T243" s="21"/>
      <c r="U243" s="356"/>
      <c r="W243" s="241">
        <f>Admin!B243</f>
        <v>41611</v>
      </c>
    </row>
    <row r="244" spans="1:23" ht="9" customHeight="1" thickBot="1" x14ac:dyDescent="0.3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56"/>
      <c r="W244" s="241">
        <f>Admin!B244</f>
        <v>41612</v>
      </c>
    </row>
    <row r="245" spans="1:23" ht="22.5" customHeight="1" thickBot="1" x14ac:dyDescent="0.3">
      <c r="A245" s="382"/>
      <c r="B245" s="382"/>
      <c r="C245" s="382"/>
      <c r="D245" s="384"/>
      <c r="E245" s="384"/>
      <c r="F245" s="384"/>
      <c r="G245" s="384"/>
      <c r="H245" s="384"/>
      <c r="I245" s="382"/>
      <c r="J245" s="382"/>
      <c r="K245" s="382"/>
      <c r="L245" s="382"/>
      <c r="M245" s="382"/>
      <c r="N245" s="382"/>
      <c r="O245" s="382"/>
      <c r="P245" s="382"/>
      <c r="Q245" s="382"/>
      <c r="R245" s="382"/>
      <c r="S245" s="382"/>
      <c r="T245" s="382"/>
      <c r="U245" s="356"/>
      <c r="W245" s="241">
        <f>Admin!B245</f>
        <v>41613</v>
      </c>
    </row>
    <row r="246" spans="1:23" ht="9" customHeight="1" thickBot="1" x14ac:dyDescent="0.3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56"/>
      <c r="W246" s="241">
        <f>Admin!B246</f>
        <v>41614</v>
      </c>
    </row>
    <row r="247" spans="1:23" ht="15" customHeight="1" thickTop="1" thickBot="1" x14ac:dyDescent="0.3">
      <c r="A247" s="18"/>
      <c r="B247" s="98" t="s">
        <v>43</v>
      </c>
      <c r="C247" s="65"/>
      <c r="D247" s="20"/>
      <c r="E247" s="20"/>
      <c r="F247" s="20"/>
      <c r="G247" s="20"/>
      <c r="H247" s="359" t="s">
        <v>58</v>
      </c>
      <c r="I247" s="20"/>
      <c r="J247" s="29"/>
      <c r="K247" s="98" t="s">
        <v>20</v>
      </c>
      <c r="L247" s="65"/>
      <c r="M247" s="85"/>
      <c r="N247" s="19"/>
      <c r="O247" s="361"/>
      <c r="P247" s="362"/>
      <c r="Q247" s="355"/>
      <c r="R247" s="66"/>
      <c r="S247" s="357"/>
      <c r="T247" s="21"/>
      <c r="U247" s="356"/>
      <c r="W247" s="241">
        <f>Admin!B247</f>
        <v>41615</v>
      </c>
    </row>
    <row r="248" spans="1:23" ht="6" customHeight="1" thickTop="1" thickBot="1" x14ac:dyDescent="0.3">
      <c r="A248" s="18"/>
      <c r="B248" s="65"/>
      <c r="C248" s="65"/>
      <c r="D248" s="20"/>
      <c r="E248" s="20"/>
      <c r="F248" s="20"/>
      <c r="G248" s="20"/>
      <c r="H248" s="359"/>
      <c r="I248" s="20"/>
      <c r="J248" s="29"/>
      <c r="K248" s="65"/>
      <c r="L248" s="65"/>
      <c r="M248" s="85"/>
      <c r="N248" s="19"/>
      <c r="O248" s="20"/>
      <c r="P248" s="179"/>
      <c r="Q248" s="356"/>
      <c r="R248" s="20"/>
      <c r="S248" s="358"/>
      <c r="T248" s="21"/>
      <c r="U248" s="356"/>
      <c r="W248" s="241">
        <f>Admin!B248</f>
        <v>41616</v>
      </c>
    </row>
    <row r="249" spans="1:23" ht="14.4" thickTop="1" thickBot="1" x14ac:dyDescent="0.3">
      <c r="A249" s="18"/>
      <c r="B249" s="20" t="s">
        <v>11</v>
      </c>
      <c r="C249" s="20"/>
      <c r="D249" s="363"/>
      <c r="E249" s="364"/>
      <c r="F249" s="365"/>
      <c r="G249" s="22"/>
      <c r="H249" s="28" t="s">
        <v>59</v>
      </c>
      <c r="I249" s="22"/>
      <c r="J249" s="64"/>
      <c r="K249" s="20" t="s">
        <v>17</v>
      </c>
      <c r="L249" s="20"/>
      <c r="M249" s="366"/>
      <c r="N249" s="367"/>
      <c r="O249" s="368"/>
      <c r="P249" s="180"/>
      <c r="Q249" s="169"/>
      <c r="R249" s="167"/>
      <c r="S249" s="170"/>
      <c r="T249" s="21"/>
      <c r="U249" s="356"/>
      <c r="W249" s="241">
        <f>Admin!B249</f>
        <v>41617</v>
      </c>
    </row>
    <row r="250" spans="1:23" ht="13.2" thickTop="1" thickBot="1" x14ac:dyDescent="0.3">
      <c r="A250" s="18"/>
      <c r="B250" s="20" t="s">
        <v>12</v>
      </c>
      <c r="C250" s="20"/>
      <c r="D250" s="363"/>
      <c r="E250" s="364"/>
      <c r="F250" s="365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56"/>
      <c r="W250" s="241">
        <f>Admin!B250</f>
        <v>41618</v>
      </c>
    </row>
    <row r="251" spans="1:23" ht="12.6" thickTop="1" x14ac:dyDescent="0.25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56"/>
      <c r="W251" s="241">
        <f>Admin!B251</f>
        <v>41619</v>
      </c>
    </row>
    <row r="252" spans="1:23" x14ac:dyDescent="0.25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56"/>
      <c r="W252" s="241">
        <f>Admin!B252</f>
        <v>41620</v>
      </c>
    </row>
    <row r="253" spans="1:23" x14ac:dyDescent="0.25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56"/>
      <c r="W253" s="241">
        <f>Admin!B253</f>
        <v>41621</v>
      </c>
    </row>
    <row r="254" spans="1:23" x14ac:dyDescent="0.25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56"/>
      <c r="W254" s="241">
        <f>Admin!B254</f>
        <v>41622</v>
      </c>
    </row>
    <row r="255" spans="1:23" ht="12" customHeight="1" x14ac:dyDescent="0.25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56"/>
      <c r="W255" s="241">
        <f>Admin!B255</f>
        <v>41623</v>
      </c>
    </row>
    <row r="256" spans="1:23" ht="15" customHeight="1" x14ac:dyDescent="0.25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56"/>
      <c r="W256" s="241">
        <f>Admin!B256</f>
        <v>41624</v>
      </c>
    </row>
    <row r="257" spans="1:23" ht="12.6" thickBot="1" x14ac:dyDescent="0.3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56"/>
      <c r="W257" s="241">
        <f>Admin!B257</f>
        <v>41625</v>
      </c>
    </row>
    <row r="258" spans="1:23" ht="13.2" thickTop="1" thickBot="1" x14ac:dyDescent="0.3">
      <c r="A258" s="18"/>
      <c r="B258" s="20" t="str">
        <f>B$24</f>
        <v>Starting date (existing = 06/04/13)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56"/>
      <c r="W258" s="241">
        <f>Admin!B258</f>
        <v>41626</v>
      </c>
    </row>
    <row r="259" spans="1:23" ht="6" customHeight="1" thickTop="1" thickBot="1" x14ac:dyDescent="0.3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141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56"/>
      <c r="W259" s="241">
        <f>Admin!B259</f>
        <v>41627</v>
      </c>
    </row>
    <row r="260" spans="1:23" ht="13.5" customHeight="1" thickTop="1" thickBot="1" x14ac:dyDescent="0.3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56"/>
      <c r="W260" s="241">
        <f>Admin!B260</f>
        <v>41628</v>
      </c>
    </row>
    <row r="261" spans="1:23" ht="13.2" thickTop="1" thickBot="1" x14ac:dyDescent="0.3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56"/>
      <c r="W261" s="241">
        <f>Admin!B261</f>
        <v>41629</v>
      </c>
    </row>
    <row r="262" spans="1:23" ht="13.2" thickTop="1" thickBot="1" x14ac:dyDescent="0.3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56"/>
      <c r="W262" s="241">
        <f>Admin!B262</f>
        <v>41630</v>
      </c>
    </row>
    <row r="263" spans="1:23" ht="12.6" thickTop="1" x14ac:dyDescent="0.25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56"/>
      <c r="W263" s="241">
        <f>Admin!B263</f>
        <v>41631</v>
      </c>
    </row>
    <row r="264" spans="1:23" x14ac:dyDescent="0.25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56"/>
      <c r="W264" s="241">
        <f>Admin!B264</f>
        <v>41632</v>
      </c>
    </row>
    <row r="265" spans="1:23" ht="12" customHeight="1" x14ac:dyDescent="0.25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56"/>
      <c r="W265" s="241">
        <f>Admin!B265</f>
        <v>41633</v>
      </c>
    </row>
    <row r="266" spans="1:23" ht="6" customHeight="1" x14ac:dyDescent="0.25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56"/>
      <c r="W266" s="241">
        <f>Admin!B266</f>
        <v>41634</v>
      </c>
    </row>
    <row r="267" spans="1:23" ht="12" customHeight="1" x14ac:dyDescent="0.25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56"/>
      <c r="W267" s="241">
        <f>Admin!B267</f>
        <v>41635</v>
      </c>
    </row>
    <row r="268" spans="1:23" x14ac:dyDescent="0.25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56"/>
      <c r="W268" s="241">
        <f>Admin!B268</f>
        <v>41636</v>
      </c>
    </row>
    <row r="269" spans="1:23" ht="13.5" customHeight="1" x14ac:dyDescent="0.25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59"/>
      <c r="L269" s="359"/>
      <c r="M269" s="360"/>
      <c r="N269" s="360"/>
      <c r="O269" s="360"/>
      <c r="P269" s="360"/>
      <c r="Q269" s="360"/>
      <c r="R269" s="360"/>
      <c r="S269" s="360"/>
      <c r="T269" s="21"/>
      <c r="U269" s="356"/>
      <c r="W269" s="241">
        <f>Admin!B269</f>
        <v>41637</v>
      </c>
    </row>
    <row r="270" spans="1:23" ht="9" customHeight="1" thickBot="1" x14ac:dyDescent="0.3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56"/>
      <c r="W270" s="241">
        <f>Admin!B270</f>
        <v>41638</v>
      </c>
    </row>
    <row r="271" spans="1:23" ht="22.5" customHeight="1" x14ac:dyDescent="0.25">
      <c r="A271" s="383"/>
      <c r="B271" s="383"/>
      <c r="C271" s="383"/>
      <c r="D271" s="383"/>
      <c r="E271" s="383"/>
      <c r="F271" s="383"/>
      <c r="G271" s="383"/>
      <c r="H271" s="383"/>
      <c r="I271" s="383"/>
      <c r="J271" s="383"/>
      <c r="K271" s="383"/>
      <c r="L271" s="383"/>
      <c r="M271" s="383"/>
      <c r="N271" s="383"/>
      <c r="O271" s="383"/>
      <c r="P271" s="383"/>
      <c r="Q271" s="383"/>
      <c r="R271" s="383"/>
      <c r="S271" s="383"/>
      <c r="T271" s="383"/>
      <c r="U271" s="356"/>
      <c r="W271" s="241">
        <f>Admin!B271</f>
        <v>41639</v>
      </c>
    </row>
    <row r="272" spans="1:23" x14ac:dyDescent="0.25">
      <c r="W272" s="241">
        <f>Admin!B272</f>
        <v>41640</v>
      </c>
    </row>
    <row r="273" spans="23:23" x14ac:dyDescent="0.25">
      <c r="W273" s="241">
        <f>Admin!B273</f>
        <v>41641</v>
      </c>
    </row>
    <row r="274" spans="23:23" x14ac:dyDescent="0.25">
      <c r="W274" s="241">
        <f>Admin!B274</f>
        <v>41642</v>
      </c>
    </row>
    <row r="275" spans="23:23" x14ac:dyDescent="0.25">
      <c r="W275" s="241">
        <f>Admin!B275</f>
        <v>41643</v>
      </c>
    </row>
    <row r="276" spans="23:23" x14ac:dyDescent="0.25">
      <c r="W276" s="241">
        <f>Admin!B276</f>
        <v>41644</v>
      </c>
    </row>
    <row r="277" spans="23:23" x14ac:dyDescent="0.25">
      <c r="W277" s="241">
        <f>Admin!B277</f>
        <v>41645</v>
      </c>
    </row>
    <row r="278" spans="23:23" x14ac:dyDescent="0.25">
      <c r="W278" s="241">
        <f>Admin!B278</f>
        <v>41646</v>
      </c>
    </row>
    <row r="279" spans="23:23" x14ac:dyDescent="0.25">
      <c r="W279" s="241">
        <f>Admin!B279</f>
        <v>41647</v>
      </c>
    </row>
    <row r="280" spans="23:23" x14ac:dyDescent="0.25">
      <c r="W280" s="241">
        <f>Admin!B280</f>
        <v>41648</v>
      </c>
    </row>
    <row r="281" spans="23:23" x14ac:dyDescent="0.25">
      <c r="W281" s="241">
        <f>Admin!B281</f>
        <v>41649</v>
      </c>
    </row>
    <row r="282" spans="23:23" x14ac:dyDescent="0.25">
      <c r="W282" s="241">
        <f>Admin!B282</f>
        <v>41650</v>
      </c>
    </row>
    <row r="283" spans="23:23" x14ac:dyDescent="0.25">
      <c r="W283" s="241">
        <f>Admin!B283</f>
        <v>41651</v>
      </c>
    </row>
    <row r="284" spans="23:23" x14ac:dyDescent="0.25">
      <c r="W284" s="241">
        <f>Admin!B284</f>
        <v>41652</v>
      </c>
    </row>
    <row r="285" spans="23:23" x14ac:dyDescent="0.25">
      <c r="W285" s="241">
        <f>Admin!B285</f>
        <v>41653</v>
      </c>
    </row>
    <row r="286" spans="23:23" x14ac:dyDescent="0.25">
      <c r="W286" s="241">
        <f>Admin!B286</f>
        <v>41654</v>
      </c>
    </row>
    <row r="287" spans="23:23" x14ac:dyDescent="0.25">
      <c r="W287" s="241">
        <f>Admin!B287</f>
        <v>41655</v>
      </c>
    </row>
    <row r="288" spans="23:23" x14ac:dyDescent="0.25">
      <c r="W288" s="241">
        <f>Admin!B288</f>
        <v>41656</v>
      </c>
    </row>
    <row r="289" spans="23:23" x14ac:dyDescent="0.25">
      <c r="W289" s="241">
        <f>Admin!B289</f>
        <v>41657</v>
      </c>
    </row>
    <row r="290" spans="23:23" x14ac:dyDescent="0.25">
      <c r="W290" s="241">
        <f>Admin!B290</f>
        <v>41658</v>
      </c>
    </row>
    <row r="291" spans="23:23" x14ac:dyDescent="0.25">
      <c r="W291" s="241">
        <f>Admin!B291</f>
        <v>41659</v>
      </c>
    </row>
    <row r="292" spans="23:23" x14ac:dyDescent="0.25">
      <c r="W292" s="241">
        <f>Admin!B292</f>
        <v>41660</v>
      </c>
    </row>
    <row r="293" spans="23:23" x14ac:dyDescent="0.25">
      <c r="W293" s="241">
        <f>Admin!B293</f>
        <v>41661</v>
      </c>
    </row>
    <row r="294" spans="23:23" x14ac:dyDescent="0.25">
      <c r="W294" s="241">
        <f>Admin!B294</f>
        <v>41662</v>
      </c>
    </row>
    <row r="295" spans="23:23" x14ac:dyDescent="0.25">
      <c r="W295" s="241">
        <f>Admin!B295</f>
        <v>41663</v>
      </c>
    </row>
    <row r="296" spans="23:23" x14ac:dyDescent="0.25">
      <c r="W296" s="241">
        <f>Admin!B296</f>
        <v>41664</v>
      </c>
    </row>
    <row r="297" spans="23:23" x14ac:dyDescent="0.25">
      <c r="W297" s="241">
        <f>Admin!B297</f>
        <v>41665</v>
      </c>
    </row>
    <row r="298" spans="23:23" x14ac:dyDescent="0.25">
      <c r="W298" s="241">
        <f>Admin!B298</f>
        <v>41666</v>
      </c>
    </row>
    <row r="299" spans="23:23" x14ac:dyDescent="0.25">
      <c r="W299" s="241">
        <f>Admin!B299</f>
        <v>41667</v>
      </c>
    </row>
    <row r="300" spans="23:23" x14ac:dyDescent="0.25">
      <c r="W300" s="241">
        <f>Admin!B300</f>
        <v>41668</v>
      </c>
    </row>
    <row r="301" spans="23:23" x14ac:dyDescent="0.25">
      <c r="W301" s="241">
        <f>Admin!B301</f>
        <v>41669</v>
      </c>
    </row>
    <row r="302" spans="23:23" x14ac:dyDescent="0.25">
      <c r="W302" s="241">
        <f>Admin!B302</f>
        <v>41670</v>
      </c>
    </row>
    <row r="303" spans="23:23" x14ac:dyDescent="0.25">
      <c r="W303" s="241">
        <f>Admin!B303</f>
        <v>41671</v>
      </c>
    </row>
    <row r="304" spans="23:23" x14ac:dyDescent="0.25">
      <c r="W304" s="241">
        <f>Admin!B304</f>
        <v>41672</v>
      </c>
    </row>
    <row r="305" spans="23:23" x14ac:dyDescent="0.25">
      <c r="W305" s="241">
        <f>Admin!B305</f>
        <v>41673</v>
      </c>
    </row>
    <row r="306" spans="23:23" x14ac:dyDescent="0.25">
      <c r="W306" s="241">
        <f>Admin!B306</f>
        <v>41674</v>
      </c>
    </row>
    <row r="307" spans="23:23" x14ac:dyDescent="0.25">
      <c r="W307" s="241">
        <f>Admin!B307</f>
        <v>41675</v>
      </c>
    </row>
    <row r="308" spans="23:23" x14ac:dyDescent="0.25">
      <c r="W308" s="241">
        <f>Admin!B308</f>
        <v>41676</v>
      </c>
    </row>
    <row r="309" spans="23:23" x14ac:dyDescent="0.25">
      <c r="W309" s="241">
        <f>Admin!B309</f>
        <v>41677</v>
      </c>
    </row>
    <row r="310" spans="23:23" x14ac:dyDescent="0.25">
      <c r="W310" s="241">
        <f>Admin!B310</f>
        <v>41678</v>
      </c>
    </row>
    <row r="311" spans="23:23" x14ac:dyDescent="0.25">
      <c r="W311" s="241">
        <f>Admin!B311</f>
        <v>41679</v>
      </c>
    </row>
    <row r="312" spans="23:23" x14ac:dyDescent="0.25">
      <c r="W312" s="241">
        <f>Admin!B312</f>
        <v>41680</v>
      </c>
    </row>
    <row r="313" spans="23:23" x14ac:dyDescent="0.25">
      <c r="W313" s="241">
        <f>Admin!B313</f>
        <v>41681</v>
      </c>
    </row>
    <row r="314" spans="23:23" x14ac:dyDescent="0.25">
      <c r="W314" s="241">
        <f>Admin!B314</f>
        <v>41682</v>
      </c>
    </row>
    <row r="315" spans="23:23" x14ac:dyDescent="0.25">
      <c r="W315" s="241">
        <f>Admin!B315</f>
        <v>41683</v>
      </c>
    </row>
    <row r="316" spans="23:23" x14ac:dyDescent="0.25">
      <c r="W316" s="241">
        <f>Admin!B316</f>
        <v>41684</v>
      </c>
    </row>
    <row r="317" spans="23:23" x14ac:dyDescent="0.25">
      <c r="W317" s="241">
        <f>Admin!B317</f>
        <v>41685</v>
      </c>
    </row>
    <row r="318" spans="23:23" x14ac:dyDescent="0.25">
      <c r="W318" s="241">
        <f>Admin!B318</f>
        <v>41686</v>
      </c>
    </row>
    <row r="319" spans="23:23" x14ac:dyDescent="0.25">
      <c r="W319" s="241">
        <f>Admin!B319</f>
        <v>41687</v>
      </c>
    </row>
    <row r="320" spans="23:23" x14ac:dyDescent="0.25">
      <c r="W320" s="241">
        <f>Admin!B320</f>
        <v>41688</v>
      </c>
    </row>
    <row r="321" spans="23:23" x14ac:dyDescent="0.25">
      <c r="W321" s="241">
        <f>Admin!B321</f>
        <v>41689</v>
      </c>
    </row>
    <row r="322" spans="23:23" x14ac:dyDescent="0.25">
      <c r="W322" s="241">
        <f>Admin!B322</f>
        <v>41690</v>
      </c>
    </row>
    <row r="323" spans="23:23" x14ac:dyDescent="0.25">
      <c r="W323" s="241">
        <f>Admin!B323</f>
        <v>41691</v>
      </c>
    </row>
    <row r="324" spans="23:23" x14ac:dyDescent="0.25">
      <c r="W324" s="241">
        <f>Admin!B324</f>
        <v>41692</v>
      </c>
    </row>
    <row r="325" spans="23:23" x14ac:dyDescent="0.25">
      <c r="W325" s="241">
        <f>Admin!B325</f>
        <v>41693</v>
      </c>
    </row>
    <row r="326" spans="23:23" x14ac:dyDescent="0.25">
      <c r="W326" s="241">
        <f>Admin!B326</f>
        <v>41694</v>
      </c>
    </row>
    <row r="327" spans="23:23" x14ac:dyDescent="0.25">
      <c r="W327" s="241">
        <f>Admin!B327</f>
        <v>41695</v>
      </c>
    </row>
    <row r="328" spans="23:23" x14ac:dyDescent="0.25">
      <c r="W328" s="241">
        <f>Admin!B328</f>
        <v>41696</v>
      </c>
    </row>
    <row r="329" spans="23:23" x14ac:dyDescent="0.25">
      <c r="W329" s="241">
        <f>Admin!B329</f>
        <v>41697</v>
      </c>
    </row>
    <row r="330" spans="23:23" x14ac:dyDescent="0.25">
      <c r="W330" s="241">
        <f>Admin!B330</f>
        <v>41698</v>
      </c>
    </row>
    <row r="331" spans="23:23" x14ac:dyDescent="0.25">
      <c r="W331" s="241">
        <f>Admin!B331</f>
        <v>41699</v>
      </c>
    </row>
    <row r="332" spans="23:23" x14ac:dyDescent="0.25">
      <c r="W332" s="241">
        <f>Admin!B332</f>
        <v>41700</v>
      </c>
    </row>
    <row r="333" spans="23:23" x14ac:dyDescent="0.25">
      <c r="W333" s="241">
        <f>Admin!B333</f>
        <v>41701</v>
      </c>
    </row>
    <row r="334" spans="23:23" x14ac:dyDescent="0.25">
      <c r="W334" s="241">
        <f>Admin!B334</f>
        <v>41702</v>
      </c>
    </row>
    <row r="335" spans="23:23" x14ac:dyDescent="0.25">
      <c r="W335" s="241">
        <f>Admin!B335</f>
        <v>41703</v>
      </c>
    </row>
    <row r="336" spans="23:23" x14ac:dyDescent="0.25">
      <c r="W336" s="241">
        <f>Admin!B336</f>
        <v>41704</v>
      </c>
    </row>
    <row r="337" spans="23:23" x14ac:dyDescent="0.25">
      <c r="W337" s="241">
        <f>Admin!B337</f>
        <v>41705</v>
      </c>
    </row>
    <row r="338" spans="23:23" x14ac:dyDescent="0.25">
      <c r="W338" s="241">
        <f>Admin!B338</f>
        <v>41706</v>
      </c>
    </row>
    <row r="339" spans="23:23" x14ac:dyDescent="0.25">
      <c r="W339" s="241">
        <f>Admin!B339</f>
        <v>41707</v>
      </c>
    </row>
    <row r="340" spans="23:23" x14ac:dyDescent="0.25">
      <c r="W340" s="241">
        <f>Admin!B340</f>
        <v>41708</v>
      </c>
    </row>
    <row r="341" spans="23:23" x14ac:dyDescent="0.25">
      <c r="W341" s="241">
        <f>Admin!B341</f>
        <v>41709</v>
      </c>
    </row>
    <row r="342" spans="23:23" x14ac:dyDescent="0.25">
      <c r="W342" s="241">
        <f>Admin!B342</f>
        <v>41710</v>
      </c>
    </row>
    <row r="343" spans="23:23" x14ac:dyDescent="0.25">
      <c r="W343" s="241">
        <f>Admin!B343</f>
        <v>41711</v>
      </c>
    </row>
    <row r="344" spans="23:23" x14ac:dyDescent="0.25">
      <c r="W344" s="241">
        <f>Admin!B344</f>
        <v>41712</v>
      </c>
    </row>
    <row r="345" spans="23:23" x14ac:dyDescent="0.25">
      <c r="W345" s="241">
        <f>Admin!B345</f>
        <v>41713</v>
      </c>
    </row>
    <row r="346" spans="23:23" x14ac:dyDescent="0.25">
      <c r="W346" s="241">
        <f>Admin!B346</f>
        <v>41714</v>
      </c>
    </row>
    <row r="347" spans="23:23" x14ac:dyDescent="0.25">
      <c r="W347" s="241">
        <f>Admin!B347</f>
        <v>41715</v>
      </c>
    </row>
    <row r="348" spans="23:23" x14ac:dyDescent="0.25">
      <c r="W348" s="241">
        <f>Admin!B348</f>
        <v>41716</v>
      </c>
    </row>
    <row r="349" spans="23:23" x14ac:dyDescent="0.25">
      <c r="W349" s="241">
        <f>Admin!B349</f>
        <v>41717</v>
      </c>
    </row>
    <row r="350" spans="23:23" x14ac:dyDescent="0.25">
      <c r="W350" s="241">
        <f>Admin!B350</f>
        <v>41718</v>
      </c>
    </row>
    <row r="351" spans="23:23" x14ac:dyDescent="0.25">
      <c r="W351" s="241">
        <f>Admin!B351</f>
        <v>41719</v>
      </c>
    </row>
    <row r="352" spans="23:23" x14ac:dyDescent="0.25">
      <c r="W352" s="241">
        <f>Admin!B352</f>
        <v>41720</v>
      </c>
    </row>
    <row r="353" spans="23:23" x14ac:dyDescent="0.25">
      <c r="W353" s="241">
        <f>Admin!B353</f>
        <v>41721</v>
      </c>
    </row>
    <row r="354" spans="23:23" x14ac:dyDescent="0.25">
      <c r="W354" s="241">
        <f>Admin!B354</f>
        <v>41722</v>
      </c>
    </row>
    <row r="355" spans="23:23" x14ac:dyDescent="0.25">
      <c r="W355" s="241">
        <f>Admin!B355</f>
        <v>41723</v>
      </c>
    </row>
    <row r="356" spans="23:23" x14ac:dyDescent="0.25">
      <c r="W356" s="241">
        <f>Admin!B356</f>
        <v>41724</v>
      </c>
    </row>
    <row r="357" spans="23:23" x14ac:dyDescent="0.25">
      <c r="W357" s="241">
        <f>Admin!B357</f>
        <v>41725</v>
      </c>
    </row>
    <row r="358" spans="23:23" x14ac:dyDescent="0.25">
      <c r="W358" s="241">
        <f>Admin!B358</f>
        <v>41726</v>
      </c>
    </row>
    <row r="359" spans="23:23" x14ac:dyDescent="0.25">
      <c r="W359" s="241">
        <f>Admin!B359</f>
        <v>41727</v>
      </c>
    </row>
    <row r="360" spans="23:23" x14ac:dyDescent="0.25">
      <c r="W360" s="241">
        <f>Admin!B360</f>
        <v>41728</v>
      </c>
    </row>
    <row r="361" spans="23:23" x14ac:dyDescent="0.25">
      <c r="W361" s="241">
        <f>Admin!B361</f>
        <v>41729</v>
      </c>
    </row>
    <row r="362" spans="23:23" x14ac:dyDescent="0.25">
      <c r="W362" s="241">
        <f>Admin!B362</f>
        <v>41730</v>
      </c>
    </row>
    <row r="363" spans="23:23" x14ac:dyDescent="0.25">
      <c r="W363" s="241">
        <f>Admin!B363</f>
        <v>41731</v>
      </c>
    </row>
    <row r="364" spans="23:23" x14ac:dyDescent="0.25">
      <c r="W364" s="241">
        <f>Admin!B364</f>
        <v>41732</v>
      </c>
    </row>
    <row r="365" spans="23:23" x14ac:dyDescent="0.25">
      <c r="W365" s="241">
        <f>Admin!B365</f>
        <v>41733</v>
      </c>
    </row>
    <row r="366" spans="23:23" x14ac:dyDescent="0.25">
      <c r="W366" s="241">
        <f>Admin!B366</f>
        <v>41734</v>
      </c>
    </row>
  </sheetData>
  <mergeCells count="99"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O91:P91"/>
    <mergeCell ref="O169:P169"/>
    <mergeCell ref="H169:H170"/>
    <mergeCell ref="D171:F171"/>
    <mergeCell ref="D172:F172"/>
    <mergeCell ref="O143:P143"/>
    <mergeCell ref="D145:F145"/>
    <mergeCell ref="O117:P117"/>
    <mergeCell ref="H91:H92"/>
    <mergeCell ref="A89:T89"/>
    <mergeCell ref="M93:O93"/>
    <mergeCell ref="Q91:Q92"/>
    <mergeCell ref="H117:H118"/>
    <mergeCell ref="Q117:Q118"/>
    <mergeCell ref="S117:S118"/>
    <mergeCell ref="S91:S92"/>
    <mergeCell ref="D120:F120"/>
    <mergeCell ref="A141:T141"/>
    <mergeCell ref="Q65:Q66"/>
    <mergeCell ref="S65:S66"/>
    <mergeCell ref="K87:S87"/>
    <mergeCell ref="D93:F93"/>
    <mergeCell ref="D94:F94"/>
    <mergeCell ref="K113:S113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D67:F67"/>
    <mergeCell ref="D68:F68"/>
    <mergeCell ref="O13:P13"/>
    <mergeCell ref="D7:F7"/>
    <mergeCell ref="H13:H14"/>
    <mergeCell ref="D41:F41"/>
    <mergeCell ref="D42:F42"/>
    <mergeCell ref="M41:O41"/>
    <mergeCell ref="H65:H66"/>
    <mergeCell ref="O65:P65"/>
    <mergeCell ref="Q247:Q248"/>
    <mergeCell ref="S247:S248"/>
    <mergeCell ref="K243:S243"/>
    <mergeCell ref="O247:P247"/>
    <mergeCell ref="Q169:Q170"/>
    <mergeCell ref="S169:S170"/>
    <mergeCell ref="Q195:Q196"/>
    <mergeCell ref="S195:S196"/>
  </mergeCells>
  <phoneticPr fontId="5" type="noConversion"/>
  <dataValidations disablePrompts="1"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SUM(AD100:AG100)+SUM(AE102:AG102)</f>
        <v>0</v>
      </c>
      <c r="H1" s="388"/>
      <c r="I1" s="441" t="s">
        <v>4</v>
      </c>
      <c r="J1" s="442"/>
      <c r="K1" s="442"/>
      <c r="L1" s="443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35</v>
      </c>
      <c r="F9" s="61"/>
      <c r="G9" s="61"/>
      <c r="H9" s="426" t="s">
        <v>28</v>
      </c>
      <c r="I9" s="423"/>
      <c r="J9" s="424"/>
      <c r="K9" s="238">
        <f>Admin!B240</f>
        <v>41608</v>
      </c>
      <c r="L9" s="239" t="s">
        <v>84</v>
      </c>
      <c r="M9" s="240">
        <f>Admin!B246</f>
        <v>41614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IF(T$9="Y",'Nov13'!H56,0)</f>
        <v>0</v>
      </c>
      <c r="I11" s="105">
        <f>IF(T$9="Y",'Nov13'!I56,0)</f>
        <v>0</v>
      </c>
      <c r="J11" s="105">
        <f>IF(T$9="Y",'Nov13'!J56,0)</f>
        <v>0</v>
      </c>
      <c r="K11" s="105">
        <f>IF(T$9="Y",'Nov13'!K56,I11*J11)</f>
        <v>0</v>
      </c>
      <c r="L11" s="150">
        <f>IF(T$9="Y",'Nov13'!L56,0)</f>
        <v>0</v>
      </c>
      <c r="M11" s="129" t="str">
        <f>IF(E11=" "," ",IF(T$9="Y",'Nov13'!M56,IF((H11+K11+L11)&gt;0,H11+K11+L11,"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IF(Employee!H$34=E$9,Employee!D$34+SUM(M11)+'Nov13'!V56,SUM(M11)+'Nov13'!V56)</f>
        <v>0</v>
      </c>
      <c r="W11" s="59">
        <f>IF(Employee!H$34=E$9,Employee!D$35+SUM(N11)+'Nov13'!W56,SUM(N11)+'Nov13'!W56)</f>
        <v>0</v>
      </c>
      <c r="X11" s="59">
        <f>IF(O11=" ",'Nov13'!X56,O11+'Nov13'!X56)</f>
        <v>0</v>
      </c>
      <c r="Y11" s="59">
        <f>IF(P11=" ",'Nov13'!Y56,P11+'Nov13'!Y56)</f>
        <v>0</v>
      </c>
      <c r="Z11" s="59">
        <f>IF(Q11=" ",'Nov13'!Z56,Q11+'Nov13'!Z56)</f>
        <v>0</v>
      </c>
      <c r="AA11" s="59">
        <f>IF(R11=" ",'Nov13'!AA56,R11+'Nov13'!AA56)</f>
        <v>0</v>
      </c>
      <c r="AB11" s="60"/>
      <c r="AC11" s="59">
        <f>IF(T11=" ",'Nov13'!AC56,T11+'Nov13'!AC56)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IF(T$9="Y",'Nov13'!H57,0)</f>
        <v>0</v>
      </c>
      <c r="I12" s="108">
        <f>IF(T$9="Y",'Nov13'!I57,0)</f>
        <v>0</v>
      </c>
      <c r="J12" s="108">
        <f>IF(T$9="Y",'Nov13'!J57,0)</f>
        <v>0</v>
      </c>
      <c r="K12" s="108">
        <f>IF(T$9="Y",'Nov13'!K57,I12*J12)</f>
        <v>0</v>
      </c>
      <c r="L12" s="151">
        <f>IF(T$9="Y",'Nov13'!L57,0)</f>
        <v>0</v>
      </c>
      <c r="M12" s="130" t="str">
        <f>IF(E12=" "," ",IF(T$9="Y",'Nov13'!M57,IF((H12+K12+L12)&gt;0,H12+K12+L12,"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IF(Employee!H$60=E$9,Employee!D$60+SUM(M12)+'Nov13'!V57,SUM(M12)+'Nov13'!V57)</f>
        <v>0</v>
      </c>
      <c r="W12" s="59">
        <f>IF(Employee!H$60=E$9,Employee!D$61+SUM(N12)+'Nov13'!W57,SUM(N12)+'Nov13'!W57)</f>
        <v>0</v>
      </c>
      <c r="X12" s="59">
        <f>IF(O12=" ",'Nov13'!X57,O12+'Nov13'!X57)</f>
        <v>0</v>
      </c>
      <c r="Y12" s="59">
        <f>IF(P12=" ",'Nov13'!Y57,P12+'Nov13'!Y57)</f>
        <v>0</v>
      </c>
      <c r="Z12" s="59">
        <f>IF(Q12=" ",'Nov13'!Z57,Q12+'Nov13'!Z57)</f>
        <v>0</v>
      </c>
      <c r="AA12" s="59">
        <f>IF(R12=" ",'Nov13'!AA57,R12+'Nov13'!AA57)</f>
        <v>0</v>
      </c>
      <c r="AB12" s="60"/>
      <c r="AC12" s="59">
        <f>IF(T12=" ",'Nov13'!AC57,T12+'Nov13'!AC57)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IF(T$9="Y",'Nov13'!H58,0)</f>
        <v>0</v>
      </c>
      <c r="I13" s="108">
        <f>IF(T$9="Y",'Nov13'!I58,0)</f>
        <v>0</v>
      </c>
      <c r="J13" s="108">
        <f>IF(T$9="Y",'Nov13'!J58,0)</f>
        <v>0</v>
      </c>
      <c r="K13" s="108">
        <f>IF(T$9="Y",'Nov13'!K58,I13*J13)</f>
        <v>0</v>
      </c>
      <c r="L13" s="151">
        <f>IF(T$9="Y",'Nov13'!L58,0)</f>
        <v>0</v>
      </c>
      <c r="M13" s="130" t="str">
        <f>IF(E13=" "," ",IF(T$9="Y",'Nov13'!M58,IF((H13+K13+L13)&gt;0,H13+K13+L13,"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IF(Employee!H$86=E$9,Employee!D$86+SUM(M13)+'Nov13'!V58,SUM(M13)+'Nov13'!V58)</f>
        <v>0</v>
      </c>
      <c r="W13" s="59">
        <f>IF(Employee!H$86=E$9,Employee!D$87+SUM(N13)+'Nov13'!W58,SUM(N13)+'Nov13'!W58)</f>
        <v>0</v>
      </c>
      <c r="X13" s="59">
        <f>IF(O13=" ",'Nov13'!X58,O13+'Nov13'!X58)</f>
        <v>0</v>
      </c>
      <c r="Y13" s="59">
        <f>IF(P13=" ",'Nov13'!Y58,P13+'Nov13'!Y58)</f>
        <v>0</v>
      </c>
      <c r="Z13" s="59">
        <f>IF(Q13=" ",'Nov13'!Z58,Q13+'Nov13'!Z58)</f>
        <v>0</v>
      </c>
      <c r="AA13" s="59">
        <f>IF(R13=" ",'Nov13'!AA58,R13+'Nov13'!AA58)</f>
        <v>0</v>
      </c>
      <c r="AB13" s="60"/>
      <c r="AC13" s="59">
        <f>IF(T13=" ",'Nov13'!AC58,T13+'Nov13'!AC58)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IF(T$9="Y",'Nov13'!H59,0)</f>
        <v>0</v>
      </c>
      <c r="I14" s="108">
        <f>IF(T$9="Y",'Nov13'!I59,0)</f>
        <v>0</v>
      </c>
      <c r="J14" s="108">
        <f>IF(T$9="Y",'Nov13'!J59,0)</f>
        <v>0</v>
      </c>
      <c r="K14" s="108">
        <f>IF(T$9="Y",'Nov13'!K59,I14*J14)</f>
        <v>0</v>
      </c>
      <c r="L14" s="151">
        <f>IF(T$9="Y",'Nov13'!L59,0)</f>
        <v>0</v>
      </c>
      <c r="M14" s="130" t="str">
        <f>IF(E14=" "," ",IF(T$9="Y",'Nov13'!M59,IF((H14+K14+L14)&gt;0,H14+K14+L14,"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IF(Employee!H$112=E$9,Employee!D$112+SUM(M14)+'Nov13'!V59,SUM(M14)+'Nov13'!V59)</f>
        <v>0</v>
      </c>
      <c r="W14" s="59">
        <f>IF(Employee!H$112=E$9,Employee!D$113+SUM(N14)+'Nov13'!W59,SUM(N14)+'Nov13'!W59)</f>
        <v>0</v>
      </c>
      <c r="X14" s="59">
        <f>IF(O14=" ",'Nov13'!X59,O14+'Nov13'!X59)</f>
        <v>0</v>
      </c>
      <c r="Y14" s="59">
        <f>IF(P14=" ",'Nov13'!Y59,P14+'Nov13'!Y59)</f>
        <v>0</v>
      </c>
      <c r="Z14" s="59">
        <f>IF(Q14=" ",'Nov13'!Z59,Q14+'Nov13'!Z59)</f>
        <v>0</v>
      </c>
      <c r="AA14" s="59">
        <f>IF(R14=" ",'Nov13'!AA59,R14+'Nov13'!AA59)</f>
        <v>0</v>
      </c>
      <c r="AB14" s="60"/>
      <c r="AC14" s="59">
        <f>IF(T14=" ",'Nov13'!AC59,T14+'Nov13'!AC59)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IF(T$9="Y",'Nov13'!H60,0)</f>
        <v>0</v>
      </c>
      <c r="I15" s="108">
        <f>IF(T$9="Y",'Nov13'!I60,0)</f>
        <v>0</v>
      </c>
      <c r="J15" s="108">
        <f>IF(T$9="Y",'Nov13'!J60,0)</f>
        <v>0</v>
      </c>
      <c r="K15" s="108">
        <f>IF(T$9="Y",'Nov13'!K60,I15*J15)</f>
        <v>0</v>
      </c>
      <c r="L15" s="151">
        <f>IF(T$9="Y",'Nov13'!L60,0)</f>
        <v>0</v>
      </c>
      <c r="M15" s="130" t="str">
        <f>IF(E15=" "," ",IF(T$9="Y",'Nov13'!M60,IF((H15+K15+L15)&gt;0,H15+K15+L15,"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IF(Employee!H$138=E$9,Employee!D$138+SUM(M15)+'Nov13'!V60,SUM(M15)+'Nov13'!V60)</f>
        <v>0</v>
      </c>
      <c r="W15" s="59">
        <f>IF(Employee!H$138=E$9,Employee!D$139+SUM(N15)+'Nov13'!W60,SUM(N15)+'Nov13'!W60)</f>
        <v>0</v>
      </c>
      <c r="X15" s="59">
        <f>IF(O15=" ",'Nov13'!X60,O15+'Nov13'!X60)</f>
        <v>0</v>
      </c>
      <c r="Y15" s="59">
        <f>IF(P15=" ",'Nov13'!Y60,P15+'Nov13'!Y60)</f>
        <v>0</v>
      </c>
      <c r="Z15" s="59">
        <f>IF(Q15=" ",'Nov13'!Z60,Q15+'Nov13'!Z60)</f>
        <v>0</v>
      </c>
      <c r="AA15" s="59">
        <f>IF(R15=" ",'Nov13'!AA60,R15+'Nov13'!AA60)</f>
        <v>0</v>
      </c>
      <c r="AB15" s="60"/>
      <c r="AC15" s="59">
        <f>IF(T15=" ",'Nov13'!AC60,T15+'Nov13'!AC60)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IF(T$9="Y",'Nov13'!H61,0)</f>
        <v>0</v>
      </c>
      <c r="I16" s="108">
        <f>IF(T$9="Y",'Nov13'!I61,0)</f>
        <v>0</v>
      </c>
      <c r="J16" s="108">
        <f>IF(T$9="Y",'Nov13'!J61,0)</f>
        <v>0</v>
      </c>
      <c r="K16" s="108">
        <f>IF(T$9="Y",'Nov13'!K61,I16*J16)</f>
        <v>0</v>
      </c>
      <c r="L16" s="151">
        <f>IF(T$9="Y",'Nov13'!L61,0)</f>
        <v>0</v>
      </c>
      <c r="M16" s="130" t="str">
        <f>IF(E16=" "," ",IF(T$9="Y",'Nov13'!M61,IF((H16+K16+L16)&gt;0,H16+K16+L16,"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IF(Employee!H$164=E$9,Employee!D$164+SUM(M16)+'Nov13'!V61,SUM(M16)+'Nov13'!V61)</f>
        <v>0</v>
      </c>
      <c r="W16" s="59">
        <f>IF(Employee!H$164=E$9,Employee!D$165+SUM(N16)+'Nov13'!W61,SUM(N16)+'Nov13'!W61)</f>
        <v>0</v>
      </c>
      <c r="X16" s="59">
        <f>IF(O16=" ",'Nov13'!X61,O16+'Nov13'!X61)</f>
        <v>0</v>
      </c>
      <c r="Y16" s="59">
        <f>IF(P16=" ",'Nov13'!Y61,P16+'Nov13'!Y61)</f>
        <v>0</v>
      </c>
      <c r="Z16" s="59">
        <f>IF(Q16=" ",'Nov13'!Z61,Q16+'Nov13'!Z61)</f>
        <v>0</v>
      </c>
      <c r="AA16" s="59">
        <f>IF(R16=" ",'Nov13'!AA61,R16+'Nov13'!AA61)</f>
        <v>0</v>
      </c>
      <c r="AB16" s="60"/>
      <c r="AC16" s="59">
        <f>IF(T16=" ",'Nov13'!AC61,T16+'Nov13'!AC61)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IF(T$9="Y",'Nov13'!H62,0)</f>
        <v>0</v>
      </c>
      <c r="I17" s="108">
        <f>IF(T$9="Y",'Nov13'!I62,0)</f>
        <v>0</v>
      </c>
      <c r="J17" s="108">
        <f>IF(T$9="Y",'Nov13'!J62,0)</f>
        <v>0</v>
      </c>
      <c r="K17" s="108">
        <f>IF(T$9="Y",'Nov13'!K62,I17*J17)</f>
        <v>0</v>
      </c>
      <c r="L17" s="151">
        <f>IF(T$9="Y",'Nov13'!L62,0)</f>
        <v>0</v>
      </c>
      <c r="M17" s="130" t="str">
        <f>IF(E17=" "," ",IF(T$9="Y",'Nov13'!M62,IF((H17+K17+L17)&gt;0,H17+K17+L17,"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IF(Employee!H$190=E$9,Employee!D$190+SUM(M17)+'Nov13'!V62,SUM(M17)+'Nov13'!V62)</f>
        <v>0</v>
      </c>
      <c r="W17" s="59">
        <f>IF(Employee!H$190=E$9,Employee!D$191+SUM(N17)+'Nov13'!W62,SUM(N17)+'Nov13'!W62)</f>
        <v>0</v>
      </c>
      <c r="X17" s="59">
        <f>IF(O17=" ",'Nov13'!X62,O17+'Nov13'!X62)</f>
        <v>0</v>
      </c>
      <c r="Y17" s="59">
        <f>IF(P17=" ",'Nov13'!Y62,P17+'Nov13'!Y62)</f>
        <v>0</v>
      </c>
      <c r="Z17" s="59">
        <f>IF(Q17=" ",'Nov13'!Z62,Q17+'Nov13'!Z62)</f>
        <v>0</v>
      </c>
      <c r="AA17" s="59">
        <f>IF(R17=" ",'Nov13'!AA62,R17+'Nov13'!AA62)</f>
        <v>0</v>
      </c>
      <c r="AB17" s="60"/>
      <c r="AC17" s="59">
        <f>IF(T17=" ",'Nov13'!AC62,T17+'Nov13'!AC62)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IF(T$9="Y",'Nov13'!H63,0)</f>
        <v>0</v>
      </c>
      <c r="I18" s="108">
        <f>IF(T$9="Y",'Nov13'!I63,0)</f>
        <v>0</v>
      </c>
      <c r="J18" s="108">
        <f>IF(T$9="Y",'Nov13'!J63,0)</f>
        <v>0</v>
      </c>
      <c r="K18" s="108">
        <f>IF(T$9="Y",'Nov13'!K63,I18*J18)</f>
        <v>0</v>
      </c>
      <c r="L18" s="151">
        <f>IF(T$9="Y",'Nov13'!L63,0)</f>
        <v>0</v>
      </c>
      <c r="M18" s="130" t="str">
        <f>IF(E18=" "," ",IF(T$9="Y",'Nov13'!M63,IF((H18+K18+L18)&gt;0,H18+K18+L18,"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IF(Employee!H$216=E$9,Employee!D$216+SUM(M18)+'Nov13'!V63,SUM(M18)+'Nov13'!V63)</f>
        <v>0</v>
      </c>
      <c r="W18" s="59">
        <f>IF(Employee!H$216=E$9,Employee!D$217+SUM(N18)+'Nov13'!W63,SUM(N18)+'Nov13'!W63)</f>
        <v>0</v>
      </c>
      <c r="X18" s="59">
        <f>IF(O18=" ",'Nov13'!X63,O18+'Nov13'!X63)</f>
        <v>0</v>
      </c>
      <c r="Y18" s="59">
        <f>IF(P18=" ",'Nov13'!Y63,P18+'Nov13'!Y63)</f>
        <v>0</v>
      </c>
      <c r="Z18" s="59">
        <f>IF(Q18=" ",'Nov13'!Z63,Q18+'Nov13'!Z63)</f>
        <v>0</v>
      </c>
      <c r="AA18" s="59">
        <f>IF(R18=" ",'Nov13'!AA63,R18+'Nov13'!AA63)</f>
        <v>0</v>
      </c>
      <c r="AB18" s="60"/>
      <c r="AC18" s="59">
        <f>IF(T18=" ",'Nov13'!AC63,T18+'Nov13'!AC63)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IF(T$9="Y",'Nov13'!H64,0)</f>
        <v>0</v>
      </c>
      <c r="I19" s="108">
        <f>IF(T$9="Y",'Nov13'!I64,0)</f>
        <v>0</v>
      </c>
      <c r="J19" s="108">
        <f>IF(T$9="Y",'Nov13'!J64,0)</f>
        <v>0</v>
      </c>
      <c r="K19" s="108">
        <f>IF(T$9="Y",'Nov13'!K64,I19*J19)</f>
        <v>0</v>
      </c>
      <c r="L19" s="151">
        <f>IF(T$9="Y",'Nov13'!L64,0)</f>
        <v>0</v>
      </c>
      <c r="M19" s="130" t="str">
        <f>IF(E19=" "," ",IF(T$9="Y",'Nov13'!M64,IF((H19+K19+L19)&gt;0,H19+K19+L19,"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IF(Employee!H$242=E$9,Employee!D$242+SUM(M19)+'Nov13'!V64,SUM(M19)+'Nov13'!V64)</f>
        <v>0</v>
      </c>
      <c r="W19" s="59">
        <f>IF(Employee!H$242=E$9,Employee!D$243+SUM(N19)+'Nov13'!W64,SUM(N19)+'Nov13'!W64)</f>
        <v>0</v>
      </c>
      <c r="X19" s="59">
        <f>IF(O19=" ",'Nov13'!X64,O19+'Nov13'!X64)</f>
        <v>0</v>
      </c>
      <c r="Y19" s="59">
        <f>IF(P19=" ",'Nov13'!Y64,P19+'Nov13'!Y64)</f>
        <v>0</v>
      </c>
      <c r="Z19" s="59">
        <f>IF(Q19=" ",'Nov13'!Z64,Q19+'Nov13'!Z64)</f>
        <v>0</v>
      </c>
      <c r="AA19" s="59">
        <f>IF(R19=" ",'Nov13'!AA64,R19+'Nov13'!AA64)</f>
        <v>0</v>
      </c>
      <c r="AB19" s="60"/>
      <c r="AC19" s="59">
        <f>IF(T19=" ",'Nov13'!AC64,T19+'Nov13'!AC64)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IF(T$9="Y",'Nov13'!H65,0)</f>
        <v>0</v>
      </c>
      <c r="I20" s="133">
        <f>IF(T$9="Y",'Nov13'!I65,0)</f>
        <v>0</v>
      </c>
      <c r="J20" s="133">
        <f>IF(T$9="Y",'Nov13'!J65,0)</f>
        <v>0</v>
      </c>
      <c r="K20" s="133">
        <f>IF(T$9="Y",'Nov13'!K65,I20*J20)</f>
        <v>0</v>
      </c>
      <c r="L20" s="152">
        <f>IF(T$9="Y",'Nov13'!L65,0)</f>
        <v>0</v>
      </c>
      <c r="M20" s="131" t="str">
        <f>IF(E20=" "," ",IF(T$9="Y",'Nov13'!M65,IF((H20+K20+L20)&gt;0,H20+K20+L20,"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IF(Employee!H$268=E$9,Employee!D$268+SUM(M20)+'Nov13'!V65,SUM(M20)+'Nov13'!V65)</f>
        <v>0</v>
      </c>
      <c r="W20" s="59">
        <f>IF(Employee!H$268=E$9,Employee!D$269+SUM(N20)+'Nov13'!W65,SUM(N20)+'Nov13'!W65)</f>
        <v>0</v>
      </c>
      <c r="X20" s="59">
        <f>IF(O20=" ",'Nov13'!X65,O20+'Nov13'!X65)</f>
        <v>0</v>
      </c>
      <c r="Y20" s="59">
        <f>IF(P20=" ",'Nov13'!Y65,P20+'Nov13'!Y65)</f>
        <v>0</v>
      </c>
      <c r="Z20" s="59">
        <f>IF(Q20=" ",'Nov13'!Z65,Q20+'Nov13'!Z65)</f>
        <v>0</v>
      </c>
      <c r="AA20" s="59">
        <f>IF(R20=" ",'Nov13'!AA65,R20+'Nov13'!AA65)</f>
        <v>0</v>
      </c>
      <c r="AB20" s="60"/>
      <c r="AC20" s="59">
        <f>IF(T20=" ",'Nov13'!AC65,T20+'Nov13'!AC65)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36</v>
      </c>
      <c r="F24" s="61"/>
      <c r="G24" s="61"/>
      <c r="H24" s="426" t="s">
        <v>28</v>
      </c>
      <c r="I24" s="423"/>
      <c r="J24" s="424"/>
      <c r="K24" s="238">
        <f>Admin!B247</f>
        <v>41615</v>
      </c>
      <c r="L24" s="239" t="s">
        <v>84</v>
      </c>
      <c r="M24" s="240">
        <f>Admin!B253</f>
        <v>41621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37</v>
      </c>
      <c r="F39" s="61"/>
      <c r="G39" s="61"/>
      <c r="H39" s="426" t="s">
        <v>28</v>
      </c>
      <c r="I39" s="423"/>
      <c r="J39" s="424"/>
      <c r="K39" s="238">
        <f>Admin!B254</f>
        <v>41622</v>
      </c>
      <c r="L39" s="239" t="s">
        <v>84</v>
      </c>
      <c r="M39" s="240">
        <f>Admin!B260</f>
        <v>41628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38</v>
      </c>
      <c r="F54" s="61"/>
      <c r="G54" s="61"/>
      <c r="H54" s="426" t="s">
        <v>28</v>
      </c>
      <c r="I54" s="460"/>
      <c r="J54" s="461"/>
      <c r="K54" s="238">
        <f>Admin!B261</f>
        <v>41629</v>
      </c>
      <c r="L54" s="239" t="s">
        <v>84</v>
      </c>
      <c r="M54" s="240">
        <f>Admin!B267</f>
        <v>41635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23</v>
      </c>
      <c r="C68" s="458"/>
      <c r="D68" s="458"/>
      <c r="E68" s="459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9</v>
      </c>
      <c r="C69" s="460"/>
      <c r="D69" s="461"/>
      <c r="E69" s="188">
        <v>39</v>
      </c>
      <c r="F69" s="61"/>
      <c r="G69" s="61"/>
      <c r="H69" s="426" t="s">
        <v>28</v>
      </c>
      <c r="I69" s="460"/>
      <c r="J69" s="461"/>
      <c r="K69" s="238">
        <f>Admin!B268</f>
        <v>41636</v>
      </c>
      <c r="L69" s="239" t="s">
        <v>84</v>
      </c>
      <c r="M69" s="240">
        <f>Admin!B274</f>
        <v>41642</v>
      </c>
      <c r="N69" s="27"/>
      <c r="O69" s="427" t="s">
        <v>71</v>
      </c>
      <c r="P69" s="462"/>
      <c r="Q69" s="462"/>
      <c r="R69" s="463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64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2" t="s">
        <v>24</v>
      </c>
      <c r="C83" s="423"/>
      <c r="D83" s="423"/>
      <c r="E83" s="424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6" t="s">
        <v>10</v>
      </c>
      <c r="C84" s="423"/>
      <c r="D84" s="424"/>
      <c r="E84" s="188">
        <v>9</v>
      </c>
      <c r="F84" s="61"/>
      <c r="G84" s="61"/>
      <c r="H84" s="426" t="s">
        <v>28</v>
      </c>
      <c r="I84" s="423"/>
      <c r="J84" s="424"/>
      <c r="K84" s="238">
        <f>Admin!B246</f>
        <v>41614</v>
      </c>
      <c r="L84" s="239" t="s">
        <v>84</v>
      </c>
      <c r="M84" s="240">
        <f>Admin!B276</f>
        <v>41644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142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IF(T$84="Y",'Nov13'!H71,0)</f>
        <v>0</v>
      </c>
      <c r="I86" s="105">
        <f>IF(T$84="Y",'Nov13'!I71,0)</f>
        <v>0</v>
      </c>
      <c r="J86" s="105">
        <f>IF(T$84="Y",'Nov13'!J71,0)</f>
        <v>0</v>
      </c>
      <c r="K86" s="105">
        <f>IF(T$84="Y",'Nov13'!K71,I86*J86)</f>
        <v>0</v>
      </c>
      <c r="L86" s="150">
        <f>IF(T$84="Y",'Nov13'!L71,0)</f>
        <v>0</v>
      </c>
      <c r="M86" s="117" t="str">
        <f>IF(E86=" "," ",IF(T$84="Y",'Nov13'!M71,IF((H86+K86+L86)&gt;0,H86+K86+L86,"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IF(Employee!H$35=E$84,Employee!D$34+SUM(M86)+'Nov13'!V71,SUM(M86)+'Nov13'!V71)</f>
        <v>0</v>
      </c>
      <c r="W86" s="59">
        <f>IF(Employee!H$35=E$84,Employee!D$35+SUM(N86)+'Nov13'!W71,SUM(N86)+'Nov13'!W71)</f>
        <v>0</v>
      </c>
      <c r="X86" s="59">
        <f>IF(O86=" ",'Nov13'!X71,O86+'Nov13'!X71)</f>
        <v>0</v>
      </c>
      <c r="Y86" s="59">
        <f>IF(P86=" ",'Nov13'!Y71,P86+'Nov13'!Y71)</f>
        <v>0</v>
      </c>
      <c r="Z86" s="59">
        <f>IF(Q86=" ",'Nov13'!Z71,Q86+'Nov13'!Z71)</f>
        <v>0</v>
      </c>
      <c r="AA86" s="59">
        <f>IF(R86=" ",'Nov13'!AA71,R86+'Nov13'!AA71)</f>
        <v>0</v>
      </c>
      <c r="AB86" s="60"/>
      <c r="AC86" s="59">
        <f>IF(T86=" ",'Nov13'!AC71,T86+'Nov13'!AC71)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142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IF(T$84="Y",'Nov13'!H72,0)</f>
        <v>0</v>
      </c>
      <c r="I87" s="108">
        <f>IF(T$84="Y",'Nov13'!I72,0)</f>
        <v>0</v>
      </c>
      <c r="J87" s="108">
        <f>IF(T$84="Y",'Nov13'!J72,0)</f>
        <v>0</v>
      </c>
      <c r="K87" s="108">
        <f>IF(T$84="Y",'Nov13'!K72,I87*J87)</f>
        <v>0</v>
      </c>
      <c r="L87" s="151">
        <f>IF(T$84="Y",'Nov13'!L72,0)</f>
        <v>0</v>
      </c>
      <c r="M87" s="118" t="str">
        <f>IF(E87=" "," ",IF(T$84="Y",'Nov13'!M72,IF((H87+K87+L87)&gt;0,H87+K87+L87,"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IF(Employee!H$61=E$84,Employee!D$60+SUM(M87)+'Nov13'!V72,SUM(M87)+'Nov13'!V72)</f>
        <v>0</v>
      </c>
      <c r="W87" s="59">
        <f>IF(Employee!H$61=E$84,Employee!D$61+SUM(N87)+'Nov13'!W72,SUM(N87)+'Nov13'!W72)</f>
        <v>0</v>
      </c>
      <c r="X87" s="59">
        <f>IF(O87=" ",'Nov13'!X72,O87+'Nov13'!X72)</f>
        <v>0</v>
      </c>
      <c r="Y87" s="59">
        <f>IF(P87=" ",'Nov13'!Y72,P87+'Nov13'!Y72)</f>
        <v>0</v>
      </c>
      <c r="Z87" s="59">
        <f>IF(Q87=" ",'Nov13'!Z72,Q87+'Nov13'!Z72)</f>
        <v>0</v>
      </c>
      <c r="AA87" s="59">
        <f>IF(R87=" ",'Nov13'!AA72,R87+'Nov13'!AA72)</f>
        <v>0</v>
      </c>
      <c r="AB87" s="60"/>
      <c r="AC87" s="59">
        <f>IF(T87=" ",'Nov13'!AC72,T87+'Nov13'!AC72)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142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IF(T$84="Y",'Nov13'!H73,0)</f>
        <v>0</v>
      </c>
      <c r="I88" s="108">
        <f>IF(T$84="Y",'Nov13'!I73,0)</f>
        <v>0</v>
      </c>
      <c r="J88" s="108">
        <f>IF(T$84="Y",'Nov13'!J73,0)</f>
        <v>0</v>
      </c>
      <c r="K88" s="108">
        <f>IF(T$84="Y",'Nov13'!K73,I88*J88)</f>
        <v>0</v>
      </c>
      <c r="L88" s="151">
        <f>IF(T$84="Y",'Nov13'!L73,0)</f>
        <v>0</v>
      </c>
      <c r="M88" s="118" t="str">
        <f>IF(E88=" "," ",IF(T$84="Y",'Nov13'!M73,IF((H88+K88+L88)&gt;0,H88+K88+L88,"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IF(Employee!H$87=E$84,Employee!D$86+SUM(M88)+'Nov13'!V73,SUM(M88)+'Nov13'!V73)</f>
        <v>0</v>
      </c>
      <c r="W88" s="59">
        <f>IF(Employee!H$87=E$84,Employee!D$87+SUM(N88)+'Nov13'!W73,SUM(N88)+'Nov13'!W73)</f>
        <v>0</v>
      </c>
      <c r="X88" s="59">
        <f>IF(O88=" ",'Nov13'!X73,O88+'Nov13'!X73)</f>
        <v>0</v>
      </c>
      <c r="Y88" s="59">
        <f>IF(P88=" ",'Nov13'!Y73,P88+'Nov13'!Y73)</f>
        <v>0</v>
      </c>
      <c r="Z88" s="59">
        <f>IF(Q88=" ",'Nov13'!Z73,Q88+'Nov13'!Z73)</f>
        <v>0</v>
      </c>
      <c r="AA88" s="59">
        <f>IF(R88=" ",'Nov13'!AA73,R88+'Nov13'!AA73)</f>
        <v>0</v>
      </c>
      <c r="AB88" s="60"/>
      <c r="AC88" s="59">
        <f>IF(T88=" ",'Nov13'!AC73,T88+'Nov13'!AC73)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142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IF(T$84="Y",'Nov13'!H74,0)</f>
        <v>0</v>
      </c>
      <c r="I89" s="108">
        <f>IF(T$84="Y",'Nov13'!I74,0)</f>
        <v>0</v>
      </c>
      <c r="J89" s="108">
        <f>IF(T$84="Y",'Nov13'!J74,0)</f>
        <v>0</v>
      </c>
      <c r="K89" s="108">
        <f>IF(T$84="Y",'Nov13'!K74,I89*J89)</f>
        <v>0</v>
      </c>
      <c r="L89" s="151">
        <f>IF(T$84="Y",'Nov13'!L74,0)</f>
        <v>0</v>
      </c>
      <c r="M89" s="118" t="str">
        <f>IF(E89=" "," ",IF(T$84="Y",'Nov13'!M74,IF((H89+K89+L89)&gt;0,H89+K89+L89,"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IF(Employee!H$113=E$84,Employee!D$112+SUM(M89)+'Nov13'!V74,SUM(M89)+'Nov13'!V74)</f>
        <v>0</v>
      </c>
      <c r="W89" s="59">
        <f>IF(Employee!H$113=E$84,Employee!D$113+SUM(N89)+'Nov13'!W74,SUM(N89)+'Nov13'!W74)</f>
        <v>0</v>
      </c>
      <c r="X89" s="59">
        <f>IF(O89=" ",'Nov13'!X74,O89+'Nov13'!X74)</f>
        <v>0</v>
      </c>
      <c r="Y89" s="59">
        <f>IF(P89=" ",'Nov13'!Y74,P89+'Nov13'!Y74)</f>
        <v>0</v>
      </c>
      <c r="Z89" s="59">
        <f>IF(Q89=" ",'Nov13'!Z74,Q89+'Nov13'!Z74)</f>
        <v>0</v>
      </c>
      <c r="AA89" s="59">
        <f>IF(R89=" ",'Nov13'!AA74,R89+'Nov13'!AA74)</f>
        <v>0</v>
      </c>
      <c r="AB89" s="60"/>
      <c r="AC89" s="59">
        <f>IF(T89=" ",'Nov13'!AC74,T89+'Nov13'!AC74)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142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IF(T$84="Y",'Nov13'!H75,0)</f>
        <v>0</v>
      </c>
      <c r="I90" s="108">
        <f>IF(T$84="Y",'Nov13'!I75,0)</f>
        <v>0</v>
      </c>
      <c r="J90" s="108">
        <f>IF(T$84="Y",'Nov13'!J75,0)</f>
        <v>0</v>
      </c>
      <c r="K90" s="108">
        <f>IF(T$84="Y",'Nov13'!K75,I90*J90)</f>
        <v>0</v>
      </c>
      <c r="L90" s="151">
        <f>IF(T$84="Y",'Nov13'!L75,0)</f>
        <v>0</v>
      </c>
      <c r="M90" s="118" t="str">
        <f>IF(E90=" "," ",IF(T$84="Y",'Nov13'!M75,IF((H90+K90+L90)&gt;0,H90+K90+L90,"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IF(Employee!H$139=E$84,Employee!D$138+SUM(M90)+'Nov13'!V75,SUM(M90)+'Nov13'!V75)</f>
        <v>0</v>
      </c>
      <c r="W90" s="59">
        <f>IF(Employee!H$139=E$84,Employee!D$139+SUM(N90)+'Nov13'!W75,SUM(N90)+'Nov13'!W75)</f>
        <v>0</v>
      </c>
      <c r="X90" s="59">
        <f>IF(O90=" ",'Nov13'!X75,O90+'Nov13'!X75)</f>
        <v>0</v>
      </c>
      <c r="Y90" s="59">
        <f>IF(P90=" ",'Nov13'!Y75,P90+'Nov13'!Y75)</f>
        <v>0</v>
      </c>
      <c r="Z90" s="59">
        <f>IF(Q90=" ",'Nov13'!Z75,Q90+'Nov13'!Z75)</f>
        <v>0</v>
      </c>
      <c r="AA90" s="59">
        <f>IF(R90=" ",'Nov13'!AA75,R90+'Nov13'!AA75)</f>
        <v>0</v>
      </c>
      <c r="AB90" s="60"/>
      <c r="AC90" s="59">
        <f>IF(T90=" ",'Nov13'!AC75,T90+'Nov13'!AC75)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142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IF(T$84="Y",'Nov13'!H76,0)</f>
        <v>0</v>
      </c>
      <c r="I91" s="108">
        <f>IF(T$84="Y",'Nov13'!I76,0)</f>
        <v>0</v>
      </c>
      <c r="J91" s="108">
        <f>IF(T$84="Y",'Nov13'!J76,0)</f>
        <v>0</v>
      </c>
      <c r="K91" s="108">
        <f>IF(T$84="Y",'Nov13'!K76,I91*J91)</f>
        <v>0</v>
      </c>
      <c r="L91" s="151">
        <f>IF(T$84="Y",'Nov13'!L76,0)</f>
        <v>0</v>
      </c>
      <c r="M91" s="118" t="str">
        <f>IF(E91=" "," ",IF(T$84="Y",'Nov13'!M76,IF((H91+K91+L91)&gt;0,H91+K91+L91,"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IF(Employee!H$165=E$84,Employee!D$164+SUM(M91)+'Nov13'!V76,SUM(M91)+'Nov13'!V76)</f>
        <v>0</v>
      </c>
      <c r="W91" s="59">
        <f>IF(Employee!H$165=E$84,Employee!D$165+SUM(N91)+'Nov13'!W76,SUM(N91)+'Nov13'!W76)</f>
        <v>0</v>
      </c>
      <c r="X91" s="59">
        <f>IF(O91=" ",'Nov13'!X76,O91+'Nov13'!X76)</f>
        <v>0</v>
      </c>
      <c r="Y91" s="59">
        <f>IF(P91=" ",'Nov13'!Y76,P91+'Nov13'!Y76)</f>
        <v>0</v>
      </c>
      <c r="Z91" s="59">
        <f>IF(Q91=" ",'Nov13'!Z76,Q91+'Nov13'!Z76)</f>
        <v>0</v>
      </c>
      <c r="AA91" s="59">
        <f>IF(R91=" ",'Nov13'!AA76,R91+'Nov13'!AA76)</f>
        <v>0</v>
      </c>
      <c r="AB91" s="60"/>
      <c r="AC91" s="59">
        <f>IF(T91=" ",'Nov13'!AC76,T91+'Nov13'!AC76)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142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IF(T$84="Y",'Nov13'!H77,0)</f>
        <v>0</v>
      </c>
      <c r="I92" s="108">
        <f>IF(T$84="Y",'Nov13'!I77,0)</f>
        <v>0</v>
      </c>
      <c r="J92" s="108">
        <f>IF(T$84="Y",'Nov13'!J77,0)</f>
        <v>0</v>
      </c>
      <c r="K92" s="108">
        <f>IF(T$84="Y",'Nov13'!K77,I92*J92)</f>
        <v>0</v>
      </c>
      <c r="L92" s="151">
        <f>IF(T$84="Y",'Nov13'!L77,0)</f>
        <v>0</v>
      </c>
      <c r="M92" s="118" t="str">
        <f>IF(E92=" "," ",IF(T$84="Y",'Nov13'!M77,IF((H92+K92+L92)&gt;0,H92+K92+L92,"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IF(Employee!H$191=E$84,Employee!D$190+SUM(M92)+'Nov13'!V77,SUM(M92)+'Nov13'!V77)</f>
        <v>0</v>
      </c>
      <c r="W92" s="59">
        <f>IF(Employee!H$191=E$84,Employee!D$191+SUM(N92)+'Nov13'!W77,SUM(N92)+'Nov13'!W77)</f>
        <v>0</v>
      </c>
      <c r="X92" s="59">
        <f>IF(O92=" ",'Nov13'!X77,O92+'Nov13'!X77)</f>
        <v>0</v>
      </c>
      <c r="Y92" s="59">
        <f>IF(P92=" ",'Nov13'!Y77,P92+'Nov13'!Y77)</f>
        <v>0</v>
      </c>
      <c r="Z92" s="59">
        <f>IF(Q92=" ",'Nov13'!Z77,Q92+'Nov13'!Z77)</f>
        <v>0</v>
      </c>
      <c r="AA92" s="59">
        <f>IF(R92=" ",'Nov13'!AA77,R92+'Nov13'!AA77)</f>
        <v>0</v>
      </c>
      <c r="AB92" s="60"/>
      <c r="AC92" s="59">
        <f>IF(T92=" ",'Nov13'!AC77,T92+'Nov13'!AC77)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142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IF(T$84="Y",'Nov13'!H78,0)</f>
        <v>0</v>
      </c>
      <c r="I93" s="108">
        <f>IF(T$84="Y",'Nov13'!I78,0)</f>
        <v>0</v>
      </c>
      <c r="J93" s="108">
        <f>IF(T$84="Y",'Nov13'!J78,0)</f>
        <v>0</v>
      </c>
      <c r="K93" s="108">
        <f>IF(T$84="Y",'Nov13'!K78,I93*J93)</f>
        <v>0</v>
      </c>
      <c r="L93" s="151">
        <f>IF(T$84="Y",'Nov13'!L78,0)</f>
        <v>0</v>
      </c>
      <c r="M93" s="118" t="str">
        <f>IF(E93=" "," ",IF(T$84="Y",'Nov13'!M78,IF((H93+K93+L93)&gt;0,H93+K93+L93,"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IF(Employee!H$217=E$84,Employee!D$216+SUM(M93)+'Nov13'!V78,SUM(M93)+'Nov13'!V78)</f>
        <v>0</v>
      </c>
      <c r="W93" s="59">
        <f>IF(Employee!H$217=E$84,Employee!D$217+SUM(N93)+'Nov13'!W78,SUM(N93)+'Nov13'!W78)</f>
        <v>0</v>
      </c>
      <c r="X93" s="59">
        <f>IF(O93=" ",'Nov13'!X78,O93+'Nov13'!X78)</f>
        <v>0</v>
      </c>
      <c r="Y93" s="59">
        <f>IF(P93=" ",'Nov13'!Y78,P93+'Nov13'!Y78)</f>
        <v>0</v>
      </c>
      <c r="Z93" s="59">
        <f>IF(Q93=" ",'Nov13'!Z78,Q93+'Nov13'!Z78)</f>
        <v>0</v>
      </c>
      <c r="AA93" s="59">
        <f>IF(R93=" ",'Nov13'!AA78,R93+'Nov13'!AA78)</f>
        <v>0</v>
      </c>
      <c r="AB93" s="60"/>
      <c r="AC93" s="59">
        <f>IF(T93=" ",'Nov13'!AC78,T93+'Nov13'!AC78)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142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IF(T$84="Y",'Nov13'!H79,0)</f>
        <v>0</v>
      </c>
      <c r="I94" s="108">
        <f>IF(T$84="Y",'Nov13'!I79,0)</f>
        <v>0</v>
      </c>
      <c r="J94" s="108">
        <f>IF(T$84="Y",'Nov13'!J79,0)</f>
        <v>0</v>
      </c>
      <c r="K94" s="108">
        <f>IF(T$84="Y",'Nov13'!K79,I94*J94)</f>
        <v>0</v>
      </c>
      <c r="L94" s="151">
        <f>IF(T$84="Y",'Nov13'!L79,0)</f>
        <v>0</v>
      </c>
      <c r="M94" s="118" t="str">
        <f>IF(E94=" "," ",IF(T$84="Y",'Nov13'!M79,IF((H94+K94+L94)&gt;0,H94+K94+L94,"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IF(Employee!H$243=E$84,Employee!D$242+SUM(M94)+'Nov13'!V79,SUM(M94)+'Nov13'!V79)</f>
        <v>0</v>
      </c>
      <c r="W94" s="59">
        <f>IF(Employee!H$243=E$84,Employee!D$243+SUM(N94)+'Nov13'!W79,SUM(N94)+'Nov13'!W79)</f>
        <v>0</v>
      </c>
      <c r="X94" s="59">
        <f>IF(O94=" ",'Nov13'!X79,O94+'Nov13'!X79)</f>
        <v>0</v>
      </c>
      <c r="Y94" s="59">
        <f>IF(P94=" ",'Nov13'!Y79,P94+'Nov13'!Y79)</f>
        <v>0</v>
      </c>
      <c r="Z94" s="59">
        <f>IF(Q94=" ",'Nov13'!Z79,Q94+'Nov13'!Z79)</f>
        <v>0</v>
      </c>
      <c r="AA94" s="59">
        <f>IF(R94=" ",'Nov13'!AA79,R94+'Nov13'!AA79)</f>
        <v>0</v>
      </c>
      <c r="AB94" s="60"/>
      <c r="AC94" s="59">
        <f>IF(T94=" ",'Nov13'!AC79,T94+'Nov13'!AC79)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142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IF(T$84="Y",'Nov13'!H80,0)</f>
        <v>0</v>
      </c>
      <c r="I95" s="133">
        <f>IF(T$84="Y",'Nov13'!I80,0)</f>
        <v>0</v>
      </c>
      <c r="J95" s="133">
        <f>IF(T$84="Y",'Nov13'!J80,0)</f>
        <v>0</v>
      </c>
      <c r="K95" s="133">
        <f>IF(T$84="Y",'Nov13'!K80,I95*J95)</f>
        <v>0</v>
      </c>
      <c r="L95" s="152">
        <f>IF(T$84="Y",'Nov13'!L80,0)</f>
        <v>0</v>
      </c>
      <c r="M95" s="118" t="str">
        <f>IF(E95=" "," ",IF(T$84="Y",'Nov13'!M80,IF((H95+K95+L95)&gt;0,H95+K95+L95,"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IF(Employee!H$269=E$84,Employee!D$268+SUM(M95)+'Nov13'!V80,SUM(M95)+'Nov13'!V80)</f>
        <v>0</v>
      </c>
      <c r="W95" s="59">
        <f>IF(Employee!H$269=E$84,Employee!D$269+SUM(N95)+'Nov13'!W80,SUM(N95)+'Nov13'!W80)</f>
        <v>0</v>
      </c>
      <c r="X95" s="59">
        <f>IF(O95=" ",'Nov13'!X80,O95+'Nov13'!X80)</f>
        <v>0</v>
      </c>
      <c r="Y95" s="59">
        <f>IF(P95=" ",'Nov13'!Y80,P95+'Nov13'!Y80)</f>
        <v>0</v>
      </c>
      <c r="Z95" s="59">
        <f>IF(Q95=" ",'Nov13'!Z80,Q95+'Nov13'!Z80)</f>
        <v>0</v>
      </c>
      <c r="AA95" s="59">
        <f>IF(R95=" ",'Nov13'!AA80,R95+'Nov13'!AA80)</f>
        <v>0</v>
      </c>
      <c r="AB95" s="60"/>
      <c r="AC95" s="59">
        <f>IF(T95=" ",'Nov13'!AC80,T95+'Nov13'!AC80)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5" t="s">
        <v>7</v>
      </c>
      <c r="G96" s="424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0" t="s">
        <v>81</v>
      </c>
      <c r="N99" s="421"/>
      <c r="O99" s="421"/>
      <c r="P99" s="421"/>
      <c r="Q99" s="421"/>
      <c r="R99" s="421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AD100+'Nov13'!AD90</f>
        <v>0</v>
      </c>
      <c r="AE105" s="190">
        <f>AE100+'Nov13'!AE90</f>
        <v>0</v>
      </c>
      <c r="AF105" s="190">
        <f>AF100+'Nov13'!AF90</f>
        <v>0</v>
      </c>
      <c r="AG105" s="190">
        <f>AG100+'Nov13'!AG90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AE102+'Nov13'!AE92</f>
        <v>0</v>
      </c>
      <c r="AF107" s="190">
        <f>AF102+'Nov13'!AF92</f>
        <v>0</v>
      </c>
      <c r="AG107" s="190">
        <f>AG102+'Nov13'!AG92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AG3:AG6"/>
    <mergeCell ref="F66:G66"/>
    <mergeCell ref="B67:T67"/>
    <mergeCell ref="B68:E68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O53:Q53"/>
    <mergeCell ref="B1:F2"/>
    <mergeCell ref="R23:T23"/>
    <mergeCell ref="B69:D69"/>
    <mergeCell ref="H69:J69"/>
    <mergeCell ref="O69:R69"/>
    <mergeCell ref="F21:G21"/>
    <mergeCell ref="B23:E23"/>
    <mergeCell ref="O68:Q68"/>
    <mergeCell ref="R68:T68"/>
    <mergeCell ref="B37:T37"/>
    <mergeCell ref="B39:D39"/>
    <mergeCell ref="H39:J39"/>
    <mergeCell ref="O39:R39"/>
    <mergeCell ref="B7:T7"/>
    <mergeCell ref="B8:E8"/>
    <mergeCell ref="O8:Q8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AD3:AD6"/>
    <mergeCell ref="AE3:AE6"/>
    <mergeCell ref="AF3:AF6"/>
    <mergeCell ref="AC3:AC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AD1:AG2"/>
    <mergeCell ref="G1:H1"/>
    <mergeCell ref="I1:L1"/>
    <mergeCell ref="G2:H2"/>
    <mergeCell ref="I2:L2"/>
  </mergeCells>
  <phoneticPr fontId="5" type="noConversion"/>
  <dataValidations disablePrompts="1"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SUM(AD85:AG85)+SUM(AE87:AG87)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40</v>
      </c>
      <c r="F9" s="61"/>
      <c r="G9" s="61"/>
      <c r="H9" s="426" t="s">
        <v>28</v>
      </c>
      <c r="I9" s="423"/>
      <c r="J9" s="424"/>
      <c r="K9" s="238">
        <f>Admin!B275</f>
        <v>41643</v>
      </c>
      <c r="L9" s="239" t="s">
        <v>84</v>
      </c>
      <c r="M9" s="240">
        <f>Admin!B281</f>
        <v>41649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IF(T$9="Y",'Dec13'!H71,0)</f>
        <v>0</v>
      </c>
      <c r="I11" s="105">
        <f>IF(T$9="Y",'Dec13'!I71,0)</f>
        <v>0</v>
      </c>
      <c r="J11" s="105">
        <f>IF(T$9="Y",'Dec13'!J71,0)</f>
        <v>0</v>
      </c>
      <c r="K11" s="105">
        <f>IF(T$9="Y",'Dec13'!K71,I11*J11)</f>
        <v>0</v>
      </c>
      <c r="L11" s="105">
        <f>IF(T$9="Y",'Dec13'!L71,0)</f>
        <v>0</v>
      </c>
      <c r="M11" s="129" t="str">
        <f>IF(E11=" "," ",IF(T$9="Y",'Dec13'!M71,IF((H11+K11+L11)&gt;0,H11+K11+L11,"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IF(Employee!H$34=E$9,Employee!D$34+SUM(M11)+'Dec13'!V71,SUM(M11)+'Dec13'!V71)</f>
        <v>0</v>
      </c>
      <c r="W11" s="59">
        <f>IF(Employee!H$34=E$9,Employee!D$35+SUM(N11)+'Dec13'!W71,SUM(N11)+'Dec13'!W71)</f>
        <v>0</v>
      </c>
      <c r="X11" s="59">
        <f>IF(O11=" ",'Dec13'!X71,O11+'Dec13'!X71)</f>
        <v>0</v>
      </c>
      <c r="Y11" s="59">
        <f>IF(P11=" ",'Dec13'!Y71,P11+'Dec13'!Y71)</f>
        <v>0</v>
      </c>
      <c r="Z11" s="59">
        <f>IF(Q11=" ",'Dec13'!Z71,Q11+'Dec13'!Z71)</f>
        <v>0</v>
      </c>
      <c r="AA11" s="59">
        <f>IF(R11=" ",'Dec13'!AA71,R11+'Dec13'!AA71)</f>
        <v>0</v>
      </c>
      <c r="AB11" s="60"/>
      <c r="AC11" s="59">
        <f>IF(T11=" ",'Dec13'!AC71,T11+'Dec13'!AC71)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IF(T$9="Y",'Dec13'!H72,0)</f>
        <v>0</v>
      </c>
      <c r="I12" s="108">
        <f>IF(T$9="Y",'Dec13'!I72,0)</f>
        <v>0</v>
      </c>
      <c r="J12" s="108">
        <f>IF(T$9="Y",'Dec13'!J72,0)</f>
        <v>0</v>
      </c>
      <c r="K12" s="108">
        <f>IF(T$9="Y",'Dec13'!K72,I12*J12)</f>
        <v>0</v>
      </c>
      <c r="L12" s="108">
        <f>IF(T$9="Y",'Dec13'!L72,0)</f>
        <v>0</v>
      </c>
      <c r="M12" s="130" t="str">
        <f>IF(E12=" "," ",IF(T$9="Y",'Dec13'!M72,IF((H12+K12+L12)&gt;0,H12+K12+L12,"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IF(Employee!H$60=E$9,Employee!D$60+SUM(M12)+'Dec13'!V72,SUM(M12)+'Dec13'!V72)</f>
        <v>0</v>
      </c>
      <c r="W12" s="59">
        <f>IF(Employee!H$60=E$9,Employee!D$61+SUM(N12)+'Dec13'!W72,SUM(N12)+'Dec13'!W72)</f>
        <v>0</v>
      </c>
      <c r="X12" s="59">
        <f>IF(O12=" ",'Dec13'!X72,O12+'Dec13'!X72)</f>
        <v>0</v>
      </c>
      <c r="Y12" s="59">
        <f>IF(P12=" ",'Dec13'!Y72,P12+'Dec13'!Y72)</f>
        <v>0</v>
      </c>
      <c r="Z12" s="59">
        <f>IF(Q12=" ",'Dec13'!Z72,Q12+'Dec13'!Z72)</f>
        <v>0</v>
      </c>
      <c r="AA12" s="59">
        <f>IF(R12=" ",'Dec13'!AA72,R12+'Dec13'!AA72)</f>
        <v>0</v>
      </c>
      <c r="AB12" s="60"/>
      <c r="AC12" s="59">
        <f>IF(T12=" ",'Dec13'!AC72,T12+'Dec13'!AC72)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IF(T$9="Y",'Dec13'!H73,0)</f>
        <v>0</v>
      </c>
      <c r="I13" s="108">
        <f>IF(T$9="Y",'Dec13'!I73,0)</f>
        <v>0</v>
      </c>
      <c r="J13" s="108">
        <f>IF(T$9="Y",'Dec13'!J73,0)</f>
        <v>0</v>
      </c>
      <c r="K13" s="108">
        <f>IF(T$9="Y",'Dec13'!K73,I13*J13)</f>
        <v>0</v>
      </c>
      <c r="L13" s="108">
        <f>IF(T$9="Y",'Dec13'!L73,0)</f>
        <v>0</v>
      </c>
      <c r="M13" s="130" t="str">
        <f>IF(E13=" "," ",IF(T$9="Y",'Dec13'!M73,IF((H13+K13+L13)&gt;0,H13+K13+L13,"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IF(Employee!H$86=E$9,Employee!D$86+SUM(M13)+'Dec13'!V73,SUM(M13)+'Dec13'!V73)</f>
        <v>0</v>
      </c>
      <c r="W13" s="59">
        <f>IF(Employee!H$86=E$9,Employee!D$87+SUM(N13)+'Dec13'!W73,SUM(N13)+'Dec13'!W73)</f>
        <v>0</v>
      </c>
      <c r="X13" s="59">
        <f>IF(O13=" ",'Dec13'!X73,O13+'Dec13'!X73)</f>
        <v>0</v>
      </c>
      <c r="Y13" s="59">
        <f>IF(P13=" ",'Dec13'!Y73,P13+'Dec13'!Y73)</f>
        <v>0</v>
      </c>
      <c r="Z13" s="59">
        <f>IF(Q13=" ",'Dec13'!Z73,Q13+'Dec13'!Z73)</f>
        <v>0</v>
      </c>
      <c r="AA13" s="59">
        <f>IF(R13=" ",'Dec13'!AA73,R13+'Dec13'!AA73)</f>
        <v>0</v>
      </c>
      <c r="AB13" s="60"/>
      <c r="AC13" s="59">
        <f>IF(T13=" ",'Dec13'!AC73,T13+'Dec13'!AC73)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IF(T$9="Y",'Dec13'!H74,0)</f>
        <v>0</v>
      </c>
      <c r="I14" s="108">
        <f>IF(T$9="Y",'Dec13'!I74,0)</f>
        <v>0</v>
      </c>
      <c r="J14" s="108">
        <f>IF(T$9="Y",'Dec13'!J74,0)</f>
        <v>0</v>
      </c>
      <c r="K14" s="108">
        <f>IF(T$9="Y",'Dec13'!K74,I14*J14)</f>
        <v>0</v>
      </c>
      <c r="L14" s="108">
        <f>IF(T$9="Y",'Dec13'!L74,0)</f>
        <v>0</v>
      </c>
      <c r="M14" s="130" t="str">
        <f>IF(E14=" "," ",IF(T$9="Y",'Dec13'!M74,IF((H14+K14+L14)&gt;0,H14+K14+L14,"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IF(Employee!H$112=E$9,Employee!D$112+SUM(M14)+'Dec13'!V74,SUM(M14)+'Dec13'!V74)</f>
        <v>0</v>
      </c>
      <c r="W14" s="59">
        <f>IF(Employee!H$112=E$9,Employee!D$113+SUM(N14)+'Dec13'!W74,SUM(N14)+'Dec13'!W74)</f>
        <v>0</v>
      </c>
      <c r="X14" s="59">
        <f>IF(O14=" ",'Dec13'!X74,O14+'Dec13'!X74)</f>
        <v>0</v>
      </c>
      <c r="Y14" s="59">
        <f>IF(P14=" ",'Dec13'!Y74,P14+'Dec13'!Y74)</f>
        <v>0</v>
      </c>
      <c r="Z14" s="59">
        <f>IF(Q14=" ",'Dec13'!Z74,Q14+'Dec13'!Z74)</f>
        <v>0</v>
      </c>
      <c r="AA14" s="59">
        <f>IF(R14=" ",'Dec13'!AA74,R14+'Dec13'!AA74)</f>
        <v>0</v>
      </c>
      <c r="AB14" s="60"/>
      <c r="AC14" s="59">
        <f>IF(T14=" ",'Dec13'!AC74,T14+'Dec13'!AC74)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IF(T$9="Y",'Dec13'!H75,0)</f>
        <v>0</v>
      </c>
      <c r="I15" s="108">
        <f>IF(T$9="Y",'Dec13'!I75,0)</f>
        <v>0</v>
      </c>
      <c r="J15" s="108">
        <f>IF(T$9="Y",'Dec13'!J75,0)</f>
        <v>0</v>
      </c>
      <c r="K15" s="108">
        <f>IF(T$9="Y",'Dec13'!K75,I15*J15)</f>
        <v>0</v>
      </c>
      <c r="L15" s="108">
        <f>IF(T$9="Y",'Dec13'!L75,0)</f>
        <v>0</v>
      </c>
      <c r="M15" s="130" t="str">
        <f>IF(E15=" "," ",IF(T$9="Y",'Dec13'!M75,IF((H15+K15+L15)&gt;0,H15+K15+L15,"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IF(Employee!H$138=E$9,Employee!D$138+SUM(M15)+'Dec13'!V75,SUM(M15)+'Dec13'!V75)</f>
        <v>0</v>
      </c>
      <c r="W15" s="59">
        <f>IF(Employee!H$138=E$9,Employee!D$139+SUM(N15)+'Dec13'!W75,SUM(N15)+'Dec13'!W75)</f>
        <v>0</v>
      </c>
      <c r="X15" s="59">
        <f>IF(O15=" ",'Dec13'!X75,O15+'Dec13'!X75)</f>
        <v>0</v>
      </c>
      <c r="Y15" s="59">
        <f>IF(P15=" ",'Dec13'!Y75,P15+'Dec13'!Y75)</f>
        <v>0</v>
      </c>
      <c r="Z15" s="59">
        <f>IF(Q15=" ",'Dec13'!Z75,Q15+'Dec13'!Z75)</f>
        <v>0</v>
      </c>
      <c r="AA15" s="59">
        <f>IF(R15=" ",'Dec13'!AA75,R15+'Dec13'!AA75)</f>
        <v>0</v>
      </c>
      <c r="AB15" s="60"/>
      <c r="AC15" s="59">
        <f>IF(T15=" ",'Dec13'!AC75,T15+'Dec13'!AC75)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IF(T$9="Y",'Dec13'!H76,0)</f>
        <v>0</v>
      </c>
      <c r="I16" s="108">
        <f>IF(T$9="Y",'Dec13'!I76,0)</f>
        <v>0</v>
      </c>
      <c r="J16" s="108">
        <f>IF(T$9="Y",'Dec13'!J76,0)</f>
        <v>0</v>
      </c>
      <c r="K16" s="108">
        <f>IF(T$9="Y",'Dec13'!K76,I16*J16)</f>
        <v>0</v>
      </c>
      <c r="L16" s="108">
        <f>IF(T$9="Y",'Dec13'!L76,0)</f>
        <v>0</v>
      </c>
      <c r="M16" s="130" t="str">
        <f>IF(E16=" "," ",IF(T$9="Y",'Dec13'!M76,IF((H16+K16+L16)&gt;0,H16+K16+L16,"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IF(Employee!H$164=E$9,Employee!D$164+SUM(M16)+'Dec13'!V76,SUM(M16)+'Dec13'!V76)</f>
        <v>0</v>
      </c>
      <c r="W16" s="59">
        <f>IF(Employee!H$164=E$9,Employee!D$165+SUM(N16)+'Dec13'!W76,SUM(N16)+'Dec13'!W76)</f>
        <v>0</v>
      </c>
      <c r="X16" s="59">
        <f>IF(O16=" ",'Dec13'!X76,O16+'Dec13'!X76)</f>
        <v>0</v>
      </c>
      <c r="Y16" s="59">
        <f>IF(P16=" ",'Dec13'!Y76,P16+'Dec13'!Y76)</f>
        <v>0</v>
      </c>
      <c r="Z16" s="59">
        <f>IF(Q16=" ",'Dec13'!Z76,Q16+'Dec13'!Z76)</f>
        <v>0</v>
      </c>
      <c r="AA16" s="59">
        <f>IF(R16=" ",'Dec13'!AA76,R16+'Dec13'!AA76)</f>
        <v>0</v>
      </c>
      <c r="AB16" s="60"/>
      <c r="AC16" s="59">
        <f>IF(T16=" ",'Dec13'!AC76,T16+'Dec13'!AC76)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IF(T$9="Y",'Dec13'!H77,0)</f>
        <v>0</v>
      </c>
      <c r="I17" s="108">
        <f>IF(T$9="Y",'Dec13'!I77,0)</f>
        <v>0</v>
      </c>
      <c r="J17" s="108">
        <f>IF(T$9="Y",'Dec13'!J77,0)</f>
        <v>0</v>
      </c>
      <c r="K17" s="108">
        <f>IF(T$9="Y",'Dec13'!K77,I17*J17)</f>
        <v>0</v>
      </c>
      <c r="L17" s="108">
        <f>IF(T$9="Y",'Dec13'!L77,0)</f>
        <v>0</v>
      </c>
      <c r="M17" s="130" t="str">
        <f>IF(E17=" "," ",IF(T$9="Y",'Dec13'!M77,IF((H17+K17+L17)&gt;0,H17+K17+L17,"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IF(Employee!H$190=E$9,Employee!D$190+SUM(M17)+'Dec13'!V77,SUM(M17)+'Dec13'!V77)</f>
        <v>0</v>
      </c>
      <c r="W17" s="59">
        <f>IF(Employee!H$190=E$9,Employee!D$191+SUM(N17)+'Dec13'!W77,SUM(N17)+'Dec13'!W77)</f>
        <v>0</v>
      </c>
      <c r="X17" s="59">
        <f>IF(O17=" ",'Dec13'!X77,O17+'Dec13'!X77)</f>
        <v>0</v>
      </c>
      <c r="Y17" s="59">
        <f>IF(P17=" ",'Dec13'!Y77,P17+'Dec13'!Y77)</f>
        <v>0</v>
      </c>
      <c r="Z17" s="59">
        <f>IF(Q17=" ",'Dec13'!Z77,Q17+'Dec13'!Z77)</f>
        <v>0</v>
      </c>
      <c r="AA17" s="59">
        <f>IF(R17=" ",'Dec13'!AA77,R17+'Dec13'!AA77)</f>
        <v>0</v>
      </c>
      <c r="AB17" s="60"/>
      <c r="AC17" s="59">
        <f>IF(T17=" ",'Dec13'!AC77,T17+'Dec13'!AC77)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IF(T$9="Y",'Dec13'!H78,0)</f>
        <v>0</v>
      </c>
      <c r="I18" s="108">
        <f>IF(T$9="Y",'Dec13'!I78,0)</f>
        <v>0</v>
      </c>
      <c r="J18" s="108">
        <f>IF(T$9="Y",'Dec13'!J78,0)</f>
        <v>0</v>
      </c>
      <c r="K18" s="108">
        <f>IF(T$9="Y",'Dec13'!K78,I18*J18)</f>
        <v>0</v>
      </c>
      <c r="L18" s="108">
        <f>IF(T$9="Y",'Dec13'!L78,0)</f>
        <v>0</v>
      </c>
      <c r="M18" s="130" t="str">
        <f>IF(E18=" "," ",IF(T$9="Y",'Dec13'!M78,IF((H18+K18+L18)&gt;0,H18+K18+L18,"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IF(Employee!H$216=E$9,Employee!D$216+SUM(M18)+'Dec13'!V78,SUM(M18)+'Dec13'!V78)</f>
        <v>0</v>
      </c>
      <c r="W18" s="59">
        <f>IF(Employee!H$216=E$9,Employee!D$217+SUM(N18)+'Dec13'!W78,SUM(N18)+'Dec13'!W78)</f>
        <v>0</v>
      </c>
      <c r="X18" s="59">
        <f>IF(O18=" ",'Dec13'!X78,O18+'Dec13'!X78)</f>
        <v>0</v>
      </c>
      <c r="Y18" s="59">
        <f>IF(P18=" ",'Dec13'!Y78,P18+'Dec13'!Y78)</f>
        <v>0</v>
      </c>
      <c r="Z18" s="59">
        <f>IF(Q18=" ",'Dec13'!Z78,Q18+'Dec13'!Z78)</f>
        <v>0</v>
      </c>
      <c r="AA18" s="59">
        <f>IF(R18=" ",'Dec13'!AA78,R18+'Dec13'!AA78)</f>
        <v>0</v>
      </c>
      <c r="AB18" s="60"/>
      <c r="AC18" s="59">
        <f>IF(T18=" ",'Dec13'!AC78,T18+'Dec13'!AC78)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IF(T$9="Y",'Dec13'!H79,0)</f>
        <v>0</v>
      </c>
      <c r="I19" s="108">
        <f>IF(T$9="Y",'Dec13'!I79,0)</f>
        <v>0</v>
      </c>
      <c r="J19" s="108">
        <f>IF(T$9="Y",'Dec13'!J79,0)</f>
        <v>0</v>
      </c>
      <c r="K19" s="108">
        <f>IF(T$9="Y",'Dec13'!K79,I19*J19)</f>
        <v>0</v>
      </c>
      <c r="L19" s="108">
        <f>IF(T$9="Y",'Dec13'!L79,0)</f>
        <v>0</v>
      </c>
      <c r="M19" s="130" t="str">
        <f>IF(E19=" "," ",IF(T$9="Y",'Dec13'!M79,IF((H19+K19+L19)&gt;0,H19+K19+L19,"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IF(Employee!H$242=E$9,Employee!D$242+SUM(M19)+'Dec13'!V79,SUM(M19)+'Dec13'!V79)</f>
        <v>0</v>
      </c>
      <c r="W19" s="59">
        <f>IF(Employee!H$242=E$9,Employee!D$243+SUM(N19)+'Dec13'!W79,SUM(N19)+'Dec13'!W79)</f>
        <v>0</v>
      </c>
      <c r="X19" s="59">
        <f>IF(O19=" ",'Dec13'!X79,O19+'Dec13'!X79)</f>
        <v>0</v>
      </c>
      <c r="Y19" s="59">
        <f>IF(P19=" ",'Dec13'!Y79,P19+'Dec13'!Y79)</f>
        <v>0</v>
      </c>
      <c r="Z19" s="59">
        <f>IF(Q19=" ",'Dec13'!Z79,Q19+'Dec13'!Z79)</f>
        <v>0</v>
      </c>
      <c r="AA19" s="59">
        <f>IF(R19=" ",'Dec13'!AA79,R19+'Dec13'!AA79)</f>
        <v>0</v>
      </c>
      <c r="AB19" s="60"/>
      <c r="AC19" s="59">
        <f>IF(T19=" ",'Dec13'!AC79,T19+'Dec13'!AC79)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IF(T$9="Y",'Dec13'!H80,0)</f>
        <v>0</v>
      </c>
      <c r="I20" s="133">
        <f>IF(T$9="Y",'Dec13'!I80,0)</f>
        <v>0</v>
      </c>
      <c r="J20" s="133">
        <f>IF(T$9="Y",'Dec13'!J80,0)</f>
        <v>0</v>
      </c>
      <c r="K20" s="133">
        <f>IF(T$9="Y",'Dec13'!K80,I20*J20)</f>
        <v>0</v>
      </c>
      <c r="L20" s="133">
        <f>IF(T$9="Y",'Dec13'!L80,0)</f>
        <v>0</v>
      </c>
      <c r="M20" s="131" t="str">
        <f>IF(E20=" "," ",IF(T$9="Y",'Dec13'!M80,IF((H20+K20+L20)&gt;0,H20+K20+L20,"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IF(Employee!H$268=E$9,Employee!D$268+SUM(M20)+'Dec13'!V80,SUM(M20)+'Dec13'!V80)</f>
        <v>0</v>
      </c>
      <c r="W20" s="59">
        <f>IF(Employee!H$268=E$9,Employee!D$269+SUM(N20)+'Dec13'!W80,SUM(N20)+'Dec13'!W80)</f>
        <v>0</v>
      </c>
      <c r="X20" s="59">
        <f>IF(O20=" ",'Dec13'!X80,O20+'Dec13'!X80)</f>
        <v>0</v>
      </c>
      <c r="Y20" s="59">
        <f>IF(P20=" ",'Dec13'!Y80,P20+'Dec13'!Y80)</f>
        <v>0</v>
      </c>
      <c r="Z20" s="59">
        <f>IF(Q20=" ",'Dec13'!Z80,Q20+'Dec13'!Z80)</f>
        <v>0</v>
      </c>
      <c r="AA20" s="59">
        <f>IF(R20=" ",'Dec13'!AA80,R20+'Dec13'!AA80)</f>
        <v>0</v>
      </c>
      <c r="AB20" s="60"/>
      <c r="AC20" s="59">
        <f>IF(T20=" ",'Dec13'!AC80,T20+'Dec13'!AC80)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41</v>
      </c>
      <c r="F24" s="61"/>
      <c r="G24" s="61"/>
      <c r="H24" s="426" t="s">
        <v>28</v>
      </c>
      <c r="I24" s="423"/>
      <c r="J24" s="424"/>
      <c r="K24" s="238">
        <f>Admin!B282</f>
        <v>41650</v>
      </c>
      <c r="L24" s="239" t="s">
        <v>84</v>
      </c>
      <c r="M24" s="240">
        <f>Admin!B288</f>
        <v>41656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42</v>
      </c>
      <c r="F39" s="61"/>
      <c r="G39" s="61"/>
      <c r="H39" s="426" t="s">
        <v>28</v>
      </c>
      <c r="I39" s="423"/>
      <c r="J39" s="424"/>
      <c r="K39" s="238">
        <f>Admin!B289</f>
        <v>41657</v>
      </c>
      <c r="L39" s="239" t="s">
        <v>84</v>
      </c>
      <c r="M39" s="240">
        <f>Admin!B295</f>
        <v>41663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43</v>
      </c>
      <c r="F54" s="61"/>
      <c r="G54" s="61"/>
      <c r="H54" s="426" t="s">
        <v>28</v>
      </c>
      <c r="I54" s="460"/>
      <c r="J54" s="461"/>
      <c r="K54" s="238">
        <f>Admin!B296</f>
        <v>41664</v>
      </c>
      <c r="L54" s="239" t="s">
        <v>84</v>
      </c>
      <c r="M54" s="240">
        <f>Admin!B302</f>
        <v>41670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10</v>
      </c>
      <c r="F69" s="61"/>
      <c r="G69" s="61"/>
      <c r="H69" s="426" t="s">
        <v>28</v>
      </c>
      <c r="I69" s="423"/>
      <c r="J69" s="424"/>
      <c r="K69" s="238">
        <f>Admin!B277</f>
        <v>41645</v>
      </c>
      <c r="L69" s="239" t="s">
        <v>84</v>
      </c>
      <c r="M69" s="240">
        <f>Admin!B307</f>
        <v>41675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IF(T$69="Y",'Dec13'!H86,0)</f>
        <v>0</v>
      </c>
      <c r="I71" s="105">
        <f>IF(T$69="Y",'Dec13'!I86,0)</f>
        <v>0</v>
      </c>
      <c r="J71" s="105">
        <f>IF(T$69="Y",'Dec13'!J86,0)</f>
        <v>0</v>
      </c>
      <c r="K71" s="105">
        <f>IF(T$69="Y",'Dec13'!K86,I71*J71)</f>
        <v>0</v>
      </c>
      <c r="L71" s="105">
        <f>IF(T$69="Y",'Dec13'!L86,0)</f>
        <v>0</v>
      </c>
      <c r="M71" s="117" t="str">
        <f>IF(E71=" "," ",IF(T$69="Y",'Dec13'!M86,IF((H71+K71+L71)&gt;0,H71+K71+L71,"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IF(Employee!H$35=E$69,Employee!D$34+SUM(M71)+'Dec13'!V86,SUM(M71)+'Dec13'!V86)</f>
        <v>0</v>
      </c>
      <c r="W71" s="59">
        <f>IF(Employee!H$35=E$69,Employee!D$35+SUM(N71)+'Dec13'!W86,SUM(N71)+'Dec13'!W86)</f>
        <v>0</v>
      </c>
      <c r="X71" s="59">
        <f>IF(O71=" ",'Dec13'!X86,O71+'Dec13'!X86)</f>
        <v>0</v>
      </c>
      <c r="Y71" s="59">
        <f>IF(P71=" ",'Dec13'!Y86,P71+'Dec13'!Y86)</f>
        <v>0</v>
      </c>
      <c r="Z71" s="59">
        <f>IF(Q71=" ",'Dec13'!Z86,Q71+'Dec13'!Z86)</f>
        <v>0</v>
      </c>
      <c r="AA71" s="59">
        <f>IF(R71=" ",'Dec13'!AA86,R71+'Dec13'!AA86)</f>
        <v>0</v>
      </c>
      <c r="AB71" s="60"/>
      <c r="AC71" s="59">
        <f>IF(T71=" ",'Dec13'!AC86,T71+'Dec13'!AC86)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IF(T$69="Y",'Dec13'!H87,0)</f>
        <v>0</v>
      </c>
      <c r="I72" s="108">
        <f>IF(T$69="Y",'Dec13'!I87,0)</f>
        <v>0</v>
      </c>
      <c r="J72" s="108">
        <f>IF(T$69="Y",'Dec13'!J87,0)</f>
        <v>0</v>
      </c>
      <c r="K72" s="108">
        <f>IF(T$69="Y",'Dec13'!K87,I72*J72)</f>
        <v>0</v>
      </c>
      <c r="L72" s="108">
        <f>IF(T$69="Y",'Dec13'!L87,0)</f>
        <v>0</v>
      </c>
      <c r="M72" s="118" t="str">
        <f>IF(E72=" "," ",IF(T$69="Y",'Dec13'!M87,IF((H72+K72+L72)&gt;0,H72+K72+L72,"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IF(Employee!H$61=E$69,Employee!D$60+SUM(M72)+'Dec13'!V87,SUM(M72)+'Dec13'!V87)</f>
        <v>0</v>
      </c>
      <c r="W72" s="59">
        <f>IF(Employee!H$61=E$69,Employee!D$61+SUM(N72)+'Dec13'!W87,SUM(N72)+'Dec13'!W87)</f>
        <v>0</v>
      </c>
      <c r="X72" s="59">
        <f>IF(O72=" ",'Dec13'!X87,O72+'Dec13'!X87)</f>
        <v>0</v>
      </c>
      <c r="Y72" s="59">
        <f>IF(P72=" ",'Dec13'!Y87,P72+'Dec13'!Y87)</f>
        <v>0</v>
      </c>
      <c r="Z72" s="59">
        <f>IF(Q72=" ",'Dec13'!Z87,Q72+'Dec13'!Z87)</f>
        <v>0</v>
      </c>
      <c r="AA72" s="59">
        <f>IF(R72=" ",'Dec13'!AA87,R72+'Dec13'!AA87)</f>
        <v>0</v>
      </c>
      <c r="AB72" s="60"/>
      <c r="AC72" s="59">
        <f>IF(T72=" ",'Dec13'!AC87,T72+'Dec13'!AC87)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IF(T$69="Y",'Dec13'!H88,0)</f>
        <v>0</v>
      </c>
      <c r="I73" s="108">
        <f>IF(T$69="Y",'Dec13'!I88,0)</f>
        <v>0</v>
      </c>
      <c r="J73" s="108">
        <f>IF(T$69="Y",'Dec13'!J88,0)</f>
        <v>0</v>
      </c>
      <c r="K73" s="108">
        <f>IF(T$69="Y",'Dec13'!K88,I73*J73)</f>
        <v>0</v>
      </c>
      <c r="L73" s="108">
        <f>IF(T$69="Y",'Dec13'!L88,0)</f>
        <v>0</v>
      </c>
      <c r="M73" s="118" t="str">
        <f>IF(E73=" "," ",IF(T$69="Y",'Dec13'!M88,IF((H73+K73+L73)&gt;0,H73+K73+L73,"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IF(Employee!H$87=E$69,Employee!D$86+SUM(M73)+'Dec13'!V88,SUM(M73)+'Dec13'!V88)</f>
        <v>0</v>
      </c>
      <c r="W73" s="59">
        <f>IF(Employee!H$87=E$69,Employee!D$87+SUM(N73)+'Dec13'!W88,SUM(N73)+'Dec13'!W88)</f>
        <v>0</v>
      </c>
      <c r="X73" s="59">
        <f>IF(O73=" ",'Dec13'!X88,O73+'Dec13'!X88)</f>
        <v>0</v>
      </c>
      <c r="Y73" s="59">
        <f>IF(P73=" ",'Dec13'!Y88,P73+'Dec13'!Y88)</f>
        <v>0</v>
      </c>
      <c r="Z73" s="59">
        <f>IF(Q73=" ",'Dec13'!Z88,Q73+'Dec13'!Z88)</f>
        <v>0</v>
      </c>
      <c r="AA73" s="59">
        <f>IF(R73=" ",'Dec13'!AA88,R73+'Dec13'!AA88)</f>
        <v>0</v>
      </c>
      <c r="AB73" s="60"/>
      <c r="AC73" s="59">
        <f>IF(T73=" ",'Dec13'!AC88,T73+'Dec13'!AC88)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IF(T$69="Y",'Dec13'!H89,0)</f>
        <v>0</v>
      </c>
      <c r="I74" s="108">
        <f>IF(T$69="Y",'Dec13'!I89,0)</f>
        <v>0</v>
      </c>
      <c r="J74" s="108">
        <f>IF(T$69="Y",'Dec13'!J89,0)</f>
        <v>0</v>
      </c>
      <c r="K74" s="108">
        <f>IF(T$69="Y",'Dec13'!K89,I74*J74)</f>
        <v>0</v>
      </c>
      <c r="L74" s="108">
        <f>IF(T$69="Y",'Dec13'!L89,0)</f>
        <v>0</v>
      </c>
      <c r="M74" s="118" t="str">
        <f>IF(E74=" "," ",IF(T$69="Y",'Dec13'!M89,IF((H74+K74+L74)&gt;0,H74+K74+L74,"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IF(Employee!H$113=E$69,Employee!D$112+SUM(M74)+'Dec13'!V89,SUM(M74)+'Dec13'!V89)</f>
        <v>0</v>
      </c>
      <c r="W74" s="59">
        <f>IF(Employee!H$113=E$69,Employee!D$113+SUM(N74)+'Dec13'!W89,SUM(N74)+'Dec13'!W89)</f>
        <v>0</v>
      </c>
      <c r="X74" s="59">
        <f>IF(O74=" ",'Dec13'!X89,O74+'Dec13'!X89)</f>
        <v>0</v>
      </c>
      <c r="Y74" s="59">
        <f>IF(P74=" ",'Dec13'!Y89,P74+'Dec13'!Y89)</f>
        <v>0</v>
      </c>
      <c r="Z74" s="59">
        <f>IF(Q74=" ",'Dec13'!Z89,Q74+'Dec13'!Z89)</f>
        <v>0</v>
      </c>
      <c r="AA74" s="59">
        <f>IF(R74=" ",'Dec13'!AA89,R74+'Dec13'!AA89)</f>
        <v>0</v>
      </c>
      <c r="AB74" s="60"/>
      <c r="AC74" s="59">
        <f>IF(T74=" ",'Dec13'!AC89,T74+'Dec13'!AC89)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IF(T$69="Y",'Dec13'!H90,0)</f>
        <v>0</v>
      </c>
      <c r="I75" s="108">
        <f>IF(T$69="Y",'Dec13'!I90,0)</f>
        <v>0</v>
      </c>
      <c r="J75" s="108">
        <f>IF(T$69="Y",'Dec13'!J90,0)</f>
        <v>0</v>
      </c>
      <c r="K75" s="108">
        <f>IF(T$69="Y",'Dec13'!K90,I75*J75)</f>
        <v>0</v>
      </c>
      <c r="L75" s="108">
        <f>IF(T$69="Y",'Dec13'!L90,0)</f>
        <v>0</v>
      </c>
      <c r="M75" s="118" t="str">
        <f>IF(E75=" "," ",IF(T$69="Y",'Dec13'!M90,IF((H75+K75+L75)&gt;0,H75+K75+L75,"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IF(Employee!H$139=E$69,Employee!D$138+SUM(M75)+'Dec13'!V90,SUM(M75)+'Dec13'!V90)</f>
        <v>0</v>
      </c>
      <c r="W75" s="59">
        <f>IF(Employee!H$139=E$69,Employee!D$139+SUM(N75)+'Dec13'!W90,SUM(N75)+'Dec13'!W90)</f>
        <v>0</v>
      </c>
      <c r="X75" s="59">
        <f>IF(O75=" ",'Dec13'!X90,O75+'Dec13'!X90)</f>
        <v>0</v>
      </c>
      <c r="Y75" s="59">
        <f>IF(P75=" ",'Dec13'!Y90,P75+'Dec13'!Y90)</f>
        <v>0</v>
      </c>
      <c r="Z75" s="59">
        <f>IF(Q75=" ",'Dec13'!Z90,Q75+'Dec13'!Z90)</f>
        <v>0</v>
      </c>
      <c r="AA75" s="59">
        <f>IF(R75=" ",'Dec13'!AA90,R75+'Dec13'!AA90)</f>
        <v>0</v>
      </c>
      <c r="AB75" s="60"/>
      <c r="AC75" s="59">
        <f>IF(T75=" ",'Dec13'!AC90,T75+'Dec13'!AC90)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IF(T$69="Y",'Dec13'!H91,0)</f>
        <v>0</v>
      </c>
      <c r="I76" s="108">
        <f>IF(T$69="Y",'Dec13'!I91,0)</f>
        <v>0</v>
      </c>
      <c r="J76" s="108">
        <f>IF(T$69="Y",'Dec13'!J91,0)</f>
        <v>0</v>
      </c>
      <c r="K76" s="108">
        <f>IF(T$69="Y",'Dec13'!K91,I76*J76)</f>
        <v>0</v>
      </c>
      <c r="L76" s="108">
        <f>IF(T$69="Y",'Dec13'!L91,0)</f>
        <v>0</v>
      </c>
      <c r="M76" s="118" t="str">
        <f>IF(E76=" "," ",IF(T$69="Y",'Dec13'!M91,IF((H76+K76+L76)&gt;0,H76+K76+L76,"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IF(Employee!H$165=E$69,Employee!D$164+SUM(M76)+'Dec13'!V91,SUM(M76)+'Dec13'!V91)</f>
        <v>0</v>
      </c>
      <c r="W76" s="59">
        <f>IF(Employee!H$165=E$69,Employee!D$165+SUM(N76)+'Dec13'!W91,SUM(N76)+'Dec13'!W91)</f>
        <v>0</v>
      </c>
      <c r="X76" s="59">
        <f>IF(O76=" ",'Dec13'!X91,O76+'Dec13'!X91)</f>
        <v>0</v>
      </c>
      <c r="Y76" s="59">
        <f>IF(P76=" ",'Dec13'!Y91,P76+'Dec13'!Y91)</f>
        <v>0</v>
      </c>
      <c r="Z76" s="59">
        <f>IF(Q76=" ",'Dec13'!Z91,Q76+'Dec13'!Z91)</f>
        <v>0</v>
      </c>
      <c r="AA76" s="59">
        <f>IF(R76=" ",'Dec13'!AA91,R76+'Dec13'!AA91)</f>
        <v>0</v>
      </c>
      <c r="AB76" s="60"/>
      <c r="AC76" s="59">
        <f>IF(T76=" ",'Dec13'!AC91,T76+'Dec13'!AC91)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IF(T$69="Y",'Dec13'!H92,0)</f>
        <v>0</v>
      </c>
      <c r="I77" s="108">
        <f>IF(T$69="Y",'Dec13'!I92,0)</f>
        <v>0</v>
      </c>
      <c r="J77" s="108">
        <f>IF(T$69="Y",'Dec13'!J92,0)</f>
        <v>0</v>
      </c>
      <c r="K77" s="108">
        <f>IF(T$69="Y",'Dec13'!K92,I77*J77)</f>
        <v>0</v>
      </c>
      <c r="L77" s="108">
        <f>IF(T$69="Y",'Dec13'!L92,0)</f>
        <v>0</v>
      </c>
      <c r="M77" s="118" t="str">
        <f>IF(E77=" "," ",IF(T$69="Y",'Dec13'!M92,IF((H77+K77+L77)&gt;0,H77+K77+L77,"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IF(Employee!H$191=E$69,Employee!D$190+SUM(M77)+'Dec13'!V92,SUM(M77)+'Dec13'!V92)</f>
        <v>0</v>
      </c>
      <c r="W77" s="59">
        <f>IF(Employee!H$191=E$69,Employee!D$191+SUM(N77)+'Dec13'!W92,SUM(N77)+'Dec13'!W92)</f>
        <v>0</v>
      </c>
      <c r="X77" s="59">
        <f>IF(O77=" ",'Dec13'!X92,O77+'Dec13'!X92)</f>
        <v>0</v>
      </c>
      <c r="Y77" s="59">
        <f>IF(P77=" ",'Dec13'!Y92,P77+'Dec13'!Y92)</f>
        <v>0</v>
      </c>
      <c r="Z77" s="59">
        <f>IF(Q77=" ",'Dec13'!Z92,Q77+'Dec13'!Z92)</f>
        <v>0</v>
      </c>
      <c r="AA77" s="59">
        <f>IF(R77=" ",'Dec13'!AA92,R77+'Dec13'!AA92)</f>
        <v>0</v>
      </c>
      <c r="AB77" s="60"/>
      <c r="AC77" s="59">
        <f>IF(T77=" ",'Dec13'!AC92,T77+'Dec13'!AC92)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IF(T$69="Y",'Dec13'!H93,0)</f>
        <v>0</v>
      </c>
      <c r="I78" s="108">
        <f>IF(T$69="Y",'Dec13'!I93,0)</f>
        <v>0</v>
      </c>
      <c r="J78" s="108">
        <f>IF(T$69="Y",'Dec13'!J93,0)</f>
        <v>0</v>
      </c>
      <c r="K78" s="108">
        <f>IF(T$69="Y",'Dec13'!K93,I78*J78)</f>
        <v>0</v>
      </c>
      <c r="L78" s="108">
        <f>IF(T$69="Y",'Dec13'!L93,0)</f>
        <v>0</v>
      </c>
      <c r="M78" s="118" t="str">
        <f>IF(E78=" "," ",IF(T$69="Y",'Dec13'!M93,IF((H78+K78+L78)&gt;0,H78+K78+L78,"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IF(Employee!H$217=E$69,Employee!D$216+SUM(M78)+'Dec13'!V93,SUM(M78)+'Dec13'!V93)</f>
        <v>0</v>
      </c>
      <c r="W78" s="59">
        <f>IF(Employee!H$217=E$69,Employee!D$217+SUM(N78)+'Dec13'!W93,SUM(N78)+'Dec13'!W93)</f>
        <v>0</v>
      </c>
      <c r="X78" s="59">
        <f>IF(O78=" ",'Dec13'!X93,O78+'Dec13'!X93)</f>
        <v>0</v>
      </c>
      <c r="Y78" s="59">
        <f>IF(P78=" ",'Dec13'!Y93,P78+'Dec13'!Y93)</f>
        <v>0</v>
      </c>
      <c r="Z78" s="59">
        <f>IF(Q78=" ",'Dec13'!Z93,Q78+'Dec13'!Z93)</f>
        <v>0</v>
      </c>
      <c r="AA78" s="59">
        <f>IF(R78=" ",'Dec13'!AA93,R78+'Dec13'!AA93)</f>
        <v>0</v>
      </c>
      <c r="AB78" s="60"/>
      <c r="AC78" s="59">
        <f>IF(T78=" ",'Dec13'!AC93,T78+'Dec13'!AC93)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IF(T$69="Y",'Dec13'!H94,0)</f>
        <v>0</v>
      </c>
      <c r="I79" s="108">
        <f>IF(T$69="Y",'Dec13'!I94,0)</f>
        <v>0</v>
      </c>
      <c r="J79" s="108">
        <f>IF(T$69="Y",'Dec13'!J94,0)</f>
        <v>0</v>
      </c>
      <c r="K79" s="108">
        <f>IF(T$69="Y",'Dec13'!K94,I79*J79)</f>
        <v>0</v>
      </c>
      <c r="L79" s="108">
        <f>IF(T$69="Y",'Dec13'!L94,0)</f>
        <v>0</v>
      </c>
      <c r="M79" s="118" t="str">
        <f>IF(E79=" "," ",IF(T$69="Y",'Dec13'!M94,IF((H79+K79+L79)&gt;0,H79+K79+L79,"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IF(Employee!H$243=E$69,Employee!D$242+SUM(M79)+'Dec13'!V94,SUM(M79)+'Dec13'!V94)</f>
        <v>0</v>
      </c>
      <c r="W79" s="59">
        <f>IF(Employee!H$243=E$69,Employee!D$243+SUM(N79)+'Dec13'!W94,SUM(N79)+'Dec13'!W94)</f>
        <v>0</v>
      </c>
      <c r="X79" s="59">
        <f>IF(O79=" ",'Dec13'!X94,O79+'Dec13'!X94)</f>
        <v>0</v>
      </c>
      <c r="Y79" s="59">
        <f>IF(P79=" ",'Dec13'!Y94,P79+'Dec13'!Y94)</f>
        <v>0</v>
      </c>
      <c r="Z79" s="59">
        <f>IF(Q79=" ",'Dec13'!Z94,Q79+'Dec13'!Z94)</f>
        <v>0</v>
      </c>
      <c r="AA79" s="59">
        <f>IF(R79=" ",'Dec13'!AA94,R79+'Dec13'!AA94)</f>
        <v>0</v>
      </c>
      <c r="AB79" s="60"/>
      <c r="AC79" s="59">
        <f>IF(T79=" ",'Dec13'!AC94,T79+'Dec13'!AC94)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IF(T$69="Y",'Dec13'!H95,0)</f>
        <v>0</v>
      </c>
      <c r="I80" s="133">
        <f>IF(T$69="Y",'Dec13'!I95,0)</f>
        <v>0</v>
      </c>
      <c r="J80" s="133">
        <f>IF(T$69="Y",'Dec13'!J95,0)</f>
        <v>0</v>
      </c>
      <c r="K80" s="133">
        <f>IF(T$69="Y",'Dec13'!K95,I80*J80)</f>
        <v>0</v>
      </c>
      <c r="L80" s="133">
        <f>IF(T$69="Y",'Dec13'!L95,0)</f>
        <v>0</v>
      </c>
      <c r="M80" s="118" t="str">
        <f>IF(E80=" "," ",IF(T$69="Y",'Dec13'!M95,IF((H80+K80+L80)&gt;0,H80+K80+L80,"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IF(Employee!H$269=E$69,Employee!D$268+SUM(M80)+'Dec13'!V95,SUM(M80)+'Dec13'!V95)</f>
        <v>0</v>
      </c>
      <c r="W80" s="59">
        <f>IF(Employee!H$269=E$69,Employee!D$269+SUM(N80)+'Dec13'!W95,SUM(N80)+'Dec13'!W95)</f>
        <v>0</v>
      </c>
      <c r="X80" s="59">
        <f>IF(O80=" ",'Dec13'!X95,O80+'Dec13'!X95)</f>
        <v>0</v>
      </c>
      <c r="Y80" s="59">
        <f>IF(P80=" ",'Dec13'!Y95,P80+'Dec13'!Y95)</f>
        <v>0</v>
      </c>
      <c r="Z80" s="59">
        <f>IF(Q80=" ",'Dec13'!Z95,Q80+'Dec13'!Z95)</f>
        <v>0</v>
      </c>
      <c r="AA80" s="59">
        <f>IF(R80=" ",'Dec13'!AA95,R80+'Dec13'!AA95)</f>
        <v>0</v>
      </c>
      <c r="AB80" s="60"/>
      <c r="AC80" s="59">
        <f>IF(T80=" ",'Dec13'!AC95,T80+'Dec13'!AC95)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AD85+'Dec13'!AD105</f>
        <v>0</v>
      </c>
      <c r="AE90" s="190">
        <f>AE85+'Dec13'!AE105</f>
        <v>0</v>
      </c>
      <c r="AF90" s="190">
        <f>AF85+'Dec13'!AF105</f>
        <v>0</v>
      </c>
      <c r="AG90" s="190">
        <f>AG85+'Dec13'!AG105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AE87+'Dec13'!AE107</f>
        <v>0</v>
      </c>
      <c r="AF92" s="190">
        <f>AF87+'Dec13'!AF107</f>
        <v>0</v>
      </c>
      <c r="AG92" s="190">
        <f>AG87+'Dec13'!AG107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3.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SUM(AD85:AG85)+SUM(AE87:AG87)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3.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44</v>
      </c>
      <c r="F9" s="61"/>
      <c r="G9" s="61"/>
      <c r="H9" s="426" t="s">
        <v>28</v>
      </c>
      <c r="I9" s="423"/>
      <c r="J9" s="424"/>
      <c r="K9" s="238">
        <f>Admin!B303</f>
        <v>41671</v>
      </c>
      <c r="L9" s="239" t="s">
        <v>84</v>
      </c>
      <c r="M9" s="240">
        <f>Admin!B309</f>
        <v>41677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IF(T$9="Y",'Jan14'!H56,0)</f>
        <v>0</v>
      </c>
      <c r="I11" s="105">
        <f>IF(T$9="Y",'Jan14'!I56,0)</f>
        <v>0</v>
      </c>
      <c r="J11" s="105">
        <f>IF(T$9="Y",'Jan14'!J56,0)</f>
        <v>0</v>
      </c>
      <c r="K11" s="105">
        <f>IF(T$9="Y",'Jan14'!K56,I11*J11)</f>
        <v>0</v>
      </c>
      <c r="L11" s="105">
        <f>IF(T$9="Y",'Jan14'!L56,0)</f>
        <v>0</v>
      </c>
      <c r="M11" s="129" t="str">
        <f>IF(E11=" "," ",IF(T$9="Y",'Jan14'!M56,IF((H11+K11+L11)&gt;0,H11+K11+L11,"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IF(Employee!H$34=E$9,Employee!D$34+SUM(M11)+'Jan14'!V56,SUM(M11)+'Jan14'!V56)</f>
        <v>0</v>
      </c>
      <c r="W11" s="59">
        <f>IF(Employee!H$34=E$9,Employee!D$35+SUM(N11)+'Jan14'!W56,SUM(N11)+'Jan14'!W56)</f>
        <v>0</v>
      </c>
      <c r="X11" s="59">
        <f>IF(O11=" ",'Jan14'!X56,O11+'Jan14'!X56)</f>
        <v>0</v>
      </c>
      <c r="Y11" s="59">
        <f>IF(P11=" ",'Jan14'!Y56,P11+'Jan14'!Y56)</f>
        <v>0</v>
      </c>
      <c r="Z11" s="59">
        <f>IF(Q11=" ",'Jan14'!Z56,Q11+'Jan14'!Z56)</f>
        <v>0</v>
      </c>
      <c r="AA11" s="59">
        <f>IF(R11=" ",'Jan14'!AA56,R11+'Jan14'!AA56)</f>
        <v>0</v>
      </c>
      <c r="AB11" s="60"/>
      <c r="AC11" s="59">
        <f>IF(T11=" ",'Jan14'!AC56,T11+'Jan14'!AC56)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IF(T$9="Y",'Jan14'!H57,0)</f>
        <v>0</v>
      </c>
      <c r="I12" s="108">
        <f>IF(T$9="Y",'Jan14'!I57,0)</f>
        <v>0</v>
      </c>
      <c r="J12" s="108">
        <f>IF(T$9="Y",'Jan14'!J57,0)</f>
        <v>0</v>
      </c>
      <c r="K12" s="108">
        <f>IF(T$9="Y",'Jan14'!K57,I12*J12)</f>
        <v>0</v>
      </c>
      <c r="L12" s="108">
        <f>IF(T$9="Y",'Jan14'!L57,0)</f>
        <v>0</v>
      </c>
      <c r="M12" s="130" t="str">
        <f>IF(E12=" "," ",IF(T$9="Y",'Jan14'!M57,IF((H12+K12+L12)&gt;0,H12+K12+L12,"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IF(Employee!H$60=E$9,Employee!D$60+SUM(M12)+'Jan14'!V57,SUM(M12)+'Jan14'!V57)</f>
        <v>0</v>
      </c>
      <c r="W12" s="59">
        <f>IF(Employee!H$60=E$9,Employee!D$61+SUM(N12)+'Jan14'!W57,SUM(N12)+'Jan14'!W57)</f>
        <v>0</v>
      </c>
      <c r="X12" s="59">
        <f>IF(O12=" ",'Jan14'!X57,O12+'Jan14'!X57)</f>
        <v>0</v>
      </c>
      <c r="Y12" s="59">
        <f>IF(P12=" ",'Jan14'!Y57,P12+'Jan14'!Y57)</f>
        <v>0</v>
      </c>
      <c r="Z12" s="59">
        <f>IF(Q12=" ",'Jan14'!Z57,Q12+'Jan14'!Z57)</f>
        <v>0</v>
      </c>
      <c r="AA12" s="59">
        <f>IF(R12=" ",'Jan14'!AA57,R12+'Jan14'!AA57)</f>
        <v>0</v>
      </c>
      <c r="AB12" s="60"/>
      <c r="AC12" s="59">
        <f>IF(T12=" ",'Jan14'!AC57,T12+'Jan14'!AC57)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IF(T$9="Y",'Jan14'!H58,0)</f>
        <v>0</v>
      </c>
      <c r="I13" s="108">
        <f>IF(T$9="Y",'Jan14'!I58,0)</f>
        <v>0</v>
      </c>
      <c r="J13" s="108">
        <f>IF(T$9="Y",'Jan14'!J58,0)</f>
        <v>0</v>
      </c>
      <c r="K13" s="108">
        <f>IF(T$9="Y",'Jan14'!K58,I13*J13)</f>
        <v>0</v>
      </c>
      <c r="L13" s="108">
        <f>IF(T$9="Y",'Jan14'!L58,0)</f>
        <v>0</v>
      </c>
      <c r="M13" s="130" t="str">
        <f>IF(E13=" "," ",IF(T$9="Y",'Jan14'!M58,IF((H13+K13+L13)&gt;0,H13+K13+L13,"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IF(Employee!H$86=E$9,Employee!D$86+SUM(M13)+'Jan14'!V58,SUM(M13)+'Jan14'!V58)</f>
        <v>0</v>
      </c>
      <c r="W13" s="59">
        <f>IF(Employee!H$86=E$9,Employee!D$87+SUM(N13)+'Jan14'!W58,SUM(N13)+'Jan14'!W58)</f>
        <v>0</v>
      </c>
      <c r="X13" s="59">
        <f>IF(O13=" ",'Jan14'!X58,O13+'Jan14'!X58)</f>
        <v>0</v>
      </c>
      <c r="Y13" s="59">
        <f>IF(P13=" ",'Jan14'!Y58,P13+'Jan14'!Y58)</f>
        <v>0</v>
      </c>
      <c r="Z13" s="59">
        <f>IF(Q13=" ",'Jan14'!Z58,Q13+'Jan14'!Z58)</f>
        <v>0</v>
      </c>
      <c r="AA13" s="59">
        <f>IF(R13=" ",'Jan14'!AA58,R13+'Jan14'!AA58)</f>
        <v>0</v>
      </c>
      <c r="AB13" s="60"/>
      <c r="AC13" s="59">
        <f>IF(T13=" ",'Jan14'!AC58,T13+'Jan14'!AC58)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IF(T$9="Y",'Jan14'!H59,0)</f>
        <v>0</v>
      </c>
      <c r="I14" s="108">
        <f>IF(T$9="Y",'Jan14'!I59,0)</f>
        <v>0</v>
      </c>
      <c r="J14" s="108">
        <f>IF(T$9="Y",'Jan14'!J59,0)</f>
        <v>0</v>
      </c>
      <c r="K14" s="108">
        <f>IF(T$9="Y",'Jan14'!K59,I14*J14)</f>
        <v>0</v>
      </c>
      <c r="L14" s="108">
        <f>IF(T$9="Y",'Jan14'!L59,0)</f>
        <v>0</v>
      </c>
      <c r="M14" s="130" t="str">
        <f>IF(E14=" "," ",IF(T$9="Y",'Jan14'!M59,IF((H14+K14+L14)&gt;0,H14+K14+L14,"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IF(Employee!H$112=E$9,Employee!D$112+SUM(M14)+'Jan14'!V59,SUM(M14)+'Jan14'!V59)</f>
        <v>0</v>
      </c>
      <c r="W14" s="59">
        <f>IF(Employee!H$112=E$9,Employee!D$113+SUM(N14)+'Jan14'!W59,SUM(N14)+'Jan14'!W59)</f>
        <v>0</v>
      </c>
      <c r="X14" s="59">
        <f>IF(O14=" ",'Jan14'!X59,O14+'Jan14'!X59)</f>
        <v>0</v>
      </c>
      <c r="Y14" s="59">
        <f>IF(P14=" ",'Jan14'!Y59,P14+'Jan14'!Y59)</f>
        <v>0</v>
      </c>
      <c r="Z14" s="59">
        <f>IF(Q14=" ",'Jan14'!Z59,Q14+'Jan14'!Z59)</f>
        <v>0</v>
      </c>
      <c r="AA14" s="59">
        <f>IF(R14=" ",'Jan14'!AA59,R14+'Jan14'!AA59)</f>
        <v>0</v>
      </c>
      <c r="AB14" s="60"/>
      <c r="AC14" s="59">
        <f>IF(T14=" ",'Jan14'!AC59,T14+'Jan14'!AC59)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IF(T$9="Y",'Jan14'!H60,0)</f>
        <v>0</v>
      </c>
      <c r="I15" s="108">
        <f>IF(T$9="Y",'Jan14'!I60,0)</f>
        <v>0</v>
      </c>
      <c r="J15" s="108">
        <f>IF(T$9="Y",'Jan14'!J60,0)</f>
        <v>0</v>
      </c>
      <c r="K15" s="108">
        <f>IF(T$9="Y",'Jan14'!K60,I15*J15)</f>
        <v>0</v>
      </c>
      <c r="L15" s="108">
        <f>IF(T$9="Y",'Jan14'!L60,0)</f>
        <v>0</v>
      </c>
      <c r="M15" s="130" t="str">
        <f>IF(E15=" "," ",IF(T$9="Y",'Jan14'!M60,IF((H15+K15+L15)&gt;0,H15+K15+L15,"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IF(Employee!H$138=E$9,Employee!D$138+SUM(M15)+'Jan14'!V60,SUM(M15)+'Jan14'!V60)</f>
        <v>0</v>
      </c>
      <c r="W15" s="59">
        <f>IF(Employee!H$138=E$9,Employee!D$139+SUM(N15)+'Jan14'!W60,SUM(N15)+'Jan14'!W60)</f>
        <v>0</v>
      </c>
      <c r="X15" s="59">
        <f>IF(O15=" ",'Jan14'!X60,O15+'Jan14'!X60)</f>
        <v>0</v>
      </c>
      <c r="Y15" s="59">
        <f>IF(P15=" ",'Jan14'!Y60,P15+'Jan14'!Y60)</f>
        <v>0</v>
      </c>
      <c r="Z15" s="59">
        <f>IF(Q15=" ",'Jan14'!Z60,Q15+'Jan14'!Z60)</f>
        <v>0</v>
      </c>
      <c r="AA15" s="59">
        <f>IF(R15=" ",'Jan14'!AA60,R15+'Jan14'!AA60)</f>
        <v>0</v>
      </c>
      <c r="AB15" s="60"/>
      <c r="AC15" s="59">
        <f>IF(T15=" ",'Jan14'!AC60,T15+'Jan14'!AC60)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IF(T$9="Y",'Jan14'!H61,0)</f>
        <v>0</v>
      </c>
      <c r="I16" s="108">
        <f>IF(T$9="Y",'Jan14'!I61,0)</f>
        <v>0</v>
      </c>
      <c r="J16" s="108">
        <f>IF(T$9="Y",'Jan14'!J61,0)</f>
        <v>0</v>
      </c>
      <c r="K16" s="108">
        <f>IF(T$9="Y",'Jan14'!K61,I16*J16)</f>
        <v>0</v>
      </c>
      <c r="L16" s="108">
        <f>IF(T$9="Y",'Jan14'!L61,0)</f>
        <v>0</v>
      </c>
      <c r="M16" s="130" t="str">
        <f>IF(E16=" "," ",IF(T$9="Y",'Jan14'!M61,IF((H16+K16+L16)&gt;0,H16+K16+L16,"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IF(Employee!H$164=E$9,Employee!D$164+SUM(M16)+'Jan14'!V61,SUM(M16)+'Jan14'!V61)</f>
        <v>0</v>
      </c>
      <c r="W16" s="59">
        <f>IF(Employee!H$164=E$9,Employee!D$165+SUM(N16)+'Jan14'!W61,SUM(N16)+'Jan14'!W61)</f>
        <v>0</v>
      </c>
      <c r="X16" s="59">
        <f>IF(O16=" ",'Jan14'!X61,O16+'Jan14'!X61)</f>
        <v>0</v>
      </c>
      <c r="Y16" s="59">
        <f>IF(P16=" ",'Jan14'!Y61,P16+'Jan14'!Y61)</f>
        <v>0</v>
      </c>
      <c r="Z16" s="59">
        <f>IF(Q16=" ",'Jan14'!Z61,Q16+'Jan14'!Z61)</f>
        <v>0</v>
      </c>
      <c r="AA16" s="59">
        <f>IF(R16=" ",'Jan14'!AA61,R16+'Jan14'!AA61)</f>
        <v>0</v>
      </c>
      <c r="AB16" s="60"/>
      <c r="AC16" s="59">
        <f>IF(T16=" ",'Jan14'!AC61,T16+'Jan14'!AC61)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IF(T$9="Y",'Jan14'!H62,0)</f>
        <v>0</v>
      </c>
      <c r="I17" s="108">
        <f>IF(T$9="Y",'Jan14'!I62,0)</f>
        <v>0</v>
      </c>
      <c r="J17" s="108">
        <f>IF(T$9="Y",'Jan14'!J62,0)</f>
        <v>0</v>
      </c>
      <c r="K17" s="108">
        <f>IF(T$9="Y",'Jan14'!K62,I17*J17)</f>
        <v>0</v>
      </c>
      <c r="L17" s="108">
        <f>IF(T$9="Y",'Jan14'!L62,0)</f>
        <v>0</v>
      </c>
      <c r="M17" s="130" t="str">
        <f>IF(E17=" "," ",IF(T$9="Y",'Jan14'!M62,IF((H17+K17+L17)&gt;0,H17+K17+L17,"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IF(Employee!H$190=E$9,Employee!D$190+SUM(M17)+'Jan14'!V62,SUM(M17)+'Jan14'!V62)</f>
        <v>0</v>
      </c>
      <c r="W17" s="59">
        <f>IF(Employee!H$190=E$9,Employee!D$191+SUM(N17)+'Jan14'!W62,SUM(N17)+'Jan14'!W62)</f>
        <v>0</v>
      </c>
      <c r="X17" s="59">
        <f>IF(O17=" ",'Jan14'!X62,O17+'Jan14'!X62)</f>
        <v>0</v>
      </c>
      <c r="Y17" s="59">
        <f>IF(P17=" ",'Jan14'!Y62,P17+'Jan14'!Y62)</f>
        <v>0</v>
      </c>
      <c r="Z17" s="59">
        <f>IF(Q17=" ",'Jan14'!Z62,Q17+'Jan14'!Z62)</f>
        <v>0</v>
      </c>
      <c r="AA17" s="59">
        <f>IF(R17=" ",'Jan14'!AA62,R17+'Jan14'!AA62)</f>
        <v>0</v>
      </c>
      <c r="AB17" s="60"/>
      <c r="AC17" s="59">
        <f>IF(T17=" ",'Jan14'!AC62,T17+'Jan14'!AC62)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IF(T$9="Y",'Jan14'!H63,0)</f>
        <v>0</v>
      </c>
      <c r="I18" s="108">
        <f>IF(T$9="Y",'Jan14'!I63,0)</f>
        <v>0</v>
      </c>
      <c r="J18" s="108">
        <f>IF(T$9="Y",'Jan14'!J63,0)</f>
        <v>0</v>
      </c>
      <c r="K18" s="108">
        <f>IF(T$9="Y",'Jan14'!K63,I18*J18)</f>
        <v>0</v>
      </c>
      <c r="L18" s="108">
        <f>IF(T$9="Y",'Jan14'!L63,0)</f>
        <v>0</v>
      </c>
      <c r="M18" s="130" t="str">
        <f>IF(E18=" "," ",IF(T$9="Y",'Jan14'!M63,IF((H18+K18+L18)&gt;0,H18+K18+L18,"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IF(Employee!H$216=E$9,Employee!D$216+SUM(M18)+'Jan14'!V63,SUM(M18)+'Jan14'!V63)</f>
        <v>0</v>
      </c>
      <c r="W18" s="59">
        <f>IF(Employee!H$216=E$9,Employee!D$217+SUM(N18)+'Jan14'!W63,SUM(N18)+'Jan14'!W63)</f>
        <v>0</v>
      </c>
      <c r="X18" s="59">
        <f>IF(O18=" ",'Jan14'!X63,O18+'Jan14'!X63)</f>
        <v>0</v>
      </c>
      <c r="Y18" s="59">
        <f>IF(P18=" ",'Jan14'!Y63,P18+'Jan14'!Y63)</f>
        <v>0</v>
      </c>
      <c r="Z18" s="59">
        <f>IF(Q18=" ",'Jan14'!Z63,Q18+'Jan14'!Z63)</f>
        <v>0</v>
      </c>
      <c r="AA18" s="59">
        <f>IF(R18=" ",'Jan14'!AA63,R18+'Jan14'!AA63)</f>
        <v>0</v>
      </c>
      <c r="AB18" s="60"/>
      <c r="AC18" s="59">
        <f>IF(T18=" ",'Jan14'!AC63,T18+'Jan14'!AC63)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IF(T$9="Y",'Jan14'!H64,0)</f>
        <v>0</v>
      </c>
      <c r="I19" s="108">
        <f>IF(T$9="Y",'Jan14'!I64,0)</f>
        <v>0</v>
      </c>
      <c r="J19" s="108">
        <f>IF(T$9="Y",'Jan14'!J64,0)</f>
        <v>0</v>
      </c>
      <c r="K19" s="108">
        <f>IF(T$9="Y",'Jan14'!K64,I19*J19)</f>
        <v>0</v>
      </c>
      <c r="L19" s="108">
        <f>IF(T$9="Y",'Jan14'!L64,0)</f>
        <v>0</v>
      </c>
      <c r="M19" s="130" t="str">
        <f>IF(E19=" "," ",IF(T$9="Y",'Jan14'!M64,IF((H19+K19+L19)&gt;0,H19+K19+L19,"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IF(Employee!H$242=E$9,Employee!D$242+SUM(M19)+'Jan14'!V64,SUM(M19)+'Jan14'!V64)</f>
        <v>0</v>
      </c>
      <c r="W19" s="59">
        <f>IF(Employee!H$242=E$9,Employee!D$243+SUM(N19)+'Jan14'!W64,SUM(N19)+'Jan14'!W64)</f>
        <v>0</v>
      </c>
      <c r="X19" s="59">
        <f>IF(O19=" ",'Jan14'!X64,O19+'Jan14'!X64)</f>
        <v>0</v>
      </c>
      <c r="Y19" s="59">
        <f>IF(P19=" ",'Jan14'!Y64,P19+'Jan14'!Y64)</f>
        <v>0</v>
      </c>
      <c r="Z19" s="59">
        <f>IF(Q19=" ",'Jan14'!Z64,Q19+'Jan14'!Z64)</f>
        <v>0</v>
      </c>
      <c r="AA19" s="59">
        <f>IF(R19=" ",'Jan14'!AA64,R19+'Jan14'!AA64)</f>
        <v>0</v>
      </c>
      <c r="AB19" s="60"/>
      <c r="AC19" s="59">
        <f>IF(T19=" ",'Jan14'!AC64,T19+'Jan14'!AC64)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IF(T$9="Y",'Jan14'!H65,0)</f>
        <v>0</v>
      </c>
      <c r="I20" s="133">
        <f>IF(T$9="Y",'Jan14'!I65,0)</f>
        <v>0</v>
      </c>
      <c r="J20" s="133">
        <f>IF(T$9="Y",'Jan14'!J65,0)</f>
        <v>0</v>
      </c>
      <c r="K20" s="133">
        <f>IF(T$9="Y",'Jan14'!K65,I20*J20)</f>
        <v>0</v>
      </c>
      <c r="L20" s="133">
        <f>IF(T$9="Y",'Jan14'!L65,0)</f>
        <v>0</v>
      </c>
      <c r="M20" s="131" t="str">
        <f>IF(E20=" "," ",IF(T$9="Y",'Jan14'!M65,IF((H20+K20+L20)&gt;0,H20+K20+L20,"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IF(Employee!H$268=E$9,Employee!D$268+SUM(M20)+'Jan14'!V65,SUM(M20)+'Jan14'!V65)</f>
        <v>0</v>
      </c>
      <c r="W20" s="59">
        <f>IF(Employee!H$268=E$9,Employee!D$269+SUM(N20)+'Jan14'!W65,SUM(N20)+'Jan14'!W65)</f>
        <v>0</v>
      </c>
      <c r="X20" s="59">
        <f>IF(O20=" ",'Jan14'!X65,O20+'Jan14'!X65)</f>
        <v>0</v>
      </c>
      <c r="Y20" s="59">
        <f>IF(P20=" ",'Jan14'!Y65,P20+'Jan14'!Y65)</f>
        <v>0</v>
      </c>
      <c r="Z20" s="59">
        <f>IF(Q20=" ",'Jan14'!Z65,Q20+'Jan14'!Z65)</f>
        <v>0</v>
      </c>
      <c r="AA20" s="59">
        <f>IF(R20=" ",'Jan14'!AA65,R20+'Jan14'!AA65)</f>
        <v>0</v>
      </c>
      <c r="AB20" s="60"/>
      <c r="AC20" s="59">
        <f>IF(T20=" ",'Jan14'!AC65,T20+'Jan14'!AC65)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45</v>
      </c>
      <c r="F24" s="61"/>
      <c r="G24" s="61"/>
      <c r="H24" s="426" t="s">
        <v>28</v>
      </c>
      <c r="I24" s="423"/>
      <c r="J24" s="424"/>
      <c r="K24" s="238">
        <f>Admin!B310</f>
        <v>41678</v>
      </c>
      <c r="L24" s="239" t="s">
        <v>84</v>
      </c>
      <c r="M24" s="240">
        <f>Admin!B316</f>
        <v>41684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46</v>
      </c>
      <c r="F39" s="61"/>
      <c r="G39" s="61"/>
      <c r="H39" s="426" t="s">
        <v>28</v>
      </c>
      <c r="I39" s="423"/>
      <c r="J39" s="424"/>
      <c r="K39" s="238">
        <f>Admin!B317</f>
        <v>41685</v>
      </c>
      <c r="L39" s="239" t="s">
        <v>84</v>
      </c>
      <c r="M39" s="240">
        <f>Admin!B323</f>
        <v>41691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47</v>
      </c>
      <c r="F54" s="61"/>
      <c r="G54" s="61"/>
      <c r="H54" s="426" t="s">
        <v>28</v>
      </c>
      <c r="I54" s="460"/>
      <c r="J54" s="461"/>
      <c r="K54" s="238">
        <f>Admin!B324</f>
        <v>41692</v>
      </c>
      <c r="L54" s="239" t="s">
        <v>84</v>
      </c>
      <c r="M54" s="240">
        <f>Admin!B330</f>
        <v>41698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11</v>
      </c>
      <c r="F69" s="61"/>
      <c r="G69" s="61"/>
      <c r="H69" s="426" t="s">
        <v>28</v>
      </c>
      <c r="I69" s="423"/>
      <c r="J69" s="424"/>
      <c r="K69" s="238">
        <f>Admin!B308</f>
        <v>41676</v>
      </c>
      <c r="L69" s="239" t="s">
        <v>84</v>
      </c>
      <c r="M69" s="240">
        <f>Admin!B335</f>
        <v>41703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IF(T$69="Y",'Jan14'!H71,0)</f>
        <v>0</v>
      </c>
      <c r="I71" s="105">
        <f>IF(T$69="Y",'Jan14'!I71,0)</f>
        <v>0</v>
      </c>
      <c r="J71" s="105">
        <f>IF(T$69="Y",'Jan14'!J71,0)</f>
        <v>0</v>
      </c>
      <c r="K71" s="105">
        <f>IF(T$69="Y",'Jan14'!K71,I71*J71)</f>
        <v>0</v>
      </c>
      <c r="L71" s="150">
        <f>IF(T$69="Y",'Jan14'!L71,0)</f>
        <v>0</v>
      </c>
      <c r="M71" s="117" t="str">
        <f>IF(E71=" "," ",IF(T$69="Y",'Jan14'!M71,IF((H71+K71+L71)&gt;0,H71+K71+L71,"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IF(Employee!H$35=E$69,Employee!D$34+SUM(M71)+'Jan14'!V71,SUM(M71)+'Jan14'!V71)</f>
        <v>0</v>
      </c>
      <c r="W71" s="59">
        <f>IF(Employee!H$35=E$69,Employee!D$35+SUM(N71)+'Jan14'!W71,SUM(N71)+'Jan14'!W71)</f>
        <v>0</v>
      </c>
      <c r="X71" s="59">
        <f>IF(O71=" ",'Jan14'!X71,O71+'Jan14'!X71)</f>
        <v>0</v>
      </c>
      <c r="Y71" s="59">
        <f>IF(P71=" ",'Jan14'!Y71,P71+'Jan14'!Y71)</f>
        <v>0</v>
      </c>
      <c r="Z71" s="59">
        <f>IF(Q71=" ",'Jan14'!Z71,Q71+'Jan14'!Z71)</f>
        <v>0</v>
      </c>
      <c r="AA71" s="59">
        <f>IF(R71=" ",'Jan14'!AA71,R71+'Jan14'!AA71)</f>
        <v>0</v>
      </c>
      <c r="AB71" s="60"/>
      <c r="AC71" s="59">
        <f>IF(T71=" ",'Jan14'!AC71,T71+'Jan14'!AC71)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IF(T$69="Y",'Jan14'!H72,0)</f>
        <v>0</v>
      </c>
      <c r="I72" s="108">
        <f>IF(T$69="Y",'Jan14'!I72,0)</f>
        <v>0</v>
      </c>
      <c r="J72" s="108">
        <f>IF(T$69="Y",'Jan14'!J72,0)</f>
        <v>0</v>
      </c>
      <c r="K72" s="108">
        <f>IF(T$69="Y",'Jan14'!K72,I72*J72)</f>
        <v>0</v>
      </c>
      <c r="L72" s="151">
        <f>IF(T$69="Y",'Jan14'!L72,0)</f>
        <v>0</v>
      </c>
      <c r="M72" s="118" t="str">
        <f>IF(E72=" "," ",IF(T$69="Y",'Jan14'!M72,IF((H72+K72+L72)&gt;0,H72+K72+L72,"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IF(Employee!H$61=E$69,Employee!D$60+SUM(M72)+'Jan14'!V72,SUM(M72)+'Jan14'!V72)</f>
        <v>0</v>
      </c>
      <c r="W72" s="59">
        <f>IF(Employee!H$61=E$69,Employee!D$61+SUM(N72)+'Jan14'!W72,SUM(N72)+'Jan14'!W72)</f>
        <v>0</v>
      </c>
      <c r="X72" s="59">
        <f>IF(O72=" ",'Jan14'!X72,O72+'Jan14'!X72)</f>
        <v>0</v>
      </c>
      <c r="Y72" s="59">
        <f>IF(P72=" ",'Jan14'!Y72,P72+'Jan14'!Y72)</f>
        <v>0</v>
      </c>
      <c r="Z72" s="59">
        <f>IF(Q72=" ",'Jan14'!Z72,Q72+'Jan14'!Z72)</f>
        <v>0</v>
      </c>
      <c r="AA72" s="59">
        <f>IF(R72=" ",'Jan14'!AA72,R72+'Jan14'!AA72)</f>
        <v>0</v>
      </c>
      <c r="AB72" s="60"/>
      <c r="AC72" s="59">
        <f>IF(T72=" ",'Jan14'!AC72,T72+'Jan14'!AC72)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IF(T$69="Y",'Jan14'!H73,0)</f>
        <v>0</v>
      </c>
      <c r="I73" s="108">
        <f>IF(T$69="Y",'Jan14'!I73,0)</f>
        <v>0</v>
      </c>
      <c r="J73" s="108">
        <f>IF(T$69="Y",'Jan14'!J73,0)</f>
        <v>0</v>
      </c>
      <c r="K73" s="108">
        <f>IF(T$69="Y",'Jan14'!K73,I73*J73)</f>
        <v>0</v>
      </c>
      <c r="L73" s="151">
        <f>IF(T$69="Y",'Jan14'!L73,0)</f>
        <v>0</v>
      </c>
      <c r="M73" s="118" t="str">
        <f>IF(E73=" "," ",IF(T$69="Y",'Jan14'!M73,IF((H73+K73+L73)&gt;0,H73+K73+L73,"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IF(Employee!H$87=E$69,Employee!D$86+SUM(M73)+'Jan14'!V73,SUM(M73)+'Jan14'!V73)</f>
        <v>0</v>
      </c>
      <c r="W73" s="59">
        <f>IF(Employee!H$87=E$69,Employee!D$87+SUM(N73)+'Jan14'!W73,SUM(N73)+'Jan14'!W73)</f>
        <v>0</v>
      </c>
      <c r="X73" s="59">
        <f>IF(O73=" ",'Jan14'!X73,O73+'Jan14'!X73)</f>
        <v>0</v>
      </c>
      <c r="Y73" s="59">
        <f>IF(P73=" ",'Jan14'!Y73,P73+'Jan14'!Y73)</f>
        <v>0</v>
      </c>
      <c r="Z73" s="59">
        <f>IF(Q73=" ",'Jan14'!Z73,Q73+'Jan14'!Z73)</f>
        <v>0</v>
      </c>
      <c r="AA73" s="59">
        <f>IF(R73=" ",'Jan14'!AA73,R73+'Jan14'!AA73)</f>
        <v>0</v>
      </c>
      <c r="AB73" s="60"/>
      <c r="AC73" s="59">
        <f>IF(T73=" ",'Jan14'!AC73,T73+'Jan14'!AC73)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IF(T$69="Y",'Jan14'!H74,0)</f>
        <v>0</v>
      </c>
      <c r="I74" s="108">
        <f>IF(T$69="Y",'Jan14'!I74,0)</f>
        <v>0</v>
      </c>
      <c r="J74" s="108">
        <f>IF(T$69="Y",'Jan14'!J74,0)</f>
        <v>0</v>
      </c>
      <c r="K74" s="108">
        <f>IF(T$69="Y",'Jan14'!K74,I74*J74)</f>
        <v>0</v>
      </c>
      <c r="L74" s="151">
        <f>IF(T$69="Y",'Jan14'!L74,0)</f>
        <v>0</v>
      </c>
      <c r="M74" s="118" t="str">
        <f>IF(E74=" "," ",IF(T$69="Y",'Jan14'!M74,IF((H74+K74+L74)&gt;0,H74+K74+L74,"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IF(Employee!H$113=E$69,Employee!D$112+SUM(M74)+'Jan14'!V74,SUM(M74)+'Jan14'!V74)</f>
        <v>0</v>
      </c>
      <c r="W74" s="59">
        <f>IF(Employee!H$113=E$69,Employee!D$113+SUM(N74)+'Jan14'!W74,SUM(N74)+'Jan14'!W74)</f>
        <v>0</v>
      </c>
      <c r="X74" s="59">
        <f>IF(O74=" ",'Jan14'!X74,O74+'Jan14'!X74)</f>
        <v>0</v>
      </c>
      <c r="Y74" s="59">
        <f>IF(P74=" ",'Jan14'!Y74,P74+'Jan14'!Y74)</f>
        <v>0</v>
      </c>
      <c r="Z74" s="59">
        <f>IF(Q74=" ",'Jan14'!Z74,Q74+'Jan14'!Z74)</f>
        <v>0</v>
      </c>
      <c r="AA74" s="59">
        <f>IF(R74=" ",'Jan14'!AA74,R74+'Jan14'!AA74)</f>
        <v>0</v>
      </c>
      <c r="AB74" s="60"/>
      <c r="AC74" s="59">
        <f>IF(T74=" ",'Jan14'!AC74,T74+'Jan14'!AC74)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IF(T$69="Y",'Jan14'!H75,0)</f>
        <v>0</v>
      </c>
      <c r="I75" s="108">
        <f>IF(T$69="Y",'Jan14'!I75,0)</f>
        <v>0</v>
      </c>
      <c r="J75" s="108">
        <f>IF(T$69="Y",'Jan14'!J75,0)</f>
        <v>0</v>
      </c>
      <c r="K75" s="108">
        <f>IF(T$69="Y",'Jan14'!K75,I75*J75)</f>
        <v>0</v>
      </c>
      <c r="L75" s="151">
        <f>IF(T$69="Y",'Jan14'!L75,0)</f>
        <v>0</v>
      </c>
      <c r="M75" s="118" t="str">
        <f>IF(E75=" "," ",IF(T$69="Y",'Jan14'!M75,IF((H75+K75+L75)&gt;0,H75+K75+L75,"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IF(Employee!H$139=E$69,Employee!D$138+SUM(M75)+'Jan14'!V75,SUM(M75)+'Jan14'!V75)</f>
        <v>0</v>
      </c>
      <c r="W75" s="59">
        <f>IF(Employee!H$139=E$69,Employee!D$139+SUM(N75)+'Jan14'!W75,SUM(N75)+'Jan14'!W75)</f>
        <v>0</v>
      </c>
      <c r="X75" s="59">
        <f>IF(O75=" ",'Jan14'!X75,O75+'Jan14'!X75)</f>
        <v>0</v>
      </c>
      <c r="Y75" s="59">
        <f>IF(P75=" ",'Jan14'!Y75,P75+'Jan14'!Y75)</f>
        <v>0</v>
      </c>
      <c r="Z75" s="59">
        <f>IF(Q75=" ",'Jan14'!Z75,Q75+'Jan14'!Z75)</f>
        <v>0</v>
      </c>
      <c r="AA75" s="59">
        <f>IF(R75=" ",'Jan14'!AA75,R75+'Jan14'!AA75)</f>
        <v>0</v>
      </c>
      <c r="AB75" s="60"/>
      <c r="AC75" s="59">
        <f>IF(T75=" ",'Jan14'!AC75,T75+'Jan14'!AC75)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IF(T$69="Y",'Jan14'!H76,0)</f>
        <v>0</v>
      </c>
      <c r="I76" s="108">
        <f>IF(T$69="Y",'Jan14'!I76,0)</f>
        <v>0</v>
      </c>
      <c r="J76" s="108">
        <f>IF(T$69="Y",'Jan14'!J76,0)</f>
        <v>0</v>
      </c>
      <c r="K76" s="108">
        <f>IF(T$69="Y",'Jan14'!K76,I76*J76)</f>
        <v>0</v>
      </c>
      <c r="L76" s="151">
        <f>IF(T$69="Y",'Jan14'!L76,0)</f>
        <v>0</v>
      </c>
      <c r="M76" s="118" t="str">
        <f>IF(E76=" "," ",IF(T$69="Y",'Jan14'!M76,IF((H76+K76+L76)&gt;0,H76+K76+L76,"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IF(Employee!H$165=E$69,Employee!D$164+SUM(M76)+'Jan14'!V76,SUM(M76)+'Jan14'!V76)</f>
        <v>0</v>
      </c>
      <c r="W76" s="59">
        <f>IF(Employee!H$165=E$69,Employee!D$165+SUM(N76)+'Jan14'!W76,SUM(N76)+'Jan14'!W76)</f>
        <v>0</v>
      </c>
      <c r="X76" s="59">
        <f>IF(O76=" ",'Jan14'!X76,O76+'Jan14'!X76)</f>
        <v>0</v>
      </c>
      <c r="Y76" s="59">
        <f>IF(P76=" ",'Jan14'!Y76,P76+'Jan14'!Y76)</f>
        <v>0</v>
      </c>
      <c r="Z76" s="59">
        <f>IF(Q76=" ",'Jan14'!Z76,Q76+'Jan14'!Z76)</f>
        <v>0</v>
      </c>
      <c r="AA76" s="59">
        <f>IF(R76=" ",'Jan14'!AA76,R76+'Jan14'!AA76)</f>
        <v>0</v>
      </c>
      <c r="AB76" s="60"/>
      <c r="AC76" s="59">
        <f>IF(T76=" ",'Jan14'!AC76,T76+'Jan14'!AC76)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IF(T$69="Y",'Jan14'!H77,0)</f>
        <v>0</v>
      </c>
      <c r="I77" s="108">
        <f>IF(T$69="Y",'Jan14'!I77,0)</f>
        <v>0</v>
      </c>
      <c r="J77" s="108">
        <f>IF(T$69="Y",'Jan14'!J77,0)</f>
        <v>0</v>
      </c>
      <c r="K77" s="108">
        <f>IF(T$69="Y",'Jan14'!K77,I77*J77)</f>
        <v>0</v>
      </c>
      <c r="L77" s="151">
        <f>IF(T$69="Y",'Jan14'!L77,0)</f>
        <v>0</v>
      </c>
      <c r="M77" s="118" t="str">
        <f>IF(E77=" "," ",IF(T$69="Y",'Jan14'!M77,IF((H77+K77+L77)&gt;0,H77+K77+L77,"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IF(Employee!H$191=E$69,Employee!D$190+SUM(M77)+'Jan14'!V77,SUM(M77)+'Jan14'!V77)</f>
        <v>0</v>
      </c>
      <c r="W77" s="59">
        <f>IF(Employee!H$191=E$69,Employee!D$191+SUM(N77)+'Jan14'!W77,SUM(N77)+'Jan14'!W77)</f>
        <v>0</v>
      </c>
      <c r="X77" s="59">
        <f>IF(O77=" ",'Jan14'!X77,O77+'Jan14'!X77)</f>
        <v>0</v>
      </c>
      <c r="Y77" s="59">
        <f>IF(P77=" ",'Jan14'!Y77,P77+'Jan14'!Y77)</f>
        <v>0</v>
      </c>
      <c r="Z77" s="59">
        <f>IF(Q77=" ",'Jan14'!Z77,Q77+'Jan14'!Z77)</f>
        <v>0</v>
      </c>
      <c r="AA77" s="59">
        <f>IF(R77=" ",'Jan14'!AA77,R77+'Jan14'!AA77)</f>
        <v>0</v>
      </c>
      <c r="AB77" s="60"/>
      <c r="AC77" s="59">
        <f>IF(T77=" ",'Jan14'!AC77,T77+'Jan14'!AC77)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IF(T$69="Y",'Jan14'!H78,0)</f>
        <v>0</v>
      </c>
      <c r="I78" s="108">
        <f>IF(T$69="Y",'Jan14'!I78,0)</f>
        <v>0</v>
      </c>
      <c r="J78" s="108">
        <f>IF(T$69="Y",'Jan14'!J78,0)</f>
        <v>0</v>
      </c>
      <c r="K78" s="108">
        <f>IF(T$69="Y",'Jan14'!K78,I78*J78)</f>
        <v>0</v>
      </c>
      <c r="L78" s="151">
        <f>IF(T$69="Y",'Jan14'!L78,0)</f>
        <v>0</v>
      </c>
      <c r="M78" s="118" t="str">
        <f>IF(E78=" "," ",IF(T$69="Y",'Jan14'!M78,IF((H78+K78+L78)&gt;0,H78+K78+L78,"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IF(Employee!H$217=E$69,Employee!D$216+SUM(M78)+'Jan14'!V78,SUM(M78)+'Jan14'!V78)</f>
        <v>0</v>
      </c>
      <c r="W78" s="59">
        <f>IF(Employee!H$217=E$69,Employee!D$217+SUM(N78)+'Jan14'!W78,SUM(N78)+'Jan14'!W78)</f>
        <v>0</v>
      </c>
      <c r="X78" s="59">
        <f>IF(O78=" ",'Jan14'!X78,O78+'Jan14'!X78)</f>
        <v>0</v>
      </c>
      <c r="Y78" s="59">
        <f>IF(P78=" ",'Jan14'!Y78,P78+'Jan14'!Y78)</f>
        <v>0</v>
      </c>
      <c r="Z78" s="59">
        <f>IF(Q78=" ",'Jan14'!Z78,Q78+'Jan14'!Z78)</f>
        <v>0</v>
      </c>
      <c r="AA78" s="59">
        <f>IF(R78=" ",'Jan14'!AA78,R78+'Jan14'!AA78)</f>
        <v>0</v>
      </c>
      <c r="AB78" s="60"/>
      <c r="AC78" s="59">
        <f>IF(T78=" ",'Jan14'!AC78,T78+'Jan14'!AC78)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IF(T$69="Y",'Jan14'!H79,0)</f>
        <v>0</v>
      </c>
      <c r="I79" s="108">
        <f>IF(T$69="Y",'Jan14'!I79,0)</f>
        <v>0</v>
      </c>
      <c r="J79" s="108">
        <f>IF(T$69="Y",'Jan14'!J79,0)</f>
        <v>0</v>
      </c>
      <c r="K79" s="108">
        <f>IF(T$69="Y",'Jan14'!K79,I79*J79)</f>
        <v>0</v>
      </c>
      <c r="L79" s="151">
        <f>IF(T$69="Y",'Jan14'!L79,0)</f>
        <v>0</v>
      </c>
      <c r="M79" s="118" t="str">
        <f>IF(E79=" "," ",IF(T$69="Y",'Jan14'!M79,IF((H79+K79+L79)&gt;0,H79+K79+L79,"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IF(Employee!H$243=E$69,Employee!D$242+SUM(M79)+'Jan14'!V79,SUM(M79)+'Jan14'!V79)</f>
        <v>0</v>
      </c>
      <c r="W79" s="59">
        <f>IF(Employee!H$243=E$69,Employee!D$243+SUM(N79)+'Jan14'!W79,SUM(N79)+'Jan14'!W79)</f>
        <v>0</v>
      </c>
      <c r="X79" s="59">
        <f>IF(O79=" ",'Jan14'!X79,O79+'Jan14'!X79)</f>
        <v>0</v>
      </c>
      <c r="Y79" s="59">
        <f>IF(P79=" ",'Jan14'!Y79,P79+'Jan14'!Y79)</f>
        <v>0</v>
      </c>
      <c r="Z79" s="59">
        <f>IF(Q79=" ",'Jan14'!Z79,Q79+'Jan14'!Z79)</f>
        <v>0</v>
      </c>
      <c r="AA79" s="59">
        <f>IF(R79=" ",'Jan14'!AA79,R79+'Jan14'!AA79)</f>
        <v>0</v>
      </c>
      <c r="AB79" s="60"/>
      <c r="AC79" s="59">
        <f>IF(T79=" ",'Jan14'!AC79,T79+'Jan14'!AC79)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IF(T$69="Y",'Jan14'!H80,0)</f>
        <v>0</v>
      </c>
      <c r="I80" s="133">
        <f>IF(T$69="Y",'Jan14'!I80,0)</f>
        <v>0</v>
      </c>
      <c r="J80" s="133">
        <f>IF(T$69="Y",'Jan14'!J80,0)</f>
        <v>0</v>
      </c>
      <c r="K80" s="133">
        <f>IF(T$69="Y",'Jan14'!K80,I80*J80)</f>
        <v>0</v>
      </c>
      <c r="L80" s="152">
        <f>IF(T$69="Y",'Jan14'!L80,0)</f>
        <v>0</v>
      </c>
      <c r="M80" s="118" t="str">
        <f>IF(E80=" "," ",IF(T$69="Y",'Jan14'!M80,IF((H80+K80+L80)&gt;0,H80+K80+L80,"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IF(Employee!H$269=E$69,Employee!D$268+SUM(M80)+'Jan14'!V80,SUM(M80)+'Jan14'!V80)</f>
        <v>0</v>
      </c>
      <c r="W80" s="59">
        <f>IF(Employee!H$269=E$69,Employee!D$269+SUM(N80)+'Jan14'!W80,SUM(N80)+'Jan14'!W80)</f>
        <v>0</v>
      </c>
      <c r="X80" s="59">
        <f>IF(O80=" ",'Jan14'!X80,O80+'Jan14'!X80)</f>
        <v>0</v>
      </c>
      <c r="Y80" s="59">
        <f>IF(P80=" ",'Jan14'!Y80,P80+'Jan14'!Y80)</f>
        <v>0</v>
      </c>
      <c r="Z80" s="59">
        <f>IF(Q80=" ",'Jan14'!Z80,Q80+'Jan14'!Z80)</f>
        <v>0</v>
      </c>
      <c r="AA80" s="59">
        <f>IF(R80=" ",'Jan14'!AA80,R80+'Jan14'!AA80)</f>
        <v>0</v>
      </c>
      <c r="AB80" s="60"/>
      <c r="AC80" s="59">
        <f>IF(T80=" ",'Jan14'!AC80,T80+'Jan14'!AC80)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AD85+'Jan14'!AD90</f>
        <v>0</v>
      </c>
      <c r="AE90" s="190">
        <f>AE85+'Jan14'!AE90</f>
        <v>0</v>
      </c>
      <c r="AF90" s="190">
        <f>AF85+'Jan14'!AF90</f>
        <v>0</v>
      </c>
      <c r="AG90" s="190">
        <f>AG85+'Jan14'!AG90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AE87+'Jan14'!AE92</f>
        <v>0</v>
      </c>
      <c r="AF92" s="190">
        <f>AF87+'Jan14'!AF92</f>
        <v>0</v>
      </c>
      <c r="AG92" s="190">
        <f>AG87+'Jan14'!AG92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SUM(AD115:AG115)+SUM(AE117:AG117)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48</v>
      </c>
      <c r="F9" s="61"/>
      <c r="G9" s="61"/>
      <c r="H9" s="426" t="s">
        <v>28</v>
      </c>
      <c r="I9" s="423"/>
      <c r="J9" s="424"/>
      <c r="K9" s="238">
        <f>Admin!B331</f>
        <v>41699</v>
      </c>
      <c r="L9" s="239" t="s">
        <v>84</v>
      </c>
      <c r="M9" s="240">
        <f>Admin!B337</f>
        <v>41705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IF(T$9="Y",'Feb14'!H56,0)</f>
        <v>0</v>
      </c>
      <c r="I11" s="105">
        <f>IF(T$9="Y",'Feb14'!I56,0)</f>
        <v>0</v>
      </c>
      <c r="J11" s="105">
        <f>IF(T$9="Y",'Feb14'!J56,0)</f>
        <v>0</v>
      </c>
      <c r="K11" s="105">
        <f>IF(T$9="Y",'Feb14'!K56,I11*J11)</f>
        <v>0</v>
      </c>
      <c r="L11" s="150">
        <f>IF(T$9="Y",'Feb14'!L56,0)</f>
        <v>0</v>
      </c>
      <c r="M11" s="129" t="str">
        <f>IF(E11=" "," ",IF(T$9="Y",'Feb14'!M56,IF((H11+K11+L11)&gt;0,H11+K11+L11,"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IF(Employee!H$34=E$9,Employee!D$34+SUM(M11)+'Feb14'!V56,SUM(M11)+'Feb14'!V56)</f>
        <v>0</v>
      </c>
      <c r="W11" s="59">
        <f>IF(Employee!H$34=E$9,Employee!D$35+SUM(N11)+'Feb14'!W56,SUM(N11)+'Feb14'!W56)</f>
        <v>0</v>
      </c>
      <c r="X11" s="59">
        <f>IF(O11=" ",'Feb14'!X56,O11+'Feb14'!X56)</f>
        <v>0</v>
      </c>
      <c r="Y11" s="59">
        <f>IF(P11=" ",'Feb14'!Y56,P11+'Feb14'!Y56)</f>
        <v>0</v>
      </c>
      <c r="Z11" s="59">
        <f>IF(Q11=" ",'Feb14'!Z56,Q11+'Feb14'!Z56)</f>
        <v>0</v>
      </c>
      <c r="AA11" s="59">
        <f>IF(R11=" ",'Feb14'!AA56,R11+'Feb14'!AA56)</f>
        <v>0</v>
      </c>
      <c r="AB11" s="60"/>
      <c r="AC11" s="59">
        <f>IF(T11=" ",'Feb14'!AC56,T11+'Feb14'!AC56)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IF(T$9="Y",'Feb14'!H57,0)</f>
        <v>0</v>
      </c>
      <c r="I12" s="108">
        <f>IF(T$9="Y",'Feb14'!I57,0)</f>
        <v>0</v>
      </c>
      <c r="J12" s="108">
        <f>IF(T$9="Y",'Feb14'!J57,0)</f>
        <v>0</v>
      </c>
      <c r="K12" s="108">
        <f>IF(T$9="Y",'Feb14'!K57,I12*J12)</f>
        <v>0</v>
      </c>
      <c r="L12" s="151">
        <f>IF(T$9="Y",'Feb14'!L57,0)</f>
        <v>0</v>
      </c>
      <c r="M12" s="130" t="str">
        <f>IF(E12=" "," ",IF(T$9="Y",'Feb14'!M57,IF((H12+K12+L12)&gt;0,H12+K12+L12,"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IF(Employee!H$60=E$9,Employee!D$60+SUM(M12)+'Feb14'!V57,SUM(M12)+'Feb14'!V57)</f>
        <v>0</v>
      </c>
      <c r="W12" s="59">
        <f>IF(Employee!H$60=E$9,Employee!D$61+SUM(N12)+'Feb14'!W57,SUM(N12)+'Feb14'!W57)</f>
        <v>0</v>
      </c>
      <c r="X12" s="59">
        <f>IF(O12=" ",'Feb14'!X57,O12+'Feb14'!X57)</f>
        <v>0</v>
      </c>
      <c r="Y12" s="59">
        <f>IF(P12=" ",'Feb14'!Y57,P12+'Feb14'!Y57)</f>
        <v>0</v>
      </c>
      <c r="Z12" s="59">
        <f>IF(Q12=" ",'Feb14'!Z57,Q12+'Feb14'!Z57)</f>
        <v>0</v>
      </c>
      <c r="AA12" s="59">
        <f>IF(R12=" ",'Feb14'!AA57,R12+'Feb14'!AA57)</f>
        <v>0</v>
      </c>
      <c r="AB12" s="60"/>
      <c r="AC12" s="59">
        <f>IF(T12=" ",'Feb14'!AC57,T12+'Feb14'!AC57)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IF(T$9="Y",'Feb14'!H58,0)</f>
        <v>0</v>
      </c>
      <c r="I13" s="108">
        <f>IF(T$9="Y",'Feb14'!I58,0)</f>
        <v>0</v>
      </c>
      <c r="J13" s="108">
        <f>IF(T$9="Y",'Feb14'!J58,0)</f>
        <v>0</v>
      </c>
      <c r="K13" s="108">
        <f>IF(T$9="Y",'Feb14'!K58,I13*J13)</f>
        <v>0</v>
      </c>
      <c r="L13" s="151">
        <f>IF(T$9="Y",'Feb14'!L58,0)</f>
        <v>0</v>
      </c>
      <c r="M13" s="130" t="str">
        <f>IF(E13=" "," ",IF(T$9="Y",'Feb14'!M58,IF((H13+K13+L13)&gt;0,H13+K13+L13,"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IF(Employee!H$86=E$9,Employee!D$86+SUM(M13)+'Feb14'!V58,SUM(M13)+'Feb14'!V58)</f>
        <v>0</v>
      </c>
      <c r="W13" s="59">
        <f>IF(Employee!H$86=E$9,Employee!D$87+SUM(N13)+'Feb14'!W58,SUM(N13)+'Feb14'!W58)</f>
        <v>0</v>
      </c>
      <c r="X13" s="59">
        <f>IF(O13=" ",'Feb14'!X58,O13+'Feb14'!X58)</f>
        <v>0</v>
      </c>
      <c r="Y13" s="59">
        <f>IF(P13=" ",'Feb14'!Y58,P13+'Feb14'!Y58)</f>
        <v>0</v>
      </c>
      <c r="Z13" s="59">
        <f>IF(Q13=" ",'Feb14'!Z58,Q13+'Feb14'!Z58)</f>
        <v>0</v>
      </c>
      <c r="AA13" s="59">
        <f>IF(R13=" ",'Feb14'!AA58,R13+'Feb14'!AA58)</f>
        <v>0</v>
      </c>
      <c r="AB13" s="60"/>
      <c r="AC13" s="59">
        <f>IF(T13=" ",'Feb14'!AC58,T13+'Feb14'!AC58)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IF(T$9="Y",'Feb14'!H59,0)</f>
        <v>0</v>
      </c>
      <c r="I14" s="108">
        <f>IF(T$9="Y",'Feb14'!I59,0)</f>
        <v>0</v>
      </c>
      <c r="J14" s="108">
        <f>IF(T$9="Y",'Feb14'!J59,0)</f>
        <v>0</v>
      </c>
      <c r="K14" s="108">
        <f>IF(T$9="Y",'Feb14'!K59,I14*J14)</f>
        <v>0</v>
      </c>
      <c r="L14" s="151">
        <f>IF(T$9="Y",'Feb14'!L59,0)</f>
        <v>0</v>
      </c>
      <c r="M14" s="130" t="str">
        <f>IF(E14=" "," ",IF(T$9="Y",'Feb14'!M59,IF((H14+K14+L14)&gt;0,H14+K14+L14,"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IF(Employee!H$112=E$9,Employee!D$112+SUM(M14)+'Feb14'!V59,SUM(M14)+'Feb14'!V59)</f>
        <v>0</v>
      </c>
      <c r="W14" s="59">
        <f>IF(Employee!H$112=E$9,Employee!D$113+SUM(N14)+'Feb14'!W59,SUM(N14)+'Feb14'!W59)</f>
        <v>0</v>
      </c>
      <c r="X14" s="59">
        <f>IF(O14=" ",'Feb14'!X59,O14+'Feb14'!X59)</f>
        <v>0</v>
      </c>
      <c r="Y14" s="59">
        <f>IF(P14=" ",'Feb14'!Y59,P14+'Feb14'!Y59)</f>
        <v>0</v>
      </c>
      <c r="Z14" s="59">
        <f>IF(Q14=" ",'Feb14'!Z59,Q14+'Feb14'!Z59)</f>
        <v>0</v>
      </c>
      <c r="AA14" s="59">
        <f>IF(R14=" ",'Feb14'!AA59,R14+'Feb14'!AA59)</f>
        <v>0</v>
      </c>
      <c r="AB14" s="60"/>
      <c r="AC14" s="59">
        <f>IF(T14=" ",'Feb14'!AC59,T14+'Feb14'!AC59)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IF(T$9="Y",'Feb14'!H60,0)</f>
        <v>0</v>
      </c>
      <c r="I15" s="108">
        <f>IF(T$9="Y",'Feb14'!I60,0)</f>
        <v>0</v>
      </c>
      <c r="J15" s="108">
        <f>IF(T$9="Y",'Feb14'!J60,0)</f>
        <v>0</v>
      </c>
      <c r="K15" s="108">
        <f>IF(T$9="Y",'Feb14'!K60,I15*J15)</f>
        <v>0</v>
      </c>
      <c r="L15" s="151">
        <f>IF(T$9="Y",'Feb14'!L60,0)</f>
        <v>0</v>
      </c>
      <c r="M15" s="130" t="str">
        <f>IF(E15=" "," ",IF(T$9="Y",'Feb14'!M60,IF((H15+K15+L15)&gt;0,H15+K15+L15,"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IF(Employee!H$138=E$9,Employee!D$138+SUM(M15)+'Feb14'!V60,SUM(M15)+'Feb14'!V60)</f>
        <v>0</v>
      </c>
      <c r="W15" s="59">
        <f>IF(Employee!H$138=E$9,Employee!D$139+SUM(N15)+'Feb14'!W60,SUM(N15)+'Feb14'!W60)</f>
        <v>0</v>
      </c>
      <c r="X15" s="59">
        <f>IF(O15=" ",'Feb14'!X60,O15+'Feb14'!X60)</f>
        <v>0</v>
      </c>
      <c r="Y15" s="59">
        <f>IF(P15=" ",'Feb14'!Y60,P15+'Feb14'!Y60)</f>
        <v>0</v>
      </c>
      <c r="Z15" s="59">
        <f>IF(Q15=" ",'Feb14'!Z60,Q15+'Feb14'!Z60)</f>
        <v>0</v>
      </c>
      <c r="AA15" s="59">
        <f>IF(R15=" ",'Feb14'!AA60,R15+'Feb14'!AA60)</f>
        <v>0</v>
      </c>
      <c r="AB15" s="60"/>
      <c r="AC15" s="59">
        <f>IF(T15=" ",'Feb14'!AC60,T15+'Feb14'!AC60)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IF(T$9="Y",'Feb14'!H61,0)</f>
        <v>0</v>
      </c>
      <c r="I16" s="108">
        <f>IF(T$9="Y",'Feb14'!I61,0)</f>
        <v>0</v>
      </c>
      <c r="J16" s="108">
        <f>IF(T$9="Y",'Feb14'!J61,0)</f>
        <v>0</v>
      </c>
      <c r="K16" s="108">
        <f>IF(T$9="Y",'Feb14'!K61,I16*J16)</f>
        <v>0</v>
      </c>
      <c r="L16" s="151">
        <f>IF(T$9="Y",'Feb14'!L61,0)</f>
        <v>0</v>
      </c>
      <c r="M16" s="130" t="str">
        <f>IF(E16=" "," ",IF(T$9="Y",'Feb14'!M61,IF((H16+K16+L16)&gt;0,H16+K16+L16,"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IF(Employee!H$164=E$9,Employee!D$164+SUM(M16)+'Feb14'!V61,SUM(M16)+'Feb14'!V61)</f>
        <v>0</v>
      </c>
      <c r="W16" s="59">
        <f>IF(Employee!H$164=E$9,Employee!D$165+SUM(N16)+'Feb14'!W61,SUM(N16)+'Feb14'!W61)</f>
        <v>0</v>
      </c>
      <c r="X16" s="59">
        <f>IF(O16=" ",'Feb14'!X61,O16+'Feb14'!X61)</f>
        <v>0</v>
      </c>
      <c r="Y16" s="59">
        <f>IF(P16=" ",'Feb14'!Y61,P16+'Feb14'!Y61)</f>
        <v>0</v>
      </c>
      <c r="Z16" s="59">
        <f>IF(Q16=" ",'Feb14'!Z61,Q16+'Feb14'!Z61)</f>
        <v>0</v>
      </c>
      <c r="AA16" s="59">
        <f>IF(R16=" ",'Feb14'!AA61,R16+'Feb14'!AA61)</f>
        <v>0</v>
      </c>
      <c r="AB16" s="60"/>
      <c r="AC16" s="59">
        <f>IF(T16=" ",'Feb14'!AC61,T16+'Feb14'!AC61)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IF(T$9="Y",'Feb14'!H62,0)</f>
        <v>0</v>
      </c>
      <c r="I17" s="108">
        <f>IF(T$9="Y",'Feb14'!I62,0)</f>
        <v>0</v>
      </c>
      <c r="J17" s="108">
        <f>IF(T$9="Y",'Feb14'!J62,0)</f>
        <v>0</v>
      </c>
      <c r="K17" s="108">
        <f>IF(T$9="Y",'Feb14'!K62,I17*J17)</f>
        <v>0</v>
      </c>
      <c r="L17" s="151">
        <f>IF(T$9="Y",'Feb14'!L62,0)</f>
        <v>0</v>
      </c>
      <c r="M17" s="130" t="str">
        <f>IF(E17=" "," ",IF(T$9="Y",'Feb14'!M62,IF((H17+K17+L17)&gt;0,H17+K17+L17,"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IF(Employee!H$190=E$9,Employee!D$190+SUM(M17)+'Feb14'!V62,SUM(M17)+'Feb14'!V62)</f>
        <v>0</v>
      </c>
      <c r="W17" s="59">
        <f>IF(Employee!H$190=E$9,Employee!D$191+SUM(N17)+'Feb14'!W62,SUM(N17)+'Feb14'!W62)</f>
        <v>0</v>
      </c>
      <c r="X17" s="59">
        <f>IF(O17=" ",'Feb14'!X62,O17+'Feb14'!X62)</f>
        <v>0</v>
      </c>
      <c r="Y17" s="59">
        <f>IF(P17=" ",'Feb14'!Y62,P17+'Feb14'!Y62)</f>
        <v>0</v>
      </c>
      <c r="Z17" s="59">
        <f>IF(Q17=" ",'Feb14'!Z62,Q17+'Feb14'!Z62)</f>
        <v>0</v>
      </c>
      <c r="AA17" s="59">
        <f>IF(R17=" ",'Feb14'!AA62,R17+'Feb14'!AA62)</f>
        <v>0</v>
      </c>
      <c r="AB17" s="60"/>
      <c r="AC17" s="59">
        <f>IF(T17=" ",'Feb14'!AC62,T17+'Feb14'!AC62)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IF(T$9="Y",'Feb14'!H63,0)</f>
        <v>0</v>
      </c>
      <c r="I18" s="108">
        <f>IF(T$9="Y",'Feb14'!I63,0)</f>
        <v>0</v>
      </c>
      <c r="J18" s="108">
        <f>IF(T$9="Y",'Feb14'!J63,0)</f>
        <v>0</v>
      </c>
      <c r="K18" s="108">
        <f>IF(T$9="Y",'Feb14'!K63,I18*J18)</f>
        <v>0</v>
      </c>
      <c r="L18" s="151">
        <f>IF(T$9="Y",'Feb14'!L63,0)</f>
        <v>0</v>
      </c>
      <c r="M18" s="130" t="str">
        <f>IF(E18=" "," ",IF(T$9="Y",'Feb14'!M63,IF((H18+K18+L18)&gt;0,H18+K18+L18,"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IF(Employee!H$216=E$9,Employee!D$216+SUM(M18)+'Feb14'!V63,SUM(M18)+'Feb14'!V63)</f>
        <v>0</v>
      </c>
      <c r="W18" s="59">
        <f>IF(Employee!H$216=E$9,Employee!D$217+SUM(N18)+'Feb14'!W63,SUM(N18)+'Feb14'!W63)</f>
        <v>0</v>
      </c>
      <c r="X18" s="59">
        <f>IF(O18=" ",'Feb14'!X63,O18+'Feb14'!X63)</f>
        <v>0</v>
      </c>
      <c r="Y18" s="59">
        <f>IF(P18=" ",'Feb14'!Y63,P18+'Feb14'!Y63)</f>
        <v>0</v>
      </c>
      <c r="Z18" s="59">
        <f>IF(Q18=" ",'Feb14'!Z63,Q18+'Feb14'!Z63)</f>
        <v>0</v>
      </c>
      <c r="AA18" s="59">
        <f>IF(R18=" ",'Feb14'!AA63,R18+'Feb14'!AA63)</f>
        <v>0</v>
      </c>
      <c r="AB18" s="60"/>
      <c r="AC18" s="59">
        <f>IF(T18=" ",'Feb14'!AC63,T18+'Feb14'!AC63)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IF(T$9="Y",'Feb14'!H64,0)</f>
        <v>0</v>
      </c>
      <c r="I19" s="108">
        <f>IF(T$9="Y",'Feb14'!I64,0)</f>
        <v>0</v>
      </c>
      <c r="J19" s="108">
        <f>IF(T$9="Y",'Feb14'!J64,0)</f>
        <v>0</v>
      </c>
      <c r="K19" s="108">
        <f>IF(T$9="Y",'Feb14'!K64,I19*J19)</f>
        <v>0</v>
      </c>
      <c r="L19" s="151">
        <f>IF(T$9="Y",'Feb14'!L64,0)</f>
        <v>0</v>
      </c>
      <c r="M19" s="130" t="str">
        <f>IF(E19=" "," ",IF(T$9="Y",'Feb14'!M64,IF((H19+K19+L19)&gt;0,H19+K19+L19,"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IF(Employee!H$242=E$9,Employee!D$242+SUM(M19)+'Feb14'!V64,SUM(M19)+'Feb14'!V64)</f>
        <v>0</v>
      </c>
      <c r="W19" s="59">
        <f>IF(Employee!H$242=E$9,Employee!D$243+SUM(N19)+'Feb14'!W64,SUM(N19)+'Feb14'!W64)</f>
        <v>0</v>
      </c>
      <c r="X19" s="59">
        <f>IF(O19=" ",'Feb14'!X64,O19+'Feb14'!X64)</f>
        <v>0</v>
      </c>
      <c r="Y19" s="59">
        <f>IF(P19=" ",'Feb14'!Y64,P19+'Feb14'!Y64)</f>
        <v>0</v>
      </c>
      <c r="Z19" s="59">
        <f>IF(Q19=" ",'Feb14'!Z64,Q19+'Feb14'!Z64)</f>
        <v>0</v>
      </c>
      <c r="AA19" s="59">
        <f>IF(R19=" ",'Feb14'!AA64,R19+'Feb14'!AA64)</f>
        <v>0</v>
      </c>
      <c r="AB19" s="60"/>
      <c r="AC19" s="59">
        <f>IF(T19=" ",'Feb14'!AC64,T19+'Feb14'!AC64)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IF(T$9="Y",'Feb14'!H65,0)</f>
        <v>0</v>
      </c>
      <c r="I20" s="133">
        <f>IF(T$9="Y",'Feb14'!I65,0)</f>
        <v>0</v>
      </c>
      <c r="J20" s="133">
        <f>IF(T$9="Y",'Feb14'!J65,0)</f>
        <v>0</v>
      </c>
      <c r="K20" s="133">
        <f>IF(T$9="Y",'Feb14'!K65,I20*J20)</f>
        <v>0</v>
      </c>
      <c r="L20" s="152">
        <f>IF(T$9="Y",'Feb14'!L65,0)</f>
        <v>0</v>
      </c>
      <c r="M20" s="131" t="str">
        <f>IF(E20=" "," ",IF(T$9="Y",'Feb14'!M65,IF((H20+K20+L20)&gt;0,H20+K20+L20,"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IF(Employee!H$268=E$9,Employee!D$268+SUM(M20)+'Feb14'!V65,SUM(M20)+'Feb14'!V65)</f>
        <v>0</v>
      </c>
      <c r="W20" s="59">
        <f>IF(Employee!H$268=E$9,Employee!D$269+SUM(N20)+'Feb14'!W65,SUM(N20)+'Feb14'!W65)</f>
        <v>0</v>
      </c>
      <c r="X20" s="59">
        <f>IF(O20=" ",'Feb14'!X65,O20+'Feb14'!X65)</f>
        <v>0</v>
      </c>
      <c r="Y20" s="59">
        <f>IF(P20=" ",'Feb14'!Y65,P20+'Feb14'!Y65)</f>
        <v>0</v>
      </c>
      <c r="Z20" s="59">
        <f>IF(Q20=" ",'Feb14'!Z65,Q20+'Feb14'!Z65)</f>
        <v>0</v>
      </c>
      <c r="AA20" s="59">
        <f>IF(R20=" ",'Feb14'!AA65,R20+'Feb14'!AA65)</f>
        <v>0</v>
      </c>
      <c r="AB20" s="60"/>
      <c r="AC20" s="59">
        <f>IF(T20=" ",'Feb14'!AC65,T20+'Feb14'!AC65)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49</v>
      </c>
      <c r="F24" s="61"/>
      <c r="G24" s="61"/>
      <c r="H24" s="426" t="s">
        <v>28</v>
      </c>
      <c r="I24" s="423"/>
      <c r="J24" s="424"/>
      <c r="K24" s="238">
        <f>Admin!B338</f>
        <v>41706</v>
      </c>
      <c r="L24" s="239" t="s">
        <v>84</v>
      </c>
      <c r="M24" s="240">
        <f>Admin!B344</f>
        <v>41712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50</v>
      </c>
      <c r="F39" s="61"/>
      <c r="G39" s="61"/>
      <c r="H39" s="426" t="s">
        <v>28</v>
      </c>
      <c r="I39" s="423"/>
      <c r="J39" s="424"/>
      <c r="K39" s="238">
        <f>Admin!B345</f>
        <v>41713</v>
      </c>
      <c r="L39" s="239" t="s">
        <v>84</v>
      </c>
      <c r="M39" s="240">
        <f>Admin!B351</f>
        <v>41719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51</v>
      </c>
      <c r="F54" s="61"/>
      <c r="G54" s="61"/>
      <c r="H54" s="426" t="s">
        <v>28</v>
      </c>
      <c r="I54" s="460"/>
      <c r="J54" s="461"/>
      <c r="K54" s="238">
        <f>Admin!B352</f>
        <v>41720</v>
      </c>
      <c r="L54" s="239" t="s">
        <v>84</v>
      </c>
      <c r="M54" s="240">
        <f>Admin!B358</f>
        <v>41726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23</v>
      </c>
      <c r="C68" s="458"/>
      <c r="D68" s="458"/>
      <c r="E68" s="459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9</v>
      </c>
      <c r="C69" s="460"/>
      <c r="D69" s="461"/>
      <c r="E69" s="188">
        <v>52</v>
      </c>
      <c r="F69" s="61"/>
      <c r="G69" s="61"/>
      <c r="H69" s="426" t="s">
        <v>28</v>
      </c>
      <c r="I69" s="460"/>
      <c r="J69" s="461"/>
      <c r="K69" s="238">
        <f>Admin!B359</f>
        <v>41727</v>
      </c>
      <c r="L69" s="239" t="s">
        <v>84</v>
      </c>
      <c r="M69" s="240">
        <f>Admin!B365</f>
        <v>41733</v>
      </c>
      <c r="N69" s="27"/>
      <c r="O69" s="427" t="s">
        <v>71</v>
      </c>
      <c r="P69" s="462"/>
      <c r="Q69" s="462"/>
      <c r="R69" s="463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64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2" t="s">
        <v>23</v>
      </c>
      <c r="C83" s="458"/>
      <c r="D83" s="458"/>
      <c r="E83" s="459"/>
      <c r="F83" s="40"/>
      <c r="G83" s="40"/>
      <c r="H83" s="41"/>
      <c r="I83" s="41"/>
      <c r="J83" s="41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6" t="s">
        <v>9</v>
      </c>
      <c r="C84" s="460"/>
      <c r="D84" s="461"/>
      <c r="E84" s="188">
        <v>53</v>
      </c>
      <c r="F84" s="61"/>
      <c r="G84" s="61"/>
      <c r="H84" s="426" t="s">
        <v>28</v>
      </c>
      <c r="I84" s="460"/>
      <c r="J84" s="461"/>
      <c r="K84" s="238">
        <f>Admin!B366</f>
        <v>41734</v>
      </c>
      <c r="L84" s="239" t="s">
        <v>84</v>
      </c>
      <c r="M84" s="240">
        <f>Admin!B366</f>
        <v>41734</v>
      </c>
      <c r="N84" s="27"/>
      <c r="O84" s="427" t="s">
        <v>71</v>
      </c>
      <c r="P84" s="462"/>
      <c r="Q84" s="462"/>
      <c r="R84" s="463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465" t="s">
        <v>73</v>
      </c>
      <c r="C85" s="466"/>
      <c r="D85" s="466"/>
      <c r="E85" s="466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142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142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142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142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142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142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142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142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142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142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5" t="s">
        <v>7</v>
      </c>
      <c r="G96" s="464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3">
      <c r="A97" s="127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3">
      <c r="A98" s="39"/>
      <c r="B98" s="422" t="s">
        <v>24</v>
      </c>
      <c r="C98" s="423"/>
      <c r="D98" s="423"/>
      <c r="E98" s="424"/>
      <c r="F98" s="40"/>
      <c r="G98" s="40"/>
      <c r="H98" s="53"/>
      <c r="I98" s="53"/>
      <c r="J98" s="53"/>
      <c r="K98" s="56"/>
      <c r="L98" s="56"/>
      <c r="M98" s="53"/>
      <c r="N98" s="41"/>
      <c r="O98" s="414" t="s">
        <v>28</v>
      </c>
      <c r="P98" s="415"/>
      <c r="Q98" s="416"/>
      <c r="R98" s="417"/>
      <c r="S98" s="418"/>
      <c r="T98" s="418"/>
      <c r="U98" s="42"/>
      <c r="AH98" s="61"/>
    </row>
    <row r="99" spans="1:34" ht="18" customHeight="1" thickTop="1" thickBot="1" x14ac:dyDescent="0.3">
      <c r="A99" s="43"/>
      <c r="B99" s="426" t="s">
        <v>10</v>
      </c>
      <c r="C99" s="423"/>
      <c r="D99" s="424"/>
      <c r="E99" s="188">
        <v>12</v>
      </c>
      <c r="F99" s="61"/>
      <c r="G99" s="61"/>
      <c r="H99" s="426" t="s">
        <v>28</v>
      </c>
      <c r="I99" s="423"/>
      <c r="J99" s="424"/>
      <c r="K99" s="238">
        <f>Admin!B336</f>
        <v>41704</v>
      </c>
      <c r="L99" s="239" t="s">
        <v>84</v>
      </c>
      <c r="M99" s="240">
        <f>Admin!B366</f>
        <v>41734</v>
      </c>
      <c r="N99" s="27"/>
      <c r="O99" s="427" t="s">
        <v>72</v>
      </c>
      <c r="P99" s="428"/>
      <c r="Q99" s="428"/>
      <c r="R99" s="429"/>
      <c r="S99" s="44"/>
      <c r="T99" s="163"/>
      <c r="U99" s="46"/>
      <c r="AH99" s="61"/>
    </row>
    <row r="100" spans="1:34" ht="18" customHeight="1" thickTop="1" x14ac:dyDescent="0.25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5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142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IF(T$99="Y",'Feb14'!H71,0)</f>
        <v>0</v>
      </c>
      <c r="I101" s="105">
        <f>IF(T$99="Y",'Feb14'!I71,0)</f>
        <v>0</v>
      </c>
      <c r="J101" s="105">
        <f>IF(T$99="Y",'Feb14'!J71,0)</f>
        <v>0</v>
      </c>
      <c r="K101" s="105">
        <f>IF(T$99="Y",'Feb14'!K71,I101*J101)</f>
        <v>0</v>
      </c>
      <c r="L101" s="150">
        <f>IF(T$99="Y",'Feb14'!L71,0)</f>
        <v>0</v>
      </c>
      <c r="M101" s="117" t="str">
        <f>IF(E101=" "," ",IF(T$99="Y",'Feb14'!M71,IF((H101+K101+L101)&gt;0,H101+K101+L101,"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IF(Employee!H$35=E$99,Employee!D$34+SUM(M101)+'Feb14'!V71,SUM(M101)+'Feb14'!V71)</f>
        <v>0</v>
      </c>
      <c r="W101" s="59">
        <f>IF(Employee!H$35=E$99,Employee!D$35+SUM(N101)+'Feb14'!W71,SUM(N101)+'Feb14'!W71)</f>
        <v>0</v>
      </c>
      <c r="X101" s="59">
        <f>IF(O101=" ",'Feb14'!X71,O101+'Feb14'!X71)</f>
        <v>0</v>
      </c>
      <c r="Y101" s="59">
        <f>IF(P101=" ",'Feb14'!Y71,P101+'Feb14'!Y71)</f>
        <v>0</v>
      </c>
      <c r="Z101" s="59">
        <f>IF(Q101=" ",'Feb14'!Z71,Q101+'Feb14'!Z71)</f>
        <v>0</v>
      </c>
      <c r="AA101" s="59">
        <f>IF(R101=" ",'Feb14'!AA71,R101+'Feb14'!AA71)</f>
        <v>0</v>
      </c>
      <c r="AB101" s="60"/>
      <c r="AC101" s="59">
        <f>IF(T101=" ",'Feb14'!AC71,T101+'Feb14'!AC71)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5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142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IF(T$99="Y",'Feb14'!H72,0)</f>
        <v>0</v>
      </c>
      <c r="I102" s="108">
        <f>IF(T$99="Y",'Feb14'!I72,0)</f>
        <v>0</v>
      </c>
      <c r="J102" s="108">
        <f>IF(T$99="Y",'Feb14'!J72,0)</f>
        <v>0</v>
      </c>
      <c r="K102" s="108">
        <f>IF(T$99="Y",'Feb14'!K72,I102*J102)</f>
        <v>0</v>
      </c>
      <c r="L102" s="151">
        <f>IF(T$99="Y",'Feb14'!L72,0)</f>
        <v>0</v>
      </c>
      <c r="M102" s="118" t="str">
        <f>IF(E102=" "," ",IF(T$99="Y",'Feb14'!M72,IF((H102+K102+L102)&gt;0,H102+K102+L102,"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IF(Employee!H$61=E$99,Employee!D$60+SUM(M102)+'Feb14'!V72,SUM(M102)+'Feb14'!V72)</f>
        <v>0</v>
      </c>
      <c r="W102" s="59">
        <f>IF(Employee!H$61=E$99,Employee!D$61+SUM(N102)+'Feb14'!W72,SUM(N102)+'Feb14'!W72)</f>
        <v>0</v>
      </c>
      <c r="X102" s="59">
        <f>IF(O102=" ",'Feb14'!X72,O102+'Feb14'!X72)</f>
        <v>0</v>
      </c>
      <c r="Y102" s="59">
        <f>IF(P102=" ",'Feb14'!Y72,P102+'Feb14'!Y72)</f>
        <v>0</v>
      </c>
      <c r="Z102" s="59">
        <f>IF(Q102=" ",'Feb14'!Z72,Q102+'Feb14'!Z72)</f>
        <v>0</v>
      </c>
      <c r="AA102" s="59">
        <f>IF(R102=" ",'Feb14'!AA72,R102+'Feb14'!AA72)</f>
        <v>0</v>
      </c>
      <c r="AB102" s="60"/>
      <c r="AC102" s="59">
        <f>IF(T102=" ",'Feb14'!AC72,T102+'Feb14'!AC72)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5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142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IF(T$99="Y",'Feb14'!H73,0)</f>
        <v>0</v>
      </c>
      <c r="I103" s="108">
        <f>IF(T$99="Y",'Feb14'!I73,0)</f>
        <v>0</v>
      </c>
      <c r="J103" s="108">
        <f>IF(T$99="Y",'Feb14'!J73,0)</f>
        <v>0</v>
      </c>
      <c r="K103" s="108">
        <f>IF(T$99="Y",'Feb14'!K73,I103*J103)</f>
        <v>0</v>
      </c>
      <c r="L103" s="151">
        <f>IF(T$99="Y",'Feb14'!L73,0)</f>
        <v>0</v>
      </c>
      <c r="M103" s="118" t="str">
        <f>IF(E103=" "," ",IF(T$99="Y",'Feb14'!M73,IF((H103+K103+L103)&gt;0,H103+K103+L103,"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IF(Employee!H$87=E$99,Employee!D$86+SUM(M103)+'Feb14'!V73,SUM(M103)+'Feb14'!V73)</f>
        <v>0</v>
      </c>
      <c r="W103" s="59">
        <f>IF(Employee!H$87=E$99,Employee!D$87+SUM(N103)+'Feb14'!W73,SUM(N103)+'Feb14'!W73)</f>
        <v>0</v>
      </c>
      <c r="X103" s="59">
        <f>IF(O103=" ",'Feb14'!X73,O103+'Feb14'!X73)</f>
        <v>0</v>
      </c>
      <c r="Y103" s="59">
        <f>IF(P103=" ",'Feb14'!Y73,P103+'Feb14'!Y73)</f>
        <v>0</v>
      </c>
      <c r="Z103" s="59">
        <f>IF(Q103=" ",'Feb14'!Z73,Q103+'Feb14'!Z73)</f>
        <v>0</v>
      </c>
      <c r="AA103" s="59">
        <f>IF(R103=" ",'Feb14'!AA73,R103+'Feb14'!AA73)</f>
        <v>0</v>
      </c>
      <c r="AB103" s="60"/>
      <c r="AC103" s="59">
        <f>IF(T103=" ",'Feb14'!AC73,T103+'Feb14'!AC73)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5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142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IF(T$99="Y",'Feb14'!H74,0)</f>
        <v>0</v>
      </c>
      <c r="I104" s="108">
        <f>IF(T$99="Y",'Feb14'!I74,0)</f>
        <v>0</v>
      </c>
      <c r="J104" s="108">
        <f>IF(T$99="Y",'Feb14'!J74,0)</f>
        <v>0</v>
      </c>
      <c r="K104" s="108">
        <f>IF(T$99="Y",'Feb14'!K74,I104*J104)</f>
        <v>0</v>
      </c>
      <c r="L104" s="151">
        <f>IF(T$99="Y",'Feb14'!L74,0)</f>
        <v>0</v>
      </c>
      <c r="M104" s="118" t="str">
        <f>IF(E104=" "," ",IF(T$99="Y",'Feb14'!M74,IF((H104+K104+L104)&gt;0,H104+K104+L104,"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IF(Employee!H$113=E$99,Employee!D$112+SUM(M104)+'Feb14'!V74,SUM(M104)+'Feb14'!V74)</f>
        <v>0</v>
      </c>
      <c r="W104" s="59">
        <f>IF(Employee!H$113=E$99,Employee!D$113+SUM(N104)+'Feb14'!W74,SUM(N104)+'Feb14'!W74)</f>
        <v>0</v>
      </c>
      <c r="X104" s="59">
        <f>IF(O104=" ",'Feb14'!X74,O104+'Feb14'!X74)</f>
        <v>0</v>
      </c>
      <c r="Y104" s="59">
        <f>IF(P104=" ",'Feb14'!Y74,P104+'Feb14'!Y74)</f>
        <v>0</v>
      </c>
      <c r="Z104" s="59">
        <f>IF(Q104=" ",'Feb14'!Z74,Q104+'Feb14'!Z74)</f>
        <v>0</v>
      </c>
      <c r="AA104" s="59">
        <f>IF(R104=" ",'Feb14'!AA74,R104+'Feb14'!AA74)</f>
        <v>0</v>
      </c>
      <c r="AB104" s="60"/>
      <c r="AC104" s="59">
        <f>IF(T104=" ",'Feb14'!AC74,T104+'Feb14'!AC74)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5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142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IF(T$99="Y",'Feb14'!H75,0)</f>
        <v>0</v>
      </c>
      <c r="I105" s="108">
        <f>IF(T$99="Y",'Feb14'!I75,0)</f>
        <v>0</v>
      </c>
      <c r="J105" s="108">
        <f>IF(T$99="Y",'Feb14'!J75,0)</f>
        <v>0</v>
      </c>
      <c r="K105" s="108">
        <f>IF(T$99="Y",'Feb14'!K75,I105*J105)</f>
        <v>0</v>
      </c>
      <c r="L105" s="151">
        <f>IF(T$99="Y",'Feb14'!L75,0)</f>
        <v>0</v>
      </c>
      <c r="M105" s="118" t="str">
        <f>IF(E105=" "," ",IF(T$99="Y",'Feb14'!M75,IF((H105+K105+L105)&gt;0,H105+K105+L105,"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IF(Employee!H$139=E$99,Employee!D$138+SUM(M105)+'Feb14'!V75,SUM(M105)+'Feb14'!V75)</f>
        <v>0</v>
      </c>
      <c r="W105" s="59">
        <f>IF(Employee!H$139=E$99,Employee!D$139+SUM(N105)+'Feb14'!W75,SUM(N105)+'Feb14'!W75)</f>
        <v>0</v>
      </c>
      <c r="X105" s="59">
        <f>IF(O105=" ",'Feb14'!X75,O105+'Feb14'!X75)</f>
        <v>0</v>
      </c>
      <c r="Y105" s="59">
        <f>IF(P105=" ",'Feb14'!Y75,P105+'Feb14'!Y75)</f>
        <v>0</v>
      </c>
      <c r="Z105" s="59">
        <f>IF(Q105=" ",'Feb14'!Z75,Q105+'Feb14'!Z75)</f>
        <v>0</v>
      </c>
      <c r="AA105" s="59">
        <f>IF(R105=" ",'Feb14'!AA75,R105+'Feb14'!AA75)</f>
        <v>0</v>
      </c>
      <c r="AB105" s="60"/>
      <c r="AC105" s="59">
        <f>IF(T105=" ",'Feb14'!AC75,T105+'Feb14'!AC75)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5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142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IF(T$99="Y",'Feb14'!H76,0)</f>
        <v>0</v>
      </c>
      <c r="I106" s="108">
        <f>IF(T$99="Y",'Feb14'!I76,0)</f>
        <v>0</v>
      </c>
      <c r="J106" s="108">
        <f>IF(T$99="Y",'Feb14'!J76,0)</f>
        <v>0</v>
      </c>
      <c r="K106" s="108">
        <f>IF(T$99="Y",'Feb14'!K76,I106*J106)</f>
        <v>0</v>
      </c>
      <c r="L106" s="151">
        <f>IF(T$99="Y",'Feb14'!L76,0)</f>
        <v>0</v>
      </c>
      <c r="M106" s="118" t="str">
        <f>IF(E106=" "," ",IF(T$99="Y",'Feb14'!M76,IF((H106+K106+L106)&gt;0,H106+K106+L106,"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IF(Employee!H$165=E$99,Employee!D$164+SUM(M106)+'Feb14'!V76,SUM(M106)+'Feb14'!V76)</f>
        <v>0</v>
      </c>
      <c r="W106" s="59">
        <f>IF(Employee!H$165=E$99,Employee!D$165+SUM(N106)+'Feb14'!W76,SUM(N106)+'Feb14'!W76)</f>
        <v>0</v>
      </c>
      <c r="X106" s="59">
        <f>IF(O106=" ",'Feb14'!X76,O106+'Feb14'!X76)</f>
        <v>0</v>
      </c>
      <c r="Y106" s="59">
        <f>IF(P106=" ",'Feb14'!Y76,P106+'Feb14'!Y76)</f>
        <v>0</v>
      </c>
      <c r="Z106" s="59">
        <f>IF(Q106=" ",'Feb14'!Z76,Q106+'Feb14'!Z76)</f>
        <v>0</v>
      </c>
      <c r="AA106" s="59">
        <f>IF(R106=" ",'Feb14'!AA76,R106+'Feb14'!AA76)</f>
        <v>0</v>
      </c>
      <c r="AB106" s="60"/>
      <c r="AC106" s="59">
        <f>IF(T106=" ",'Feb14'!AC76,T106+'Feb14'!AC76)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5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142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IF(T$99="Y",'Feb14'!H77,0)</f>
        <v>0</v>
      </c>
      <c r="I107" s="108">
        <f>IF(T$99="Y",'Feb14'!I77,0)</f>
        <v>0</v>
      </c>
      <c r="J107" s="108">
        <f>IF(T$99="Y",'Feb14'!J77,0)</f>
        <v>0</v>
      </c>
      <c r="K107" s="108">
        <f>IF(T$99="Y",'Feb14'!K77,I107*J107)</f>
        <v>0</v>
      </c>
      <c r="L107" s="151">
        <f>IF(T$99="Y",'Feb14'!L77,0)</f>
        <v>0</v>
      </c>
      <c r="M107" s="118" t="str">
        <f>IF(E107=" "," ",IF(T$99="Y",'Feb14'!M77,IF((H107+K107+L107)&gt;0,H107+K107+L107,"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IF(Employee!H$191=E$99,Employee!D$190+SUM(M107)+'Feb14'!V77,SUM(M107)+'Feb14'!V77)</f>
        <v>0</v>
      </c>
      <c r="W107" s="59">
        <f>IF(Employee!H$191=E$99,Employee!D$191+SUM(N107)+'Feb14'!W77,SUM(N107)+'Feb14'!W77)</f>
        <v>0</v>
      </c>
      <c r="X107" s="59">
        <f>IF(O107=" ",'Feb14'!X77,O107+'Feb14'!X77)</f>
        <v>0</v>
      </c>
      <c r="Y107" s="59">
        <f>IF(P107=" ",'Feb14'!Y77,P107+'Feb14'!Y77)</f>
        <v>0</v>
      </c>
      <c r="Z107" s="59">
        <f>IF(Q107=" ",'Feb14'!Z77,Q107+'Feb14'!Z77)</f>
        <v>0</v>
      </c>
      <c r="AA107" s="59">
        <f>IF(R107=" ",'Feb14'!AA77,R107+'Feb14'!AA77)</f>
        <v>0</v>
      </c>
      <c r="AB107" s="60"/>
      <c r="AC107" s="59">
        <f>IF(T107=" ",'Feb14'!AC77,T107+'Feb14'!AC77)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5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142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IF(T$99="Y",'Feb14'!H78,0)</f>
        <v>0</v>
      </c>
      <c r="I108" s="108">
        <f>IF(T$99="Y",'Feb14'!I78,0)</f>
        <v>0</v>
      </c>
      <c r="J108" s="108">
        <f>IF(T$99="Y",'Feb14'!J78,0)</f>
        <v>0</v>
      </c>
      <c r="K108" s="108">
        <f>IF(T$99="Y",'Feb14'!K78,I108*J108)</f>
        <v>0</v>
      </c>
      <c r="L108" s="151">
        <f>IF(T$99="Y",'Feb14'!L78,0)</f>
        <v>0</v>
      </c>
      <c r="M108" s="118" t="str">
        <f>IF(E108=" "," ",IF(T$99="Y",'Feb14'!M78,IF((H108+K108+L108)&gt;0,H108+K108+L108,"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IF(Employee!H$217=E$99,Employee!D$216+SUM(M108)+'Feb14'!V78,SUM(M108)+'Feb14'!V78)</f>
        <v>0</v>
      </c>
      <c r="W108" s="59">
        <f>IF(Employee!H$217=E$99,Employee!D$217+SUM(N108)+'Feb14'!W78,SUM(N108)+'Feb14'!W78)</f>
        <v>0</v>
      </c>
      <c r="X108" s="59">
        <f>IF(O108=" ",'Feb14'!X78,O108+'Feb14'!X78)</f>
        <v>0</v>
      </c>
      <c r="Y108" s="59">
        <f>IF(P108=" ",'Feb14'!Y78,P108+'Feb14'!Y78)</f>
        <v>0</v>
      </c>
      <c r="Z108" s="59">
        <f>IF(Q108=" ",'Feb14'!Z78,Q108+'Feb14'!Z78)</f>
        <v>0</v>
      </c>
      <c r="AA108" s="59">
        <f>IF(R108=" ",'Feb14'!AA78,R108+'Feb14'!AA78)</f>
        <v>0</v>
      </c>
      <c r="AB108" s="60"/>
      <c r="AC108" s="59">
        <f>IF(T108=" ",'Feb14'!AC78,T108+'Feb14'!AC78)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5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142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IF(T$99="Y",'Feb14'!H79,0)</f>
        <v>0</v>
      </c>
      <c r="I109" s="108">
        <f>IF(T$99="Y",'Feb14'!I79,0)</f>
        <v>0</v>
      </c>
      <c r="J109" s="108">
        <f>IF(T$99="Y",'Feb14'!J79,0)</f>
        <v>0</v>
      </c>
      <c r="K109" s="108">
        <f>IF(T$99="Y",'Feb14'!K79,I109*J109)</f>
        <v>0</v>
      </c>
      <c r="L109" s="151">
        <f>IF(T$99="Y",'Feb14'!L79,0)</f>
        <v>0</v>
      </c>
      <c r="M109" s="118" t="str">
        <f>IF(E109=" "," ",IF(T$99="Y",'Feb14'!M79,IF((H109+K109+L109)&gt;0,H109+K109+L109,"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IF(Employee!H$243=E$99,Employee!D$242+SUM(M109)+'Feb14'!V79,SUM(M109)+'Feb14'!V79)</f>
        <v>0</v>
      </c>
      <c r="W109" s="59">
        <f>IF(Employee!H$243=E$99,Employee!D$243+SUM(N109)+'Feb14'!W79,SUM(N109)+'Feb14'!W79)</f>
        <v>0</v>
      </c>
      <c r="X109" s="59">
        <f>IF(O109=" ",'Feb14'!X79,O109+'Feb14'!X79)</f>
        <v>0</v>
      </c>
      <c r="Y109" s="59">
        <f>IF(P109=" ",'Feb14'!Y79,P109+'Feb14'!Y79)</f>
        <v>0</v>
      </c>
      <c r="Z109" s="59">
        <f>IF(Q109=" ",'Feb14'!Z79,Q109+'Feb14'!Z79)</f>
        <v>0</v>
      </c>
      <c r="AA109" s="59">
        <f>IF(R109=" ",'Feb14'!AA79,R109+'Feb14'!AA79)</f>
        <v>0</v>
      </c>
      <c r="AB109" s="60"/>
      <c r="AC109" s="59">
        <f>IF(T109=" ",'Feb14'!AC79,T109+'Feb14'!AC79)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3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142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IF(T$99="Y",'Feb14'!H80,0)</f>
        <v>0</v>
      </c>
      <c r="I110" s="133">
        <f>IF(T$99="Y",'Feb14'!I80,0)</f>
        <v>0</v>
      </c>
      <c r="J110" s="133">
        <f>IF(T$99="Y",'Feb14'!J80,0)</f>
        <v>0</v>
      </c>
      <c r="K110" s="133">
        <f>IF(T$99="Y",'Feb14'!K80,I110*J110)</f>
        <v>0</v>
      </c>
      <c r="L110" s="152">
        <f>IF(T$99="Y",'Feb14'!L80,0)</f>
        <v>0</v>
      </c>
      <c r="M110" s="118" t="str">
        <f>IF(E110=" "," ",IF(T$99="Y",'Feb14'!M80,IF((H110+K110+L110)&gt;0,H110+K110+L110,"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IF(Employee!H$269=E$99,Employee!D$268+SUM(M110)+'Feb14'!V80,SUM(M110)+'Feb14'!V80)</f>
        <v>0</v>
      </c>
      <c r="W110" s="59">
        <f>IF(Employee!H$269=E$99,Employee!D$269+SUM(N110)+'Feb14'!W80,SUM(N110)+'Feb14'!W80)</f>
        <v>0</v>
      </c>
      <c r="X110" s="59">
        <f>IF(O110=" ",'Feb14'!X80,O110+'Feb14'!X80)</f>
        <v>0</v>
      </c>
      <c r="Y110" s="59">
        <f>IF(P110=" ",'Feb14'!Y80,P110+'Feb14'!Y80)</f>
        <v>0</v>
      </c>
      <c r="Z110" s="59">
        <f>IF(Q110=" ",'Feb14'!Z80,Q110+'Feb14'!Z80)</f>
        <v>0</v>
      </c>
      <c r="AA110" s="59">
        <f>IF(R110=" ",'Feb14'!AA80,R110+'Feb14'!AA80)</f>
        <v>0</v>
      </c>
      <c r="AB110" s="60"/>
      <c r="AC110" s="59">
        <f>IF(T110=" ",'Feb14'!AC80,T110+'Feb14'!AC80)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3">
      <c r="A111" s="47"/>
      <c r="B111" s="149"/>
      <c r="C111" s="147"/>
      <c r="D111" s="147"/>
      <c r="E111" s="148"/>
      <c r="F111" s="425" t="s">
        <v>7</v>
      </c>
      <c r="G111" s="424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5">
      <c r="A112" s="61"/>
      <c r="B112" s="419"/>
      <c r="C112" s="419"/>
      <c r="D112" s="419"/>
      <c r="E112" s="419"/>
      <c r="F112" s="419"/>
      <c r="G112" s="419"/>
      <c r="H112" s="419"/>
      <c r="I112" s="419"/>
      <c r="J112" s="419"/>
      <c r="K112" s="419"/>
      <c r="L112" s="419"/>
      <c r="M112" s="419"/>
      <c r="N112" s="419"/>
      <c r="O112" s="419"/>
      <c r="P112" s="419"/>
      <c r="Q112" s="419"/>
      <c r="R112" s="419"/>
      <c r="S112" s="419"/>
      <c r="T112" s="419"/>
      <c r="U112" s="44"/>
    </row>
    <row r="113" spans="6:33" ht="12.75" customHeight="1" x14ac:dyDescent="0.25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3">
      <c r="F114" s="220" t="s">
        <v>80</v>
      </c>
      <c r="M114" s="420" t="s">
        <v>81</v>
      </c>
      <c r="N114" s="421"/>
      <c r="O114" s="421"/>
      <c r="P114" s="421"/>
      <c r="Q114" s="421"/>
      <c r="R114" s="421"/>
      <c r="T114" s="216"/>
    </row>
    <row r="115" spans="6:33" ht="12.75" customHeight="1" x14ac:dyDescent="0.25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5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5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5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5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5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AD115+'Feb14'!AD90</f>
        <v>0</v>
      </c>
      <c r="AE120" s="190">
        <f>AE115+'Feb14'!AE90</f>
        <v>0</v>
      </c>
      <c r="AF120" s="190">
        <f>AF115+'Feb14'!AF90</f>
        <v>0</v>
      </c>
      <c r="AG120" s="190">
        <f>AG115+'Feb14'!AG90</f>
        <v>0</v>
      </c>
    </row>
    <row r="121" spans="6:33" x14ac:dyDescent="0.25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5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AE117+'Feb14'!AE92</f>
        <v>0</v>
      </c>
      <c r="AF122" s="190">
        <f>AF117+'Feb14'!AF92</f>
        <v>0</v>
      </c>
      <c r="AG122" s="190">
        <f>AG117+'Feb14'!AG92</f>
        <v>0</v>
      </c>
    </row>
    <row r="123" spans="6:33" x14ac:dyDescent="0.25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8" thickBot="1" x14ac:dyDescent="0.3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5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F36:G36"/>
    <mergeCell ref="B37:T37"/>
    <mergeCell ref="B38:E38"/>
    <mergeCell ref="B39:D39"/>
    <mergeCell ref="H39:J39"/>
    <mergeCell ref="O39:R39"/>
    <mergeCell ref="O38:Q38"/>
    <mergeCell ref="R38:T38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workbookViewId="0">
      <selection activeCell="H4" sqref="H4"/>
    </sheetView>
  </sheetViews>
  <sheetFormatPr defaultColWidth="9.109375" defaultRowHeight="10.199999999999999" x14ac:dyDescent="0.2"/>
  <cols>
    <col min="1" max="1" width="2.6640625" style="299" customWidth="1"/>
    <col min="2" max="2" width="12.6640625" style="299" customWidth="1"/>
    <col min="3" max="4" width="10.6640625" style="299" customWidth="1"/>
    <col min="5" max="7" width="12.6640625" style="299" customWidth="1"/>
    <col min="8" max="9" width="10.6640625" style="299" customWidth="1"/>
    <col min="10" max="11" width="5.6640625" style="299" customWidth="1"/>
    <col min="12" max="12" width="10.6640625" style="299" customWidth="1"/>
    <col min="13" max="13" width="12.6640625" style="299" customWidth="1"/>
    <col min="14" max="14" width="2.6640625" style="299" customWidth="1"/>
    <col min="15" max="16384" width="9.109375" style="299"/>
  </cols>
  <sheetData>
    <row r="2" spans="1:17" ht="11.4" x14ac:dyDescent="0.2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6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Apr13</v>
      </c>
      <c r="I3" s="499" t="str">
        <f>IF(M3="ERROR","Enter W or M in cell F3"," ")</f>
        <v xml:space="preserve"> </v>
      </c>
      <c r="J3" s="499"/>
      <c r="K3" s="499"/>
      <c r="L3" s="499"/>
      <c r="M3" s="344" t="b">
        <f>IF(ISERROR(H3),"ERROR")</f>
        <v>0</v>
      </c>
    </row>
    <row r="4" spans="1:17" s="336" customFormat="1" ht="12.6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9" t="str">
        <f>IF(M3="ERROR","Enter 1 to 53 in cell F4"," ")</f>
        <v xml:space="preserve"> </v>
      </c>
      <c r="J4" s="499"/>
      <c r="K4" s="499"/>
      <c r="L4" s="499"/>
      <c r="M4" s="340"/>
    </row>
    <row r="5" spans="1:17" s="336" customFormat="1" ht="12.6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2">
      <c r="A6" s="497"/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</row>
    <row r="7" spans="1:17" ht="24.9" customHeight="1" x14ac:dyDescent="0.3">
      <c r="A7" s="331"/>
      <c r="B7" s="487" t="str">
        <f ca="1">IF(M14=" "," ",Employee!$D$5)</f>
        <v xml:space="preserve"> </v>
      </c>
      <c r="C7" s="487"/>
      <c r="D7" s="487"/>
      <c r="E7" s="487"/>
      <c r="F7" s="487"/>
      <c r="G7" s="488" t="str">
        <f ca="1">IF(G14=" "," ",INDIRECT("Employee!D" &amp; D10+3))</f>
        <v xml:space="preserve"> </v>
      </c>
      <c r="H7" s="489"/>
      <c r="I7" s="490" t="str">
        <f ca="1">IF(G14=" "," ",INDIRECT("Employee!D" &amp; D10+4))</f>
        <v xml:space="preserve"> </v>
      </c>
      <c r="J7" s="491"/>
      <c r="K7" s="491"/>
      <c r="L7" s="492" t="str">
        <f ca="1">INDIRECT($H$3 &amp; "!B" &amp; $H$4)</f>
        <v>WEEKLY PAYROLL</v>
      </c>
      <c r="M7" s="492"/>
      <c r="N7" s="330"/>
    </row>
    <row r="8" spans="1:17" ht="18" customHeight="1" x14ac:dyDescent="0.2">
      <c r="A8" s="308"/>
      <c r="B8" s="476" t="str">
        <f ca="1">IF(M14=" "," ",Employee!$D$6)</f>
        <v xml:space="preserve"> </v>
      </c>
      <c r="C8" s="476"/>
      <c r="D8" s="493"/>
      <c r="E8" s="494"/>
      <c r="F8" s="495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2">
      <c r="A9" s="308"/>
      <c r="B9" s="476" t="str">
        <f ca="1">IF(M14=" "," ",Employee!$D$7)</f>
        <v xml:space="preserve"> </v>
      </c>
      <c r="C9" s="476"/>
      <c r="D9" s="476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41376</v>
      </c>
      <c r="J9" s="477" t="s">
        <v>6</v>
      </c>
      <c r="K9" s="477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2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498"/>
      <c r="G10" s="498"/>
      <c r="H10" s="322" t="str">
        <f>"Tax "&amp;IF($F$3="W","Week","Month")</f>
        <v>Tax Week</v>
      </c>
      <c r="I10" s="321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2">
      <c r="A11" s="308"/>
      <c r="B11" s="473"/>
      <c r="C11" s="473"/>
      <c r="D11" s="473"/>
      <c r="E11" s="473"/>
      <c r="F11" s="473"/>
      <c r="G11" s="473"/>
      <c r="H11" s="473"/>
      <c r="I11" s="473"/>
      <c r="J11" s="473"/>
      <c r="K11" s="473"/>
      <c r="L11" s="473"/>
      <c r="M11" s="473"/>
      <c r="N11" s="305"/>
    </row>
    <row r="12" spans="1:17" ht="21" customHeight="1" x14ac:dyDescent="0.2">
      <c r="A12" s="308"/>
      <c r="B12" s="479" t="s">
        <v>128</v>
      </c>
      <c r="C12" s="480"/>
      <c r="D12" s="480"/>
      <c r="E12" s="480"/>
      <c r="F12" s="480"/>
      <c r="G12" s="481" t="s">
        <v>127</v>
      </c>
      <c r="H12" s="483" t="s">
        <v>126</v>
      </c>
      <c r="I12" s="483"/>
      <c r="J12" s="483"/>
      <c r="K12" s="483"/>
      <c r="L12" s="483"/>
      <c r="M12" s="496" t="s">
        <v>125</v>
      </c>
      <c r="N12" s="305"/>
    </row>
    <row r="13" spans="1:17" s="317" customFormat="1" ht="21" customHeight="1" x14ac:dyDescent="0.2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2"/>
      <c r="H13" s="335" t="s">
        <v>134</v>
      </c>
      <c r="I13" s="319" t="s">
        <v>118</v>
      </c>
      <c r="J13" s="486" t="s">
        <v>117</v>
      </c>
      <c r="K13" s="486"/>
      <c r="L13" s="318" t="s">
        <v>2</v>
      </c>
      <c r="M13" s="481"/>
      <c r="N13" s="305"/>
    </row>
    <row r="14" spans="1:17" s="332" customFormat="1" ht="21" customHeight="1" x14ac:dyDescent="0.2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69" t="str">
        <f ca="1">IF(M8=" "," ",INDIRECT($H$3 &amp; "!P" &amp; $H$4+2+C10))</f>
        <v xml:space="preserve"> </v>
      </c>
      <c r="K14" s="469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2">
      <c r="A15" s="308"/>
      <c r="B15" s="470" t="s">
        <v>116</v>
      </c>
      <c r="C15" s="470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2">
      <c r="A16" s="308"/>
      <c r="B16" s="312"/>
      <c r="C16" s="312"/>
      <c r="D16" s="311"/>
      <c r="E16" s="471" t="s">
        <v>115</v>
      </c>
      <c r="F16" s="472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69" t="str">
        <f ca="1">IF(M8=" "," ",INDIRECT($H$3 &amp; "!Y" &amp; $H$4+2+C10))</f>
        <v xml:space="preserve"> </v>
      </c>
      <c r="K16" s="469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2">
      <c r="A17" s="308"/>
      <c r="B17" s="307"/>
      <c r="C17" s="307"/>
      <c r="D17" s="307"/>
      <c r="E17" s="307"/>
      <c r="F17" s="307"/>
      <c r="G17" s="307"/>
      <c r="H17" s="307"/>
      <c r="I17" s="307"/>
      <c r="J17" s="473"/>
      <c r="K17" s="473"/>
      <c r="L17" s="307"/>
      <c r="M17" s="307"/>
      <c r="N17" s="305"/>
    </row>
    <row r="18" spans="1:17" ht="21" customHeight="1" x14ac:dyDescent="0.2">
      <c r="A18" s="308"/>
      <c r="B18" s="307"/>
      <c r="C18" s="307"/>
      <c r="D18" s="307"/>
      <c r="E18" s="307"/>
      <c r="F18" s="307"/>
      <c r="G18" s="307"/>
      <c r="H18" s="307"/>
      <c r="I18" s="307"/>
      <c r="J18" s="474" t="s">
        <v>114</v>
      </c>
      <c r="K18" s="475"/>
      <c r="L18" s="475"/>
      <c r="M18" s="306" t="str">
        <f ca="1">IF(M8=" "," ",INDIRECT($H$3 &amp; "!R" &amp; $H$4))</f>
        <v xml:space="preserve"> </v>
      </c>
      <c r="N18" s="305"/>
    </row>
    <row r="19" spans="1:17" ht="12" customHeight="1" x14ac:dyDescent="0.2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2">
      <c r="A20" s="497"/>
      <c r="B20" s="497"/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</row>
    <row r="21" spans="1:17" ht="24.9" customHeight="1" x14ac:dyDescent="0.3">
      <c r="A21" s="331"/>
      <c r="B21" s="487" t="str">
        <f ca="1">IF(M28=" "," ",Employee!$D$5)</f>
        <v xml:space="preserve"> </v>
      </c>
      <c r="C21" s="487"/>
      <c r="D21" s="487"/>
      <c r="E21" s="487"/>
      <c r="F21" s="487"/>
      <c r="G21" s="488" t="str">
        <f ca="1">IF(G28=" "," ",INDIRECT("Employee!D" &amp; D24+3))</f>
        <v xml:space="preserve"> </v>
      </c>
      <c r="H21" s="489"/>
      <c r="I21" s="490" t="str">
        <f ca="1">IF(G28=" "," ",INDIRECT("Employee!D" &amp; D24+4))</f>
        <v xml:space="preserve"> </v>
      </c>
      <c r="J21" s="491"/>
      <c r="K21" s="491"/>
      <c r="L21" s="492" t="s">
        <v>23</v>
      </c>
      <c r="M21" s="492"/>
      <c r="N21" s="330"/>
    </row>
    <row r="22" spans="1:17" ht="18" customHeight="1" x14ac:dyDescent="0.2">
      <c r="A22" s="308"/>
      <c r="B22" s="476" t="str">
        <f ca="1">IF(M28=" "," ",Employee!$D$6)</f>
        <v xml:space="preserve"> </v>
      </c>
      <c r="C22" s="476"/>
      <c r="D22" s="493"/>
      <c r="E22" s="494"/>
      <c r="F22" s="495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2">
      <c r="A23" s="308"/>
      <c r="B23" s="476" t="str">
        <f ca="1">IF(M28=" "," ",Employee!$D$7)</f>
        <v xml:space="preserve"> </v>
      </c>
      <c r="C23" s="476"/>
      <c r="D23" s="476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41376</v>
      </c>
      <c r="J23" s="477" t="s">
        <v>6</v>
      </c>
      <c r="K23" s="477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2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3"/>
      <c r="G24" s="473"/>
      <c r="H24" s="322" t="s">
        <v>130</v>
      </c>
      <c r="I24" s="321">
        <f ca="1">I10</f>
        <v>1</v>
      </c>
      <c r="J24" s="478" t="str">
        <f ca="1">IF(M22=" "," ",INDIRECT($H$3 &amp; "!D" &amp; $H$4+2+C24))</f>
        <v xml:space="preserve"> </v>
      </c>
      <c r="K24" s="478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2">
      <c r="A25" s="308"/>
      <c r="B25" s="473"/>
      <c r="C25" s="473"/>
      <c r="D25" s="473"/>
      <c r="E25" s="473"/>
      <c r="F25" s="473"/>
      <c r="G25" s="473"/>
      <c r="H25" s="473"/>
      <c r="I25" s="473"/>
      <c r="J25" s="473"/>
      <c r="K25" s="473"/>
      <c r="L25" s="473"/>
      <c r="M25" s="473"/>
      <c r="N25" s="305"/>
    </row>
    <row r="26" spans="1:17" ht="21" customHeight="1" x14ac:dyDescent="0.2">
      <c r="A26" s="308"/>
      <c r="B26" s="479" t="s">
        <v>128</v>
      </c>
      <c r="C26" s="480"/>
      <c r="D26" s="480"/>
      <c r="E26" s="480"/>
      <c r="F26" s="480"/>
      <c r="G26" s="481" t="s">
        <v>127</v>
      </c>
      <c r="H26" s="479" t="s">
        <v>126</v>
      </c>
      <c r="I26" s="483"/>
      <c r="J26" s="483"/>
      <c r="K26" s="483"/>
      <c r="L26" s="483"/>
      <c r="M26" s="484" t="s">
        <v>125</v>
      </c>
      <c r="N26" s="305"/>
    </row>
    <row r="27" spans="1:17" s="317" customFormat="1" ht="21" customHeight="1" x14ac:dyDescent="0.2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2"/>
      <c r="H27" s="319" t="s">
        <v>134</v>
      </c>
      <c r="I27" s="319" t="s">
        <v>118</v>
      </c>
      <c r="J27" s="486" t="s">
        <v>117</v>
      </c>
      <c r="K27" s="486"/>
      <c r="L27" s="318" t="s">
        <v>2</v>
      </c>
      <c r="M27" s="485"/>
      <c r="N27" s="305"/>
    </row>
    <row r="28" spans="1:17" s="309" customFormat="1" ht="21" customHeight="1" x14ac:dyDescent="0.2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69" t="str">
        <f ca="1">IF(M22=" "," ",INDIRECT($H$3 &amp; "!P" &amp; $H$4+2+C24))</f>
        <v xml:space="preserve"> </v>
      </c>
      <c r="K28" s="469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2">
      <c r="A29" s="308"/>
      <c r="B29" s="470" t="s">
        <v>116</v>
      </c>
      <c r="C29" s="470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2">
      <c r="A30" s="308"/>
      <c r="B30" s="312"/>
      <c r="C30" s="312"/>
      <c r="D30" s="311"/>
      <c r="E30" s="471" t="s">
        <v>115</v>
      </c>
      <c r="F30" s="472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69" t="str">
        <f ca="1">IF(M22=" "," ",INDIRECT($H$3 &amp; "!Y" &amp; $H$4+2+C24))</f>
        <v xml:space="preserve"> </v>
      </c>
      <c r="K30" s="469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2">
      <c r="A31" s="308"/>
      <c r="B31" s="307"/>
      <c r="C31" s="307"/>
      <c r="D31" s="307"/>
      <c r="E31" s="307"/>
      <c r="F31" s="307"/>
      <c r="G31" s="307"/>
      <c r="H31" s="307"/>
      <c r="I31" s="307"/>
      <c r="J31" s="473"/>
      <c r="K31" s="473"/>
      <c r="L31" s="307"/>
      <c r="M31" s="307"/>
      <c r="N31" s="305"/>
    </row>
    <row r="32" spans="1:17" ht="21" customHeight="1" x14ac:dyDescent="0.2">
      <c r="A32" s="308"/>
      <c r="B32" s="307"/>
      <c r="C32" s="307"/>
      <c r="D32" s="307"/>
      <c r="E32" s="307"/>
      <c r="F32" s="307"/>
      <c r="G32" s="307"/>
      <c r="H32" s="307"/>
      <c r="I32" s="307"/>
      <c r="J32" s="474" t="s">
        <v>114</v>
      </c>
      <c r="K32" s="475"/>
      <c r="L32" s="475"/>
      <c r="M32" s="306" t="str">
        <f ca="1">M18</f>
        <v xml:space="preserve"> </v>
      </c>
      <c r="N32" s="305"/>
    </row>
    <row r="33" spans="1:14" ht="12" customHeight="1" x14ac:dyDescent="0.2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7"/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</row>
    <row r="35" spans="1:14" ht="24.9" customHeight="1" x14ac:dyDescent="0.3">
      <c r="A35" s="331"/>
      <c r="B35" s="487" t="str">
        <f ca="1">IF(M42=" "," ",Employee!$D$5)</f>
        <v xml:space="preserve"> </v>
      </c>
      <c r="C35" s="487"/>
      <c r="D35" s="487"/>
      <c r="E35" s="487"/>
      <c r="F35" s="487"/>
      <c r="G35" s="488" t="str">
        <f ca="1">IF(G42=" "," ",INDIRECT("Employee!D" &amp; D38+3))</f>
        <v xml:space="preserve"> </v>
      </c>
      <c r="H35" s="489"/>
      <c r="I35" s="490" t="str">
        <f ca="1">IF(G42=" "," ",INDIRECT("Employee!D" &amp; D38+4))</f>
        <v xml:space="preserve"> </v>
      </c>
      <c r="J35" s="491"/>
      <c r="K35" s="491"/>
      <c r="L35" s="492" t="s">
        <v>23</v>
      </c>
      <c r="M35" s="492"/>
      <c r="N35" s="330"/>
    </row>
    <row r="36" spans="1:14" ht="18" customHeight="1" x14ac:dyDescent="0.2">
      <c r="A36" s="308"/>
      <c r="B36" s="476" t="str">
        <f ca="1">IF(M42=" "," ",Employee!$D$6)</f>
        <v xml:space="preserve"> </v>
      </c>
      <c r="C36" s="476"/>
      <c r="D36" s="493"/>
      <c r="E36" s="494"/>
      <c r="F36" s="495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2">
      <c r="A37" s="308"/>
      <c r="B37" s="476" t="str">
        <f ca="1">IF(M42=" "," ",Employee!$D$7)</f>
        <v xml:space="preserve"> </v>
      </c>
      <c r="C37" s="476"/>
      <c r="D37" s="476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41376</v>
      </c>
      <c r="J37" s="477" t="s">
        <v>6</v>
      </c>
      <c r="K37" s="477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2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3"/>
      <c r="G38" s="473"/>
      <c r="H38" s="322" t="s">
        <v>130</v>
      </c>
      <c r="I38" s="321">
        <f ca="1">I24</f>
        <v>1</v>
      </c>
      <c r="J38" s="478" t="str">
        <f ca="1">IF(M36=" "," ",INDIRECT($H$3 &amp; "!D" &amp; $H$4+2+C38))</f>
        <v xml:space="preserve"> </v>
      </c>
      <c r="K38" s="478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2">
      <c r="A39" s="308"/>
      <c r="B39" s="473"/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305"/>
    </row>
    <row r="40" spans="1:14" ht="21" customHeight="1" x14ac:dyDescent="0.2">
      <c r="A40" s="308"/>
      <c r="B40" s="479" t="s">
        <v>128</v>
      </c>
      <c r="C40" s="480"/>
      <c r="D40" s="480"/>
      <c r="E40" s="480"/>
      <c r="F40" s="480"/>
      <c r="G40" s="481" t="s">
        <v>127</v>
      </c>
      <c r="H40" s="479" t="s">
        <v>126</v>
      </c>
      <c r="I40" s="483"/>
      <c r="J40" s="483"/>
      <c r="K40" s="483"/>
      <c r="L40" s="483"/>
      <c r="M40" s="484" t="s">
        <v>125</v>
      </c>
      <c r="N40" s="305"/>
    </row>
    <row r="41" spans="1:14" s="317" customFormat="1" ht="21" customHeight="1" x14ac:dyDescent="0.2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2"/>
      <c r="H41" s="319" t="s">
        <v>134</v>
      </c>
      <c r="I41" s="319" t="s">
        <v>118</v>
      </c>
      <c r="J41" s="486" t="s">
        <v>117</v>
      </c>
      <c r="K41" s="486"/>
      <c r="L41" s="318" t="s">
        <v>2</v>
      </c>
      <c r="M41" s="485"/>
      <c r="N41" s="305"/>
    </row>
    <row r="42" spans="1:14" s="309" customFormat="1" ht="21" customHeight="1" x14ac:dyDescent="0.2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69" t="str">
        <f ca="1">IF(M36=" "," ",INDIRECT($H$3 &amp; "!P" &amp; $H$4+2+C38))</f>
        <v xml:space="preserve"> </v>
      </c>
      <c r="K42" s="469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2">
      <c r="A43" s="308"/>
      <c r="B43" s="470" t="s">
        <v>116</v>
      </c>
      <c r="C43" s="470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2">
      <c r="A44" s="308"/>
      <c r="B44" s="312"/>
      <c r="C44" s="312"/>
      <c r="D44" s="311"/>
      <c r="E44" s="471" t="s">
        <v>115</v>
      </c>
      <c r="F44" s="472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69" t="str">
        <f ca="1">IF(M36=" "," ",INDIRECT($H$3 &amp; "!Y" &amp; $H$4+2+C38))</f>
        <v xml:space="preserve"> </v>
      </c>
      <c r="K44" s="469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2">
      <c r="A45" s="308"/>
      <c r="B45" s="307"/>
      <c r="C45" s="307"/>
      <c r="D45" s="307"/>
      <c r="E45" s="307"/>
      <c r="F45" s="307"/>
      <c r="G45" s="307"/>
      <c r="H45" s="307"/>
      <c r="I45" s="307"/>
      <c r="J45" s="473"/>
      <c r="K45" s="473"/>
      <c r="L45" s="307"/>
      <c r="M45" s="307"/>
      <c r="N45" s="305"/>
    </row>
    <row r="46" spans="1:14" ht="21" customHeight="1" x14ac:dyDescent="0.2">
      <c r="A46" s="308"/>
      <c r="B46" s="307"/>
      <c r="C46" s="307"/>
      <c r="D46" s="307"/>
      <c r="E46" s="307"/>
      <c r="F46" s="307"/>
      <c r="G46" s="307"/>
      <c r="H46" s="307"/>
      <c r="I46" s="307"/>
      <c r="J46" s="474" t="s">
        <v>114</v>
      </c>
      <c r="K46" s="475"/>
      <c r="L46" s="475"/>
      <c r="M46" s="306" t="str">
        <f ca="1">M32</f>
        <v xml:space="preserve"> </v>
      </c>
      <c r="N46" s="305"/>
    </row>
    <row r="47" spans="1:14" ht="12" customHeight="1" x14ac:dyDescent="0.2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2">
      <c r="A48" s="497"/>
      <c r="B48" s="497"/>
      <c r="C48" s="497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</row>
    <row r="49" spans="1:14" ht="24.9" customHeight="1" x14ac:dyDescent="0.3">
      <c r="A49" s="331"/>
      <c r="B49" s="487" t="str">
        <f ca="1">IF(M56=" "," ",Employee!$D$5)</f>
        <v xml:space="preserve"> </v>
      </c>
      <c r="C49" s="487"/>
      <c r="D49" s="487"/>
      <c r="E49" s="487"/>
      <c r="F49" s="487"/>
      <c r="G49" s="488" t="str">
        <f ca="1">IF(G56=" "," ",INDIRECT("Employee!D" &amp; D52+3))</f>
        <v xml:space="preserve"> </v>
      </c>
      <c r="H49" s="489"/>
      <c r="I49" s="490" t="str">
        <f ca="1">IF(G56=" "," ",INDIRECT("Employee!D" &amp; D52+4))</f>
        <v xml:space="preserve"> </v>
      </c>
      <c r="J49" s="491"/>
      <c r="K49" s="491"/>
      <c r="L49" s="492" t="s">
        <v>23</v>
      </c>
      <c r="M49" s="492"/>
      <c r="N49" s="330"/>
    </row>
    <row r="50" spans="1:14" ht="18" customHeight="1" x14ac:dyDescent="0.2">
      <c r="A50" s="308"/>
      <c r="B50" s="476" t="str">
        <f ca="1">IF(M56=" "," ",Employee!$D$6)</f>
        <v xml:space="preserve"> </v>
      </c>
      <c r="C50" s="476"/>
      <c r="D50" s="493"/>
      <c r="E50" s="494"/>
      <c r="F50" s="495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2">
      <c r="A51" s="308"/>
      <c r="B51" s="476" t="str">
        <f ca="1">IF(M56=" "," ",Employee!$D$7)</f>
        <v xml:space="preserve"> </v>
      </c>
      <c r="C51" s="476"/>
      <c r="D51" s="476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41376</v>
      </c>
      <c r="J51" s="477" t="s">
        <v>6</v>
      </c>
      <c r="K51" s="477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2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3"/>
      <c r="G52" s="473"/>
      <c r="H52" s="322" t="s">
        <v>130</v>
      </c>
      <c r="I52" s="321">
        <f ca="1">I38</f>
        <v>1</v>
      </c>
      <c r="J52" s="478" t="str">
        <f ca="1">IF(M50=" "," ",INDIRECT($H$3 &amp; "!D" &amp; $H$4+2+C52))</f>
        <v xml:space="preserve"> </v>
      </c>
      <c r="K52" s="478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2">
      <c r="A53" s="308"/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305"/>
    </row>
    <row r="54" spans="1:14" ht="21" customHeight="1" x14ac:dyDescent="0.2">
      <c r="A54" s="308"/>
      <c r="B54" s="479" t="s">
        <v>128</v>
      </c>
      <c r="C54" s="480"/>
      <c r="D54" s="480"/>
      <c r="E54" s="480"/>
      <c r="F54" s="480"/>
      <c r="G54" s="481" t="s">
        <v>127</v>
      </c>
      <c r="H54" s="479" t="s">
        <v>126</v>
      </c>
      <c r="I54" s="483"/>
      <c r="J54" s="483"/>
      <c r="K54" s="483"/>
      <c r="L54" s="483"/>
      <c r="M54" s="484" t="s">
        <v>125</v>
      </c>
      <c r="N54" s="305"/>
    </row>
    <row r="55" spans="1:14" s="317" customFormat="1" ht="21" customHeight="1" x14ac:dyDescent="0.2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2"/>
      <c r="H55" s="319" t="s">
        <v>134</v>
      </c>
      <c r="I55" s="319" t="s">
        <v>118</v>
      </c>
      <c r="J55" s="486" t="s">
        <v>117</v>
      </c>
      <c r="K55" s="486"/>
      <c r="L55" s="318" t="s">
        <v>2</v>
      </c>
      <c r="M55" s="485"/>
      <c r="N55" s="305"/>
    </row>
    <row r="56" spans="1:14" s="309" customFormat="1" ht="21" customHeight="1" x14ac:dyDescent="0.2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69" t="str">
        <f ca="1">IF(M50=" "," ",INDIRECT($H$3 &amp; "!P" &amp; $H$4+2+C52))</f>
        <v xml:space="preserve"> </v>
      </c>
      <c r="K56" s="469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2">
      <c r="A57" s="308"/>
      <c r="B57" s="470" t="s">
        <v>116</v>
      </c>
      <c r="C57" s="470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2">
      <c r="A58" s="308"/>
      <c r="B58" s="312"/>
      <c r="C58" s="312"/>
      <c r="D58" s="311"/>
      <c r="E58" s="471" t="s">
        <v>115</v>
      </c>
      <c r="F58" s="472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69" t="str">
        <f ca="1">IF(M50=" "," ",INDIRECT($H$3 &amp; "!Y" &amp; $H$4+2+C52))</f>
        <v xml:space="preserve"> </v>
      </c>
      <c r="K58" s="469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2">
      <c r="A59" s="308"/>
      <c r="B59" s="307"/>
      <c r="C59" s="307"/>
      <c r="D59" s="307"/>
      <c r="E59" s="307"/>
      <c r="F59" s="307"/>
      <c r="G59" s="307"/>
      <c r="H59" s="307"/>
      <c r="I59" s="307"/>
      <c r="J59" s="473"/>
      <c r="K59" s="473"/>
      <c r="L59" s="307"/>
      <c r="M59" s="307"/>
      <c r="N59" s="305"/>
    </row>
    <row r="60" spans="1:14" ht="21" customHeight="1" x14ac:dyDescent="0.2">
      <c r="A60" s="308"/>
      <c r="B60" s="307"/>
      <c r="C60" s="307"/>
      <c r="D60" s="307"/>
      <c r="E60" s="307"/>
      <c r="F60" s="307"/>
      <c r="G60" s="307"/>
      <c r="H60" s="307"/>
      <c r="I60" s="307"/>
      <c r="J60" s="474" t="s">
        <v>114</v>
      </c>
      <c r="K60" s="475"/>
      <c r="L60" s="475"/>
      <c r="M60" s="306" t="str">
        <f ca="1">M46</f>
        <v xml:space="preserve"> </v>
      </c>
      <c r="N60" s="305"/>
    </row>
    <row r="61" spans="1:14" ht="12" customHeight="1" x14ac:dyDescent="0.2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7"/>
      <c r="B62" s="468"/>
      <c r="C62" s="468"/>
      <c r="D62" s="468"/>
      <c r="E62" s="468"/>
      <c r="F62" s="468"/>
      <c r="G62" s="468"/>
      <c r="H62" s="468"/>
      <c r="I62" s="468"/>
      <c r="J62" s="468"/>
      <c r="K62" s="468"/>
      <c r="L62" s="468"/>
      <c r="M62" s="468"/>
      <c r="N62" s="468"/>
    </row>
    <row r="63" spans="1:14" ht="24.9" customHeight="1" x14ac:dyDescent="0.3">
      <c r="A63" s="331"/>
      <c r="B63" s="487" t="str">
        <f ca="1">IF(M70=" "," ",Employee!$D$5)</f>
        <v xml:space="preserve"> </v>
      </c>
      <c r="C63" s="487"/>
      <c r="D63" s="487"/>
      <c r="E63" s="487"/>
      <c r="F63" s="487"/>
      <c r="G63" s="488" t="str">
        <f ca="1">IF(G70=" "," ",INDIRECT("Employee!D" &amp; D66+3))</f>
        <v xml:space="preserve"> </v>
      </c>
      <c r="H63" s="489"/>
      <c r="I63" s="490" t="str">
        <f ca="1">IF(G70=" "," ",INDIRECT("Employee!D" &amp; D66+4))</f>
        <v xml:space="preserve"> </v>
      </c>
      <c r="J63" s="491"/>
      <c r="K63" s="491"/>
      <c r="L63" s="492" t="s">
        <v>23</v>
      </c>
      <c r="M63" s="492"/>
      <c r="N63" s="330"/>
    </row>
    <row r="64" spans="1:14" ht="18" customHeight="1" x14ac:dyDescent="0.2">
      <c r="A64" s="308"/>
      <c r="B64" s="476" t="str">
        <f ca="1">IF(M70=" "," ",Employee!$D$6)</f>
        <v xml:space="preserve"> </v>
      </c>
      <c r="C64" s="476"/>
      <c r="D64" s="493"/>
      <c r="E64" s="494"/>
      <c r="F64" s="495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2">
      <c r="A65" s="308"/>
      <c r="B65" s="476" t="str">
        <f ca="1">IF(M70=" "," ",Employee!$D$7)</f>
        <v xml:space="preserve"> </v>
      </c>
      <c r="C65" s="476"/>
      <c r="D65" s="476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41376</v>
      </c>
      <c r="J65" s="477" t="s">
        <v>6</v>
      </c>
      <c r="K65" s="477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2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3"/>
      <c r="G66" s="473"/>
      <c r="H66" s="322" t="s">
        <v>130</v>
      </c>
      <c r="I66" s="321">
        <f ca="1">I52</f>
        <v>1</v>
      </c>
      <c r="J66" s="478" t="str">
        <f ca="1">IF(M64=" "," ",INDIRECT($H$3 &amp; "!D" &amp; $H$4+2+C66))</f>
        <v xml:space="preserve"> </v>
      </c>
      <c r="K66" s="478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2">
      <c r="A67" s="308"/>
      <c r="B67" s="473"/>
      <c r="C67" s="473"/>
      <c r="D67" s="473"/>
      <c r="E67" s="473"/>
      <c r="F67" s="473"/>
      <c r="G67" s="473"/>
      <c r="H67" s="473"/>
      <c r="I67" s="473"/>
      <c r="J67" s="473"/>
      <c r="K67" s="473"/>
      <c r="L67" s="473"/>
      <c r="M67" s="473"/>
      <c r="N67" s="305"/>
    </row>
    <row r="68" spans="1:14" ht="21" customHeight="1" x14ac:dyDescent="0.2">
      <c r="A68" s="308"/>
      <c r="B68" s="479" t="s">
        <v>128</v>
      </c>
      <c r="C68" s="480"/>
      <c r="D68" s="480"/>
      <c r="E68" s="480"/>
      <c r="F68" s="480"/>
      <c r="G68" s="481" t="s">
        <v>127</v>
      </c>
      <c r="H68" s="479" t="s">
        <v>126</v>
      </c>
      <c r="I68" s="483"/>
      <c r="J68" s="483"/>
      <c r="K68" s="483"/>
      <c r="L68" s="483"/>
      <c r="M68" s="484" t="s">
        <v>125</v>
      </c>
      <c r="N68" s="305"/>
    </row>
    <row r="69" spans="1:14" s="317" customFormat="1" ht="21" customHeight="1" x14ac:dyDescent="0.2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2"/>
      <c r="H69" s="319" t="s">
        <v>119</v>
      </c>
      <c r="I69" s="319" t="s">
        <v>118</v>
      </c>
      <c r="J69" s="486" t="s">
        <v>117</v>
      </c>
      <c r="K69" s="486"/>
      <c r="L69" s="318" t="s">
        <v>2</v>
      </c>
      <c r="M69" s="485"/>
      <c r="N69" s="305"/>
    </row>
    <row r="70" spans="1:14" s="309" customFormat="1" ht="21" customHeight="1" x14ac:dyDescent="0.2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69" t="str">
        <f ca="1">IF(M64=" "," ",INDIRECT($H$3 &amp; "!P" &amp; $H$4+2+C66))</f>
        <v xml:space="preserve"> </v>
      </c>
      <c r="K70" s="469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2">
      <c r="A71" s="308"/>
      <c r="B71" s="470" t="s">
        <v>116</v>
      </c>
      <c r="C71" s="470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2">
      <c r="A72" s="308"/>
      <c r="B72" s="312"/>
      <c r="C72" s="312"/>
      <c r="D72" s="311"/>
      <c r="E72" s="471" t="s">
        <v>115</v>
      </c>
      <c r="F72" s="472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69" t="str">
        <f ca="1">IF(M64=" "," ",INDIRECT($H$3 &amp; "!Y" &amp; $H$4+2+C66))</f>
        <v xml:space="preserve"> </v>
      </c>
      <c r="K72" s="469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2">
      <c r="A73" s="308"/>
      <c r="B73" s="307"/>
      <c r="C73" s="307"/>
      <c r="D73" s="307"/>
      <c r="E73" s="307"/>
      <c r="F73" s="307"/>
      <c r="G73" s="307"/>
      <c r="H73" s="307"/>
      <c r="I73" s="307"/>
      <c r="J73" s="473"/>
      <c r="K73" s="473"/>
      <c r="L73" s="307"/>
      <c r="M73" s="307"/>
      <c r="N73" s="305"/>
    </row>
    <row r="74" spans="1:14" ht="21" customHeight="1" x14ac:dyDescent="0.2">
      <c r="A74" s="308"/>
      <c r="B74" s="307"/>
      <c r="C74" s="307"/>
      <c r="D74" s="307"/>
      <c r="E74" s="307"/>
      <c r="F74" s="307"/>
      <c r="G74" s="307"/>
      <c r="H74" s="307"/>
      <c r="I74" s="307"/>
      <c r="J74" s="474" t="s">
        <v>114</v>
      </c>
      <c r="K74" s="475"/>
      <c r="L74" s="475"/>
      <c r="M74" s="306" t="str">
        <f ca="1">M60</f>
        <v xml:space="preserve"> </v>
      </c>
      <c r="N74" s="305"/>
    </row>
    <row r="75" spans="1:14" ht="12" customHeight="1" x14ac:dyDescent="0.2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7"/>
      <c r="B76" s="468"/>
      <c r="C76" s="468"/>
      <c r="D76" s="468"/>
      <c r="E76" s="468"/>
      <c r="F76" s="468"/>
      <c r="G76" s="468"/>
      <c r="H76" s="468"/>
      <c r="I76" s="468"/>
      <c r="J76" s="468"/>
      <c r="K76" s="468"/>
      <c r="L76" s="468"/>
      <c r="M76" s="468"/>
      <c r="N76" s="468"/>
    </row>
    <row r="77" spans="1:14" ht="24.9" customHeight="1" x14ac:dyDescent="0.3">
      <c r="A77" s="331"/>
      <c r="B77" s="487" t="str">
        <f ca="1">IF(M84=" "," ",Employee!$D$5)</f>
        <v xml:space="preserve"> </v>
      </c>
      <c r="C77" s="487"/>
      <c r="D77" s="487"/>
      <c r="E77" s="487"/>
      <c r="F77" s="487"/>
      <c r="G77" s="488" t="str">
        <f ca="1">IF(G84=" "," ",INDIRECT("Employee!D" &amp; D80+3))</f>
        <v xml:space="preserve"> </v>
      </c>
      <c r="H77" s="489"/>
      <c r="I77" s="490" t="str">
        <f ca="1">IF(G84=" "," ",INDIRECT("Employee!D" &amp; D80+4))</f>
        <v xml:space="preserve"> </v>
      </c>
      <c r="J77" s="491"/>
      <c r="K77" s="491"/>
      <c r="L77" s="492" t="s">
        <v>23</v>
      </c>
      <c r="M77" s="492"/>
      <c r="N77" s="330"/>
    </row>
    <row r="78" spans="1:14" ht="18" customHeight="1" x14ac:dyDescent="0.2">
      <c r="A78" s="308"/>
      <c r="B78" s="476" t="str">
        <f ca="1">IF(M84=" "," ",Employee!$D$6)</f>
        <v xml:space="preserve"> </v>
      </c>
      <c r="C78" s="476"/>
      <c r="D78" s="493"/>
      <c r="E78" s="494"/>
      <c r="F78" s="495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2">
      <c r="A79" s="308"/>
      <c r="B79" s="476" t="str">
        <f ca="1">IF(M84=" "," ",Employee!$D$7)</f>
        <v xml:space="preserve"> </v>
      </c>
      <c r="C79" s="476"/>
      <c r="D79" s="476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41376</v>
      </c>
      <c r="J79" s="477" t="s">
        <v>6</v>
      </c>
      <c r="K79" s="477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2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3"/>
      <c r="G80" s="473"/>
      <c r="H80" s="322" t="s">
        <v>130</v>
      </c>
      <c r="I80" s="321">
        <f ca="1">I66</f>
        <v>1</v>
      </c>
      <c r="J80" s="478" t="str">
        <f ca="1">IF(M78=" "," ",INDIRECT($H$3 &amp; "!D" &amp; $H$4+2+C80))</f>
        <v xml:space="preserve"> </v>
      </c>
      <c r="K80" s="478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2">
      <c r="A81" s="308"/>
      <c r="B81" s="473"/>
      <c r="C81" s="473"/>
      <c r="D81" s="473"/>
      <c r="E81" s="473"/>
      <c r="F81" s="473"/>
      <c r="G81" s="473"/>
      <c r="H81" s="473"/>
      <c r="I81" s="473"/>
      <c r="J81" s="473"/>
      <c r="K81" s="473"/>
      <c r="L81" s="473"/>
      <c r="M81" s="473"/>
      <c r="N81" s="305"/>
    </row>
    <row r="82" spans="1:14" ht="21" customHeight="1" x14ac:dyDescent="0.2">
      <c r="A82" s="308"/>
      <c r="B82" s="479" t="s">
        <v>128</v>
      </c>
      <c r="C82" s="480"/>
      <c r="D82" s="480"/>
      <c r="E82" s="480"/>
      <c r="F82" s="480"/>
      <c r="G82" s="481" t="s">
        <v>127</v>
      </c>
      <c r="H82" s="479" t="s">
        <v>126</v>
      </c>
      <c r="I82" s="483"/>
      <c r="J82" s="483"/>
      <c r="K82" s="483"/>
      <c r="L82" s="483"/>
      <c r="M82" s="484" t="s">
        <v>125</v>
      </c>
      <c r="N82" s="305"/>
    </row>
    <row r="83" spans="1:14" s="317" customFormat="1" ht="21" customHeight="1" x14ac:dyDescent="0.2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2"/>
      <c r="H83" s="319" t="s">
        <v>119</v>
      </c>
      <c r="I83" s="319" t="s">
        <v>118</v>
      </c>
      <c r="J83" s="486" t="s">
        <v>117</v>
      </c>
      <c r="K83" s="486"/>
      <c r="L83" s="318" t="s">
        <v>2</v>
      </c>
      <c r="M83" s="485"/>
      <c r="N83" s="305"/>
    </row>
    <row r="84" spans="1:14" s="309" customFormat="1" ht="21" customHeight="1" x14ac:dyDescent="0.2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69" t="str">
        <f ca="1">IF(M78=" "," ",INDIRECT($H$3 &amp; "!P" &amp; $H$4+2+C80))</f>
        <v xml:space="preserve"> </v>
      </c>
      <c r="K84" s="469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2">
      <c r="A85" s="308"/>
      <c r="B85" s="470" t="s">
        <v>116</v>
      </c>
      <c r="C85" s="470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2">
      <c r="A86" s="308"/>
      <c r="B86" s="312"/>
      <c r="C86" s="312"/>
      <c r="D86" s="311"/>
      <c r="E86" s="471" t="s">
        <v>115</v>
      </c>
      <c r="F86" s="472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69" t="str">
        <f ca="1">IF(M78=" "," ",INDIRECT($H$3 &amp; "!Y" &amp; $H$4+2+C80))</f>
        <v xml:space="preserve"> </v>
      </c>
      <c r="K86" s="469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2">
      <c r="A87" s="308"/>
      <c r="B87" s="307"/>
      <c r="C87" s="307"/>
      <c r="D87" s="307"/>
      <c r="E87" s="307"/>
      <c r="F87" s="307"/>
      <c r="G87" s="307"/>
      <c r="H87" s="307"/>
      <c r="I87" s="307"/>
      <c r="J87" s="473"/>
      <c r="K87" s="473"/>
      <c r="L87" s="307"/>
      <c r="M87" s="307"/>
      <c r="N87" s="305"/>
    </row>
    <row r="88" spans="1:14" ht="21" customHeight="1" x14ac:dyDescent="0.2">
      <c r="A88" s="308"/>
      <c r="B88" s="307"/>
      <c r="C88" s="307"/>
      <c r="D88" s="307"/>
      <c r="E88" s="307"/>
      <c r="F88" s="307"/>
      <c r="G88" s="307"/>
      <c r="H88" s="307"/>
      <c r="I88" s="307"/>
      <c r="J88" s="474" t="s">
        <v>114</v>
      </c>
      <c r="K88" s="475"/>
      <c r="L88" s="475"/>
      <c r="M88" s="306" t="str">
        <f ca="1">M74</f>
        <v xml:space="preserve"> </v>
      </c>
      <c r="N88" s="305"/>
    </row>
    <row r="89" spans="1:14" ht="12" customHeight="1" x14ac:dyDescent="0.2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7"/>
      <c r="B90" s="468"/>
      <c r="C90" s="468"/>
      <c r="D90" s="468"/>
      <c r="E90" s="468"/>
      <c r="F90" s="468"/>
      <c r="G90" s="468"/>
      <c r="H90" s="468"/>
      <c r="I90" s="468"/>
      <c r="J90" s="468"/>
      <c r="K90" s="468"/>
      <c r="L90" s="468"/>
      <c r="M90" s="468"/>
      <c r="N90" s="468"/>
    </row>
    <row r="91" spans="1:14" ht="24.9" customHeight="1" x14ac:dyDescent="0.3">
      <c r="A91" s="331"/>
      <c r="B91" s="487" t="str">
        <f ca="1">IF(M98=" "," ",Employee!$D$5)</f>
        <v xml:space="preserve"> </v>
      </c>
      <c r="C91" s="487"/>
      <c r="D91" s="487"/>
      <c r="E91" s="487"/>
      <c r="F91" s="487"/>
      <c r="G91" s="488" t="str">
        <f ca="1">IF(G98=" "," ",INDIRECT("Employee!D" &amp; D94+3))</f>
        <v xml:space="preserve"> </v>
      </c>
      <c r="H91" s="489"/>
      <c r="I91" s="490" t="str">
        <f ca="1">IF(G98=" "," ",INDIRECT("Employee!D" &amp; D94+4))</f>
        <v xml:space="preserve"> </v>
      </c>
      <c r="J91" s="491"/>
      <c r="K91" s="491"/>
      <c r="L91" s="492" t="s">
        <v>23</v>
      </c>
      <c r="M91" s="492"/>
      <c r="N91" s="330"/>
    </row>
    <row r="92" spans="1:14" ht="18" customHeight="1" x14ac:dyDescent="0.2">
      <c r="A92" s="308"/>
      <c r="B92" s="476" t="str">
        <f ca="1">IF(M98=" "," ",Employee!$D$6)</f>
        <v xml:space="preserve"> </v>
      </c>
      <c r="C92" s="476"/>
      <c r="D92" s="493"/>
      <c r="E92" s="494"/>
      <c r="F92" s="495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2">
      <c r="A93" s="308"/>
      <c r="B93" s="476" t="str">
        <f ca="1">IF(M98=" "," ",Employee!$D$7)</f>
        <v xml:space="preserve"> </v>
      </c>
      <c r="C93" s="476"/>
      <c r="D93" s="476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41376</v>
      </c>
      <c r="J93" s="477" t="s">
        <v>6</v>
      </c>
      <c r="K93" s="477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2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3"/>
      <c r="G94" s="473"/>
      <c r="H94" s="322" t="s">
        <v>130</v>
      </c>
      <c r="I94" s="321">
        <f ca="1">I80</f>
        <v>1</v>
      </c>
      <c r="J94" s="478" t="str">
        <f ca="1">IF(M92=" "," ",INDIRECT($H$3 &amp; "!D" &amp; $H$4+2+C94))</f>
        <v xml:space="preserve"> </v>
      </c>
      <c r="K94" s="478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2">
      <c r="A95" s="308"/>
      <c r="B95" s="473"/>
      <c r="C95" s="473"/>
      <c r="D95" s="473"/>
      <c r="E95" s="473"/>
      <c r="F95" s="473"/>
      <c r="G95" s="473"/>
      <c r="H95" s="473"/>
      <c r="I95" s="473"/>
      <c r="J95" s="473"/>
      <c r="K95" s="473"/>
      <c r="L95" s="473"/>
      <c r="M95" s="473"/>
      <c r="N95" s="305"/>
    </row>
    <row r="96" spans="1:14" ht="21" customHeight="1" x14ac:dyDescent="0.2">
      <c r="A96" s="308"/>
      <c r="B96" s="479" t="s">
        <v>128</v>
      </c>
      <c r="C96" s="480"/>
      <c r="D96" s="480"/>
      <c r="E96" s="480"/>
      <c r="F96" s="480"/>
      <c r="G96" s="481" t="s">
        <v>127</v>
      </c>
      <c r="H96" s="479" t="s">
        <v>126</v>
      </c>
      <c r="I96" s="483"/>
      <c r="J96" s="483"/>
      <c r="K96" s="483"/>
      <c r="L96" s="483"/>
      <c r="M96" s="484" t="s">
        <v>125</v>
      </c>
      <c r="N96" s="305"/>
    </row>
    <row r="97" spans="1:14" s="317" customFormat="1" ht="21" customHeight="1" x14ac:dyDescent="0.2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2"/>
      <c r="H97" s="319" t="s">
        <v>119</v>
      </c>
      <c r="I97" s="319" t="s">
        <v>118</v>
      </c>
      <c r="J97" s="486" t="s">
        <v>117</v>
      </c>
      <c r="K97" s="486"/>
      <c r="L97" s="318" t="s">
        <v>2</v>
      </c>
      <c r="M97" s="485"/>
      <c r="N97" s="305"/>
    </row>
    <row r="98" spans="1:14" s="309" customFormat="1" ht="21" customHeight="1" x14ac:dyDescent="0.2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69" t="str">
        <f ca="1">IF(M92=" "," ",INDIRECT($H$3 &amp; "!P" &amp; $H$4+2+C94))</f>
        <v xml:space="preserve"> </v>
      </c>
      <c r="K98" s="469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2">
      <c r="A99" s="308"/>
      <c r="B99" s="470" t="s">
        <v>116</v>
      </c>
      <c r="C99" s="470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2">
      <c r="A100" s="308"/>
      <c r="B100" s="312"/>
      <c r="C100" s="312"/>
      <c r="D100" s="311"/>
      <c r="E100" s="471" t="s">
        <v>115</v>
      </c>
      <c r="F100" s="472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69" t="str">
        <f ca="1">IF(M92=" "," ",INDIRECT($H$3 &amp; "!Y" &amp; $H$4+2+C94))</f>
        <v xml:space="preserve"> </v>
      </c>
      <c r="K100" s="469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2">
      <c r="A101" s="308"/>
      <c r="B101" s="307"/>
      <c r="C101" s="307"/>
      <c r="D101" s="307"/>
      <c r="E101" s="307"/>
      <c r="F101" s="307"/>
      <c r="G101" s="307"/>
      <c r="H101" s="307"/>
      <c r="I101" s="307"/>
      <c r="J101" s="473"/>
      <c r="K101" s="473"/>
      <c r="L101" s="307"/>
      <c r="M101" s="307"/>
      <c r="N101" s="305"/>
    </row>
    <row r="102" spans="1:14" ht="21" customHeight="1" x14ac:dyDescent="0.2">
      <c r="A102" s="308"/>
      <c r="B102" s="307"/>
      <c r="C102" s="307"/>
      <c r="D102" s="307"/>
      <c r="E102" s="307"/>
      <c r="F102" s="307"/>
      <c r="G102" s="307"/>
      <c r="H102" s="307"/>
      <c r="I102" s="307"/>
      <c r="J102" s="474" t="s">
        <v>114</v>
      </c>
      <c r="K102" s="475"/>
      <c r="L102" s="475"/>
      <c r="M102" s="306" t="str">
        <f ca="1">M88</f>
        <v xml:space="preserve"> </v>
      </c>
      <c r="N102" s="305"/>
    </row>
    <row r="103" spans="1:14" ht="12" customHeight="1" x14ac:dyDescent="0.2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7"/>
      <c r="B104" s="468"/>
      <c r="C104" s="468"/>
      <c r="D104" s="468"/>
      <c r="E104" s="468"/>
      <c r="F104" s="468"/>
      <c r="G104" s="468"/>
      <c r="H104" s="468"/>
      <c r="I104" s="468"/>
      <c r="J104" s="468"/>
      <c r="K104" s="468"/>
      <c r="L104" s="468"/>
      <c r="M104" s="468"/>
      <c r="N104" s="468"/>
    </row>
    <row r="105" spans="1:14" ht="24.9" customHeight="1" x14ac:dyDescent="0.3">
      <c r="A105" s="331"/>
      <c r="B105" s="487" t="str">
        <f ca="1">IF(M112=" "," ",Employee!$D$5)</f>
        <v xml:space="preserve"> </v>
      </c>
      <c r="C105" s="487"/>
      <c r="D105" s="487"/>
      <c r="E105" s="487"/>
      <c r="F105" s="487"/>
      <c r="G105" s="488" t="str">
        <f ca="1">IF(G112=" "," ",INDIRECT("Employee!D" &amp; D108+3))</f>
        <v xml:space="preserve"> </v>
      </c>
      <c r="H105" s="489"/>
      <c r="I105" s="490" t="str">
        <f ca="1">IF(G112=" "," ",INDIRECT("Employee!D" &amp; D108+4))</f>
        <v xml:space="preserve"> </v>
      </c>
      <c r="J105" s="491"/>
      <c r="K105" s="491"/>
      <c r="L105" s="492" t="s">
        <v>23</v>
      </c>
      <c r="M105" s="492"/>
      <c r="N105" s="330"/>
    </row>
    <row r="106" spans="1:14" ht="18" customHeight="1" x14ac:dyDescent="0.2">
      <c r="A106" s="308"/>
      <c r="B106" s="476" t="str">
        <f ca="1">IF(M112=" "," ",Employee!$D$6)</f>
        <v xml:space="preserve"> </v>
      </c>
      <c r="C106" s="476"/>
      <c r="D106" s="493"/>
      <c r="E106" s="494"/>
      <c r="F106" s="495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2">
      <c r="A107" s="308"/>
      <c r="B107" s="476" t="str">
        <f ca="1">IF(M112=" "," ",Employee!$D$7)</f>
        <v xml:space="preserve"> </v>
      </c>
      <c r="C107" s="476"/>
      <c r="D107" s="476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41376</v>
      </c>
      <c r="J107" s="477" t="s">
        <v>6</v>
      </c>
      <c r="K107" s="477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2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3"/>
      <c r="G108" s="473"/>
      <c r="H108" s="322" t="s">
        <v>130</v>
      </c>
      <c r="I108" s="321">
        <f ca="1">I94</f>
        <v>1</v>
      </c>
      <c r="J108" s="478" t="str">
        <f ca="1">IF(M106=" "," ",INDIRECT($H$3 &amp; "!D" &amp; $H$4+2+C108))</f>
        <v xml:space="preserve"> </v>
      </c>
      <c r="K108" s="478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2">
      <c r="A109" s="308"/>
      <c r="B109" s="473"/>
      <c r="C109" s="473"/>
      <c r="D109" s="473"/>
      <c r="E109" s="473"/>
      <c r="F109" s="473"/>
      <c r="G109" s="473"/>
      <c r="H109" s="473"/>
      <c r="I109" s="473"/>
      <c r="J109" s="473"/>
      <c r="K109" s="473"/>
      <c r="L109" s="473"/>
      <c r="M109" s="473"/>
      <c r="N109" s="305"/>
    </row>
    <row r="110" spans="1:14" ht="21" customHeight="1" x14ac:dyDescent="0.2">
      <c r="A110" s="308"/>
      <c r="B110" s="479" t="s">
        <v>128</v>
      </c>
      <c r="C110" s="480"/>
      <c r="D110" s="480"/>
      <c r="E110" s="480"/>
      <c r="F110" s="480"/>
      <c r="G110" s="481" t="s">
        <v>127</v>
      </c>
      <c r="H110" s="479" t="s">
        <v>126</v>
      </c>
      <c r="I110" s="483"/>
      <c r="J110" s="483"/>
      <c r="K110" s="483"/>
      <c r="L110" s="483"/>
      <c r="M110" s="484" t="s">
        <v>125</v>
      </c>
      <c r="N110" s="305"/>
    </row>
    <row r="111" spans="1:14" s="317" customFormat="1" ht="21" customHeight="1" x14ac:dyDescent="0.2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2"/>
      <c r="H111" s="319" t="s">
        <v>119</v>
      </c>
      <c r="I111" s="319" t="s">
        <v>118</v>
      </c>
      <c r="J111" s="486" t="s">
        <v>117</v>
      </c>
      <c r="K111" s="486"/>
      <c r="L111" s="318" t="s">
        <v>2</v>
      </c>
      <c r="M111" s="485"/>
      <c r="N111" s="305"/>
    </row>
    <row r="112" spans="1:14" s="309" customFormat="1" ht="21" customHeight="1" x14ac:dyDescent="0.2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69" t="str">
        <f ca="1">IF(M106=" "," ",INDIRECT($H$3 &amp; "!P" &amp; $H$4+2+C108))</f>
        <v xml:space="preserve"> </v>
      </c>
      <c r="K112" s="469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2">
      <c r="A113" s="308"/>
      <c r="B113" s="470" t="s">
        <v>116</v>
      </c>
      <c r="C113" s="470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2">
      <c r="A114" s="308"/>
      <c r="B114" s="312"/>
      <c r="C114" s="312"/>
      <c r="D114" s="311"/>
      <c r="E114" s="471" t="s">
        <v>115</v>
      </c>
      <c r="F114" s="472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69" t="str">
        <f ca="1">IF(M106=" "," ",INDIRECT($H$3 &amp; "!Y" &amp; $H$4+2+C108))</f>
        <v xml:space="preserve"> </v>
      </c>
      <c r="K114" s="469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2">
      <c r="A115" s="308"/>
      <c r="B115" s="307"/>
      <c r="C115" s="307"/>
      <c r="D115" s="307"/>
      <c r="E115" s="307"/>
      <c r="F115" s="307"/>
      <c r="G115" s="307"/>
      <c r="H115" s="307"/>
      <c r="I115" s="307"/>
      <c r="J115" s="473"/>
      <c r="K115" s="473"/>
      <c r="L115" s="307"/>
      <c r="M115" s="307"/>
      <c r="N115" s="305"/>
    </row>
    <row r="116" spans="1:14" ht="21" customHeight="1" x14ac:dyDescent="0.2">
      <c r="A116" s="308"/>
      <c r="B116" s="307"/>
      <c r="C116" s="307"/>
      <c r="D116" s="307"/>
      <c r="E116" s="307"/>
      <c r="F116" s="307"/>
      <c r="G116" s="307"/>
      <c r="H116" s="307"/>
      <c r="I116" s="307"/>
      <c r="J116" s="474" t="s">
        <v>114</v>
      </c>
      <c r="K116" s="475"/>
      <c r="L116" s="475"/>
      <c r="M116" s="306" t="str">
        <f ca="1">M102</f>
        <v xml:space="preserve"> </v>
      </c>
      <c r="N116" s="305"/>
    </row>
    <row r="117" spans="1:14" ht="12" customHeight="1" x14ac:dyDescent="0.2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7"/>
      <c r="B118" s="468"/>
      <c r="C118" s="468"/>
      <c r="D118" s="468"/>
      <c r="E118" s="468"/>
      <c r="F118" s="468"/>
      <c r="G118" s="468"/>
      <c r="H118" s="468"/>
      <c r="I118" s="468"/>
      <c r="J118" s="468"/>
      <c r="K118" s="468"/>
      <c r="L118" s="468"/>
      <c r="M118" s="468"/>
      <c r="N118" s="468"/>
    </row>
    <row r="119" spans="1:14" ht="24.9" customHeight="1" x14ac:dyDescent="0.3">
      <c r="A119" s="331"/>
      <c r="B119" s="487" t="str">
        <f ca="1">IF(M126=" "," ",Employee!$D$5)</f>
        <v xml:space="preserve"> </v>
      </c>
      <c r="C119" s="487"/>
      <c r="D119" s="487"/>
      <c r="E119" s="487"/>
      <c r="F119" s="487"/>
      <c r="G119" s="488" t="str">
        <f ca="1">IF(G126=" "," ",INDIRECT("Employee!D" &amp; D122+3))</f>
        <v xml:space="preserve"> </v>
      </c>
      <c r="H119" s="489"/>
      <c r="I119" s="490" t="str">
        <f ca="1">IF(G126=" "," ",INDIRECT("Employee!D" &amp; D122+4))</f>
        <v xml:space="preserve"> </v>
      </c>
      <c r="J119" s="491"/>
      <c r="K119" s="491"/>
      <c r="L119" s="492" t="s">
        <v>23</v>
      </c>
      <c r="M119" s="492"/>
      <c r="N119" s="330"/>
    </row>
    <row r="120" spans="1:14" ht="18" customHeight="1" x14ac:dyDescent="0.2">
      <c r="A120" s="308"/>
      <c r="B120" s="476" t="str">
        <f ca="1">IF(M126=" "," ",Employee!$D$6)</f>
        <v xml:space="preserve"> </v>
      </c>
      <c r="C120" s="476"/>
      <c r="D120" s="493"/>
      <c r="E120" s="494"/>
      <c r="F120" s="495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2">
      <c r="A121" s="308"/>
      <c r="B121" s="476" t="str">
        <f ca="1">IF(M126=" "," ",Employee!$D$7)</f>
        <v xml:space="preserve"> </v>
      </c>
      <c r="C121" s="476"/>
      <c r="D121" s="476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41376</v>
      </c>
      <c r="J121" s="477" t="s">
        <v>6</v>
      </c>
      <c r="K121" s="477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2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3"/>
      <c r="G122" s="473"/>
      <c r="H122" s="322" t="s">
        <v>130</v>
      </c>
      <c r="I122" s="321">
        <f ca="1">I108</f>
        <v>1</v>
      </c>
      <c r="J122" s="478" t="str">
        <f ca="1">IF(M120=" "," ",INDIRECT($H$3 &amp; "!D" &amp; $H$4+2+C122))</f>
        <v xml:space="preserve"> </v>
      </c>
      <c r="K122" s="478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2">
      <c r="A123" s="308"/>
      <c r="B123" s="473"/>
      <c r="C123" s="473"/>
      <c r="D123" s="473"/>
      <c r="E123" s="473"/>
      <c r="F123" s="473"/>
      <c r="G123" s="473"/>
      <c r="H123" s="473"/>
      <c r="I123" s="473"/>
      <c r="J123" s="473"/>
      <c r="K123" s="473"/>
      <c r="L123" s="473"/>
      <c r="M123" s="473"/>
      <c r="N123" s="305"/>
    </row>
    <row r="124" spans="1:14" ht="21" customHeight="1" x14ac:dyDescent="0.2">
      <c r="A124" s="308"/>
      <c r="B124" s="479" t="s">
        <v>128</v>
      </c>
      <c r="C124" s="480"/>
      <c r="D124" s="480"/>
      <c r="E124" s="480"/>
      <c r="F124" s="480"/>
      <c r="G124" s="481" t="s">
        <v>127</v>
      </c>
      <c r="H124" s="479" t="s">
        <v>126</v>
      </c>
      <c r="I124" s="483"/>
      <c r="J124" s="483"/>
      <c r="K124" s="483"/>
      <c r="L124" s="483"/>
      <c r="M124" s="484" t="s">
        <v>125</v>
      </c>
      <c r="N124" s="305"/>
    </row>
    <row r="125" spans="1:14" s="317" customFormat="1" ht="21" customHeight="1" x14ac:dyDescent="0.2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2"/>
      <c r="H125" s="319" t="s">
        <v>119</v>
      </c>
      <c r="I125" s="319" t="s">
        <v>118</v>
      </c>
      <c r="J125" s="486" t="s">
        <v>117</v>
      </c>
      <c r="K125" s="486"/>
      <c r="L125" s="318" t="s">
        <v>2</v>
      </c>
      <c r="M125" s="485"/>
      <c r="N125" s="305"/>
    </row>
    <row r="126" spans="1:14" s="309" customFormat="1" ht="21" customHeight="1" x14ac:dyDescent="0.2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69" t="str">
        <f ca="1">IF(M120=" "," ",INDIRECT($H$3 &amp; "!P" &amp; $H$4+2+C122))</f>
        <v xml:space="preserve"> </v>
      </c>
      <c r="K126" s="469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2">
      <c r="A127" s="308"/>
      <c r="B127" s="470" t="s">
        <v>116</v>
      </c>
      <c r="C127" s="470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2">
      <c r="A128" s="308"/>
      <c r="B128" s="312"/>
      <c r="C128" s="312"/>
      <c r="D128" s="311"/>
      <c r="E128" s="471" t="s">
        <v>115</v>
      </c>
      <c r="F128" s="472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69" t="str">
        <f ca="1">IF(M120=" "," ",INDIRECT($H$3 &amp; "!Y" &amp; $H$4+2+C122))</f>
        <v xml:space="preserve"> </v>
      </c>
      <c r="K128" s="469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2">
      <c r="A129" s="308"/>
      <c r="B129" s="307"/>
      <c r="C129" s="307"/>
      <c r="D129" s="307"/>
      <c r="E129" s="307"/>
      <c r="F129" s="307"/>
      <c r="G129" s="307"/>
      <c r="H129" s="307"/>
      <c r="I129" s="307"/>
      <c r="J129" s="473"/>
      <c r="K129" s="473"/>
      <c r="L129" s="307"/>
      <c r="M129" s="307"/>
      <c r="N129" s="305"/>
    </row>
    <row r="130" spans="1:14" ht="21" customHeight="1" x14ac:dyDescent="0.2">
      <c r="A130" s="308"/>
      <c r="B130" s="307"/>
      <c r="C130" s="307"/>
      <c r="D130" s="307"/>
      <c r="E130" s="307"/>
      <c r="F130" s="307"/>
      <c r="G130" s="307"/>
      <c r="H130" s="307"/>
      <c r="I130" s="307"/>
      <c r="J130" s="474" t="s">
        <v>114</v>
      </c>
      <c r="K130" s="475"/>
      <c r="L130" s="475"/>
      <c r="M130" s="306" t="str">
        <f ca="1">M116</f>
        <v xml:space="preserve"> </v>
      </c>
      <c r="N130" s="305"/>
    </row>
    <row r="131" spans="1:14" ht="12" customHeight="1" x14ac:dyDescent="0.2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7"/>
      <c r="B132" s="468"/>
      <c r="C132" s="468"/>
      <c r="D132" s="468"/>
      <c r="E132" s="468"/>
      <c r="F132" s="468"/>
      <c r="G132" s="468"/>
      <c r="H132" s="468"/>
      <c r="I132" s="468"/>
      <c r="J132" s="468"/>
      <c r="K132" s="468"/>
      <c r="L132" s="468"/>
      <c r="M132" s="468"/>
      <c r="N132" s="468"/>
    </row>
    <row r="133" spans="1:14" ht="24.9" customHeight="1" x14ac:dyDescent="0.3">
      <c r="A133" s="331"/>
      <c r="B133" s="487" t="str">
        <f ca="1">IF(M140=" "," ",Employee!$D$5)</f>
        <v xml:space="preserve"> </v>
      </c>
      <c r="C133" s="487"/>
      <c r="D133" s="487"/>
      <c r="E133" s="487"/>
      <c r="F133" s="487"/>
      <c r="G133" s="488" t="str">
        <f ca="1">IF(G140=" "," ",INDIRECT("Employee!D" &amp; D136+3))</f>
        <v xml:space="preserve"> </v>
      </c>
      <c r="H133" s="489"/>
      <c r="I133" s="490" t="str">
        <f ca="1">IF(G140=" "," ",INDIRECT("Employee!D" &amp; D136+4))</f>
        <v xml:space="preserve"> </v>
      </c>
      <c r="J133" s="491"/>
      <c r="K133" s="491"/>
      <c r="L133" s="492" t="s">
        <v>23</v>
      </c>
      <c r="M133" s="492"/>
      <c r="N133" s="330"/>
    </row>
    <row r="134" spans="1:14" ht="18" customHeight="1" x14ac:dyDescent="0.2">
      <c r="A134" s="308"/>
      <c r="B134" s="476" t="str">
        <f ca="1">IF(M140=" "," ",Employee!$D$6)</f>
        <v xml:space="preserve"> </v>
      </c>
      <c r="C134" s="476"/>
      <c r="D134" s="493"/>
      <c r="E134" s="494"/>
      <c r="F134" s="495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2">
      <c r="A135" s="308"/>
      <c r="B135" s="476" t="str">
        <f ca="1">IF(M140=" "," ",Employee!$D$7)</f>
        <v xml:space="preserve"> </v>
      </c>
      <c r="C135" s="476"/>
      <c r="D135" s="476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41376</v>
      </c>
      <c r="J135" s="477" t="s">
        <v>6</v>
      </c>
      <c r="K135" s="477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2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3"/>
      <c r="G136" s="473"/>
      <c r="H136" s="322" t="s">
        <v>130</v>
      </c>
      <c r="I136" s="321">
        <f ca="1">I122</f>
        <v>1</v>
      </c>
      <c r="J136" s="478" t="str">
        <f ca="1">IF(M134=" "," ",INDIRECT($H$3 &amp; "!D" &amp; $H$4+2+C136))</f>
        <v xml:space="preserve"> </v>
      </c>
      <c r="K136" s="478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2">
      <c r="A137" s="308"/>
      <c r="B137" s="473"/>
      <c r="C137" s="473"/>
      <c r="D137" s="473"/>
      <c r="E137" s="473"/>
      <c r="F137" s="473"/>
      <c r="G137" s="473"/>
      <c r="H137" s="473"/>
      <c r="I137" s="473"/>
      <c r="J137" s="473"/>
      <c r="K137" s="473"/>
      <c r="L137" s="473"/>
      <c r="M137" s="473"/>
      <c r="N137" s="305"/>
    </row>
    <row r="138" spans="1:14" ht="21" customHeight="1" x14ac:dyDescent="0.2">
      <c r="A138" s="308"/>
      <c r="B138" s="479" t="s">
        <v>128</v>
      </c>
      <c r="C138" s="480"/>
      <c r="D138" s="480"/>
      <c r="E138" s="480"/>
      <c r="F138" s="480"/>
      <c r="G138" s="481" t="s">
        <v>127</v>
      </c>
      <c r="H138" s="479" t="s">
        <v>126</v>
      </c>
      <c r="I138" s="483"/>
      <c r="J138" s="483"/>
      <c r="K138" s="483"/>
      <c r="L138" s="483"/>
      <c r="M138" s="484" t="s">
        <v>125</v>
      </c>
      <c r="N138" s="305"/>
    </row>
    <row r="139" spans="1:14" s="317" customFormat="1" ht="21" customHeight="1" x14ac:dyDescent="0.2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2"/>
      <c r="H139" s="319" t="s">
        <v>119</v>
      </c>
      <c r="I139" s="319" t="s">
        <v>118</v>
      </c>
      <c r="J139" s="486" t="s">
        <v>117</v>
      </c>
      <c r="K139" s="486"/>
      <c r="L139" s="318" t="s">
        <v>2</v>
      </c>
      <c r="M139" s="485"/>
      <c r="N139" s="305"/>
    </row>
    <row r="140" spans="1:14" s="309" customFormat="1" ht="21" customHeight="1" x14ac:dyDescent="0.2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69" t="str">
        <f ca="1">IF(M134=" "," ",INDIRECT($H$3 &amp; "!P" &amp; $H$4+2+C136))</f>
        <v xml:space="preserve"> </v>
      </c>
      <c r="K140" s="469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2">
      <c r="A141" s="308"/>
      <c r="B141" s="470" t="s">
        <v>116</v>
      </c>
      <c r="C141" s="470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2">
      <c r="A142" s="308"/>
      <c r="B142" s="312"/>
      <c r="C142" s="312"/>
      <c r="D142" s="311"/>
      <c r="E142" s="471" t="s">
        <v>115</v>
      </c>
      <c r="F142" s="472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69" t="str">
        <f ca="1">IF(M134=" "," ",INDIRECT($H$3 &amp; "!Y" &amp; $H$4+2+C136))</f>
        <v xml:space="preserve"> </v>
      </c>
      <c r="K142" s="469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2">
      <c r="A143" s="308"/>
      <c r="B143" s="307"/>
      <c r="C143" s="307"/>
      <c r="D143" s="307"/>
      <c r="E143" s="307"/>
      <c r="F143" s="307"/>
      <c r="G143" s="307"/>
      <c r="H143" s="307"/>
      <c r="I143" s="307"/>
      <c r="J143" s="473"/>
      <c r="K143" s="473"/>
      <c r="L143" s="307"/>
      <c r="M143" s="307"/>
      <c r="N143" s="305"/>
    </row>
    <row r="144" spans="1:14" ht="21" customHeight="1" x14ac:dyDescent="0.2">
      <c r="A144" s="308"/>
      <c r="B144" s="307"/>
      <c r="C144" s="307"/>
      <c r="D144" s="307"/>
      <c r="E144" s="307"/>
      <c r="F144" s="307"/>
      <c r="G144" s="307"/>
      <c r="H144" s="307"/>
      <c r="I144" s="307"/>
      <c r="J144" s="474" t="s">
        <v>114</v>
      </c>
      <c r="K144" s="475"/>
      <c r="L144" s="475"/>
      <c r="M144" s="306" t="str">
        <f ca="1">M130</f>
        <v xml:space="preserve"> </v>
      </c>
      <c r="N144" s="305"/>
    </row>
    <row r="145" spans="1:14" ht="12" customHeight="1" x14ac:dyDescent="0.2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2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8:F8"/>
    <mergeCell ref="B9:D9"/>
    <mergeCell ref="E30:F30"/>
    <mergeCell ref="E16:F16"/>
    <mergeCell ref="F10:G10"/>
    <mergeCell ref="B23:D23"/>
    <mergeCell ref="B26:F26"/>
    <mergeCell ref="G26:G27"/>
    <mergeCell ref="F24:G24"/>
    <mergeCell ref="B25:M25"/>
    <mergeCell ref="L21:M21"/>
    <mergeCell ref="M26:M27"/>
    <mergeCell ref="J13:K13"/>
    <mergeCell ref="B8:D8"/>
    <mergeCell ref="B29:C29"/>
    <mergeCell ref="F38:G38"/>
    <mergeCell ref="B40:F40"/>
    <mergeCell ref="B36:D36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30:K30"/>
    <mergeCell ref="J32:L32"/>
    <mergeCell ref="J42:K42"/>
    <mergeCell ref="E44:F44"/>
    <mergeCell ref="J44:K44"/>
    <mergeCell ref="J45:K45"/>
    <mergeCell ref="J38:K38"/>
    <mergeCell ref="E36:F36"/>
    <mergeCell ref="J31:K31"/>
    <mergeCell ref="J27:K27"/>
    <mergeCell ref="H12:L12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G12:G13"/>
    <mergeCell ref="B15:C15"/>
    <mergeCell ref="J10:K10"/>
    <mergeCell ref="J17:K17"/>
    <mergeCell ref="J23:K23"/>
    <mergeCell ref="H26:L26"/>
    <mergeCell ref="G7:H7"/>
    <mergeCell ref="L7:M7"/>
    <mergeCell ref="B7:F7"/>
    <mergeCell ref="B78:D78"/>
    <mergeCell ref="E78:F78"/>
    <mergeCell ref="B79:D79"/>
    <mergeCell ref="J79:K79"/>
    <mergeCell ref="F80:G80"/>
    <mergeCell ref="J80:K80"/>
    <mergeCell ref="A76:N76"/>
    <mergeCell ref="B77:F77"/>
    <mergeCell ref="G77:H77"/>
    <mergeCell ref="I77:K77"/>
    <mergeCell ref="L77:M77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</mergeCells>
  <hyperlinks>
    <hyperlink ref="B19" r:id="rId1"/>
    <hyperlink ref="B33" r:id="rId2"/>
    <hyperlink ref="B47" r:id="rId3"/>
    <hyperlink ref="B61" r:id="rId4"/>
    <hyperlink ref="B75" r:id="rId5"/>
    <hyperlink ref="B89" r:id="rId6"/>
    <hyperlink ref="B103" r:id="rId7"/>
    <hyperlink ref="B117" r:id="rId8"/>
    <hyperlink ref="B131" r:id="rId9"/>
    <hyperlink ref="B145" r:id="rId10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  <x14:dataValidation type="list" allowBlank="1" showInputMessage="1" showErrorMessage="1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67" customWidth="1"/>
    <col min="2" max="2" width="9.6640625" style="268" customWidth="1"/>
    <col min="3" max="9" width="11.6640625" style="267" customWidth="1"/>
    <col min="10" max="10" width="9.6640625" style="267" customWidth="1"/>
    <col min="11" max="14" width="11.6640625" style="267" customWidth="1"/>
    <col min="15" max="15" width="1.6640625" style="267" customWidth="1"/>
    <col min="16" max="16384" width="9.109375" style="267"/>
  </cols>
  <sheetData>
    <row r="1" spans="1:15" ht="9" customHeight="1" thickBot="1" x14ac:dyDescent="0.3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200000000000003" thickTop="1" thickBot="1" x14ac:dyDescent="0.3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5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5">
      <c r="A4" s="286"/>
      <c r="B4" s="285">
        <f>Admin!$B$26</f>
        <v>41394</v>
      </c>
      <c r="C4" s="284">
        <f>Admin!$B$45</f>
        <v>41413</v>
      </c>
      <c r="D4" s="282">
        <f>'Apr13'!T1+'Apr13'!O1</f>
        <v>0</v>
      </c>
      <c r="E4" s="283">
        <f>'Apr13'!N1</f>
        <v>0</v>
      </c>
      <c r="F4" s="283">
        <f>'Apr13'!AD60+'Apr13'!AE60+'Apr13'!AF60+'Apr13'!AG60</f>
        <v>0</v>
      </c>
      <c r="G4" s="283">
        <f>'Apr13'!AE62+'Apr13'!AF62+'Apr13'!AG62</f>
        <v>0</v>
      </c>
      <c r="H4" s="283">
        <f>'Apr13'!P1</f>
        <v>0</v>
      </c>
      <c r="I4" s="282">
        <f t="shared" ref="I4:I15" si="0">D4+E4-F4-G4+H4</f>
        <v>0</v>
      </c>
      <c r="N4" s="281">
        <f t="shared" ref="N4:N15" si="1">N3+I4-L4</f>
        <v>0</v>
      </c>
      <c r="O4" s="280"/>
    </row>
    <row r="5" spans="1:15" ht="15" customHeight="1" x14ac:dyDescent="0.25">
      <c r="A5" s="286"/>
      <c r="B5" s="285">
        <f>Admin!$B$57</f>
        <v>41425</v>
      </c>
      <c r="C5" s="284">
        <f>Admin!$B$76</f>
        <v>41444</v>
      </c>
      <c r="D5" s="282">
        <f>'May13'!T1+'May13'!O1</f>
        <v>0</v>
      </c>
      <c r="E5" s="283">
        <f>'May13'!N1</f>
        <v>0</v>
      </c>
      <c r="F5" s="283">
        <f>'May13'!AD60+'May13'!AE60+'May13'!AF60+'May13'!AG60</f>
        <v>0</v>
      </c>
      <c r="G5" s="283">
        <f>'May13'!AE62+'May13'!AF62+'May13'!AG62</f>
        <v>0</v>
      </c>
      <c r="H5" s="283">
        <f>'May13'!P1</f>
        <v>0</v>
      </c>
      <c r="I5" s="282">
        <f t="shared" si="0"/>
        <v>0</v>
      </c>
      <c r="N5" s="281">
        <f t="shared" si="1"/>
        <v>0</v>
      </c>
      <c r="O5" s="280"/>
    </row>
    <row r="6" spans="1:15" ht="15" customHeight="1" x14ac:dyDescent="0.25">
      <c r="A6" s="286"/>
      <c r="B6" s="285">
        <f>Admin!$B$87</f>
        <v>41455</v>
      </c>
      <c r="C6" s="284">
        <f>Admin!$B$106</f>
        <v>41474</v>
      </c>
      <c r="D6" s="282">
        <f>'Jun13'!T1+'Jun13'!O1</f>
        <v>0</v>
      </c>
      <c r="E6" s="283">
        <f>'Jun13'!N1</f>
        <v>0</v>
      </c>
      <c r="F6" s="283">
        <f>'Jun13'!AD70+'Jun13'!AE70+'Jun13'!AF70+'Jun13'!AG70</f>
        <v>0</v>
      </c>
      <c r="G6" s="283">
        <f>'Jun13'!AE72+'Jun13'!AF72+'Jun13'!AG72</f>
        <v>0</v>
      </c>
      <c r="H6" s="283">
        <f>'Jun13'!P1</f>
        <v>0</v>
      </c>
      <c r="I6" s="282">
        <f t="shared" si="0"/>
        <v>0</v>
      </c>
      <c r="N6" s="281">
        <f t="shared" si="1"/>
        <v>0</v>
      </c>
      <c r="O6" s="280"/>
    </row>
    <row r="7" spans="1:15" ht="15" customHeight="1" x14ac:dyDescent="0.25">
      <c r="A7" s="286"/>
      <c r="B7" s="285">
        <f>Admin!$B$118</f>
        <v>41486</v>
      </c>
      <c r="C7" s="284">
        <f>Admin!$B$137</f>
        <v>41505</v>
      </c>
      <c r="D7" s="282">
        <f>'Jul13'!T1+'Jul13'!O1</f>
        <v>0</v>
      </c>
      <c r="E7" s="283">
        <f>'Jul13'!N1</f>
        <v>0</v>
      </c>
      <c r="F7" s="283">
        <f>'Jul13'!AD60+'Jul13'!AE60+'Jul13'!AF60+'Jul13'!AG60</f>
        <v>0</v>
      </c>
      <c r="G7" s="283">
        <f>'Jul13'!AE62+'Jul13'!AF62+'Jul13'!AG62</f>
        <v>0</v>
      </c>
      <c r="H7" s="283">
        <f>'Jul13'!P1</f>
        <v>0</v>
      </c>
      <c r="I7" s="282">
        <f t="shared" si="0"/>
        <v>0</v>
      </c>
      <c r="N7" s="281">
        <f t="shared" si="1"/>
        <v>0</v>
      </c>
      <c r="O7" s="280"/>
    </row>
    <row r="8" spans="1:15" ht="15" customHeight="1" x14ac:dyDescent="0.25">
      <c r="A8" s="286"/>
      <c r="B8" s="285">
        <f>Admin!$B$149</f>
        <v>41517</v>
      </c>
      <c r="C8" s="284">
        <f>Admin!$B$168</f>
        <v>41536</v>
      </c>
      <c r="D8" s="282">
        <f>'Aug13'!T1+'Aug13'!O1</f>
        <v>0</v>
      </c>
      <c r="E8" s="283">
        <f>'Aug13'!N1</f>
        <v>0</v>
      </c>
      <c r="F8" s="283">
        <f>'Aug13'!AD60+'Aug13'!AE60+'Aug13'!AF60+'Aug13'!AG60</f>
        <v>0</v>
      </c>
      <c r="G8" s="283">
        <f>'Aug13'!AE62+'Aug13'!AF62+'Aug13'!AG62</f>
        <v>0</v>
      </c>
      <c r="H8" s="283">
        <f>'Aug13'!P1</f>
        <v>0</v>
      </c>
      <c r="I8" s="282">
        <f t="shared" si="0"/>
        <v>0</v>
      </c>
      <c r="N8" s="281">
        <f t="shared" si="1"/>
        <v>0</v>
      </c>
      <c r="O8" s="280"/>
    </row>
    <row r="9" spans="1:15" ht="15" customHeight="1" x14ac:dyDescent="0.25">
      <c r="A9" s="286"/>
      <c r="B9" s="285">
        <f>Admin!$B$179</f>
        <v>41547</v>
      </c>
      <c r="C9" s="284">
        <f>Admin!$B$198</f>
        <v>41566</v>
      </c>
      <c r="D9" s="282">
        <f>'Sep13'!T1+'Sep13'!O1</f>
        <v>0</v>
      </c>
      <c r="E9" s="283">
        <f>'Sep13'!N1</f>
        <v>0</v>
      </c>
      <c r="F9" s="283">
        <f>'Sep13'!AD70+'Sep13'!AE70+'Sep13'!AF70+'Sep13'!AG70</f>
        <v>0</v>
      </c>
      <c r="G9" s="283">
        <f>'Sep13'!AE72+'Sep13'!AF72+'Sep13'!AG72</f>
        <v>0</v>
      </c>
      <c r="H9" s="283">
        <f>'Sep13'!P1</f>
        <v>0</v>
      </c>
      <c r="I9" s="282">
        <f t="shared" si="0"/>
        <v>0</v>
      </c>
      <c r="N9" s="281">
        <f t="shared" si="1"/>
        <v>0</v>
      </c>
      <c r="O9" s="280"/>
    </row>
    <row r="10" spans="1:15" ht="15" customHeight="1" x14ac:dyDescent="0.25">
      <c r="A10" s="286"/>
      <c r="B10" s="285">
        <f>Admin!$B$210</f>
        <v>41578</v>
      </c>
      <c r="C10" s="284">
        <f>Admin!$B$229</f>
        <v>41597</v>
      </c>
      <c r="D10" s="282">
        <f>'Oct13'!T1+'Oct13'!O1</f>
        <v>0</v>
      </c>
      <c r="E10" s="283">
        <f>'Oct13'!N1</f>
        <v>0</v>
      </c>
      <c r="F10" s="283">
        <f>'Oct13'!AD60+'Oct13'!AE60+'Oct13'!AF60+'Oct13'!AG60</f>
        <v>0</v>
      </c>
      <c r="G10" s="283">
        <f>'Oct13'!AE62+'Oct13'!AF62+'Oct13'!AG62</f>
        <v>0</v>
      </c>
      <c r="H10" s="283">
        <f>'Oct13'!P1</f>
        <v>0</v>
      </c>
      <c r="I10" s="282">
        <f t="shared" si="0"/>
        <v>0</v>
      </c>
      <c r="N10" s="281">
        <f t="shared" si="1"/>
        <v>0</v>
      </c>
      <c r="O10" s="280"/>
    </row>
    <row r="11" spans="1:15" ht="15" customHeight="1" x14ac:dyDescent="0.25">
      <c r="A11" s="286"/>
      <c r="B11" s="285">
        <f>Admin!$B$240</f>
        <v>41608</v>
      </c>
      <c r="C11" s="284">
        <f>Admin!$B$259</f>
        <v>41627</v>
      </c>
      <c r="D11" s="282">
        <f>'Nov13'!T1+'Nov13'!O1</f>
        <v>0</v>
      </c>
      <c r="E11" s="283">
        <f>'Nov13'!N1</f>
        <v>0</v>
      </c>
      <c r="F11" s="283">
        <f>'Nov13'!AD60+'Nov13'!AE60+'Nov13'!AF60+'Nov13'!AG60</f>
        <v>0</v>
      </c>
      <c r="G11" s="283">
        <f>'Nov13'!AE62+'Nov13'!AF62+'Nov13'!AG62</f>
        <v>0</v>
      </c>
      <c r="H11" s="283">
        <f>'Nov13'!P1</f>
        <v>0</v>
      </c>
      <c r="I11" s="282">
        <f t="shared" si="0"/>
        <v>0</v>
      </c>
      <c r="N11" s="281">
        <f t="shared" si="1"/>
        <v>0</v>
      </c>
      <c r="O11" s="280"/>
    </row>
    <row r="12" spans="1:15" ht="15" customHeight="1" x14ac:dyDescent="0.25">
      <c r="A12" s="286"/>
      <c r="B12" s="285">
        <f>Admin!$B$271</f>
        <v>41639</v>
      </c>
      <c r="C12" s="284">
        <f>Admin!$B$290</f>
        <v>41658</v>
      </c>
      <c r="D12" s="282">
        <f>'Dec13'!T1+'Dec13'!O1</f>
        <v>0</v>
      </c>
      <c r="E12" s="283">
        <f>'Dec13'!N1</f>
        <v>0</v>
      </c>
      <c r="F12" s="283">
        <f>'Dec13'!AD70+'Dec13'!AE70+'Dec13'!AF70+'Dec13'!AG70</f>
        <v>0</v>
      </c>
      <c r="G12" s="283">
        <f>'Dec13'!AE72+'Dec13'!AF72+'Dec13'!AG72</f>
        <v>0</v>
      </c>
      <c r="H12" s="283">
        <f>'Dec13'!P1</f>
        <v>0</v>
      </c>
      <c r="I12" s="282">
        <f t="shared" si="0"/>
        <v>0</v>
      </c>
      <c r="N12" s="281">
        <f t="shared" si="1"/>
        <v>0</v>
      </c>
      <c r="O12" s="280"/>
    </row>
    <row r="13" spans="1:15" ht="15" customHeight="1" x14ac:dyDescent="0.25">
      <c r="A13" s="286"/>
      <c r="B13" s="285">
        <f>Admin!$B$302</f>
        <v>41670</v>
      </c>
      <c r="C13" s="284">
        <f>Admin!$B$321</f>
        <v>41689</v>
      </c>
      <c r="D13" s="282">
        <f>'Jan14'!T1+'Jan14'!O1</f>
        <v>0</v>
      </c>
      <c r="E13" s="283">
        <f>'Jan14'!N1</f>
        <v>0</v>
      </c>
      <c r="F13" s="283">
        <f>'Jan14'!AD60+'Jan14'!AE60+'Jan14'!AF60+'Jan14'!AG60</f>
        <v>0</v>
      </c>
      <c r="G13" s="283">
        <f>'Jan14'!AE62+'Jan14'!AF62+'Jan14'!AG62</f>
        <v>0</v>
      </c>
      <c r="H13" s="283">
        <f>'Jan14'!P1</f>
        <v>0</v>
      </c>
      <c r="I13" s="282">
        <f t="shared" si="0"/>
        <v>0</v>
      </c>
      <c r="N13" s="281">
        <f t="shared" si="1"/>
        <v>0</v>
      </c>
      <c r="O13" s="280"/>
    </row>
    <row r="14" spans="1:15" ht="15" customHeight="1" x14ac:dyDescent="0.25">
      <c r="A14" s="286"/>
      <c r="B14" s="285">
        <f>Admin!$B$330</f>
        <v>41698</v>
      </c>
      <c r="C14" s="284">
        <f>Admin!$B$350</f>
        <v>41718</v>
      </c>
      <c r="D14" s="282">
        <f>'Feb14'!T1+'Feb14'!O1</f>
        <v>0</v>
      </c>
      <c r="E14" s="283">
        <f>'Feb14'!N1</f>
        <v>0</v>
      </c>
      <c r="F14" s="283">
        <f>'Feb14'!AD60+'Feb14'!AE60+'Feb14'!AF60+'Feb14'!AG60</f>
        <v>0</v>
      </c>
      <c r="G14" s="283">
        <f>'Feb14'!AE62+'Feb14'!AF62+'Feb14'!AG62</f>
        <v>0</v>
      </c>
      <c r="H14" s="283">
        <f>'Feb14'!P1</f>
        <v>0</v>
      </c>
      <c r="I14" s="282">
        <f t="shared" si="0"/>
        <v>0</v>
      </c>
      <c r="N14" s="281">
        <f t="shared" si="1"/>
        <v>0</v>
      </c>
      <c r="O14" s="280"/>
    </row>
    <row r="15" spans="1:15" ht="15" customHeight="1" thickBot="1" x14ac:dyDescent="0.3">
      <c r="A15" s="286"/>
      <c r="B15" s="285">
        <f>Admin!$B$361</f>
        <v>41729</v>
      </c>
      <c r="C15" s="284">
        <f>Admin!$B$381</f>
        <v>41749</v>
      </c>
      <c r="D15" s="282">
        <f>'Mar14'!T1+'Mar14'!O1</f>
        <v>0</v>
      </c>
      <c r="E15" s="283">
        <f>'Mar14'!N1</f>
        <v>0</v>
      </c>
      <c r="F15" s="283">
        <f>'Mar14'!AD80+'Mar14'!AE80+'Mar14'!AF80+'Mar14'!AG80</f>
        <v>0</v>
      </c>
      <c r="G15" s="283">
        <f>'Mar14'!AE82+'Mar14'!AF82+'Mar14'!AG82</f>
        <v>0</v>
      </c>
      <c r="H15" s="283">
        <f>'Mar14'!P1</f>
        <v>0</v>
      </c>
      <c r="I15" s="282">
        <f t="shared" si="0"/>
        <v>0</v>
      </c>
      <c r="N15" s="281">
        <f t="shared" si="1"/>
        <v>0</v>
      </c>
      <c r="O15" s="280"/>
    </row>
    <row r="16" spans="1:15" s="268" customFormat="1" ht="15" customHeight="1" thickTop="1" thickBot="1" x14ac:dyDescent="0.3">
      <c r="A16" s="279"/>
      <c r="B16" s="278"/>
      <c r="C16" s="274"/>
      <c r="D16" s="277">
        <f t="shared" ref="D16:I16" si="2">SUM(D4:D15)</f>
        <v>0</v>
      </c>
      <c r="E16" s="277">
        <f t="shared" si="2"/>
        <v>0</v>
      </c>
      <c r="F16" s="277">
        <f t="shared" si="2"/>
        <v>0</v>
      </c>
      <c r="G16" s="277">
        <f t="shared" si="2"/>
        <v>0</v>
      </c>
      <c r="H16" s="277">
        <f t="shared" si="2"/>
        <v>0</v>
      </c>
      <c r="I16" s="277">
        <f t="shared" si="2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5">
      <c r="A17" s="271"/>
      <c r="B17" s="500"/>
      <c r="C17" s="500"/>
      <c r="D17" s="500"/>
      <c r="E17" s="500"/>
      <c r="F17" s="500"/>
      <c r="G17" s="500"/>
      <c r="H17" s="500"/>
      <c r="I17" s="500"/>
      <c r="J17" s="500"/>
      <c r="K17" s="500"/>
      <c r="L17" s="500"/>
      <c r="M17" s="500"/>
      <c r="N17" s="500"/>
      <c r="O17" s="270"/>
    </row>
    <row r="18" spans="1:15" x14ac:dyDescent="0.25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246" customWidth="1"/>
    <col min="2" max="2" width="9.109375" style="249"/>
    <col min="3" max="4" width="9.109375" style="248"/>
    <col min="5" max="5" width="5.6640625" style="246" customWidth="1"/>
    <col min="6" max="6" width="9.109375" style="247"/>
    <col min="7" max="7" width="6.33203125" style="246" customWidth="1"/>
    <col min="8" max="9" width="9.109375" style="246"/>
    <col min="10" max="10" width="12.5546875" style="246" customWidth="1"/>
    <col min="11" max="11" width="9.44140625" style="246" customWidth="1"/>
    <col min="12" max="12" width="9.109375" style="246"/>
    <col min="13" max="13" width="8.33203125" style="247" customWidth="1"/>
    <col min="14" max="14" width="10.5546875" style="247" customWidth="1"/>
    <col min="15" max="15" width="4.33203125" style="247" customWidth="1"/>
    <col min="16" max="16" width="9.88671875" style="247" bestFit="1" customWidth="1"/>
    <col min="17" max="17" width="4.33203125" style="247" customWidth="1"/>
    <col min="18" max="18" width="9.88671875" style="247" bestFit="1" customWidth="1"/>
    <col min="19" max="19" width="2" style="246" customWidth="1"/>
    <col min="20" max="16384" width="9.109375" style="246"/>
  </cols>
  <sheetData>
    <row r="1" spans="1:19" ht="23.4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1" t="s">
        <v>83</v>
      </c>
      <c r="H1" s="502"/>
      <c r="I1" s="503">
        <f>B366</f>
        <v>41734</v>
      </c>
      <c r="J1" s="504"/>
      <c r="K1" s="261"/>
      <c r="L1" s="261"/>
      <c r="M1" s="262"/>
      <c r="N1" s="263" t="str">
        <f>TEXT(YEAR(I1)-1,"0") &amp; "-" &amp; TEXT(YEAR(I1)-2000,"0")</f>
        <v>2013-14</v>
      </c>
      <c r="O1" s="262"/>
      <c r="P1" s="262"/>
      <c r="Q1" s="262"/>
      <c r="R1" s="262"/>
      <c r="S1" s="261"/>
    </row>
    <row r="2" spans="1:19" ht="11.4" x14ac:dyDescent="0.2">
      <c r="A2" s="256" t="str">
        <f t="shared" ref="A2:A65" si="0">TEXT(DATE(YEAR(B$2),MONTH(B$2)+(D2-1),1),"MmmYY")</f>
        <v>Apr13</v>
      </c>
      <c r="B2" s="255">
        <v>41370</v>
      </c>
      <c r="C2" s="254">
        <v>1</v>
      </c>
      <c r="D2" s="254">
        <v>1</v>
      </c>
      <c r="E2" s="250">
        <f>B2</f>
        <v>41370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Apr13</v>
      </c>
      <c r="B3" s="255">
        <f t="shared" ref="B3:B66" si="1">B2+1</f>
        <v>41371</v>
      </c>
      <c r="C3" s="254">
        <v>1</v>
      </c>
      <c r="D3" s="254">
        <v>1</v>
      </c>
      <c r="E3" s="253"/>
      <c r="F3" s="252">
        <v>1</v>
      </c>
      <c r="G3" s="260"/>
      <c r="H3" s="505" t="s">
        <v>96</v>
      </c>
      <c r="I3" s="506"/>
      <c r="J3" s="506"/>
      <c r="K3" s="506"/>
      <c r="L3" s="506"/>
      <c r="M3" s="507"/>
      <c r="N3" s="260"/>
      <c r="O3" s="260"/>
      <c r="P3" s="260"/>
      <c r="Q3" s="260"/>
      <c r="R3" s="260"/>
      <c r="S3" s="260"/>
    </row>
    <row r="4" spans="1:19" ht="11.4" x14ac:dyDescent="0.2">
      <c r="A4" s="256" t="str">
        <f t="shared" si="0"/>
        <v>Apr13</v>
      </c>
      <c r="B4" s="255">
        <f t="shared" si="1"/>
        <v>41372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1.4" x14ac:dyDescent="0.2">
      <c r="A5" s="256" t="str">
        <f t="shared" si="0"/>
        <v>Apr13</v>
      </c>
      <c r="B5" s="255">
        <f t="shared" si="1"/>
        <v>41373</v>
      </c>
      <c r="C5" s="254">
        <v>1</v>
      </c>
      <c r="D5" s="254">
        <v>1</v>
      </c>
      <c r="E5" s="253"/>
      <c r="F5" s="252">
        <v>1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1.4" x14ac:dyDescent="0.2">
      <c r="A6" s="256" t="str">
        <f t="shared" si="0"/>
        <v>Apr13</v>
      </c>
      <c r="B6" s="255">
        <f t="shared" si="1"/>
        <v>41374</v>
      </c>
      <c r="C6" s="254">
        <v>1</v>
      </c>
      <c r="D6" s="254">
        <v>1</v>
      </c>
      <c r="E6" s="253"/>
      <c r="F6" s="252">
        <v>1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1.4" x14ac:dyDescent="0.2">
      <c r="A7" s="256" t="str">
        <f t="shared" si="0"/>
        <v>Apr13</v>
      </c>
      <c r="B7" s="255">
        <f t="shared" si="1"/>
        <v>41375</v>
      </c>
      <c r="C7" s="254">
        <v>1</v>
      </c>
      <c r="D7" s="254">
        <v>1</v>
      </c>
      <c r="E7" s="253"/>
      <c r="F7" s="252">
        <v>1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1.4" x14ac:dyDescent="0.2">
      <c r="A8" s="256" t="str">
        <f t="shared" si="0"/>
        <v>Apr13</v>
      </c>
      <c r="B8" s="255">
        <f t="shared" si="1"/>
        <v>41376</v>
      </c>
      <c r="C8" s="254">
        <v>1</v>
      </c>
      <c r="D8" s="254">
        <v>1</v>
      </c>
      <c r="E8" s="253"/>
      <c r="F8" s="252">
        <v>1</v>
      </c>
      <c r="G8" s="260"/>
      <c r="H8" s="254">
        <v>1</v>
      </c>
      <c r="I8" s="254">
        <v>4</v>
      </c>
      <c r="J8" s="251"/>
      <c r="K8" s="254">
        <v>5</v>
      </c>
      <c r="L8" s="251"/>
      <c r="M8" s="251"/>
      <c r="N8" s="260"/>
      <c r="O8" s="260"/>
      <c r="P8" s="260"/>
      <c r="Q8" s="260"/>
      <c r="R8" s="260"/>
      <c r="S8" s="260"/>
    </row>
    <row r="9" spans="1:19" ht="11.4" x14ac:dyDescent="0.2">
      <c r="A9" s="256" t="str">
        <f t="shared" si="0"/>
        <v>Apr13</v>
      </c>
      <c r="B9" s="255">
        <f t="shared" si="1"/>
        <v>41377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4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1.4" x14ac:dyDescent="0.2">
      <c r="A10" s="256" t="str">
        <f t="shared" si="0"/>
        <v>Apr13</v>
      </c>
      <c r="B10" s="255">
        <f t="shared" si="1"/>
        <v>41378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5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1.4" x14ac:dyDescent="0.2">
      <c r="A11" s="256" t="str">
        <f t="shared" si="0"/>
        <v>Apr13</v>
      </c>
      <c r="B11" s="255">
        <f t="shared" si="1"/>
        <v>41379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1.4" x14ac:dyDescent="0.2">
      <c r="A12" s="256" t="str">
        <f t="shared" si="0"/>
        <v>Apr13</v>
      </c>
      <c r="B12" s="255">
        <f t="shared" si="1"/>
        <v>41380</v>
      </c>
      <c r="C12" s="254">
        <v>2</v>
      </c>
      <c r="D12" s="254">
        <v>1</v>
      </c>
      <c r="E12" s="253"/>
      <c r="F12" s="252">
        <v>2</v>
      </c>
      <c r="G12" s="260"/>
      <c r="H12" s="254">
        <v>5</v>
      </c>
      <c r="I12" s="254">
        <v>4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1.4" x14ac:dyDescent="0.2">
      <c r="A13" s="256" t="str">
        <f t="shared" si="0"/>
        <v>Apr13</v>
      </c>
      <c r="B13" s="255">
        <f t="shared" si="1"/>
        <v>41381</v>
      </c>
      <c r="C13" s="254">
        <v>2</v>
      </c>
      <c r="D13" s="254">
        <v>1</v>
      </c>
      <c r="E13" s="253"/>
      <c r="F13" s="252">
        <v>2</v>
      </c>
      <c r="G13" s="260"/>
      <c r="H13" s="254">
        <v>6</v>
      </c>
      <c r="I13" s="254">
        <v>5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1.4" x14ac:dyDescent="0.2">
      <c r="A14" s="256" t="str">
        <f t="shared" si="0"/>
        <v>Apr13</v>
      </c>
      <c r="B14" s="255">
        <f t="shared" si="1"/>
        <v>41382</v>
      </c>
      <c r="C14" s="254">
        <v>2</v>
      </c>
      <c r="D14" s="254">
        <v>1</v>
      </c>
      <c r="E14" s="253"/>
      <c r="F14" s="252">
        <v>2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1.4" x14ac:dyDescent="0.2">
      <c r="A15" s="256" t="str">
        <f t="shared" si="0"/>
        <v>Apr13</v>
      </c>
      <c r="B15" s="255">
        <f t="shared" si="1"/>
        <v>41383</v>
      </c>
      <c r="C15" s="254">
        <v>2</v>
      </c>
      <c r="D15" s="254">
        <v>1</v>
      </c>
      <c r="E15" s="253"/>
      <c r="F15" s="252">
        <v>2</v>
      </c>
      <c r="G15" s="260"/>
      <c r="H15" s="254">
        <v>8</v>
      </c>
      <c r="I15" s="254">
        <v>4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1.4" x14ac:dyDescent="0.2">
      <c r="A16" s="256" t="str">
        <f t="shared" si="0"/>
        <v>Apr13</v>
      </c>
      <c r="B16" s="255">
        <f t="shared" si="1"/>
        <v>41384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5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Apr13</v>
      </c>
      <c r="B17" s="255">
        <f t="shared" si="1"/>
        <v>41385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4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1.4" x14ac:dyDescent="0.2">
      <c r="A18" s="256" t="str">
        <f t="shared" si="0"/>
        <v>Apr13</v>
      </c>
      <c r="B18" s="255">
        <f t="shared" si="1"/>
        <v>41386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1.4" x14ac:dyDescent="0.2">
      <c r="A19" s="256" t="str">
        <f t="shared" si="0"/>
        <v>Apr13</v>
      </c>
      <c r="B19" s="255">
        <f t="shared" si="1"/>
        <v>41387</v>
      </c>
      <c r="C19" s="254">
        <v>3</v>
      </c>
      <c r="D19" s="254">
        <v>1</v>
      </c>
      <c r="E19" s="253"/>
      <c r="F19" s="252">
        <v>3</v>
      </c>
      <c r="G19" s="260"/>
      <c r="H19" s="254">
        <v>12</v>
      </c>
      <c r="I19" s="254">
        <v>6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1.4" x14ac:dyDescent="0.2">
      <c r="A20" s="256" t="str">
        <f t="shared" si="0"/>
        <v>Apr13</v>
      </c>
      <c r="B20" s="255">
        <f t="shared" si="1"/>
        <v>41388</v>
      </c>
      <c r="C20" s="254">
        <v>3</v>
      </c>
      <c r="D20" s="254">
        <v>1</v>
      </c>
      <c r="E20" s="253"/>
      <c r="F20" s="252">
        <v>3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1.4" x14ac:dyDescent="0.2">
      <c r="A21" s="256" t="str">
        <f t="shared" si="0"/>
        <v>Apr13</v>
      </c>
      <c r="B21" s="255">
        <f t="shared" si="1"/>
        <v>41389</v>
      </c>
      <c r="C21" s="254">
        <v>3</v>
      </c>
      <c r="D21" s="254">
        <v>1</v>
      </c>
      <c r="E21" s="253"/>
      <c r="F21" s="252">
        <v>3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1.4" x14ac:dyDescent="0.2">
      <c r="A22" s="256" t="str">
        <f t="shared" si="0"/>
        <v>Apr13</v>
      </c>
      <c r="B22" s="255">
        <f t="shared" si="1"/>
        <v>41390</v>
      </c>
      <c r="C22" s="254">
        <v>3</v>
      </c>
      <c r="D22" s="254">
        <v>1</v>
      </c>
      <c r="E22" s="253"/>
      <c r="F22" s="252">
        <v>3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1.4" x14ac:dyDescent="0.2">
      <c r="A23" s="256" t="str">
        <f t="shared" si="0"/>
        <v>Apr13</v>
      </c>
      <c r="B23" s="255">
        <f t="shared" si="1"/>
        <v>41391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1.4" x14ac:dyDescent="0.2">
      <c r="A24" s="256" t="str">
        <f t="shared" si="0"/>
        <v>Apr13</v>
      </c>
      <c r="B24" s="255">
        <f t="shared" si="1"/>
        <v>41392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1.4" x14ac:dyDescent="0.2">
      <c r="A25" s="256" t="str">
        <f t="shared" si="0"/>
        <v>Apr13</v>
      </c>
      <c r="B25" s="255">
        <f t="shared" si="1"/>
        <v>41393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Apr13</v>
      </c>
      <c r="B26" s="255">
        <f t="shared" si="1"/>
        <v>41394</v>
      </c>
      <c r="C26" s="254">
        <v>4</v>
      </c>
      <c r="D26" s="254">
        <v>1</v>
      </c>
      <c r="E26" s="253"/>
      <c r="F26" s="252">
        <v>4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Apr13</v>
      </c>
      <c r="B27" s="255">
        <f t="shared" si="1"/>
        <v>41395</v>
      </c>
      <c r="C27" s="254">
        <v>4</v>
      </c>
      <c r="D27" s="254">
        <v>1</v>
      </c>
      <c r="E27" s="260"/>
      <c r="F27" s="252">
        <v>4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1.4" x14ac:dyDescent="0.2">
      <c r="A28" s="256" t="str">
        <f t="shared" si="0"/>
        <v>Apr13</v>
      </c>
      <c r="B28" s="255">
        <f t="shared" si="1"/>
        <v>41396</v>
      </c>
      <c r="C28" s="254">
        <v>4</v>
      </c>
      <c r="D28" s="254">
        <v>1</v>
      </c>
      <c r="E28" s="253"/>
      <c r="F28" s="252">
        <v>4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1.4" x14ac:dyDescent="0.2">
      <c r="A29" s="256" t="str">
        <f t="shared" si="0"/>
        <v>Apr13</v>
      </c>
      <c r="B29" s="255">
        <f t="shared" si="1"/>
        <v>41397</v>
      </c>
      <c r="C29" s="254">
        <v>4</v>
      </c>
      <c r="D29" s="254">
        <v>1</v>
      </c>
      <c r="E29" s="253"/>
      <c r="F29" s="252">
        <v>4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1.4" x14ac:dyDescent="0.2">
      <c r="A30" s="256" t="str">
        <f t="shared" si="0"/>
        <v>Apr13</v>
      </c>
      <c r="B30" s="255">
        <f t="shared" si="1"/>
        <v>41398</v>
      </c>
      <c r="C30" s="254">
        <v>5</v>
      </c>
      <c r="D30" s="254">
        <v>1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1.4" x14ac:dyDescent="0.2">
      <c r="A31" s="256" t="str">
        <f t="shared" si="0"/>
        <v>Apr13</v>
      </c>
      <c r="B31" s="255">
        <f t="shared" si="1"/>
        <v>41399</v>
      </c>
      <c r="C31" s="254">
        <v>5</v>
      </c>
      <c r="D31" s="254">
        <v>1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1.4" x14ac:dyDescent="0.2">
      <c r="A32" s="259" t="str">
        <f t="shared" si="0"/>
        <v>May13</v>
      </c>
      <c r="B32" s="255">
        <f t="shared" si="1"/>
        <v>41400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1.4" x14ac:dyDescent="0.2">
      <c r="A33" s="256" t="str">
        <f t="shared" si="0"/>
        <v>May13</v>
      </c>
      <c r="B33" s="255">
        <f t="shared" si="1"/>
        <v>41401</v>
      </c>
      <c r="C33" s="254">
        <v>5</v>
      </c>
      <c r="D33" s="254">
        <v>2</v>
      </c>
      <c r="E33" s="253"/>
      <c r="F33" s="252">
        <v>1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1.4" x14ac:dyDescent="0.2">
      <c r="A34" s="256" t="str">
        <f t="shared" si="0"/>
        <v>May13</v>
      </c>
      <c r="B34" s="255">
        <f t="shared" si="1"/>
        <v>41402</v>
      </c>
      <c r="C34" s="254">
        <v>5</v>
      </c>
      <c r="D34" s="254">
        <v>2</v>
      </c>
      <c r="E34" s="253"/>
      <c r="F34" s="252">
        <v>1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1.4" x14ac:dyDescent="0.2">
      <c r="A35" s="256" t="str">
        <f t="shared" si="0"/>
        <v>May13</v>
      </c>
      <c r="B35" s="255">
        <f t="shared" si="1"/>
        <v>41403</v>
      </c>
      <c r="C35" s="254">
        <v>5</v>
      </c>
      <c r="D35" s="254">
        <v>2</v>
      </c>
      <c r="E35" s="253"/>
      <c r="F35" s="252">
        <v>1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1.4" x14ac:dyDescent="0.2">
      <c r="A36" s="256" t="str">
        <f t="shared" si="0"/>
        <v>May13</v>
      </c>
      <c r="B36" s="255">
        <f t="shared" si="1"/>
        <v>41404</v>
      </c>
      <c r="C36" s="254">
        <v>5</v>
      </c>
      <c r="D36" s="254">
        <v>2</v>
      </c>
      <c r="E36" s="253"/>
      <c r="F36" s="252">
        <v>1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1.4" x14ac:dyDescent="0.2">
      <c r="A37" s="256" t="str">
        <f t="shared" si="0"/>
        <v>May13</v>
      </c>
      <c r="B37" s="255">
        <f t="shared" si="1"/>
        <v>41405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1.4" x14ac:dyDescent="0.2">
      <c r="A38" s="256" t="str">
        <f t="shared" si="0"/>
        <v>May13</v>
      </c>
      <c r="B38" s="255">
        <f t="shared" si="1"/>
        <v>41406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1.4" x14ac:dyDescent="0.2">
      <c r="A39" s="256" t="str">
        <f t="shared" si="0"/>
        <v>May13</v>
      </c>
      <c r="B39" s="255">
        <f t="shared" si="1"/>
        <v>41407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1.4" x14ac:dyDescent="0.2">
      <c r="A40" s="256" t="str">
        <f t="shared" si="0"/>
        <v>May13</v>
      </c>
      <c r="B40" s="255">
        <f t="shared" si="1"/>
        <v>41408</v>
      </c>
      <c r="C40" s="254">
        <v>6</v>
      </c>
      <c r="D40" s="254">
        <v>2</v>
      </c>
      <c r="E40" s="253"/>
      <c r="F40" s="252">
        <v>2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1.4" x14ac:dyDescent="0.2">
      <c r="A41" s="256" t="str">
        <f t="shared" si="0"/>
        <v>May13</v>
      </c>
      <c r="B41" s="255">
        <f t="shared" si="1"/>
        <v>41409</v>
      </c>
      <c r="C41" s="254">
        <v>6</v>
      </c>
      <c r="D41" s="254">
        <v>2</v>
      </c>
      <c r="E41" s="253"/>
      <c r="F41" s="252">
        <v>2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1.4" x14ac:dyDescent="0.2">
      <c r="A42" s="256" t="str">
        <f t="shared" si="0"/>
        <v>May13</v>
      </c>
      <c r="B42" s="255">
        <f t="shared" si="1"/>
        <v>41410</v>
      </c>
      <c r="C42" s="254">
        <v>6</v>
      </c>
      <c r="D42" s="254">
        <v>2</v>
      </c>
      <c r="E42" s="253"/>
      <c r="F42" s="252">
        <v>2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1.4" x14ac:dyDescent="0.2">
      <c r="A43" s="256" t="str">
        <f t="shared" si="0"/>
        <v>May13</v>
      </c>
      <c r="B43" s="255">
        <f t="shared" si="1"/>
        <v>41411</v>
      </c>
      <c r="C43" s="254">
        <v>6</v>
      </c>
      <c r="D43" s="254">
        <v>2</v>
      </c>
      <c r="E43" s="253"/>
      <c r="F43" s="252">
        <v>2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1.4" x14ac:dyDescent="0.2">
      <c r="A44" s="256" t="str">
        <f t="shared" si="0"/>
        <v>May13</v>
      </c>
      <c r="B44" s="255">
        <f t="shared" si="1"/>
        <v>41412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1.4" x14ac:dyDescent="0.2">
      <c r="A45" s="256" t="str">
        <f t="shared" si="0"/>
        <v>May13</v>
      </c>
      <c r="B45" s="255">
        <f t="shared" si="1"/>
        <v>41413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1.4" x14ac:dyDescent="0.2">
      <c r="A46" s="256" t="str">
        <f t="shared" si="0"/>
        <v>May13</v>
      </c>
      <c r="B46" s="255">
        <f t="shared" si="1"/>
        <v>41414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1.4" x14ac:dyDescent="0.2">
      <c r="A47" s="256" t="str">
        <f t="shared" si="0"/>
        <v>May13</v>
      </c>
      <c r="B47" s="255">
        <f t="shared" si="1"/>
        <v>41415</v>
      </c>
      <c r="C47" s="254">
        <v>7</v>
      </c>
      <c r="D47" s="254">
        <v>2</v>
      </c>
      <c r="E47" s="253"/>
      <c r="F47" s="252">
        <v>3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1.4" x14ac:dyDescent="0.2">
      <c r="A48" s="256" t="str">
        <f t="shared" si="0"/>
        <v>May13</v>
      </c>
      <c r="B48" s="255">
        <f t="shared" si="1"/>
        <v>41416</v>
      </c>
      <c r="C48" s="254">
        <v>7</v>
      </c>
      <c r="D48" s="254">
        <v>2</v>
      </c>
      <c r="E48" s="253"/>
      <c r="F48" s="252">
        <v>3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1.4" x14ac:dyDescent="0.2">
      <c r="A49" s="256" t="str">
        <f t="shared" si="0"/>
        <v>May13</v>
      </c>
      <c r="B49" s="255">
        <f t="shared" si="1"/>
        <v>41417</v>
      </c>
      <c r="C49" s="254">
        <v>7</v>
      </c>
      <c r="D49" s="254">
        <v>2</v>
      </c>
      <c r="E49" s="253"/>
      <c r="F49" s="252">
        <v>3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1.4" x14ac:dyDescent="0.2">
      <c r="A50" s="256" t="str">
        <f t="shared" si="0"/>
        <v>May13</v>
      </c>
      <c r="B50" s="255">
        <f t="shared" si="1"/>
        <v>41418</v>
      </c>
      <c r="C50" s="254">
        <v>7</v>
      </c>
      <c r="D50" s="254">
        <v>2</v>
      </c>
      <c r="E50" s="253"/>
      <c r="F50" s="252">
        <v>3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1.4" x14ac:dyDescent="0.2">
      <c r="A51" s="256" t="str">
        <f t="shared" si="0"/>
        <v>May13</v>
      </c>
      <c r="B51" s="255">
        <f t="shared" si="1"/>
        <v>41419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1.4" x14ac:dyDescent="0.2">
      <c r="A52" s="256" t="str">
        <f t="shared" si="0"/>
        <v>May13</v>
      </c>
      <c r="B52" s="255">
        <f t="shared" si="1"/>
        <v>41420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1.4" x14ac:dyDescent="0.2">
      <c r="A53" s="256" t="str">
        <f t="shared" si="0"/>
        <v>May13</v>
      </c>
      <c r="B53" s="255">
        <f t="shared" si="1"/>
        <v>41421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1.4" x14ac:dyDescent="0.2">
      <c r="A54" s="256" t="str">
        <f t="shared" si="0"/>
        <v>May13</v>
      </c>
      <c r="B54" s="255">
        <f t="shared" si="1"/>
        <v>41422</v>
      </c>
      <c r="C54" s="254">
        <v>8</v>
      </c>
      <c r="D54" s="254">
        <v>2</v>
      </c>
      <c r="E54" s="253"/>
      <c r="F54" s="252">
        <v>4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1.4" x14ac:dyDescent="0.2">
      <c r="A55" s="256" t="str">
        <f t="shared" si="0"/>
        <v>May13</v>
      </c>
      <c r="B55" s="255">
        <f t="shared" si="1"/>
        <v>41423</v>
      </c>
      <c r="C55" s="254">
        <v>8</v>
      </c>
      <c r="D55" s="254">
        <v>2</v>
      </c>
      <c r="E55" s="253"/>
      <c r="F55" s="252">
        <v>4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1.4" x14ac:dyDescent="0.2">
      <c r="A56" s="256" t="str">
        <f t="shared" si="0"/>
        <v>May13</v>
      </c>
      <c r="B56" s="255">
        <f t="shared" si="1"/>
        <v>41424</v>
      </c>
      <c r="C56" s="254">
        <v>8</v>
      </c>
      <c r="D56" s="254">
        <v>2</v>
      </c>
      <c r="E56" s="253"/>
      <c r="F56" s="252">
        <v>4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1.4" x14ac:dyDescent="0.2">
      <c r="A57" s="256" t="str">
        <f t="shared" si="0"/>
        <v>May13</v>
      </c>
      <c r="B57" s="255">
        <f t="shared" si="1"/>
        <v>41425</v>
      </c>
      <c r="C57" s="254">
        <v>8</v>
      </c>
      <c r="D57" s="254">
        <v>2</v>
      </c>
      <c r="E57" s="253"/>
      <c r="F57" s="252">
        <v>4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May13</v>
      </c>
      <c r="B58" s="255">
        <f t="shared" si="1"/>
        <v>41426</v>
      </c>
      <c r="C58" s="254">
        <v>9</v>
      </c>
      <c r="D58" s="254">
        <v>2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1.4" x14ac:dyDescent="0.2">
      <c r="A59" s="256" t="str">
        <f t="shared" si="0"/>
        <v>May13</v>
      </c>
      <c r="B59" s="255">
        <f t="shared" si="1"/>
        <v>41427</v>
      </c>
      <c r="C59" s="254">
        <v>9</v>
      </c>
      <c r="D59" s="254">
        <v>2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1.4" x14ac:dyDescent="0.2">
      <c r="A60" s="256" t="str">
        <f t="shared" si="0"/>
        <v>May13</v>
      </c>
      <c r="B60" s="255">
        <f t="shared" si="1"/>
        <v>41428</v>
      </c>
      <c r="C60" s="254">
        <v>9</v>
      </c>
      <c r="D60" s="254">
        <v>2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1.4" x14ac:dyDescent="0.2">
      <c r="A61" s="256" t="str">
        <f t="shared" si="0"/>
        <v>May13</v>
      </c>
      <c r="B61" s="255">
        <f t="shared" si="1"/>
        <v>41429</v>
      </c>
      <c r="C61" s="254">
        <v>9</v>
      </c>
      <c r="D61" s="254">
        <v>2</v>
      </c>
      <c r="E61" s="253"/>
      <c r="F61" s="252">
        <v>1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1.4" x14ac:dyDescent="0.2">
      <c r="A62" s="256" t="str">
        <f t="shared" si="0"/>
        <v>May13</v>
      </c>
      <c r="B62" s="255">
        <f t="shared" si="1"/>
        <v>41430</v>
      </c>
      <c r="C62" s="254">
        <v>9</v>
      </c>
      <c r="D62" s="254">
        <v>2</v>
      </c>
      <c r="E62" s="253"/>
      <c r="F62" s="252">
        <v>1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1.4" x14ac:dyDescent="0.2">
      <c r="A63" s="259" t="str">
        <f t="shared" si="0"/>
        <v>Jun13</v>
      </c>
      <c r="B63" s="255">
        <f t="shared" si="1"/>
        <v>41431</v>
      </c>
      <c r="C63" s="258">
        <v>9</v>
      </c>
      <c r="D63" s="258">
        <v>3</v>
      </c>
      <c r="E63" s="257"/>
      <c r="F63" s="252">
        <v>1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1.4" x14ac:dyDescent="0.2">
      <c r="A64" s="256" t="str">
        <f t="shared" si="0"/>
        <v>Jun13</v>
      </c>
      <c r="B64" s="255">
        <f t="shared" si="1"/>
        <v>41432</v>
      </c>
      <c r="C64" s="254">
        <v>9</v>
      </c>
      <c r="D64" s="254">
        <v>3</v>
      </c>
      <c r="E64" s="253"/>
      <c r="F64" s="252">
        <v>1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1.4" x14ac:dyDescent="0.2">
      <c r="A65" s="256" t="str">
        <f t="shared" si="0"/>
        <v>Jun13</v>
      </c>
      <c r="B65" s="255">
        <f t="shared" si="1"/>
        <v>41433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1.4" x14ac:dyDescent="0.2">
      <c r="A66" s="256" t="str">
        <f t="shared" ref="A66:A129" si="2">TEXT(DATE(YEAR(B$2),MONTH(B$2)+(D66-1),1),"MmmYY")</f>
        <v>Jun13</v>
      </c>
      <c r="B66" s="255">
        <f t="shared" si="1"/>
        <v>41434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1.4" x14ac:dyDescent="0.2">
      <c r="A67" s="256" t="str">
        <f t="shared" si="2"/>
        <v>Jun13</v>
      </c>
      <c r="B67" s="255">
        <f t="shared" ref="B67:B130" si="3">B66+1</f>
        <v>41435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1.4" x14ac:dyDescent="0.2">
      <c r="A68" s="256" t="str">
        <f t="shared" si="2"/>
        <v>Jun13</v>
      </c>
      <c r="B68" s="255">
        <f t="shared" si="3"/>
        <v>41436</v>
      </c>
      <c r="C68" s="254">
        <v>10</v>
      </c>
      <c r="D68" s="254">
        <v>3</v>
      </c>
      <c r="E68" s="253"/>
      <c r="F68" s="252">
        <v>2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1.4" x14ac:dyDescent="0.2">
      <c r="A69" s="256" t="str">
        <f t="shared" si="2"/>
        <v>Jun13</v>
      </c>
      <c r="B69" s="255">
        <f t="shared" si="3"/>
        <v>41437</v>
      </c>
      <c r="C69" s="254">
        <v>10</v>
      </c>
      <c r="D69" s="254">
        <v>3</v>
      </c>
      <c r="E69" s="253"/>
      <c r="F69" s="252">
        <v>2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1.4" x14ac:dyDescent="0.2">
      <c r="A70" s="256" t="str">
        <f t="shared" si="2"/>
        <v>Jun13</v>
      </c>
      <c r="B70" s="255">
        <f t="shared" si="3"/>
        <v>41438</v>
      </c>
      <c r="C70" s="254">
        <v>10</v>
      </c>
      <c r="D70" s="254">
        <v>3</v>
      </c>
      <c r="E70" s="253"/>
      <c r="F70" s="252">
        <v>2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1.4" x14ac:dyDescent="0.2">
      <c r="A71" s="256" t="str">
        <f t="shared" si="2"/>
        <v>Jun13</v>
      </c>
      <c r="B71" s="255">
        <f t="shared" si="3"/>
        <v>41439</v>
      </c>
      <c r="C71" s="254">
        <v>10</v>
      </c>
      <c r="D71" s="254">
        <v>3</v>
      </c>
      <c r="E71" s="253"/>
      <c r="F71" s="252">
        <v>2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1.4" x14ac:dyDescent="0.2">
      <c r="A72" s="256" t="str">
        <f t="shared" si="2"/>
        <v>Jun13</v>
      </c>
      <c r="B72" s="255">
        <f t="shared" si="3"/>
        <v>41440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1.4" x14ac:dyDescent="0.2">
      <c r="A73" s="256" t="str">
        <f t="shared" si="2"/>
        <v>Jun13</v>
      </c>
      <c r="B73" s="255">
        <f t="shared" si="3"/>
        <v>41441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1.4" x14ac:dyDescent="0.2">
      <c r="A74" s="256" t="str">
        <f t="shared" si="2"/>
        <v>Jun13</v>
      </c>
      <c r="B74" s="255">
        <f t="shared" si="3"/>
        <v>41442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1.4" x14ac:dyDescent="0.2">
      <c r="A75" s="256" t="str">
        <f t="shared" si="2"/>
        <v>Jun13</v>
      </c>
      <c r="B75" s="255">
        <f t="shared" si="3"/>
        <v>41443</v>
      </c>
      <c r="C75" s="254">
        <v>11</v>
      </c>
      <c r="D75" s="254">
        <v>3</v>
      </c>
      <c r="E75" s="253"/>
      <c r="F75" s="252">
        <v>3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1.4" x14ac:dyDescent="0.2">
      <c r="A76" s="256" t="str">
        <f t="shared" si="2"/>
        <v>Jun13</v>
      </c>
      <c r="B76" s="255">
        <f t="shared" si="3"/>
        <v>41444</v>
      </c>
      <c r="C76" s="254">
        <v>11</v>
      </c>
      <c r="D76" s="254">
        <v>3</v>
      </c>
      <c r="E76" s="253"/>
      <c r="F76" s="252">
        <v>3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1.4" x14ac:dyDescent="0.2">
      <c r="A77" s="256" t="str">
        <f t="shared" si="2"/>
        <v>Jun13</v>
      </c>
      <c r="B77" s="255">
        <f t="shared" si="3"/>
        <v>41445</v>
      </c>
      <c r="C77" s="254">
        <v>11</v>
      </c>
      <c r="D77" s="254">
        <v>3</v>
      </c>
      <c r="E77" s="253"/>
      <c r="F77" s="252">
        <v>3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1.4" x14ac:dyDescent="0.2">
      <c r="A78" s="256" t="str">
        <f t="shared" si="2"/>
        <v>Jun13</v>
      </c>
      <c r="B78" s="255">
        <f t="shared" si="3"/>
        <v>41446</v>
      </c>
      <c r="C78" s="254">
        <v>11</v>
      </c>
      <c r="D78" s="254">
        <v>3</v>
      </c>
      <c r="E78" s="253"/>
      <c r="F78" s="252">
        <v>3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1.4" x14ac:dyDescent="0.2">
      <c r="A79" s="256" t="str">
        <f t="shared" si="2"/>
        <v>Jun13</v>
      </c>
      <c r="B79" s="255">
        <f t="shared" si="3"/>
        <v>41447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1.4" x14ac:dyDescent="0.2">
      <c r="A80" s="256" t="str">
        <f t="shared" si="2"/>
        <v>Jun13</v>
      </c>
      <c r="B80" s="255">
        <f t="shared" si="3"/>
        <v>41448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1.4" x14ac:dyDescent="0.2">
      <c r="A81" s="256" t="str">
        <f t="shared" si="2"/>
        <v>Jun13</v>
      </c>
      <c r="B81" s="255">
        <f t="shared" si="3"/>
        <v>41449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1.4" x14ac:dyDescent="0.2">
      <c r="A82" s="256" t="str">
        <f t="shared" si="2"/>
        <v>Jun13</v>
      </c>
      <c r="B82" s="255">
        <f t="shared" si="3"/>
        <v>41450</v>
      </c>
      <c r="C82" s="254">
        <v>12</v>
      </c>
      <c r="D82" s="254">
        <v>3</v>
      </c>
      <c r="E82" s="253"/>
      <c r="F82" s="252">
        <v>4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1.4" x14ac:dyDescent="0.2">
      <c r="A83" s="256" t="str">
        <f t="shared" si="2"/>
        <v>Jun13</v>
      </c>
      <c r="B83" s="255">
        <f t="shared" si="3"/>
        <v>41451</v>
      </c>
      <c r="C83" s="254">
        <v>12</v>
      </c>
      <c r="D83" s="254">
        <v>3</v>
      </c>
      <c r="E83" s="253"/>
      <c r="F83" s="252">
        <v>4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1.4" x14ac:dyDescent="0.2">
      <c r="A84" s="256" t="str">
        <f t="shared" si="2"/>
        <v>Jun13</v>
      </c>
      <c r="B84" s="255">
        <f t="shared" si="3"/>
        <v>41452</v>
      </c>
      <c r="C84" s="254">
        <v>12</v>
      </c>
      <c r="D84" s="254">
        <v>3</v>
      </c>
      <c r="E84" s="253"/>
      <c r="F84" s="252">
        <v>4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1.4" x14ac:dyDescent="0.2">
      <c r="A85" s="256" t="str">
        <f t="shared" si="2"/>
        <v>Jun13</v>
      </c>
      <c r="B85" s="255">
        <f t="shared" si="3"/>
        <v>41453</v>
      </c>
      <c r="C85" s="254">
        <v>12</v>
      </c>
      <c r="D85" s="254">
        <v>3</v>
      </c>
      <c r="E85" s="253"/>
      <c r="F85" s="252">
        <v>4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1.4" x14ac:dyDescent="0.2">
      <c r="A86" s="256" t="str">
        <f t="shared" si="2"/>
        <v>Jun13</v>
      </c>
      <c r="B86" s="255">
        <f t="shared" si="3"/>
        <v>41454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1.4" x14ac:dyDescent="0.2">
      <c r="A87" s="256" t="str">
        <f t="shared" si="2"/>
        <v>Jun13</v>
      </c>
      <c r="B87" s="255">
        <f t="shared" si="3"/>
        <v>41455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1.4" x14ac:dyDescent="0.2">
      <c r="A88" s="256" t="str">
        <f t="shared" si="2"/>
        <v>Jun13</v>
      </c>
      <c r="B88" s="255">
        <f t="shared" si="3"/>
        <v>41456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1.4" x14ac:dyDescent="0.2">
      <c r="A89" s="256" t="str">
        <f t="shared" si="2"/>
        <v>Jun13</v>
      </c>
      <c r="B89" s="255">
        <f t="shared" si="3"/>
        <v>41457</v>
      </c>
      <c r="C89" s="254">
        <v>13</v>
      </c>
      <c r="D89" s="254">
        <v>3</v>
      </c>
      <c r="E89" s="253"/>
      <c r="F89" s="252">
        <v>5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1.4" x14ac:dyDescent="0.2">
      <c r="A90" s="256" t="str">
        <f t="shared" si="2"/>
        <v>Jun13</v>
      </c>
      <c r="B90" s="255">
        <f t="shared" si="3"/>
        <v>41458</v>
      </c>
      <c r="C90" s="254">
        <v>13</v>
      </c>
      <c r="D90" s="254">
        <v>3</v>
      </c>
      <c r="E90" s="253"/>
      <c r="F90" s="252">
        <v>5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1.4" x14ac:dyDescent="0.2">
      <c r="A91" s="256" t="str">
        <f t="shared" si="2"/>
        <v>Jun13</v>
      </c>
      <c r="B91" s="255">
        <f t="shared" si="3"/>
        <v>41459</v>
      </c>
      <c r="C91" s="254">
        <v>13</v>
      </c>
      <c r="D91" s="254">
        <v>3</v>
      </c>
      <c r="E91" s="253"/>
      <c r="F91" s="252">
        <v>5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1.4" x14ac:dyDescent="0.2">
      <c r="A92" s="256" t="str">
        <f t="shared" si="2"/>
        <v>Jun13</v>
      </c>
      <c r="B92" s="255">
        <f t="shared" si="3"/>
        <v>41460</v>
      </c>
      <c r="C92" s="254">
        <v>13</v>
      </c>
      <c r="D92" s="254">
        <v>3</v>
      </c>
      <c r="E92" s="253"/>
      <c r="F92" s="252">
        <v>5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Jul13</v>
      </c>
      <c r="B93" s="255">
        <f t="shared" si="3"/>
        <v>41461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1.4" x14ac:dyDescent="0.2">
      <c r="A94" s="256" t="str">
        <f t="shared" si="2"/>
        <v>Jul13</v>
      </c>
      <c r="B94" s="255">
        <f t="shared" si="3"/>
        <v>41462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1.4" x14ac:dyDescent="0.2">
      <c r="A95" s="256" t="str">
        <f t="shared" si="2"/>
        <v>Jul13</v>
      </c>
      <c r="B95" s="255">
        <f t="shared" si="3"/>
        <v>41463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1.4" x14ac:dyDescent="0.2">
      <c r="A96" s="256" t="str">
        <f t="shared" si="2"/>
        <v>Jul13</v>
      </c>
      <c r="B96" s="255">
        <f t="shared" si="3"/>
        <v>41464</v>
      </c>
      <c r="C96" s="254">
        <v>14</v>
      </c>
      <c r="D96" s="254">
        <v>4</v>
      </c>
      <c r="E96" s="253"/>
      <c r="F96" s="252">
        <v>1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1.4" x14ac:dyDescent="0.2">
      <c r="A97" s="256" t="str">
        <f t="shared" si="2"/>
        <v>Jul13</v>
      </c>
      <c r="B97" s="255">
        <f t="shared" si="3"/>
        <v>41465</v>
      </c>
      <c r="C97" s="254">
        <v>14</v>
      </c>
      <c r="D97" s="254">
        <v>4</v>
      </c>
      <c r="E97" s="253"/>
      <c r="F97" s="252">
        <v>1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1.4" x14ac:dyDescent="0.2">
      <c r="A98" s="256" t="str">
        <f t="shared" si="2"/>
        <v>Jul13</v>
      </c>
      <c r="B98" s="255">
        <f t="shared" si="3"/>
        <v>41466</v>
      </c>
      <c r="C98" s="254">
        <v>14</v>
      </c>
      <c r="D98" s="254">
        <v>4</v>
      </c>
      <c r="E98" s="253"/>
      <c r="F98" s="252">
        <v>1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1.4" x14ac:dyDescent="0.2">
      <c r="A99" s="256" t="str">
        <f t="shared" si="2"/>
        <v>Jul13</v>
      </c>
      <c r="B99" s="255">
        <f t="shared" si="3"/>
        <v>41467</v>
      </c>
      <c r="C99" s="254">
        <v>14</v>
      </c>
      <c r="D99" s="254">
        <v>4</v>
      </c>
      <c r="E99" s="253"/>
      <c r="F99" s="252">
        <v>1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1.4" x14ac:dyDescent="0.2">
      <c r="A100" s="256" t="str">
        <f t="shared" si="2"/>
        <v>Jul13</v>
      </c>
      <c r="B100" s="255">
        <f t="shared" si="3"/>
        <v>41468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1.4" x14ac:dyDescent="0.2">
      <c r="A101" s="256" t="str">
        <f t="shared" si="2"/>
        <v>Jul13</v>
      </c>
      <c r="B101" s="255">
        <f t="shared" si="3"/>
        <v>41469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1.4" x14ac:dyDescent="0.2">
      <c r="A102" s="256" t="str">
        <f t="shared" si="2"/>
        <v>Jul13</v>
      </c>
      <c r="B102" s="255">
        <f t="shared" si="3"/>
        <v>41470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1.4" x14ac:dyDescent="0.2">
      <c r="A103" s="256" t="str">
        <f t="shared" si="2"/>
        <v>Jul13</v>
      </c>
      <c r="B103" s="255">
        <f t="shared" si="3"/>
        <v>41471</v>
      </c>
      <c r="C103" s="254">
        <v>15</v>
      </c>
      <c r="D103" s="254">
        <v>4</v>
      </c>
      <c r="E103" s="253"/>
      <c r="F103" s="252">
        <v>2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1.4" x14ac:dyDescent="0.2">
      <c r="A104" s="256" t="str">
        <f t="shared" si="2"/>
        <v>Jul13</v>
      </c>
      <c r="B104" s="255">
        <f t="shared" si="3"/>
        <v>41472</v>
      </c>
      <c r="C104" s="254">
        <v>15</v>
      </c>
      <c r="D104" s="254">
        <v>4</v>
      </c>
      <c r="E104" s="253"/>
      <c r="F104" s="252">
        <v>2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1.4" x14ac:dyDescent="0.2">
      <c r="A105" s="256" t="str">
        <f t="shared" si="2"/>
        <v>Jul13</v>
      </c>
      <c r="B105" s="255">
        <f t="shared" si="3"/>
        <v>41473</v>
      </c>
      <c r="C105" s="254">
        <v>15</v>
      </c>
      <c r="D105" s="254">
        <v>4</v>
      </c>
      <c r="E105" s="253"/>
      <c r="F105" s="252">
        <v>2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1.4" x14ac:dyDescent="0.2">
      <c r="A106" s="256" t="str">
        <f t="shared" si="2"/>
        <v>Jul13</v>
      </c>
      <c r="B106" s="255">
        <f t="shared" si="3"/>
        <v>41474</v>
      </c>
      <c r="C106" s="254">
        <v>15</v>
      </c>
      <c r="D106" s="254">
        <v>4</v>
      </c>
      <c r="E106" s="253"/>
      <c r="F106" s="252">
        <v>2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1.4" x14ac:dyDescent="0.2">
      <c r="A107" s="256" t="str">
        <f t="shared" si="2"/>
        <v>Jul13</v>
      </c>
      <c r="B107" s="255">
        <f t="shared" si="3"/>
        <v>41475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1.4" x14ac:dyDescent="0.2">
      <c r="A108" s="256" t="str">
        <f t="shared" si="2"/>
        <v>Jul13</v>
      </c>
      <c r="B108" s="255">
        <f t="shared" si="3"/>
        <v>41476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1.4" x14ac:dyDescent="0.2">
      <c r="A109" s="256" t="str">
        <f t="shared" si="2"/>
        <v>Jul13</v>
      </c>
      <c r="B109" s="255">
        <f t="shared" si="3"/>
        <v>41477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1.4" x14ac:dyDescent="0.2">
      <c r="A110" s="256" t="str">
        <f t="shared" si="2"/>
        <v>Jul13</v>
      </c>
      <c r="B110" s="255">
        <f t="shared" si="3"/>
        <v>41478</v>
      </c>
      <c r="C110" s="254">
        <v>16</v>
      </c>
      <c r="D110" s="254">
        <v>4</v>
      </c>
      <c r="E110" s="253"/>
      <c r="F110" s="252">
        <v>3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1.4" x14ac:dyDescent="0.2">
      <c r="A111" s="256" t="str">
        <f t="shared" si="2"/>
        <v>Jul13</v>
      </c>
      <c r="B111" s="255">
        <f t="shared" si="3"/>
        <v>41479</v>
      </c>
      <c r="C111" s="254">
        <v>16</v>
      </c>
      <c r="D111" s="254">
        <v>4</v>
      </c>
      <c r="E111" s="253"/>
      <c r="F111" s="252">
        <v>3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1.4" x14ac:dyDescent="0.2">
      <c r="A112" s="256" t="str">
        <f t="shared" si="2"/>
        <v>Jul13</v>
      </c>
      <c r="B112" s="255">
        <f t="shared" si="3"/>
        <v>41480</v>
      </c>
      <c r="C112" s="254">
        <v>16</v>
      </c>
      <c r="D112" s="254">
        <v>4</v>
      </c>
      <c r="E112" s="253"/>
      <c r="F112" s="252">
        <v>3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1.4" x14ac:dyDescent="0.2">
      <c r="A113" s="256" t="str">
        <f t="shared" si="2"/>
        <v>Jul13</v>
      </c>
      <c r="B113" s="255">
        <f t="shared" si="3"/>
        <v>41481</v>
      </c>
      <c r="C113" s="254">
        <v>16</v>
      </c>
      <c r="D113" s="254">
        <v>4</v>
      </c>
      <c r="E113" s="253"/>
      <c r="F113" s="252">
        <v>3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1.4" x14ac:dyDescent="0.2">
      <c r="A114" s="256" t="str">
        <f t="shared" si="2"/>
        <v>Jul13</v>
      </c>
      <c r="B114" s="255">
        <f t="shared" si="3"/>
        <v>41482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1.4" x14ac:dyDescent="0.2">
      <c r="A115" s="256" t="str">
        <f t="shared" si="2"/>
        <v>Jul13</v>
      </c>
      <c r="B115" s="255">
        <f t="shared" si="3"/>
        <v>41483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1.4" x14ac:dyDescent="0.2">
      <c r="A116" s="256" t="str">
        <f t="shared" si="2"/>
        <v>Jul13</v>
      </c>
      <c r="B116" s="255">
        <f t="shared" si="3"/>
        <v>41484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1.4" x14ac:dyDescent="0.2">
      <c r="A117" s="256" t="str">
        <f t="shared" si="2"/>
        <v>Jul13</v>
      </c>
      <c r="B117" s="255">
        <f t="shared" si="3"/>
        <v>41485</v>
      </c>
      <c r="C117" s="254">
        <v>17</v>
      </c>
      <c r="D117" s="254">
        <v>4</v>
      </c>
      <c r="E117" s="253"/>
      <c r="F117" s="252">
        <v>4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1.4" x14ac:dyDescent="0.2">
      <c r="A118" s="256" t="str">
        <f t="shared" si="2"/>
        <v>Jul13</v>
      </c>
      <c r="B118" s="255">
        <f t="shared" si="3"/>
        <v>41486</v>
      </c>
      <c r="C118" s="254">
        <v>17</v>
      </c>
      <c r="D118" s="254">
        <v>4</v>
      </c>
      <c r="E118" s="253"/>
      <c r="F118" s="252">
        <v>4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1.4" x14ac:dyDescent="0.2">
      <c r="A119" s="256" t="str">
        <f t="shared" si="2"/>
        <v>Jul13</v>
      </c>
      <c r="B119" s="255">
        <f t="shared" si="3"/>
        <v>41487</v>
      </c>
      <c r="C119" s="254">
        <v>17</v>
      </c>
      <c r="D119" s="254">
        <v>4</v>
      </c>
      <c r="E119" s="253"/>
      <c r="F119" s="252">
        <v>4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1.4" x14ac:dyDescent="0.2">
      <c r="A120" s="256" t="str">
        <f t="shared" si="2"/>
        <v>Jul13</v>
      </c>
      <c r="B120" s="255">
        <f t="shared" si="3"/>
        <v>41488</v>
      </c>
      <c r="C120" s="254">
        <v>17</v>
      </c>
      <c r="D120" s="254">
        <v>4</v>
      </c>
      <c r="E120" s="253"/>
      <c r="F120" s="252">
        <v>4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Jul13</v>
      </c>
      <c r="B121" s="255">
        <f t="shared" si="3"/>
        <v>41489</v>
      </c>
      <c r="C121" s="254">
        <v>18</v>
      </c>
      <c r="D121" s="254">
        <v>4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1.4" x14ac:dyDescent="0.2">
      <c r="A122" s="256" t="str">
        <f t="shared" si="2"/>
        <v>Jul13</v>
      </c>
      <c r="B122" s="255">
        <f t="shared" si="3"/>
        <v>41490</v>
      </c>
      <c r="C122" s="254">
        <v>18</v>
      </c>
      <c r="D122" s="254">
        <v>4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1.4" x14ac:dyDescent="0.2">
      <c r="A123" s="256" t="str">
        <f t="shared" si="2"/>
        <v>Jul13</v>
      </c>
      <c r="B123" s="255">
        <f t="shared" si="3"/>
        <v>41491</v>
      </c>
      <c r="C123" s="254">
        <v>18</v>
      </c>
      <c r="D123" s="254">
        <v>4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1.4" x14ac:dyDescent="0.2">
      <c r="A124" s="259" t="str">
        <f t="shared" si="2"/>
        <v>Aug13</v>
      </c>
      <c r="B124" s="255">
        <f t="shared" si="3"/>
        <v>41492</v>
      </c>
      <c r="C124" s="258">
        <v>18</v>
      </c>
      <c r="D124" s="258">
        <v>5</v>
      </c>
      <c r="E124" s="257"/>
      <c r="F124" s="252">
        <v>1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1.4" x14ac:dyDescent="0.2">
      <c r="A125" s="256" t="str">
        <f t="shared" si="2"/>
        <v>Aug13</v>
      </c>
      <c r="B125" s="255">
        <f t="shared" si="3"/>
        <v>41493</v>
      </c>
      <c r="C125" s="254">
        <v>18</v>
      </c>
      <c r="D125" s="254">
        <v>5</v>
      </c>
      <c r="E125" s="253"/>
      <c r="F125" s="252">
        <v>1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1.4" x14ac:dyDescent="0.2">
      <c r="A126" s="256" t="str">
        <f t="shared" si="2"/>
        <v>Aug13</v>
      </c>
      <c r="B126" s="255">
        <f t="shared" si="3"/>
        <v>41494</v>
      </c>
      <c r="C126" s="254">
        <v>18</v>
      </c>
      <c r="D126" s="254">
        <v>5</v>
      </c>
      <c r="E126" s="253"/>
      <c r="F126" s="252">
        <v>1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1.4" x14ac:dyDescent="0.2">
      <c r="A127" s="256" t="str">
        <f t="shared" si="2"/>
        <v>Aug13</v>
      </c>
      <c r="B127" s="255">
        <f t="shared" si="3"/>
        <v>41495</v>
      </c>
      <c r="C127" s="254">
        <v>18</v>
      </c>
      <c r="D127" s="254">
        <v>5</v>
      </c>
      <c r="E127" s="253"/>
      <c r="F127" s="252">
        <v>1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1.4" x14ac:dyDescent="0.2">
      <c r="A128" s="256" t="str">
        <f t="shared" si="2"/>
        <v>Aug13</v>
      </c>
      <c r="B128" s="255">
        <f t="shared" si="3"/>
        <v>41496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1.4" x14ac:dyDescent="0.2">
      <c r="A129" s="256" t="str">
        <f t="shared" si="2"/>
        <v>Aug13</v>
      </c>
      <c r="B129" s="255">
        <f t="shared" si="3"/>
        <v>41497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1.4" x14ac:dyDescent="0.2">
      <c r="A130" s="256" t="str">
        <f t="shared" ref="A130:A193" si="4">TEXT(DATE(YEAR(B$2),MONTH(B$2)+(D130-1),1),"MmmYY")</f>
        <v>Aug13</v>
      </c>
      <c r="B130" s="255">
        <f t="shared" si="3"/>
        <v>41498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1.4" x14ac:dyDescent="0.2">
      <c r="A131" s="256" t="str">
        <f t="shared" si="4"/>
        <v>Aug13</v>
      </c>
      <c r="B131" s="255">
        <f t="shared" ref="B131:B194" si="5">B130+1</f>
        <v>41499</v>
      </c>
      <c r="C131" s="254">
        <v>19</v>
      </c>
      <c r="D131" s="254">
        <v>5</v>
      </c>
      <c r="E131" s="253"/>
      <c r="F131" s="252">
        <v>2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1.4" x14ac:dyDescent="0.2">
      <c r="A132" s="256" t="str">
        <f t="shared" si="4"/>
        <v>Aug13</v>
      </c>
      <c r="B132" s="255">
        <f t="shared" si="5"/>
        <v>41500</v>
      </c>
      <c r="C132" s="254">
        <v>19</v>
      </c>
      <c r="D132" s="254">
        <v>5</v>
      </c>
      <c r="E132" s="253"/>
      <c r="F132" s="252">
        <v>2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1.4" x14ac:dyDescent="0.2">
      <c r="A133" s="256" t="str">
        <f t="shared" si="4"/>
        <v>Aug13</v>
      </c>
      <c r="B133" s="255">
        <f t="shared" si="5"/>
        <v>41501</v>
      </c>
      <c r="C133" s="254">
        <v>19</v>
      </c>
      <c r="D133" s="254">
        <v>5</v>
      </c>
      <c r="E133" s="253"/>
      <c r="F133" s="252">
        <v>2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1.4" x14ac:dyDescent="0.2">
      <c r="A134" s="256" t="str">
        <f t="shared" si="4"/>
        <v>Aug13</v>
      </c>
      <c r="B134" s="255">
        <f t="shared" si="5"/>
        <v>41502</v>
      </c>
      <c r="C134" s="254">
        <v>19</v>
      </c>
      <c r="D134" s="254">
        <v>5</v>
      </c>
      <c r="E134" s="253"/>
      <c r="F134" s="252">
        <v>2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1.4" x14ac:dyDescent="0.2">
      <c r="A135" s="256" t="str">
        <f t="shared" si="4"/>
        <v>Aug13</v>
      </c>
      <c r="B135" s="255">
        <f t="shared" si="5"/>
        <v>41503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1.4" x14ac:dyDescent="0.2">
      <c r="A136" s="256" t="str">
        <f t="shared" si="4"/>
        <v>Aug13</v>
      </c>
      <c r="B136" s="255">
        <f t="shared" si="5"/>
        <v>41504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1.4" x14ac:dyDescent="0.2">
      <c r="A137" s="256" t="str">
        <f t="shared" si="4"/>
        <v>Aug13</v>
      </c>
      <c r="B137" s="255">
        <f t="shared" si="5"/>
        <v>41505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1.4" x14ac:dyDescent="0.2">
      <c r="A138" s="256" t="str">
        <f t="shared" si="4"/>
        <v>Aug13</v>
      </c>
      <c r="B138" s="255">
        <f t="shared" si="5"/>
        <v>41506</v>
      </c>
      <c r="C138" s="254">
        <v>20</v>
      </c>
      <c r="D138" s="254">
        <v>5</v>
      </c>
      <c r="E138" s="253"/>
      <c r="F138" s="252">
        <v>3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1.4" x14ac:dyDescent="0.2">
      <c r="A139" s="256" t="str">
        <f t="shared" si="4"/>
        <v>Aug13</v>
      </c>
      <c r="B139" s="255">
        <f t="shared" si="5"/>
        <v>41507</v>
      </c>
      <c r="C139" s="254">
        <v>20</v>
      </c>
      <c r="D139" s="254">
        <v>5</v>
      </c>
      <c r="E139" s="253"/>
      <c r="F139" s="252">
        <v>3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1.4" x14ac:dyDescent="0.2">
      <c r="A140" s="256" t="str">
        <f t="shared" si="4"/>
        <v>Aug13</v>
      </c>
      <c r="B140" s="255">
        <f t="shared" si="5"/>
        <v>41508</v>
      </c>
      <c r="C140" s="254">
        <v>20</v>
      </c>
      <c r="D140" s="254">
        <v>5</v>
      </c>
      <c r="E140" s="253"/>
      <c r="F140" s="252">
        <v>3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1.4" x14ac:dyDescent="0.2">
      <c r="A141" s="256" t="str">
        <f t="shared" si="4"/>
        <v>Aug13</v>
      </c>
      <c r="B141" s="255">
        <f t="shared" si="5"/>
        <v>41509</v>
      </c>
      <c r="C141" s="254">
        <v>20</v>
      </c>
      <c r="D141" s="254">
        <v>5</v>
      </c>
      <c r="E141" s="253"/>
      <c r="F141" s="252">
        <v>3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1.4" x14ac:dyDescent="0.2">
      <c r="A142" s="256" t="str">
        <f t="shared" si="4"/>
        <v>Aug13</v>
      </c>
      <c r="B142" s="255">
        <f t="shared" si="5"/>
        <v>41510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1.4" x14ac:dyDescent="0.2">
      <c r="A143" s="256" t="str">
        <f t="shared" si="4"/>
        <v>Aug13</v>
      </c>
      <c r="B143" s="255">
        <f t="shared" si="5"/>
        <v>41511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1.4" x14ac:dyDescent="0.2">
      <c r="A144" s="256" t="str">
        <f t="shared" si="4"/>
        <v>Aug13</v>
      </c>
      <c r="B144" s="255">
        <f t="shared" si="5"/>
        <v>41512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1.4" x14ac:dyDescent="0.2">
      <c r="A145" s="256" t="str">
        <f t="shared" si="4"/>
        <v>Aug13</v>
      </c>
      <c r="B145" s="255">
        <f t="shared" si="5"/>
        <v>41513</v>
      </c>
      <c r="C145" s="254">
        <v>21</v>
      </c>
      <c r="D145" s="254">
        <v>5</v>
      </c>
      <c r="E145" s="253"/>
      <c r="F145" s="252">
        <v>4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1.4" x14ac:dyDescent="0.2">
      <c r="A146" s="256" t="str">
        <f t="shared" si="4"/>
        <v>Aug13</v>
      </c>
      <c r="B146" s="255">
        <f t="shared" si="5"/>
        <v>41514</v>
      </c>
      <c r="C146" s="254">
        <v>21</v>
      </c>
      <c r="D146" s="254">
        <v>5</v>
      </c>
      <c r="E146" s="253"/>
      <c r="F146" s="252">
        <v>4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1.4" x14ac:dyDescent="0.2">
      <c r="A147" s="256" t="str">
        <f t="shared" si="4"/>
        <v>Aug13</v>
      </c>
      <c r="B147" s="255">
        <f t="shared" si="5"/>
        <v>41515</v>
      </c>
      <c r="C147" s="254">
        <v>21</v>
      </c>
      <c r="D147" s="254">
        <v>5</v>
      </c>
      <c r="E147" s="253"/>
      <c r="F147" s="252">
        <v>4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1.4" x14ac:dyDescent="0.2">
      <c r="A148" s="256" t="str">
        <f t="shared" si="4"/>
        <v>Aug13</v>
      </c>
      <c r="B148" s="255">
        <f t="shared" si="5"/>
        <v>41516</v>
      </c>
      <c r="C148" s="254">
        <v>21</v>
      </c>
      <c r="D148" s="254">
        <v>5</v>
      </c>
      <c r="E148" s="253"/>
      <c r="F148" s="252">
        <v>4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Aug13</v>
      </c>
      <c r="B149" s="255">
        <f t="shared" si="5"/>
        <v>41517</v>
      </c>
      <c r="C149" s="254">
        <v>22</v>
      </c>
      <c r="D149" s="254">
        <v>5</v>
      </c>
      <c r="E149" s="253"/>
      <c r="F149" s="254">
        <v>1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1.4" x14ac:dyDescent="0.2">
      <c r="A150" s="256" t="str">
        <f t="shared" si="4"/>
        <v>Aug13</v>
      </c>
      <c r="B150" s="255">
        <f t="shared" si="5"/>
        <v>41518</v>
      </c>
      <c r="C150" s="254">
        <v>22</v>
      </c>
      <c r="D150" s="254">
        <v>5</v>
      </c>
      <c r="E150" s="253"/>
      <c r="F150" s="252">
        <v>1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1.4" x14ac:dyDescent="0.2">
      <c r="A151" s="256" t="str">
        <f t="shared" si="4"/>
        <v>Aug13</v>
      </c>
      <c r="B151" s="255">
        <f t="shared" si="5"/>
        <v>41519</v>
      </c>
      <c r="C151" s="254">
        <v>22</v>
      </c>
      <c r="D151" s="254">
        <v>5</v>
      </c>
      <c r="E151" s="253"/>
      <c r="F151" s="252">
        <v>1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1.4" x14ac:dyDescent="0.2">
      <c r="A152" s="256" t="str">
        <f t="shared" si="4"/>
        <v>Aug13</v>
      </c>
      <c r="B152" s="255">
        <f t="shared" si="5"/>
        <v>41520</v>
      </c>
      <c r="C152" s="254">
        <v>22</v>
      </c>
      <c r="D152" s="254">
        <v>5</v>
      </c>
      <c r="E152" s="253"/>
      <c r="F152" s="252">
        <v>1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1.4" x14ac:dyDescent="0.2">
      <c r="A153" s="256" t="str">
        <f t="shared" si="4"/>
        <v>Aug13</v>
      </c>
      <c r="B153" s="255">
        <f t="shared" si="5"/>
        <v>41521</v>
      </c>
      <c r="C153" s="254">
        <v>22</v>
      </c>
      <c r="D153" s="254">
        <v>5</v>
      </c>
      <c r="E153" s="253"/>
      <c r="F153" s="252">
        <v>1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1.4" x14ac:dyDescent="0.2">
      <c r="A154" s="256" t="str">
        <f t="shared" si="4"/>
        <v>Aug13</v>
      </c>
      <c r="B154" s="255">
        <f t="shared" si="5"/>
        <v>41522</v>
      </c>
      <c r="C154" s="254">
        <v>22</v>
      </c>
      <c r="D154" s="254">
        <v>5</v>
      </c>
      <c r="E154" s="253"/>
      <c r="F154" s="252">
        <v>1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1.4" x14ac:dyDescent="0.2">
      <c r="A155" s="259" t="str">
        <f t="shared" si="4"/>
        <v>Sep13</v>
      </c>
      <c r="B155" s="255">
        <f t="shared" si="5"/>
        <v>41523</v>
      </c>
      <c r="C155" s="258">
        <v>22</v>
      </c>
      <c r="D155" s="258">
        <v>6</v>
      </c>
      <c r="E155" s="257"/>
      <c r="F155" s="252">
        <v>1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1.4" x14ac:dyDescent="0.2">
      <c r="A156" s="256" t="str">
        <f t="shared" si="4"/>
        <v>Sep13</v>
      </c>
      <c r="B156" s="255">
        <f t="shared" si="5"/>
        <v>41524</v>
      </c>
      <c r="C156" s="254">
        <v>23</v>
      </c>
      <c r="D156" s="254">
        <v>6</v>
      </c>
      <c r="E156" s="253"/>
      <c r="F156" s="252">
        <v>2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1.4" x14ac:dyDescent="0.2">
      <c r="A157" s="256" t="str">
        <f t="shared" si="4"/>
        <v>Sep13</v>
      </c>
      <c r="B157" s="255">
        <f t="shared" si="5"/>
        <v>41525</v>
      </c>
      <c r="C157" s="254">
        <v>23</v>
      </c>
      <c r="D157" s="254">
        <v>6</v>
      </c>
      <c r="E157" s="253"/>
      <c r="F157" s="252">
        <v>2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1.4" x14ac:dyDescent="0.2">
      <c r="A158" s="256" t="str">
        <f t="shared" si="4"/>
        <v>Sep13</v>
      </c>
      <c r="B158" s="255">
        <f t="shared" si="5"/>
        <v>41526</v>
      </c>
      <c r="C158" s="254">
        <v>23</v>
      </c>
      <c r="D158" s="254">
        <v>6</v>
      </c>
      <c r="E158" s="253"/>
      <c r="F158" s="252">
        <v>2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1.4" x14ac:dyDescent="0.2">
      <c r="A159" s="256" t="str">
        <f t="shared" si="4"/>
        <v>Sep13</v>
      </c>
      <c r="B159" s="255">
        <f t="shared" si="5"/>
        <v>41527</v>
      </c>
      <c r="C159" s="254">
        <v>23</v>
      </c>
      <c r="D159" s="254">
        <v>6</v>
      </c>
      <c r="E159" s="253"/>
      <c r="F159" s="252">
        <v>2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1.4" x14ac:dyDescent="0.2">
      <c r="A160" s="256" t="str">
        <f t="shared" si="4"/>
        <v>Sep13</v>
      </c>
      <c r="B160" s="255">
        <f t="shared" si="5"/>
        <v>41528</v>
      </c>
      <c r="C160" s="254">
        <v>23</v>
      </c>
      <c r="D160" s="254">
        <v>6</v>
      </c>
      <c r="E160" s="253"/>
      <c r="F160" s="252">
        <v>2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1.4" x14ac:dyDescent="0.2">
      <c r="A161" s="256" t="str">
        <f t="shared" si="4"/>
        <v>Sep13</v>
      </c>
      <c r="B161" s="255">
        <f t="shared" si="5"/>
        <v>41529</v>
      </c>
      <c r="C161" s="254">
        <v>23</v>
      </c>
      <c r="D161" s="254">
        <v>6</v>
      </c>
      <c r="E161" s="253"/>
      <c r="F161" s="252">
        <v>2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1.4" x14ac:dyDescent="0.2">
      <c r="A162" s="256" t="str">
        <f t="shared" si="4"/>
        <v>Sep13</v>
      </c>
      <c r="B162" s="255">
        <f t="shared" si="5"/>
        <v>41530</v>
      </c>
      <c r="C162" s="254">
        <v>23</v>
      </c>
      <c r="D162" s="254">
        <v>6</v>
      </c>
      <c r="E162" s="253"/>
      <c r="F162" s="252">
        <v>2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1.4" x14ac:dyDescent="0.2">
      <c r="A163" s="256" t="str">
        <f t="shared" si="4"/>
        <v>Sep13</v>
      </c>
      <c r="B163" s="255">
        <f t="shared" si="5"/>
        <v>41531</v>
      </c>
      <c r="C163" s="254">
        <v>24</v>
      </c>
      <c r="D163" s="254">
        <v>6</v>
      </c>
      <c r="E163" s="253"/>
      <c r="F163" s="252">
        <v>3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1.4" x14ac:dyDescent="0.2">
      <c r="A164" s="256" t="str">
        <f t="shared" si="4"/>
        <v>Sep13</v>
      </c>
      <c r="B164" s="255">
        <f t="shared" si="5"/>
        <v>41532</v>
      </c>
      <c r="C164" s="254">
        <v>24</v>
      </c>
      <c r="D164" s="254">
        <v>6</v>
      </c>
      <c r="E164" s="253"/>
      <c r="F164" s="252">
        <v>3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1.4" x14ac:dyDescent="0.2">
      <c r="A165" s="256" t="str">
        <f t="shared" si="4"/>
        <v>Sep13</v>
      </c>
      <c r="B165" s="255">
        <f t="shared" si="5"/>
        <v>41533</v>
      </c>
      <c r="C165" s="254">
        <v>24</v>
      </c>
      <c r="D165" s="254">
        <v>6</v>
      </c>
      <c r="E165" s="253"/>
      <c r="F165" s="252">
        <v>3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1.4" x14ac:dyDescent="0.2">
      <c r="A166" s="256" t="str">
        <f t="shared" si="4"/>
        <v>Sep13</v>
      </c>
      <c r="B166" s="255">
        <f t="shared" si="5"/>
        <v>41534</v>
      </c>
      <c r="C166" s="254">
        <v>24</v>
      </c>
      <c r="D166" s="254">
        <v>6</v>
      </c>
      <c r="E166" s="253"/>
      <c r="F166" s="252">
        <v>3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1.4" x14ac:dyDescent="0.2">
      <c r="A167" s="256" t="str">
        <f t="shared" si="4"/>
        <v>Sep13</v>
      </c>
      <c r="B167" s="255">
        <f t="shared" si="5"/>
        <v>41535</v>
      </c>
      <c r="C167" s="254">
        <v>24</v>
      </c>
      <c r="D167" s="254">
        <v>6</v>
      </c>
      <c r="E167" s="253"/>
      <c r="F167" s="252">
        <v>3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1.4" x14ac:dyDescent="0.2">
      <c r="A168" s="256" t="str">
        <f t="shared" si="4"/>
        <v>Sep13</v>
      </c>
      <c r="B168" s="255">
        <f t="shared" si="5"/>
        <v>41536</v>
      </c>
      <c r="C168" s="254">
        <v>24</v>
      </c>
      <c r="D168" s="254">
        <v>6</v>
      </c>
      <c r="E168" s="253"/>
      <c r="F168" s="252">
        <v>3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1.4" x14ac:dyDescent="0.2">
      <c r="A169" s="256" t="str">
        <f t="shared" si="4"/>
        <v>Sep13</v>
      </c>
      <c r="B169" s="255">
        <f t="shared" si="5"/>
        <v>41537</v>
      </c>
      <c r="C169" s="254">
        <v>24</v>
      </c>
      <c r="D169" s="254">
        <v>6</v>
      </c>
      <c r="E169" s="253"/>
      <c r="F169" s="252">
        <v>3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1.4" x14ac:dyDescent="0.2">
      <c r="A170" s="256" t="str">
        <f t="shared" si="4"/>
        <v>Sep13</v>
      </c>
      <c r="B170" s="255">
        <f t="shared" si="5"/>
        <v>41538</v>
      </c>
      <c r="C170" s="254">
        <v>25</v>
      </c>
      <c r="D170" s="254">
        <v>6</v>
      </c>
      <c r="E170" s="253"/>
      <c r="F170" s="252">
        <v>4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1.4" x14ac:dyDescent="0.2">
      <c r="A171" s="256" t="str">
        <f t="shared" si="4"/>
        <v>Sep13</v>
      </c>
      <c r="B171" s="255">
        <f t="shared" si="5"/>
        <v>41539</v>
      </c>
      <c r="C171" s="254">
        <v>25</v>
      </c>
      <c r="D171" s="254">
        <v>6</v>
      </c>
      <c r="E171" s="253"/>
      <c r="F171" s="252">
        <v>4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1.4" x14ac:dyDescent="0.2">
      <c r="A172" s="256" t="str">
        <f t="shared" si="4"/>
        <v>Sep13</v>
      </c>
      <c r="B172" s="255">
        <f t="shared" si="5"/>
        <v>41540</v>
      </c>
      <c r="C172" s="254">
        <v>25</v>
      </c>
      <c r="D172" s="254">
        <v>6</v>
      </c>
      <c r="E172" s="253"/>
      <c r="F172" s="252">
        <v>4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1.4" x14ac:dyDescent="0.2">
      <c r="A173" s="256" t="str">
        <f t="shared" si="4"/>
        <v>Sep13</v>
      </c>
      <c r="B173" s="255">
        <f t="shared" si="5"/>
        <v>41541</v>
      </c>
      <c r="C173" s="254">
        <v>25</v>
      </c>
      <c r="D173" s="254">
        <v>6</v>
      </c>
      <c r="E173" s="253"/>
      <c r="F173" s="252">
        <v>4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1.4" x14ac:dyDescent="0.2">
      <c r="A174" s="256" t="str">
        <f t="shared" si="4"/>
        <v>Sep13</v>
      </c>
      <c r="B174" s="255">
        <f t="shared" si="5"/>
        <v>41542</v>
      </c>
      <c r="C174" s="254">
        <v>25</v>
      </c>
      <c r="D174" s="254">
        <v>6</v>
      </c>
      <c r="E174" s="253"/>
      <c r="F174" s="252">
        <v>4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1.4" x14ac:dyDescent="0.2">
      <c r="A175" s="256" t="str">
        <f t="shared" si="4"/>
        <v>Sep13</v>
      </c>
      <c r="B175" s="255">
        <f t="shared" si="5"/>
        <v>41543</v>
      </c>
      <c r="C175" s="254">
        <v>25</v>
      </c>
      <c r="D175" s="254">
        <v>6</v>
      </c>
      <c r="E175" s="253"/>
      <c r="F175" s="252">
        <v>4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1.4" x14ac:dyDescent="0.2">
      <c r="A176" s="256" t="str">
        <f t="shared" si="4"/>
        <v>Sep13</v>
      </c>
      <c r="B176" s="255">
        <f t="shared" si="5"/>
        <v>41544</v>
      </c>
      <c r="C176" s="254">
        <v>25</v>
      </c>
      <c r="D176" s="254">
        <v>6</v>
      </c>
      <c r="E176" s="253"/>
      <c r="F176" s="252">
        <v>4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1.4" x14ac:dyDescent="0.2">
      <c r="A177" s="256" t="str">
        <f t="shared" si="4"/>
        <v>Sep13</v>
      </c>
      <c r="B177" s="255">
        <f t="shared" si="5"/>
        <v>41545</v>
      </c>
      <c r="C177" s="254">
        <v>26</v>
      </c>
      <c r="D177" s="254">
        <v>6</v>
      </c>
      <c r="E177" s="253"/>
      <c r="F177" s="252">
        <v>5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1.4" x14ac:dyDescent="0.2">
      <c r="A178" s="256" t="str">
        <f t="shared" si="4"/>
        <v>Sep13</v>
      </c>
      <c r="B178" s="255">
        <f t="shared" si="5"/>
        <v>41546</v>
      </c>
      <c r="C178" s="254">
        <v>26</v>
      </c>
      <c r="D178" s="254">
        <v>6</v>
      </c>
      <c r="E178" s="253"/>
      <c r="F178" s="252">
        <v>5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1.4" x14ac:dyDescent="0.2">
      <c r="A179" s="256" t="str">
        <f t="shared" si="4"/>
        <v>Sep13</v>
      </c>
      <c r="B179" s="255">
        <f t="shared" si="5"/>
        <v>41547</v>
      </c>
      <c r="C179" s="254">
        <v>26</v>
      </c>
      <c r="D179" s="254">
        <v>6</v>
      </c>
      <c r="E179" s="253"/>
      <c r="F179" s="252">
        <v>5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1.4" x14ac:dyDescent="0.2">
      <c r="A180" s="256" t="str">
        <f t="shared" si="4"/>
        <v>Sep13</v>
      </c>
      <c r="B180" s="255">
        <f t="shared" si="5"/>
        <v>41548</v>
      </c>
      <c r="C180" s="254">
        <v>26</v>
      </c>
      <c r="D180" s="254">
        <v>6</v>
      </c>
      <c r="E180" s="253"/>
      <c r="F180" s="252">
        <v>5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1.4" x14ac:dyDescent="0.2">
      <c r="A181" s="256" t="str">
        <f t="shared" si="4"/>
        <v>Sep13</v>
      </c>
      <c r="B181" s="255">
        <f t="shared" si="5"/>
        <v>41549</v>
      </c>
      <c r="C181" s="254">
        <v>26</v>
      </c>
      <c r="D181" s="254">
        <v>6</v>
      </c>
      <c r="E181" s="253"/>
      <c r="F181" s="252">
        <v>5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1.4" x14ac:dyDescent="0.2">
      <c r="A182" s="256" t="str">
        <f t="shared" si="4"/>
        <v>Sep13</v>
      </c>
      <c r="B182" s="255">
        <f t="shared" si="5"/>
        <v>41550</v>
      </c>
      <c r="C182" s="254">
        <v>26</v>
      </c>
      <c r="D182" s="254">
        <v>6</v>
      </c>
      <c r="E182" s="253"/>
      <c r="F182" s="252">
        <v>5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1.4" x14ac:dyDescent="0.2">
      <c r="A183" s="256" t="str">
        <f t="shared" si="4"/>
        <v>Sep13</v>
      </c>
      <c r="B183" s="255">
        <f t="shared" si="5"/>
        <v>41551</v>
      </c>
      <c r="C183" s="254">
        <v>26</v>
      </c>
      <c r="D183" s="254">
        <v>6</v>
      </c>
      <c r="E183" s="253"/>
      <c r="F183" s="252">
        <v>5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Sep13</v>
      </c>
      <c r="B184" s="255">
        <f t="shared" si="5"/>
        <v>41552</v>
      </c>
      <c r="C184" s="254">
        <v>27</v>
      </c>
      <c r="D184" s="254">
        <v>6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1.4" x14ac:dyDescent="0.2">
      <c r="A185" s="259" t="str">
        <f t="shared" si="4"/>
        <v>Oct13</v>
      </c>
      <c r="B185" s="255">
        <f t="shared" si="5"/>
        <v>41553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1.4" x14ac:dyDescent="0.2">
      <c r="A186" s="256" t="str">
        <f t="shared" si="4"/>
        <v>Oct13</v>
      </c>
      <c r="B186" s="255">
        <f t="shared" si="5"/>
        <v>41554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1.4" x14ac:dyDescent="0.2">
      <c r="A187" s="256" t="str">
        <f t="shared" si="4"/>
        <v>Oct13</v>
      </c>
      <c r="B187" s="255">
        <f t="shared" si="5"/>
        <v>41555</v>
      </c>
      <c r="C187" s="254">
        <v>27</v>
      </c>
      <c r="D187" s="254">
        <v>7</v>
      </c>
      <c r="E187" s="253"/>
      <c r="F187" s="252">
        <v>1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1.4" x14ac:dyDescent="0.2">
      <c r="A188" s="256" t="str">
        <f t="shared" si="4"/>
        <v>Oct13</v>
      </c>
      <c r="B188" s="255">
        <f t="shared" si="5"/>
        <v>41556</v>
      </c>
      <c r="C188" s="254">
        <v>27</v>
      </c>
      <c r="D188" s="254">
        <v>7</v>
      </c>
      <c r="E188" s="253"/>
      <c r="F188" s="252">
        <v>1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1.4" x14ac:dyDescent="0.2">
      <c r="A189" s="256" t="str">
        <f t="shared" si="4"/>
        <v>Oct13</v>
      </c>
      <c r="B189" s="255">
        <f t="shared" si="5"/>
        <v>41557</v>
      </c>
      <c r="C189" s="254">
        <v>27</v>
      </c>
      <c r="D189" s="254">
        <v>7</v>
      </c>
      <c r="E189" s="253"/>
      <c r="F189" s="252">
        <v>1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1.4" x14ac:dyDescent="0.2">
      <c r="A190" s="256" t="str">
        <f t="shared" si="4"/>
        <v>Oct13</v>
      </c>
      <c r="B190" s="255">
        <f t="shared" si="5"/>
        <v>41558</v>
      </c>
      <c r="C190" s="254">
        <v>27</v>
      </c>
      <c r="D190" s="254">
        <v>7</v>
      </c>
      <c r="E190" s="253"/>
      <c r="F190" s="252">
        <v>1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1.4" x14ac:dyDescent="0.2">
      <c r="A191" s="256" t="str">
        <f t="shared" si="4"/>
        <v>Oct13</v>
      </c>
      <c r="B191" s="255">
        <f t="shared" si="5"/>
        <v>41559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1.4" x14ac:dyDescent="0.2">
      <c r="A192" s="256" t="str">
        <f t="shared" si="4"/>
        <v>Oct13</v>
      </c>
      <c r="B192" s="255">
        <f t="shared" si="5"/>
        <v>41560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1.4" x14ac:dyDescent="0.2">
      <c r="A193" s="256" t="str">
        <f t="shared" si="4"/>
        <v>Oct13</v>
      </c>
      <c r="B193" s="255">
        <f t="shared" si="5"/>
        <v>41561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1.4" x14ac:dyDescent="0.2">
      <c r="A194" s="256" t="str">
        <f t="shared" ref="A194:A257" si="6">TEXT(DATE(YEAR(B$2),MONTH(B$2)+(D194-1),1),"MmmYY")</f>
        <v>Oct13</v>
      </c>
      <c r="B194" s="255">
        <f t="shared" si="5"/>
        <v>41562</v>
      </c>
      <c r="C194" s="254">
        <v>28</v>
      </c>
      <c r="D194" s="254">
        <v>7</v>
      </c>
      <c r="E194" s="253"/>
      <c r="F194" s="252">
        <v>2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1.4" x14ac:dyDescent="0.2">
      <c r="A195" s="256" t="str">
        <f t="shared" si="6"/>
        <v>Oct13</v>
      </c>
      <c r="B195" s="255">
        <f t="shared" ref="B195:B258" si="7">B194+1</f>
        <v>41563</v>
      </c>
      <c r="C195" s="254">
        <v>28</v>
      </c>
      <c r="D195" s="254">
        <v>7</v>
      </c>
      <c r="E195" s="253"/>
      <c r="F195" s="252">
        <v>2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1.4" x14ac:dyDescent="0.2">
      <c r="A196" s="256" t="str">
        <f t="shared" si="6"/>
        <v>Oct13</v>
      </c>
      <c r="B196" s="255">
        <f t="shared" si="7"/>
        <v>41564</v>
      </c>
      <c r="C196" s="254">
        <v>28</v>
      </c>
      <c r="D196" s="254">
        <v>7</v>
      </c>
      <c r="E196" s="253"/>
      <c r="F196" s="252">
        <v>2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1.4" x14ac:dyDescent="0.2">
      <c r="A197" s="256" t="str">
        <f t="shared" si="6"/>
        <v>Oct13</v>
      </c>
      <c r="B197" s="255">
        <f t="shared" si="7"/>
        <v>41565</v>
      </c>
      <c r="C197" s="254">
        <v>28</v>
      </c>
      <c r="D197" s="254">
        <v>7</v>
      </c>
      <c r="E197" s="253"/>
      <c r="F197" s="252">
        <v>2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1.4" x14ac:dyDescent="0.2">
      <c r="A198" s="256" t="str">
        <f t="shared" si="6"/>
        <v>Oct13</v>
      </c>
      <c r="B198" s="255">
        <f t="shared" si="7"/>
        <v>41566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1.4" x14ac:dyDescent="0.2">
      <c r="A199" s="256" t="str">
        <f t="shared" si="6"/>
        <v>Oct13</v>
      </c>
      <c r="B199" s="255">
        <f t="shared" si="7"/>
        <v>41567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1.4" x14ac:dyDescent="0.2">
      <c r="A200" s="256" t="str">
        <f t="shared" si="6"/>
        <v>Oct13</v>
      </c>
      <c r="B200" s="255">
        <f t="shared" si="7"/>
        <v>41568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1.4" x14ac:dyDescent="0.2">
      <c r="A201" s="256" t="str">
        <f t="shared" si="6"/>
        <v>Oct13</v>
      </c>
      <c r="B201" s="255">
        <f t="shared" si="7"/>
        <v>41569</v>
      </c>
      <c r="C201" s="254">
        <v>29</v>
      </c>
      <c r="D201" s="254">
        <v>7</v>
      </c>
      <c r="E201" s="253"/>
      <c r="F201" s="252">
        <v>3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1.4" x14ac:dyDescent="0.2">
      <c r="A202" s="256" t="str">
        <f t="shared" si="6"/>
        <v>Oct13</v>
      </c>
      <c r="B202" s="255">
        <f t="shared" si="7"/>
        <v>41570</v>
      </c>
      <c r="C202" s="254">
        <v>29</v>
      </c>
      <c r="D202" s="254">
        <v>7</v>
      </c>
      <c r="E202" s="253"/>
      <c r="F202" s="252">
        <v>3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1.4" x14ac:dyDescent="0.2">
      <c r="A203" s="256" t="str">
        <f t="shared" si="6"/>
        <v>Oct13</v>
      </c>
      <c r="B203" s="255">
        <f t="shared" si="7"/>
        <v>41571</v>
      </c>
      <c r="C203" s="254">
        <v>29</v>
      </c>
      <c r="D203" s="254">
        <v>7</v>
      </c>
      <c r="E203" s="253"/>
      <c r="F203" s="252">
        <v>3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1.4" x14ac:dyDescent="0.2">
      <c r="A204" s="256" t="str">
        <f t="shared" si="6"/>
        <v>Oct13</v>
      </c>
      <c r="B204" s="255">
        <f t="shared" si="7"/>
        <v>41572</v>
      </c>
      <c r="C204" s="254">
        <v>29</v>
      </c>
      <c r="D204" s="254">
        <v>7</v>
      </c>
      <c r="E204" s="253"/>
      <c r="F204" s="252">
        <v>3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1.4" x14ac:dyDescent="0.2">
      <c r="A205" s="256" t="str">
        <f t="shared" si="6"/>
        <v>Oct13</v>
      </c>
      <c r="B205" s="255">
        <f t="shared" si="7"/>
        <v>41573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1.4" x14ac:dyDescent="0.2">
      <c r="A206" s="256" t="str">
        <f t="shared" si="6"/>
        <v>Oct13</v>
      </c>
      <c r="B206" s="255">
        <f t="shared" si="7"/>
        <v>41574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1.4" x14ac:dyDescent="0.2">
      <c r="A207" s="256" t="str">
        <f t="shared" si="6"/>
        <v>Oct13</v>
      </c>
      <c r="B207" s="255">
        <f t="shared" si="7"/>
        <v>41575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1.4" x14ac:dyDescent="0.2">
      <c r="A208" s="256" t="str">
        <f t="shared" si="6"/>
        <v>Oct13</v>
      </c>
      <c r="B208" s="255">
        <f t="shared" si="7"/>
        <v>41576</v>
      </c>
      <c r="C208" s="254">
        <v>30</v>
      </c>
      <c r="D208" s="254">
        <v>7</v>
      </c>
      <c r="E208" s="253"/>
      <c r="F208" s="252">
        <v>4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1.4" x14ac:dyDescent="0.2">
      <c r="A209" s="256" t="str">
        <f t="shared" si="6"/>
        <v>Oct13</v>
      </c>
      <c r="B209" s="255">
        <f t="shared" si="7"/>
        <v>41577</v>
      </c>
      <c r="C209" s="254">
        <v>30</v>
      </c>
      <c r="D209" s="254">
        <v>7</v>
      </c>
      <c r="E209" s="253"/>
      <c r="F209" s="252">
        <v>4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1.4" x14ac:dyDescent="0.2">
      <c r="A210" s="256" t="str">
        <f t="shared" si="6"/>
        <v>Oct13</v>
      </c>
      <c r="B210" s="255">
        <f t="shared" si="7"/>
        <v>41578</v>
      </c>
      <c r="C210" s="254">
        <v>30</v>
      </c>
      <c r="D210" s="254">
        <v>7</v>
      </c>
      <c r="E210" s="253"/>
      <c r="F210" s="252">
        <v>4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1.4" x14ac:dyDescent="0.2">
      <c r="A211" s="256" t="str">
        <f t="shared" si="6"/>
        <v>Oct13</v>
      </c>
      <c r="B211" s="255">
        <f t="shared" si="7"/>
        <v>41579</v>
      </c>
      <c r="C211" s="254">
        <v>30</v>
      </c>
      <c r="D211" s="254">
        <v>7</v>
      </c>
      <c r="E211" s="253"/>
      <c r="F211" s="252">
        <v>4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Oct13</v>
      </c>
      <c r="B212" s="255">
        <f t="shared" si="7"/>
        <v>41580</v>
      </c>
      <c r="C212" s="254">
        <v>31</v>
      </c>
      <c r="D212" s="254">
        <v>7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1.4" x14ac:dyDescent="0.2">
      <c r="A213" s="256" t="str">
        <f t="shared" si="6"/>
        <v>Oct13</v>
      </c>
      <c r="B213" s="255">
        <f t="shared" si="7"/>
        <v>41581</v>
      </c>
      <c r="C213" s="254">
        <v>31</v>
      </c>
      <c r="D213" s="254">
        <v>7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1.4" x14ac:dyDescent="0.2">
      <c r="A214" s="256" t="str">
        <f t="shared" si="6"/>
        <v>Oct13</v>
      </c>
      <c r="B214" s="255">
        <f t="shared" si="7"/>
        <v>41582</v>
      </c>
      <c r="C214" s="254">
        <v>31</v>
      </c>
      <c r="D214" s="254">
        <v>7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1.4" x14ac:dyDescent="0.2">
      <c r="A215" s="256" t="str">
        <f t="shared" si="6"/>
        <v>Oct13</v>
      </c>
      <c r="B215" s="255">
        <f t="shared" si="7"/>
        <v>41583</v>
      </c>
      <c r="C215" s="254">
        <v>31</v>
      </c>
      <c r="D215" s="254">
        <v>7</v>
      </c>
      <c r="E215" s="253"/>
      <c r="F215" s="252">
        <v>1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1.4" x14ac:dyDescent="0.2">
      <c r="A216" s="259" t="str">
        <f t="shared" si="6"/>
        <v>Nov13</v>
      </c>
      <c r="B216" s="255">
        <f t="shared" si="7"/>
        <v>41584</v>
      </c>
      <c r="C216" s="258">
        <v>31</v>
      </c>
      <c r="D216" s="258">
        <v>8</v>
      </c>
      <c r="E216" s="257"/>
      <c r="F216" s="252">
        <v>1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1.4" x14ac:dyDescent="0.2">
      <c r="A217" s="256" t="str">
        <f t="shared" si="6"/>
        <v>Nov13</v>
      </c>
      <c r="B217" s="255">
        <f t="shared" si="7"/>
        <v>41585</v>
      </c>
      <c r="C217" s="254">
        <v>31</v>
      </c>
      <c r="D217" s="254">
        <v>8</v>
      </c>
      <c r="E217" s="253"/>
      <c r="F217" s="252">
        <v>1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1.4" x14ac:dyDescent="0.2">
      <c r="A218" s="256" t="str">
        <f t="shared" si="6"/>
        <v>Nov13</v>
      </c>
      <c r="B218" s="255">
        <f t="shared" si="7"/>
        <v>41586</v>
      </c>
      <c r="C218" s="254">
        <v>31</v>
      </c>
      <c r="D218" s="254">
        <v>8</v>
      </c>
      <c r="E218" s="253"/>
      <c r="F218" s="252">
        <v>1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1.4" x14ac:dyDescent="0.2">
      <c r="A219" s="256" t="str">
        <f t="shared" si="6"/>
        <v>Nov13</v>
      </c>
      <c r="B219" s="255">
        <f t="shared" si="7"/>
        <v>41587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1.4" x14ac:dyDescent="0.2">
      <c r="A220" s="256" t="str">
        <f t="shared" si="6"/>
        <v>Nov13</v>
      </c>
      <c r="B220" s="255">
        <f t="shared" si="7"/>
        <v>41588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1.4" x14ac:dyDescent="0.2">
      <c r="A221" s="256" t="str">
        <f t="shared" si="6"/>
        <v>Nov13</v>
      </c>
      <c r="B221" s="255">
        <f t="shared" si="7"/>
        <v>41589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1.4" x14ac:dyDescent="0.2">
      <c r="A222" s="256" t="str">
        <f t="shared" si="6"/>
        <v>Nov13</v>
      </c>
      <c r="B222" s="255">
        <f t="shared" si="7"/>
        <v>41590</v>
      </c>
      <c r="C222" s="254">
        <v>32</v>
      </c>
      <c r="D222" s="254">
        <v>8</v>
      </c>
      <c r="E222" s="253"/>
      <c r="F222" s="252">
        <v>2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1.4" x14ac:dyDescent="0.2">
      <c r="A223" s="256" t="str">
        <f t="shared" si="6"/>
        <v>Nov13</v>
      </c>
      <c r="B223" s="255">
        <f t="shared" si="7"/>
        <v>41591</v>
      </c>
      <c r="C223" s="254">
        <v>32</v>
      </c>
      <c r="D223" s="254">
        <v>8</v>
      </c>
      <c r="E223" s="253"/>
      <c r="F223" s="252">
        <v>2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1.4" x14ac:dyDescent="0.2">
      <c r="A224" s="256" t="str">
        <f t="shared" si="6"/>
        <v>Nov13</v>
      </c>
      <c r="B224" s="255">
        <f t="shared" si="7"/>
        <v>41592</v>
      </c>
      <c r="C224" s="254">
        <v>32</v>
      </c>
      <c r="D224" s="254">
        <v>8</v>
      </c>
      <c r="E224" s="253"/>
      <c r="F224" s="252">
        <v>2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1.4" x14ac:dyDescent="0.2">
      <c r="A225" s="256" t="str">
        <f t="shared" si="6"/>
        <v>Nov13</v>
      </c>
      <c r="B225" s="255">
        <f t="shared" si="7"/>
        <v>41593</v>
      </c>
      <c r="C225" s="254">
        <v>32</v>
      </c>
      <c r="D225" s="254">
        <v>8</v>
      </c>
      <c r="E225" s="253"/>
      <c r="F225" s="252">
        <v>2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1.4" x14ac:dyDescent="0.2">
      <c r="A226" s="256" t="str">
        <f t="shared" si="6"/>
        <v>Nov13</v>
      </c>
      <c r="B226" s="255">
        <f t="shared" si="7"/>
        <v>41594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1.4" x14ac:dyDescent="0.2">
      <c r="A227" s="256" t="str">
        <f t="shared" si="6"/>
        <v>Nov13</v>
      </c>
      <c r="B227" s="255">
        <f t="shared" si="7"/>
        <v>41595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1.4" x14ac:dyDescent="0.2">
      <c r="A228" s="256" t="str">
        <f t="shared" si="6"/>
        <v>Nov13</v>
      </c>
      <c r="B228" s="255">
        <f t="shared" si="7"/>
        <v>41596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1.4" x14ac:dyDescent="0.2">
      <c r="A229" s="256" t="str">
        <f t="shared" si="6"/>
        <v>Nov13</v>
      </c>
      <c r="B229" s="255">
        <f t="shared" si="7"/>
        <v>41597</v>
      </c>
      <c r="C229" s="254">
        <v>33</v>
      </c>
      <c r="D229" s="254">
        <v>8</v>
      </c>
      <c r="E229" s="253"/>
      <c r="F229" s="252">
        <v>3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1.4" x14ac:dyDescent="0.2">
      <c r="A230" s="256" t="str">
        <f t="shared" si="6"/>
        <v>Nov13</v>
      </c>
      <c r="B230" s="255">
        <f t="shared" si="7"/>
        <v>41598</v>
      </c>
      <c r="C230" s="254">
        <v>33</v>
      </c>
      <c r="D230" s="254">
        <v>8</v>
      </c>
      <c r="E230" s="253"/>
      <c r="F230" s="252">
        <v>3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1.4" x14ac:dyDescent="0.2">
      <c r="A231" s="256" t="str">
        <f t="shared" si="6"/>
        <v>Nov13</v>
      </c>
      <c r="B231" s="255">
        <f t="shared" si="7"/>
        <v>41599</v>
      </c>
      <c r="C231" s="254">
        <v>33</v>
      </c>
      <c r="D231" s="254">
        <v>8</v>
      </c>
      <c r="E231" s="253"/>
      <c r="F231" s="252">
        <v>3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1.4" x14ac:dyDescent="0.2">
      <c r="A232" s="256" t="str">
        <f t="shared" si="6"/>
        <v>Nov13</v>
      </c>
      <c r="B232" s="255">
        <f t="shared" si="7"/>
        <v>41600</v>
      </c>
      <c r="C232" s="254">
        <v>33</v>
      </c>
      <c r="D232" s="254">
        <v>8</v>
      </c>
      <c r="E232" s="253"/>
      <c r="F232" s="252">
        <v>3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1.4" x14ac:dyDescent="0.2">
      <c r="A233" s="256" t="str">
        <f t="shared" si="6"/>
        <v>Nov13</v>
      </c>
      <c r="B233" s="255">
        <f t="shared" si="7"/>
        <v>41601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1.4" x14ac:dyDescent="0.2">
      <c r="A234" s="256" t="str">
        <f t="shared" si="6"/>
        <v>Nov13</v>
      </c>
      <c r="B234" s="255">
        <f t="shared" si="7"/>
        <v>41602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1.4" x14ac:dyDescent="0.2">
      <c r="A235" s="256" t="str">
        <f t="shared" si="6"/>
        <v>Nov13</v>
      </c>
      <c r="B235" s="255">
        <f t="shared" si="7"/>
        <v>41603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1.4" x14ac:dyDescent="0.2">
      <c r="A236" s="256" t="str">
        <f t="shared" si="6"/>
        <v>Nov13</v>
      </c>
      <c r="B236" s="255">
        <f t="shared" si="7"/>
        <v>41604</v>
      </c>
      <c r="C236" s="254">
        <v>34</v>
      </c>
      <c r="D236" s="254">
        <v>8</v>
      </c>
      <c r="E236" s="253"/>
      <c r="F236" s="252">
        <v>4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1.4" x14ac:dyDescent="0.2">
      <c r="A237" s="256" t="str">
        <f t="shared" si="6"/>
        <v>Nov13</v>
      </c>
      <c r="B237" s="255">
        <f t="shared" si="7"/>
        <v>41605</v>
      </c>
      <c r="C237" s="254">
        <v>34</v>
      </c>
      <c r="D237" s="254">
        <v>8</v>
      </c>
      <c r="E237" s="253"/>
      <c r="F237" s="252">
        <v>4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1.4" x14ac:dyDescent="0.2">
      <c r="A238" s="256" t="str">
        <f t="shared" si="6"/>
        <v>Nov13</v>
      </c>
      <c r="B238" s="255">
        <f t="shared" si="7"/>
        <v>41606</v>
      </c>
      <c r="C238" s="254">
        <v>34</v>
      </c>
      <c r="D238" s="254">
        <v>8</v>
      </c>
      <c r="E238" s="253"/>
      <c r="F238" s="252">
        <v>4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1.4" x14ac:dyDescent="0.2">
      <c r="A239" s="256" t="str">
        <f t="shared" si="6"/>
        <v>Nov13</v>
      </c>
      <c r="B239" s="255">
        <f t="shared" si="7"/>
        <v>41607</v>
      </c>
      <c r="C239" s="254">
        <v>34</v>
      </c>
      <c r="D239" s="254">
        <v>8</v>
      </c>
      <c r="E239" s="253"/>
      <c r="F239" s="252">
        <v>4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Nov13</v>
      </c>
      <c r="B240" s="255">
        <f t="shared" si="7"/>
        <v>41608</v>
      </c>
      <c r="C240" s="254">
        <v>35</v>
      </c>
      <c r="D240" s="254">
        <v>8</v>
      </c>
      <c r="E240" s="253"/>
      <c r="F240" s="254">
        <v>1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1.4" x14ac:dyDescent="0.2">
      <c r="A241" s="256" t="str">
        <f t="shared" si="6"/>
        <v>Nov13</v>
      </c>
      <c r="B241" s="255">
        <f t="shared" si="7"/>
        <v>41609</v>
      </c>
      <c r="C241" s="254">
        <v>35</v>
      </c>
      <c r="D241" s="254">
        <v>8</v>
      </c>
      <c r="E241" s="253"/>
      <c r="F241" s="252">
        <v>1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1.4" x14ac:dyDescent="0.2">
      <c r="A242" s="256" t="str">
        <f t="shared" si="6"/>
        <v>Nov13</v>
      </c>
      <c r="B242" s="255">
        <f t="shared" si="7"/>
        <v>41610</v>
      </c>
      <c r="C242" s="254">
        <v>35</v>
      </c>
      <c r="D242" s="254">
        <v>8</v>
      </c>
      <c r="E242" s="253"/>
      <c r="F242" s="252">
        <v>1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1.4" x14ac:dyDescent="0.2">
      <c r="A243" s="256" t="str">
        <f t="shared" si="6"/>
        <v>Nov13</v>
      </c>
      <c r="B243" s="255">
        <f t="shared" si="7"/>
        <v>41611</v>
      </c>
      <c r="C243" s="254">
        <v>35</v>
      </c>
      <c r="D243" s="254">
        <v>8</v>
      </c>
      <c r="E243" s="253"/>
      <c r="F243" s="252">
        <v>1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1.4" x14ac:dyDescent="0.2">
      <c r="A244" s="256" t="str">
        <f t="shared" si="6"/>
        <v>Nov13</v>
      </c>
      <c r="B244" s="255">
        <f t="shared" si="7"/>
        <v>41612</v>
      </c>
      <c r="C244" s="254">
        <v>35</v>
      </c>
      <c r="D244" s="254">
        <v>8</v>
      </c>
      <c r="E244" s="253"/>
      <c r="F244" s="252">
        <v>1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1.4" x14ac:dyDescent="0.2">
      <c r="A245" s="256" t="str">
        <f t="shared" si="6"/>
        <v>Nov13</v>
      </c>
      <c r="B245" s="255">
        <f t="shared" si="7"/>
        <v>41613</v>
      </c>
      <c r="C245" s="254">
        <v>35</v>
      </c>
      <c r="D245" s="254">
        <v>8</v>
      </c>
      <c r="E245" s="253"/>
      <c r="F245" s="252">
        <v>1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1.4" x14ac:dyDescent="0.2">
      <c r="A246" s="259" t="str">
        <f t="shared" si="6"/>
        <v>Dec13</v>
      </c>
      <c r="B246" s="255">
        <f t="shared" si="7"/>
        <v>41614</v>
      </c>
      <c r="C246" s="258">
        <v>35</v>
      </c>
      <c r="D246" s="258">
        <v>9</v>
      </c>
      <c r="E246" s="257"/>
      <c r="F246" s="252">
        <v>1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1.4" x14ac:dyDescent="0.2">
      <c r="A247" s="256" t="str">
        <f t="shared" si="6"/>
        <v>Dec13</v>
      </c>
      <c r="B247" s="255">
        <f t="shared" si="7"/>
        <v>41615</v>
      </c>
      <c r="C247" s="254">
        <v>36</v>
      </c>
      <c r="D247" s="254">
        <v>9</v>
      </c>
      <c r="E247" s="253"/>
      <c r="F247" s="252">
        <v>2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1.4" x14ac:dyDescent="0.2">
      <c r="A248" s="256" t="str">
        <f t="shared" si="6"/>
        <v>Dec13</v>
      </c>
      <c r="B248" s="255">
        <f t="shared" si="7"/>
        <v>41616</v>
      </c>
      <c r="C248" s="254">
        <v>36</v>
      </c>
      <c r="D248" s="254">
        <v>9</v>
      </c>
      <c r="E248" s="253"/>
      <c r="F248" s="252">
        <v>2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1.4" x14ac:dyDescent="0.2">
      <c r="A249" s="256" t="str">
        <f t="shared" si="6"/>
        <v>Dec13</v>
      </c>
      <c r="B249" s="255">
        <f t="shared" si="7"/>
        <v>41617</v>
      </c>
      <c r="C249" s="254">
        <v>36</v>
      </c>
      <c r="D249" s="254">
        <v>9</v>
      </c>
      <c r="E249" s="253"/>
      <c r="F249" s="252">
        <v>2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1.4" x14ac:dyDescent="0.2">
      <c r="A250" s="256" t="str">
        <f t="shared" si="6"/>
        <v>Dec13</v>
      </c>
      <c r="B250" s="255">
        <f t="shared" si="7"/>
        <v>41618</v>
      </c>
      <c r="C250" s="254">
        <v>36</v>
      </c>
      <c r="D250" s="254">
        <v>9</v>
      </c>
      <c r="E250" s="253"/>
      <c r="F250" s="252">
        <v>2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1.4" x14ac:dyDescent="0.2">
      <c r="A251" s="256" t="str">
        <f t="shared" si="6"/>
        <v>Dec13</v>
      </c>
      <c r="B251" s="255">
        <f t="shared" si="7"/>
        <v>41619</v>
      </c>
      <c r="C251" s="254">
        <v>36</v>
      </c>
      <c r="D251" s="254">
        <v>9</v>
      </c>
      <c r="E251" s="253"/>
      <c r="F251" s="252">
        <v>2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1.4" x14ac:dyDescent="0.2">
      <c r="A252" s="256" t="str">
        <f t="shared" si="6"/>
        <v>Dec13</v>
      </c>
      <c r="B252" s="255">
        <f t="shared" si="7"/>
        <v>41620</v>
      </c>
      <c r="C252" s="254">
        <v>36</v>
      </c>
      <c r="D252" s="254">
        <v>9</v>
      </c>
      <c r="E252" s="253"/>
      <c r="F252" s="252">
        <v>2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1.4" x14ac:dyDescent="0.2">
      <c r="A253" s="256" t="str">
        <f t="shared" si="6"/>
        <v>Dec13</v>
      </c>
      <c r="B253" s="255">
        <f t="shared" si="7"/>
        <v>41621</v>
      </c>
      <c r="C253" s="254">
        <v>36</v>
      </c>
      <c r="D253" s="254">
        <v>9</v>
      </c>
      <c r="E253" s="253"/>
      <c r="F253" s="252">
        <v>2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1.4" x14ac:dyDescent="0.2">
      <c r="A254" s="256" t="str">
        <f t="shared" si="6"/>
        <v>Dec13</v>
      </c>
      <c r="B254" s="255">
        <f t="shared" si="7"/>
        <v>41622</v>
      </c>
      <c r="C254" s="254">
        <v>37</v>
      </c>
      <c r="D254" s="254">
        <v>9</v>
      </c>
      <c r="E254" s="253"/>
      <c r="F254" s="252">
        <v>3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1.4" x14ac:dyDescent="0.2">
      <c r="A255" s="256" t="str">
        <f t="shared" si="6"/>
        <v>Dec13</v>
      </c>
      <c r="B255" s="255">
        <f t="shared" si="7"/>
        <v>41623</v>
      </c>
      <c r="C255" s="254">
        <v>37</v>
      </c>
      <c r="D255" s="254">
        <v>9</v>
      </c>
      <c r="E255" s="253"/>
      <c r="F255" s="252">
        <v>3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1.4" x14ac:dyDescent="0.2">
      <c r="A256" s="256" t="str">
        <f t="shared" si="6"/>
        <v>Dec13</v>
      </c>
      <c r="B256" s="255">
        <f t="shared" si="7"/>
        <v>41624</v>
      </c>
      <c r="C256" s="254">
        <v>37</v>
      </c>
      <c r="D256" s="254">
        <v>9</v>
      </c>
      <c r="E256" s="253"/>
      <c r="F256" s="252">
        <v>3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1.4" x14ac:dyDescent="0.2">
      <c r="A257" s="256" t="str">
        <f t="shared" si="6"/>
        <v>Dec13</v>
      </c>
      <c r="B257" s="255">
        <f t="shared" si="7"/>
        <v>41625</v>
      </c>
      <c r="C257" s="254">
        <v>37</v>
      </c>
      <c r="D257" s="254">
        <v>9</v>
      </c>
      <c r="E257" s="253"/>
      <c r="F257" s="252">
        <v>3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1.4" x14ac:dyDescent="0.2">
      <c r="A258" s="256" t="str">
        <f t="shared" ref="A258:A321" si="8">TEXT(DATE(YEAR(B$2),MONTH(B$2)+(D258-1),1),"MmmYY")</f>
        <v>Dec13</v>
      </c>
      <c r="B258" s="255">
        <f t="shared" si="7"/>
        <v>41626</v>
      </c>
      <c r="C258" s="254">
        <v>37</v>
      </c>
      <c r="D258" s="254">
        <v>9</v>
      </c>
      <c r="E258" s="253"/>
      <c r="F258" s="252">
        <v>3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1.4" x14ac:dyDescent="0.2">
      <c r="A259" s="256" t="str">
        <f t="shared" si="8"/>
        <v>Dec13</v>
      </c>
      <c r="B259" s="255">
        <f t="shared" ref="B259:B322" si="9">B258+1</f>
        <v>41627</v>
      </c>
      <c r="C259" s="254">
        <v>37</v>
      </c>
      <c r="D259" s="254">
        <v>9</v>
      </c>
      <c r="E259" s="253"/>
      <c r="F259" s="252">
        <v>3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1.4" x14ac:dyDescent="0.2">
      <c r="A260" s="256" t="str">
        <f t="shared" si="8"/>
        <v>Dec13</v>
      </c>
      <c r="B260" s="255">
        <f t="shared" si="9"/>
        <v>41628</v>
      </c>
      <c r="C260" s="254">
        <v>37</v>
      </c>
      <c r="D260" s="254">
        <v>9</v>
      </c>
      <c r="E260" s="253"/>
      <c r="F260" s="252">
        <v>3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1.4" x14ac:dyDescent="0.2">
      <c r="A261" s="256" t="str">
        <f t="shared" si="8"/>
        <v>Dec13</v>
      </c>
      <c r="B261" s="255">
        <f t="shared" si="9"/>
        <v>41629</v>
      </c>
      <c r="C261" s="254">
        <v>38</v>
      </c>
      <c r="D261" s="254">
        <v>9</v>
      </c>
      <c r="E261" s="253"/>
      <c r="F261" s="252">
        <v>4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1.4" x14ac:dyDescent="0.2">
      <c r="A262" s="256" t="str">
        <f t="shared" si="8"/>
        <v>Dec13</v>
      </c>
      <c r="B262" s="255">
        <f t="shared" si="9"/>
        <v>41630</v>
      </c>
      <c r="C262" s="254">
        <v>38</v>
      </c>
      <c r="D262" s="254">
        <v>9</v>
      </c>
      <c r="E262" s="253"/>
      <c r="F262" s="252">
        <v>4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1.4" x14ac:dyDescent="0.2">
      <c r="A263" s="256" t="str">
        <f t="shared" si="8"/>
        <v>Dec13</v>
      </c>
      <c r="B263" s="255">
        <f t="shared" si="9"/>
        <v>41631</v>
      </c>
      <c r="C263" s="254">
        <v>38</v>
      </c>
      <c r="D263" s="254">
        <v>9</v>
      </c>
      <c r="E263" s="253"/>
      <c r="F263" s="252">
        <v>4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1.4" x14ac:dyDescent="0.2">
      <c r="A264" s="256" t="str">
        <f t="shared" si="8"/>
        <v>Dec13</v>
      </c>
      <c r="B264" s="255">
        <f t="shared" si="9"/>
        <v>41632</v>
      </c>
      <c r="C264" s="254">
        <v>38</v>
      </c>
      <c r="D264" s="254">
        <v>9</v>
      </c>
      <c r="E264" s="253"/>
      <c r="F264" s="252">
        <v>4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1.4" x14ac:dyDescent="0.2">
      <c r="A265" s="256" t="str">
        <f t="shared" si="8"/>
        <v>Dec13</v>
      </c>
      <c r="B265" s="255">
        <f t="shared" si="9"/>
        <v>41633</v>
      </c>
      <c r="C265" s="254">
        <v>38</v>
      </c>
      <c r="D265" s="254">
        <v>9</v>
      </c>
      <c r="E265" s="253"/>
      <c r="F265" s="252">
        <v>4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1.4" x14ac:dyDescent="0.2">
      <c r="A266" s="256" t="str">
        <f t="shared" si="8"/>
        <v>Dec13</v>
      </c>
      <c r="B266" s="255">
        <f t="shared" si="9"/>
        <v>41634</v>
      </c>
      <c r="C266" s="254">
        <v>38</v>
      </c>
      <c r="D266" s="254">
        <v>9</v>
      </c>
      <c r="E266" s="253"/>
      <c r="F266" s="252">
        <v>4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1.4" x14ac:dyDescent="0.2">
      <c r="A267" s="256" t="str">
        <f t="shared" si="8"/>
        <v>Dec13</v>
      </c>
      <c r="B267" s="255">
        <f t="shared" si="9"/>
        <v>41635</v>
      </c>
      <c r="C267" s="254">
        <v>38</v>
      </c>
      <c r="D267" s="254">
        <v>9</v>
      </c>
      <c r="E267" s="253"/>
      <c r="F267" s="252">
        <v>4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1.4" x14ac:dyDescent="0.2">
      <c r="A268" s="256" t="str">
        <f t="shared" si="8"/>
        <v>Dec13</v>
      </c>
      <c r="B268" s="255">
        <f t="shared" si="9"/>
        <v>41636</v>
      </c>
      <c r="C268" s="254">
        <v>39</v>
      </c>
      <c r="D268" s="254">
        <v>9</v>
      </c>
      <c r="E268" s="253"/>
      <c r="F268" s="252">
        <v>5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1.4" x14ac:dyDescent="0.2">
      <c r="A269" s="256" t="str">
        <f t="shared" si="8"/>
        <v>Dec13</v>
      </c>
      <c r="B269" s="255">
        <f t="shared" si="9"/>
        <v>41637</v>
      </c>
      <c r="C269" s="254">
        <v>39</v>
      </c>
      <c r="D269" s="254">
        <v>9</v>
      </c>
      <c r="E269" s="253"/>
      <c r="F269" s="252">
        <v>5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1.4" x14ac:dyDescent="0.2">
      <c r="A270" s="256" t="str">
        <f t="shared" si="8"/>
        <v>Dec13</v>
      </c>
      <c r="B270" s="255">
        <f t="shared" si="9"/>
        <v>41638</v>
      </c>
      <c r="C270" s="254">
        <v>39</v>
      </c>
      <c r="D270" s="254">
        <v>9</v>
      </c>
      <c r="E270" s="253"/>
      <c r="F270" s="252">
        <v>5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1.4" x14ac:dyDescent="0.2">
      <c r="A271" s="256" t="str">
        <f t="shared" si="8"/>
        <v>Dec13</v>
      </c>
      <c r="B271" s="255">
        <f t="shared" si="9"/>
        <v>41639</v>
      </c>
      <c r="C271" s="254">
        <v>39</v>
      </c>
      <c r="D271" s="254">
        <v>9</v>
      </c>
      <c r="E271" s="253"/>
      <c r="F271" s="252">
        <v>5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1.4" x14ac:dyDescent="0.2">
      <c r="A272" s="256" t="str">
        <f t="shared" si="8"/>
        <v>Dec13</v>
      </c>
      <c r="B272" s="255">
        <f t="shared" si="9"/>
        <v>41640</v>
      </c>
      <c r="C272" s="254">
        <v>39</v>
      </c>
      <c r="D272" s="254">
        <v>9</v>
      </c>
      <c r="E272" s="253"/>
      <c r="F272" s="252">
        <v>5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1.4" x14ac:dyDescent="0.2">
      <c r="A273" s="256" t="str">
        <f t="shared" si="8"/>
        <v>Dec13</v>
      </c>
      <c r="B273" s="255">
        <f t="shared" si="9"/>
        <v>41641</v>
      </c>
      <c r="C273" s="254">
        <v>39</v>
      </c>
      <c r="D273" s="254">
        <v>9</v>
      </c>
      <c r="E273" s="253"/>
      <c r="F273" s="252">
        <v>5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1.4" x14ac:dyDescent="0.2">
      <c r="A274" s="256" t="str">
        <f t="shared" si="8"/>
        <v>Dec13</v>
      </c>
      <c r="B274" s="255">
        <f t="shared" si="9"/>
        <v>41642</v>
      </c>
      <c r="C274" s="254">
        <v>39</v>
      </c>
      <c r="D274" s="254">
        <v>9</v>
      </c>
      <c r="E274" s="253"/>
      <c r="F274" s="252">
        <v>5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1.4" x14ac:dyDescent="0.2">
      <c r="A275" s="256" t="str">
        <f t="shared" si="8"/>
        <v>Dec13</v>
      </c>
      <c r="B275" s="255">
        <f t="shared" si="9"/>
        <v>41643</v>
      </c>
      <c r="C275" s="254">
        <v>40</v>
      </c>
      <c r="D275" s="254">
        <v>9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1.4" x14ac:dyDescent="0.2">
      <c r="A276" s="256" t="str">
        <f t="shared" si="8"/>
        <v>Dec13</v>
      </c>
      <c r="B276" s="255">
        <f t="shared" si="9"/>
        <v>41644</v>
      </c>
      <c r="C276" s="254">
        <v>40</v>
      </c>
      <c r="D276" s="254">
        <v>9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1.4" x14ac:dyDescent="0.2">
      <c r="A277" s="259" t="str">
        <f t="shared" si="8"/>
        <v>Jan14</v>
      </c>
      <c r="B277" s="255">
        <f t="shared" si="9"/>
        <v>41645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1.4" x14ac:dyDescent="0.2">
      <c r="A278" s="256" t="str">
        <f t="shared" si="8"/>
        <v>Jan14</v>
      </c>
      <c r="B278" s="255">
        <f t="shared" si="9"/>
        <v>41646</v>
      </c>
      <c r="C278" s="254">
        <v>40</v>
      </c>
      <c r="D278" s="254">
        <v>10</v>
      </c>
      <c r="E278" s="253"/>
      <c r="F278" s="252">
        <v>1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1.4" x14ac:dyDescent="0.2">
      <c r="A279" s="256" t="str">
        <f t="shared" si="8"/>
        <v>Jan14</v>
      </c>
      <c r="B279" s="255">
        <f t="shared" si="9"/>
        <v>41647</v>
      </c>
      <c r="C279" s="254">
        <v>40</v>
      </c>
      <c r="D279" s="254">
        <v>10</v>
      </c>
      <c r="E279" s="253"/>
      <c r="F279" s="252">
        <v>1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1.4" x14ac:dyDescent="0.2">
      <c r="A280" s="256" t="str">
        <f t="shared" si="8"/>
        <v>Jan14</v>
      </c>
      <c r="B280" s="255">
        <f t="shared" si="9"/>
        <v>41648</v>
      </c>
      <c r="C280" s="254">
        <v>40</v>
      </c>
      <c r="D280" s="254">
        <v>10</v>
      </c>
      <c r="E280" s="253"/>
      <c r="F280" s="252">
        <v>1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1.4" x14ac:dyDescent="0.2">
      <c r="A281" s="256" t="str">
        <f t="shared" si="8"/>
        <v>Jan14</v>
      </c>
      <c r="B281" s="255">
        <f t="shared" si="9"/>
        <v>41649</v>
      </c>
      <c r="C281" s="254">
        <v>40</v>
      </c>
      <c r="D281" s="254">
        <v>10</v>
      </c>
      <c r="E281" s="253"/>
      <c r="F281" s="252">
        <v>1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1.4" x14ac:dyDescent="0.2">
      <c r="A282" s="256" t="str">
        <f t="shared" si="8"/>
        <v>Jan14</v>
      </c>
      <c r="B282" s="255">
        <f t="shared" si="9"/>
        <v>41650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1.4" x14ac:dyDescent="0.2">
      <c r="A283" s="256" t="str">
        <f t="shared" si="8"/>
        <v>Jan14</v>
      </c>
      <c r="B283" s="255">
        <f t="shared" si="9"/>
        <v>41651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1.4" x14ac:dyDescent="0.2">
      <c r="A284" s="256" t="str">
        <f t="shared" si="8"/>
        <v>Jan14</v>
      </c>
      <c r="B284" s="255">
        <f t="shared" si="9"/>
        <v>41652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1.4" x14ac:dyDescent="0.2">
      <c r="A285" s="256" t="str">
        <f t="shared" si="8"/>
        <v>Jan14</v>
      </c>
      <c r="B285" s="255">
        <f t="shared" si="9"/>
        <v>41653</v>
      </c>
      <c r="C285" s="254">
        <v>41</v>
      </c>
      <c r="D285" s="254">
        <v>10</v>
      </c>
      <c r="E285" s="253"/>
      <c r="F285" s="252">
        <v>2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1.4" x14ac:dyDescent="0.2">
      <c r="A286" s="256" t="str">
        <f t="shared" si="8"/>
        <v>Jan14</v>
      </c>
      <c r="B286" s="255">
        <f t="shared" si="9"/>
        <v>41654</v>
      </c>
      <c r="C286" s="254">
        <v>41</v>
      </c>
      <c r="D286" s="254">
        <v>10</v>
      </c>
      <c r="E286" s="253"/>
      <c r="F286" s="252">
        <v>2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1.4" x14ac:dyDescent="0.2">
      <c r="A287" s="256" t="str">
        <f t="shared" si="8"/>
        <v>Jan14</v>
      </c>
      <c r="B287" s="255">
        <f t="shared" si="9"/>
        <v>41655</v>
      </c>
      <c r="C287" s="254">
        <v>41</v>
      </c>
      <c r="D287" s="254">
        <v>10</v>
      </c>
      <c r="E287" s="253"/>
      <c r="F287" s="252">
        <v>2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1.4" x14ac:dyDescent="0.2">
      <c r="A288" s="256" t="str">
        <f t="shared" si="8"/>
        <v>Jan14</v>
      </c>
      <c r="B288" s="255">
        <f t="shared" si="9"/>
        <v>41656</v>
      </c>
      <c r="C288" s="254">
        <v>41</v>
      </c>
      <c r="D288" s="254">
        <v>10</v>
      </c>
      <c r="E288" s="253"/>
      <c r="F288" s="252">
        <v>2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1.4" x14ac:dyDescent="0.2">
      <c r="A289" s="256" t="str">
        <f t="shared" si="8"/>
        <v>Jan14</v>
      </c>
      <c r="B289" s="255">
        <f t="shared" si="9"/>
        <v>41657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1.4" x14ac:dyDescent="0.2">
      <c r="A290" s="256" t="str">
        <f t="shared" si="8"/>
        <v>Jan14</v>
      </c>
      <c r="B290" s="255">
        <f t="shared" si="9"/>
        <v>41658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1.4" x14ac:dyDescent="0.2">
      <c r="A291" s="256" t="str">
        <f t="shared" si="8"/>
        <v>Jan14</v>
      </c>
      <c r="B291" s="255">
        <f t="shared" si="9"/>
        <v>41659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1.4" x14ac:dyDescent="0.2">
      <c r="A292" s="256" t="str">
        <f t="shared" si="8"/>
        <v>Jan14</v>
      </c>
      <c r="B292" s="255">
        <f t="shared" si="9"/>
        <v>41660</v>
      </c>
      <c r="C292" s="254">
        <v>42</v>
      </c>
      <c r="D292" s="254">
        <v>10</v>
      </c>
      <c r="E292" s="253"/>
      <c r="F292" s="252">
        <v>3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1.4" x14ac:dyDescent="0.2">
      <c r="A293" s="256" t="str">
        <f t="shared" si="8"/>
        <v>Jan14</v>
      </c>
      <c r="B293" s="255">
        <f t="shared" si="9"/>
        <v>41661</v>
      </c>
      <c r="C293" s="254">
        <v>42</v>
      </c>
      <c r="D293" s="254">
        <v>10</v>
      </c>
      <c r="E293" s="253"/>
      <c r="F293" s="252">
        <v>3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1.4" x14ac:dyDescent="0.2">
      <c r="A294" s="256" t="str">
        <f t="shared" si="8"/>
        <v>Jan14</v>
      </c>
      <c r="B294" s="255">
        <f t="shared" si="9"/>
        <v>41662</v>
      </c>
      <c r="C294" s="254">
        <v>42</v>
      </c>
      <c r="D294" s="254">
        <v>10</v>
      </c>
      <c r="E294" s="253"/>
      <c r="F294" s="252">
        <v>3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1.4" x14ac:dyDescent="0.2">
      <c r="A295" s="256" t="str">
        <f t="shared" si="8"/>
        <v>Jan14</v>
      </c>
      <c r="B295" s="255">
        <f t="shared" si="9"/>
        <v>41663</v>
      </c>
      <c r="C295" s="254">
        <v>42</v>
      </c>
      <c r="D295" s="254">
        <v>10</v>
      </c>
      <c r="E295" s="253"/>
      <c r="F295" s="252">
        <v>3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1.4" x14ac:dyDescent="0.2">
      <c r="A296" s="256" t="str">
        <f t="shared" si="8"/>
        <v>Jan14</v>
      </c>
      <c r="B296" s="255">
        <f t="shared" si="9"/>
        <v>41664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1.4" x14ac:dyDescent="0.2">
      <c r="A297" s="256" t="str">
        <f t="shared" si="8"/>
        <v>Jan14</v>
      </c>
      <c r="B297" s="255">
        <f t="shared" si="9"/>
        <v>41665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1.4" x14ac:dyDescent="0.2">
      <c r="A298" s="256" t="str">
        <f t="shared" si="8"/>
        <v>Jan14</v>
      </c>
      <c r="B298" s="255">
        <f t="shared" si="9"/>
        <v>41666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1.4" x14ac:dyDescent="0.2">
      <c r="A299" s="256" t="str">
        <f t="shared" si="8"/>
        <v>Jan14</v>
      </c>
      <c r="B299" s="255">
        <f t="shared" si="9"/>
        <v>41667</v>
      </c>
      <c r="C299" s="254">
        <v>43</v>
      </c>
      <c r="D299" s="254">
        <v>10</v>
      </c>
      <c r="E299" s="253"/>
      <c r="F299" s="252">
        <v>4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1.4" x14ac:dyDescent="0.2">
      <c r="A300" s="256" t="str">
        <f t="shared" si="8"/>
        <v>Jan14</v>
      </c>
      <c r="B300" s="255">
        <f t="shared" si="9"/>
        <v>41668</v>
      </c>
      <c r="C300" s="254">
        <v>43</v>
      </c>
      <c r="D300" s="254">
        <v>10</v>
      </c>
      <c r="E300" s="253"/>
      <c r="F300" s="252">
        <v>4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1.4" x14ac:dyDescent="0.2">
      <c r="A301" s="256" t="str">
        <f t="shared" si="8"/>
        <v>Jan14</v>
      </c>
      <c r="B301" s="255">
        <f t="shared" si="9"/>
        <v>41669</v>
      </c>
      <c r="C301" s="254">
        <v>43</v>
      </c>
      <c r="D301" s="254">
        <v>10</v>
      </c>
      <c r="E301" s="253"/>
      <c r="F301" s="252">
        <v>4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1.4" x14ac:dyDescent="0.2">
      <c r="A302" s="256" t="str">
        <f t="shared" si="8"/>
        <v>Jan14</v>
      </c>
      <c r="B302" s="255">
        <f t="shared" si="9"/>
        <v>41670</v>
      </c>
      <c r="C302" s="254">
        <v>43</v>
      </c>
      <c r="D302" s="254">
        <v>10</v>
      </c>
      <c r="E302" s="253"/>
      <c r="F302" s="252">
        <v>4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1.4" x14ac:dyDescent="0.2">
      <c r="A303" s="256" t="str">
        <f t="shared" si="8"/>
        <v>Jan14</v>
      </c>
      <c r="B303" s="255">
        <f t="shared" si="9"/>
        <v>41671</v>
      </c>
      <c r="C303" s="254">
        <v>44</v>
      </c>
      <c r="D303" s="254">
        <v>10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1.4" x14ac:dyDescent="0.2">
      <c r="A304" s="256" t="str">
        <f t="shared" si="8"/>
        <v>Jan14</v>
      </c>
      <c r="B304" s="255">
        <f t="shared" si="9"/>
        <v>41672</v>
      </c>
      <c r="C304" s="254">
        <v>44</v>
      </c>
      <c r="D304" s="254">
        <v>10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1.4" x14ac:dyDescent="0.2">
      <c r="A305" s="256" t="str">
        <f t="shared" si="8"/>
        <v>Jan14</v>
      </c>
      <c r="B305" s="255">
        <f t="shared" si="9"/>
        <v>41673</v>
      </c>
      <c r="C305" s="254">
        <v>44</v>
      </c>
      <c r="D305" s="254">
        <v>10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1.4" x14ac:dyDescent="0.2">
      <c r="A306" s="256" t="str">
        <f t="shared" si="8"/>
        <v>Jan14</v>
      </c>
      <c r="B306" s="255">
        <f t="shared" si="9"/>
        <v>41674</v>
      </c>
      <c r="C306" s="254">
        <v>44</v>
      </c>
      <c r="D306" s="254">
        <v>10</v>
      </c>
      <c r="E306" s="253"/>
      <c r="F306" s="252">
        <v>1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1.4" x14ac:dyDescent="0.2">
      <c r="A307" s="256" t="str">
        <f t="shared" si="8"/>
        <v>Jan14</v>
      </c>
      <c r="B307" s="255">
        <f t="shared" si="9"/>
        <v>41675</v>
      </c>
      <c r="C307" s="254">
        <v>44</v>
      </c>
      <c r="D307" s="254">
        <v>10</v>
      </c>
      <c r="E307" s="253"/>
      <c r="F307" s="252">
        <v>1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1.4" x14ac:dyDescent="0.2">
      <c r="A308" s="259" t="str">
        <f t="shared" si="8"/>
        <v>Feb14</v>
      </c>
      <c r="B308" s="255">
        <f t="shared" si="9"/>
        <v>41676</v>
      </c>
      <c r="C308" s="258">
        <v>44</v>
      </c>
      <c r="D308" s="258">
        <v>11</v>
      </c>
      <c r="E308" s="257"/>
      <c r="F308" s="252">
        <v>1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1.4" x14ac:dyDescent="0.2">
      <c r="A309" s="256" t="str">
        <f t="shared" si="8"/>
        <v>Feb14</v>
      </c>
      <c r="B309" s="255">
        <f t="shared" si="9"/>
        <v>41677</v>
      </c>
      <c r="C309" s="254">
        <v>44</v>
      </c>
      <c r="D309" s="254">
        <v>11</v>
      </c>
      <c r="E309" s="253"/>
      <c r="F309" s="252">
        <v>1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1.4" x14ac:dyDescent="0.2">
      <c r="A310" s="256" t="str">
        <f t="shared" si="8"/>
        <v>Feb14</v>
      </c>
      <c r="B310" s="255">
        <f t="shared" si="9"/>
        <v>41678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1.4" x14ac:dyDescent="0.2">
      <c r="A311" s="256" t="str">
        <f t="shared" si="8"/>
        <v>Feb14</v>
      </c>
      <c r="B311" s="255">
        <f t="shared" si="9"/>
        <v>41679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1.4" x14ac:dyDescent="0.2">
      <c r="A312" s="256" t="str">
        <f t="shared" si="8"/>
        <v>Feb14</v>
      </c>
      <c r="B312" s="255">
        <f t="shared" si="9"/>
        <v>41680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1.4" x14ac:dyDescent="0.2">
      <c r="A313" s="256" t="str">
        <f t="shared" si="8"/>
        <v>Feb14</v>
      </c>
      <c r="B313" s="255">
        <f t="shared" si="9"/>
        <v>41681</v>
      </c>
      <c r="C313" s="254">
        <v>45</v>
      </c>
      <c r="D313" s="254">
        <v>11</v>
      </c>
      <c r="E313" s="253"/>
      <c r="F313" s="252">
        <v>2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1.4" x14ac:dyDescent="0.2">
      <c r="A314" s="256" t="str">
        <f t="shared" si="8"/>
        <v>Feb14</v>
      </c>
      <c r="B314" s="255">
        <f t="shared" si="9"/>
        <v>41682</v>
      </c>
      <c r="C314" s="254">
        <v>45</v>
      </c>
      <c r="D314" s="254">
        <v>11</v>
      </c>
      <c r="E314" s="253"/>
      <c r="F314" s="252">
        <v>2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1.4" x14ac:dyDescent="0.2">
      <c r="A315" s="256" t="str">
        <f t="shared" si="8"/>
        <v>Feb14</v>
      </c>
      <c r="B315" s="255">
        <f t="shared" si="9"/>
        <v>41683</v>
      </c>
      <c r="C315" s="254">
        <v>45</v>
      </c>
      <c r="D315" s="254">
        <v>11</v>
      </c>
      <c r="E315" s="253"/>
      <c r="F315" s="252">
        <v>2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1.4" x14ac:dyDescent="0.2">
      <c r="A316" s="256" t="str">
        <f t="shared" si="8"/>
        <v>Feb14</v>
      </c>
      <c r="B316" s="255">
        <f t="shared" si="9"/>
        <v>41684</v>
      </c>
      <c r="C316" s="254">
        <v>45</v>
      </c>
      <c r="D316" s="254">
        <v>11</v>
      </c>
      <c r="E316" s="253"/>
      <c r="F316" s="252">
        <v>2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1.4" x14ac:dyDescent="0.2">
      <c r="A317" s="256" t="str">
        <f t="shared" si="8"/>
        <v>Feb14</v>
      </c>
      <c r="B317" s="255">
        <f t="shared" si="9"/>
        <v>41685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1.4" x14ac:dyDescent="0.2">
      <c r="A318" s="256" t="str">
        <f t="shared" si="8"/>
        <v>Feb14</v>
      </c>
      <c r="B318" s="255">
        <f t="shared" si="9"/>
        <v>41686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1.4" x14ac:dyDescent="0.2">
      <c r="A319" s="256" t="str">
        <f t="shared" si="8"/>
        <v>Feb14</v>
      </c>
      <c r="B319" s="255">
        <f t="shared" si="9"/>
        <v>41687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1.4" x14ac:dyDescent="0.2">
      <c r="A320" s="256" t="str">
        <f t="shared" si="8"/>
        <v>Feb14</v>
      </c>
      <c r="B320" s="255">
        <f t="shared" si="9"/>
        <v>41688</v>
      </c>
      <c r="C320" s="254">
        <v>46</v>
      </c>
      <c r="D320" s="254">
        <v>11</v>
      </c>
      <c r="E320" s="253"/>
      <c r="F320" s="252">
        <v>3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1.4" x14ac:dyDescent="0.2">
      <c r="A321" s="256" t="str">
        <f t="shared" si="8"/>
        <v>Feb14</v>
      </c>
      <c r="B321" s="255">
        <f t="shared" si="9"/>
        <v>41689</v>
      </c>
      <c r="C321" s="254">
        <v>46</v>
      </c>
      <c r="D321" s="254">
        <v>11</v>
      </c>
      <c r="E321" s="253"/>
      <c r="F321" s="252">
        <v>3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1.4" x14ac:dyDescent="0.2">
      <c r="A322" s="256" t="str">
        <f t="shared" ref="A322:A385" si="10">TEXT(DATE(YEAR(B$2),MONTH(B$2)+(D322-1),1),"MmmYY")</f>
        <v>Feb14</v>
      </c>
      <c r="B322" s="255">
        <f t="shared" si="9"/>
        <v>41690</v>
      </c>
      <c r="C322" s="254">
        <v>46</v>
      </c>
      <c r="D322" s="254">
        <v>11</v>
      </c>
      <c r="E322" s="253"/>
      <c r="F322" s="252">
        <v>3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1.4" x14ac:dyDescent="0.2">
      <c r="A323" s="256" t="str">
        <f t="shared" si="10"/>
        <v>Feb14</v>
      </c>
      <c r="B323" s="255">
        <f t="shared" ref="B323:B381" si="11">B322+1</f>
        <v>41691</v>
      </c>
      <c r="C323" s="254">
        <v>46</v>
      </c>
      <c r="D323" s="254">
        <v>11</v>
      </c>
      <c r="E323" s="253"/>
      <c r="F323" s="252">
        <v>3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1.4" x14ac:dyDescent="0.2">
      <c r="A324" s="256" t="str">
        <f t="shared" si="10"/>
        <v>Feb14</v>
      </c>
      <c r="B324" s="255">
        <f t="shared" si="11"/>
        <v>41692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1.4" x14ac:dyDescent="0.2">
      <c r="A325" s="256" t="str">
        <f t="shared" si="10"/>
        <v>Feb14</v>
      </c>
      <c r="B325" s="255">
        <f t="shared" si="11"/>
        <v>41693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1.4" x14ac:dyDescent="0.2">
      <c r="A326" s="256" t="str">
        <f t="shared" si="10"/>
        <v>Feb14</v>
      </c>
      <c r="B326" s="255">
        <f t="shared" si="11"/>
        <v>41694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1.4" x14ac:dyDescent="0.2">
      <c r="A327" s="256" t="str">
        <f t="shared" si="10"/>
        <v>Feb14</v>
      </c>
      <c r="B327" s="255">
        <f t="shared" si="11"/>
        <v>41695</v>
      </c>
      <c r="C327" s="254">
        <v>47</v>
      </c>
      <c r="D327" s="254">
        <v>11</v>
      </c>
      <c r="E327" s="253"/>
      <c r="F327" s="252">
        <v>4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1.4" x14ac:dyDescent="0.2">
      <c r="A328" s="256" t="str">
        <f t="shared" si="10"/>
        <v>Feb14</v>
      </c>
      <c r="B328" s="255">
        <f t="shared" si="11"/>
        <v>41696</v>
      </c>
      <c r="C328" s="254">
        <v>47</v>
      </c>
      <c r="D328" s="254">
        <v>11</v>
      </c>
      <c r="E328" s="253"/>
      <c r="F328" s="252">
        <v>4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1.4" x14ac:dyDescent="0.2">
      <c r="A329" s="256" t="str">
        <f t="shared" si="10"/>
        <v>Feb14</v>
      </c>
      <c r="B329" s="255">
        <f t="shared" si="11"/>
        <v>41697</v>
      </c>
      <c r="C329" s="254">
        <v>47</v>
      </c>
      <c r="D329" s="254">
        <v>11</v>
      </c>
      <c r="E329" s="253"/>
      <c r="F329" s="252">
        <v>4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1.4" x14ac:dyDescent="0.2">
      <c r="A330" s="256" t="str">
        <f t="shared" si="10"/>
        <v>Feb14</v>
      </c>
      <c r="B330" s="255">
        <f t="shared" si="11"/>
        <v>41698</v>
      </c>
      <c r="C330" s="254">
        <v>47</v>
      </c>
      <c r="D330" s="254">
        <v>11</v>
      </c>
      <c r="E330" s="253"/>
      <c r="F330" s="252">
        <v>4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1.4" x14ac:dyDescent="0.2">
      <c r="A331" s="256" t="str">
        <f t="shared" si="10"/>
        <v>Feb14</v>
      </c>
      <c r="B331" s="255">
        <f t="shared" si="11"/>
        <v>41699</v>
      </c>
      <c r="C331" s="254">
        <v>48</v>
      </c>
      <c r="D331" s="254">
        <v>11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1.4" x14ac:dyDescent="0.2">
      <c r="A332" s="256" t="str">
        <f t="shared" si="10"/>
        <v>Feb14</v>
      </c>
      <c r="B332" s="255">
        <f t="shared" si="11"/>
        <v>41700</v>
      </c>
      <c r="C332" s="254">
        <v>48</v>
      </c>
      <c r="D332" s="254">
        <v>11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1.4" x14ac:dyDescent="0.2">
      <c r="A333" s="256" t="str">
        <f t="shared" si="10"/>
        <v>Feb14</v>
      </c>
      <c r="B333" s="255">
        <f t="shared" si="11"/>
        <v>41701</v>
      </c>
      <c r="C333" s="254">
        <v>48</v>
      </c>
      <c r="D333" s="254">
        <v>11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1.4" x14ac:dyDescent="0.2">
      <c r="A334" s="256" t="str">
        <f t="shared" si="10"/>
        <v>Feb14</v>
      </c>
      <c r="B334" s="255">
        <f t="shared" si="11"/>
        <v>41702</v>
      </c>
      <c r="C334" s="254">
        <v>48</v>
      </c>
      <c r="D334" s="254">
        <v>11</v>
      </c>
      <c r="E334" s="253"/>
      <c r="F334" s="252">
        <v>1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1.4" x14ac:dyDescent="0.2">
      <c r="A335" s="256" t="str">
        <f t="shared" si="10"/>
        <v>Feb14</v>
      </c>
      <c r="B335" s="255">
        <f t="shared" si="11"/>
        <v>41703</v>
      </c>
      <c r="C335" s="254">
        <v>48</v>
      </c>
      <c r="D335" s="254">
        <v>11</v>
      </c>
      <c r="E335" s="253"/>
      <c r="F335" s="252">
        <v>1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1.4" x14ac:dyDescent="0.2">
      <c r="A336" s="259" t="str">
        <f t="shared" si="10"/>
        <v>Mar14</v>
      </c>
      <c r="B336" s="255">
        <f t="shared" si="11"/>
        <v>41704</v>
      </c>
      <c r="C336" s="258">
        <v>48</v>
      </c>
      <c r="D336" s="258">
        <v>12</v>
      </c>
      <c r="E336" s="257"/>
      <c r="F336" s="252">
        <v>1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1.4" x14ac:dyDescent="0.2">
      <c r="A337" s="256" t="str">
        <f t="shared" si="10"/>
        <v>Mar14</v>
      </c>
      <c r="B337" s="255">
        <f t="shared" si="11"/>
        <v>41705</v>
      </c>
      <c r="C337" s="254">
        <v>48</v>
      </c>
      <c r="D337" s="254">
        <v>12</v>
      </c>
      <c r="E337" s="253"/>
      <c r="F337" s="252">
        <v>1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1.4" x14ac:dyDescent="0.2">
      <c r="A338" s="256" t="str">
        <f t="shared" si="10"/>
        <v>Mar14</v>
      </c>
      <c r="B338" s="255">
        <f t="shared" si="11"/>
        <v>41706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1.4" x14ac:dyDescent="0.2">
      <c r="A339" s="256" t="str">
        <f t="shared" si="10"/>
        <v>Mar14</v>
      </c>
      <c r="B339" s="255">
        <f t="shared" si="11"/>
        <v>41707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1.4" x14ac:dyDescent="0.2">
      <c r="A340" s="256" t="str">
        <f t="shared" si="10"/>
        <v>Mar14</v>
      </c>
      <c r="B340" s="255">
        <f t="shared" si="11"/>
        <v>41708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1.4" x14ac:dyDescent="0.2">
      <c r="A341" s="256" t="str">
        <f t="shared" si="10"/>
        <v>Mar14</v>
      </c>
      <c r="B341" s="255">
        <f t="shared" si="11"/>
        <v>41709</v>
      </c>
      <c r="C341" s="254">
        <v>49</v>
      </c>
      <c r="D341" s="254">
        <v>12</v>
      </c>
      <c r="E341" s="253"/>
      <c r="F341" s="252">
        <v>2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1.4" x14ac:dyDescent="0.2">
      <c r="A342" s="256" t="str">
        <f t="shared" si="10"/>
        <v>Mar14</v>
      </c>
      <c r="B342" s="255">
        <f t="shared" si="11"/>
        <v>41710</v>
      </c>
      <c r="C342" s="254">
        <v>49</v>
      </c>
      <c r="D342" s="254">
        <v>12</v>
      </c>
      <c r="E342" s="253"/>
      <c r="F342" s="252">
        <v>2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1.4" x14ac:dyDescent="0.2">
      <c r="A343" s="256" t="str">
        <f t="shared" si="10"/>
        <v>Mar14</v>
      </c>
      <c r="B343" s="255">
        <f t="shared" si="11"/>
        <v>41711</v>
      </c>
      <c r="C343" s="254">
        <v>49</v>
      </c>
      <c r="D343" s="254">
        <v>12</v>
      </c>
      <c r="E343" s="253"/>
      <c r="F343" s="252">
        <v>2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1.4" x14ac:dyDescent="0.2">
      <c r="A344" s="256" t="str">
        <f t="shared" si="10"/>
        <v>Mar14</v>
      </c>
      <c r="B344" s="255">
        <f t="shared" si="11"/>
        <v>41712</v>
      </c>
      <c r="C344" s="254">
        <v>49</v>
      </c>
      <c r="D344" s="254">
        <v>12</v>
      </c>
      <c r="E344" s="253"/>
      <c r="F344" s="252">
        <v>2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1.4" x14ac:dyDescent="0.2">
      <c r="A345" s="256" t="str">
        <f t="shared" si="10"/>
        <v>Mar14</v>
      </c>
      <c r="B345" s="255">
        <f t="shared" si="11"/>
        <v>41713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1.4" x14ac:dyDescent="0.2">
      <c r="A346" s="256" t="str">
        <f t="shared" si="10"/>
        <v>Mar14</v>
      </c>
      <c r="B346" s="255">
        <f t="shared" si="11"/>
        <v>41714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1.4" x14ac:dyDescent="0.2">
      <c r="A347" s="256" t="str">
        <f t="shared" si="10"/>
        <v>Mar14</v>
      </c>
      <c r="B347" s="255">
        <f t="shared" si="11"/>
        <v>41715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1.4" x14ac:dyDescent="0.2">
      <c r="A348" s="256" t="str">
        <f t="shared" si="10"/>
        <v>Mar14</v>
      </c>
      <c r="B348" s="255">
        <f t="shared" si="11"/>
        <v>41716</v>
      </c>
      <c r="C348" s="254">
        <v>50</v>
      </c>
      <c r="D348" s="254">
        <v>12</v>
      </c>
      <c r="E348" s="253"/>
      <c r="F348" s="252">
        <v>3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1.4" x14ac:dyDescent="0.2">
      <c r="A349" s="256" t="str">
        <f t="shared" si="10"/>
        <v>Mar14</v>
      </c>
      <c r="B349" s="255">
        <f t="shared" si="11"/>
        <v>41717</v>
      </c>
      <c r="C349" s="254">
        <v>50</v>
      </c>
      <c r="D349" s="254">
        <v>12</v>
      </c>
      <c r="E349" s="253"/>
      <c r="F349" s="252">
        <v>3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1.4" x14ac:dyDescent="0.2">
      <c r="A350" s="256" t="str">
        <f t="shared" si="10"/>
        <v>Mar14</v>
      </c>
      <c r="B350" s="255">
        <f t="shared" si="11"/>
        <v>41718</v>
      </c>
      <c r="C350" s="254">
        <v>50</v>
      </c>
      <c r="D350" s="254">
        <v>12</v>
      </c>
      <c r="E350" s="253"/>
      <c r="F350" s="252">
        <v>3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1.4" x14ac:dyDescent="0.2">
      <c r="A351" s="256" t="str">
        <f t="shared" si="10"/>
        <v>Mar14</v>
      </c>
      <c r="B351" s="255">
        <f t="shared" si="11"/>
        <v>41719</v>
      </c>
      <c r="C351" s="254">
        <v>50</v>
      </c>
      <c r="D351" s="254">
        <v>12</v>
      </c>
      <c r="E351" s="253"/>
      <c r="F351" s="252">
        <v>3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1.4" x14ac:dyDescent="0.2">
      <c r="A352" s="256" t="str">
        <f t="shared" si="10"/>
        <v>Mar14</v>
      </c>
      <c r="B352" s="255">
        <f t="shared" si="11"/>
        <v>41720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1.4" x14ac:dyDescent="0.2">
      <c r="A353" s="256" t="str">
        <f t="shared" si="10"/>
        <v>Mar14</v>
      </c>
      <c r="B353" s="255">
        <f t="shared" si="11"/>
        <v>41721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1.4" x14ac:dyDescent="0.2">
      <c r="A354" s="256" t="str">
        <f t="shared" si="10"/>
        <v>Mar14</v>
      </c>
      <c r="B354" s="255">
        <f t="shared" si="11"/>
        <v>41722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1.4" x14ac:dyDescent="0.2">
      <c r="A355" s="256" t="str">
        <f t="shared" si="10"/>
        <v>Mar14</v>
      </c>
      <c r="B355" s="255">
        <f t="shared" si="11"/>
        <v>41723</v>
      </c>
      <c r="C355" s="254">
        <v>51</v>
      </c>
      <c r="D355" s="254">
        <v>12</v>
      </c>
      <c r="E355" s="253"/>
      <c r="F355" s="252">
        <v>4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1.4" x14ac:dyDescent="0.2">
      <c r="A356" s="256" t="str">
        <f t="shared" si="10"/>
        <v>Mar14</v>
      </c>
      <c r="B356" s="255">
        <f t="shared" si="11"/>
        <v>41724</v>
      </c>
      <c r="C356" s="254">
        <v>51</v>
      </c>
      <c r="D356" s="254">
        <v>12</v>
      </c>
      <c r="E356" s="253"/>
      <c r="F356" s="252">
        <v>4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1.4" x14ac:dyDescent="0.2">
      <c r="A357" s="256" t="str">
        <f t="shared" si="10"/>
        <v>Mar14</v>
      </c>
      <c r="B357" s="255">
        <f t="shared" si="11"/>
        <v>41725</v>
      </c>
      <c r="C357" s="254">
        <v>51</v>
      </c>
      <c r="D357" s="254">
        <v>12</v>
      </c>
      <c r="E357" s="253"/>
      <c r="F357" s="252">
        <v>4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1.4" x14ac:dyDescent="0.2">
      <c r="A358" s="256" t="str">
        <f t="shared" si="10"/>
        <v>Mar14</v>
      </c>
      <c r="B358" s="255">
        <f t="shared" si="11"/>
        <v>41726</v>
      </c>
      <c r="C358" s="254">
        <v>51</v>
      </c>
      <c r="D358" s="254">
        <v>12</v>
      </c>
      <c r="E358" s="253"/>
      <c r="F358" s="252">
        <v>4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1.4" x14ac:dyDescent="0.2">
      <c r="A359" s="256" t="str">
        <f t="shared" si="10"/>
        <v>Mar14</v>
      </c>
      <c r="B359" s="255">
        <f t="shared" si="11"/>
        <v>41727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1.4" x14ac:dyDescent="0.2">
      <c r="A360" s="256" t="str">
        <f t="shared" si="10"/>
        <v>Mar14</v>
      </c>
      <c r="B360" s="255">
        <f t="shared" si="11"/>
        <v>41728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1.4" x14ac:dyDescent="0.2">
      <c r="A361" s="256" t="str">
        <f t="shared" si="10"/>
        <v>Mar14</v>
      </c>
      <c r="B361" s="255">
        <f t="shared" si="11"/>
        <v>41729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1.4" x14ac:dyDescent="0.2">
      <c r="A362" s="256" t="str">
        <f t="shared" si="10"/>
        <v>Mar14</v>
      </c>
      <c r="B362" s="255">
        <f t="shared" si="11"/>
        <v>41730</v>
      </c>
      <c r="C362" s="254">
        <v>52</v>
      </c>
      <c r="D362" s="254">
        <v>12</v>
      </c>
      <c r="E362" s="253"/>
      <c r="F362" s="252">
        <v>5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1.4" x14ac:dyDescent="0.2">
      <c r="A363" s="256" t="str">
        <f t="shared" si="10"/>
        <v>Mar14</v>
      </c>
      <c r="B363" s="255">
        <f t="shared" si="11"/>
        <v>41731</v>
      </c>
      <c r="C363" s="254">
        <v>52</v>
      </c>
      <c r="D363" s="254">
        <v>12</v>
      </c>
      <c r="E363" s="253"/>
      <c r="F363" s="252">
        <v>5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1.4" x14ac:dyDescent="0.2">
      <c r="A364" s="256" t="str">
        <f t="shared" si="10"/>
        <v>Mar14</v>
      </c>
      <c r="B364" s="255">
        <f t="shared" si="11"/>
        <v>41732</v>
      </c>
      <c r="C364" s="254">
        <v>52</v>
      </c>
      <c r="D364" s="254">
        <v>12</v>
      </c>
      <c r="E364" s="253"/>
      <c r="F364" s="252">
        <v>5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1.4" x14ac:dyDescent="0.2">
      <c r="A365" s="256" t="str">
        <f t="shared" si="10"/>
        <v>Mar14</v>
      </c>
      <c r="B365" s="255">
        <f t="shared" si="11"/>
        <v>41733</v>
      </c>
      <c r="C365" s="254">
        <v>52</v>
      </c>
      <c r="D365" s="254">
        <v>12</v>
      </c>
      <c r="E365" s="253"/>
      <c r="F365" s="252">
        <v>5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1.4" x14ac:dyDescent="0.2">
      <c r="A366" s="256" t="str">
        <f t="shared" si="10"/>
        <v>Mar14</v>
      </c>
      <c r="B366" s="255">
        <f t="shared" si="11"/>
        <v>41734</v>
      </c>
      <c r="C366" s="254">
        <v>53</v>
      </c>
      <c r="D366" s="254">
        <v>12</v>
      </c>
      <c r="E366" s="250">
        <f>B366</f>
        <v>41734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1.4" x14ac:dyDescent="0.2">
      <c r="A367" s="256" t="str">
        <f t="shared" si="10"/>
        <v>Mar14</v>
      </c>
      <c r="B367" s="255">
        <f t="shared" si="11"/>
        <v>41735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1.4" x14ac:dyDescent="0.2">
      <c r="A368" s="256" t="str">
        <f t="shared" si="10"/>
        <v>Mar14</v>
      </c>
      <c r="B368" s="255">
        <f t="shared" si="11"/>
        <v>41736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1.4" x14ac:dyDescent="0.2">
      <c r="A369" s="256" t="str">
        <f t="shared" si="10"/>
        <v>Mar14</v>
      </c>
      <c r="B369" s="255">
        <f t="shared" si="11"/>
        <v>41737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1.4" x14ac:dyDescent="0.2">
      <c r="A370" s="256" t="str">
        <f t="shared" si="10"/>
        <v>Mar14</v>
      </c>
      <c r="B370" s="255">
        <f t="shared" si="11"/>
        <v>41738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1.4" x14ac:dyDescent="0.2">
      <c r="A371" s="256" t="str">
        <f t="shared" si="10"/>
        <v>Mar14</v>
      </c>
      <c r="B371" s="255">
        <f t="shared" si="11"/>
        <v>41739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1.4" x14ac:dyDescent="0.2">
      <c r="A372" s="256" t="str">
        <f t="shared" si="10"/>
        <v>Mar14</v>
      </c>
      <c r="B372" s="255">
        <f t="shared" si="11"/>
        <v>41740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1.4" x14ac:dyDescent="0.2">
      <c r="A373" s="256" t="str">
        <f t="shared" si="10"/>
        <v>Mar14</v>
      </c>
      <c r="B373" s="255">
        <f t="shared" si="11"/>
        <v>41741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1.4" x14ac:dyDescent="0.2">
      <c r="A374" s="256" t="str">
        <f t="shared" si="10"/>
        <v>Mar14</v>
      </c>
      <c r="B374" s="255">
        <f t="shared" si="11"/>
        <v>41742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1.4" x14ac:dyDescent="0.2">
      <c r="A375" s="256" t="str">
        <f t="shared" si="10"/>
        <v>Mar14</v>
      </c>
      <c r="B375" s="255">
        <f t="shared" si="11"/>
        <v>41743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1.4" x14ac:dyDescent="0.2">
      <c r="A376" s="256" t="str">
        <f t="shared" si="10"/>
        <v>Mar14</v>
      </c>
      <c r="B376" s="255">
        <f t="shared" si="11"/>
        <v>41744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1.4" x14ac:dyDescent="0.2">
      <c r="A377" s="256" t="str">
        <f t="shared" si="10"/>
        <v>Mar14</v>
      </c>
      <c r="B377" s="255">
        <f t="shared" si="11"/>
        <v>41745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1.4" x14ac:dyDescent="0.2">
      <c r="A378" s="256" t="str">
        <f t="shared" si="10"/>
        <v>Mar14</v>
      </c>
      <c r="B378" s="255">
        <f t="shared" si="11"/>
        <v>41746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1.4" x14ac:dyDescent="0.2">
      <c r="A379" s="256" t="str">
        <f t="shared" si="10"/>
        <v>Mar14</v>
      </c>
      <c r="B379" s="255">
        <f t="shared" si="11"/>
        <v>41747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1.4" x14ac:dyDescent="0.2">
      <c r="A380" s="256" t="str">
        <f t="shared" si="10"/>
        <v>Mar14</v>
      </c>
      <c r="B380" s="255">
        <f t="shared" si="11"/>
        <v>41748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1.4" x14ac:dyDescent="0.2">
      <c r="A381" s="256" t="str">
        <f t="shared" si="10"/>
        <v>Mar14</v>
      </c>
      <c r="B381" s="255">
        <f t="shared" si="11"/>
        <v>41749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sheetProtection sheet="1" objects="1" scenarios="1"/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37"/>
      <c r="B1" s="448" t="s">
        <v>74</v>
      </c>
      <c r="C1" s="449"/>
      <c r="D1" s="449"/>
      <c r="E1" s="449"/>
      <c r="F1" s="450"/>
      <c r="G1" s="387">
        <f>SUM(AD85:AG85)+SUM(AE87:AG87)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3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54"/>
      <c r="S8" s="455"/>
      <c r="T8" s="456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1</v>
      </c>
      <c r="F9" s="61"/>
      <c r="G9" s="61"/>
      <c r="H9" s="426" t="s">
        <v>65</v>
      </c>
      <c r="I9" s="423"/>
      <c r="J9" s="424"/>
      <c r="K9" s="238">
        <f>Admin!B2</f>
        <v>41370</v>
      </c>
      <c r="L9" s="239" t="s">
        <v>84</v>
      </c>
      <c r="M9" s="240">
        <f>Admin!B8</f>
        <v>41376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5" t="s">
        <v>7</v>
      </c>
      <c r="G21" s="436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2</v>
      </c>
      <c r="F24" s="61"/>
      <c r="G24" s="61"/>
      <c r="H24" s="426" t="s">
        <v>28</v>
      </c>
      <c r="I24" s="423"/>
      <c r="J24" s="424"/>
      <c r="K24" s="238">
        <f>Admin!B9</f>
        <v>41377</v>
      </c>
      <c r="L24" s="239" t="s">
        <v>84</v>
      </c>
      <c r="M24" s="240">
        <f>Admin!B15</f>
        <v>41383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3</v>
      </c>
      <c r="F39" s="61"/>
      <c r="G39" s="61"/>
      <c r="H39" s="426" t="s">
        <v>28</v>
      </c>
      <c r="I39" s="423"/>
      <c r="J39" s="424"/>
      <c r="K39" s="238">
        <f>Admin!B16</f>
        <v>41384</v>
      </c>
      <c r="L39" s="239" t="s">
        <v>84</v>
      </c>
      <c r="M39" s="240">
        <f>Admin!B22</f>
        <v>41390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23"/>
      <c r="D53" s="423"/>
      <c r="E53" s="424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23"/>
      <c r="D54" s="424"/>
      <c r="E54" s="188">
        <v>4</v>
      </c>
      <c r="F54" s="61"/>
      <c r="G54" s="61"/>
      <c r="H54" s="426" t="s">
        <v>28</v>
      </c>
      <c r="I54" s="423"/>
      <c r="J54" s="424"/>
      <c r="K54" s="238">
        <f>Admin!B23</f>
        <v>41391</v>
      </c>
      <c r="L54" s="239" t="s">
        <v>84</v>
      </c>
      <c r="M54" s="240">
        <f>Admin!B29</f>
        <v>41397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24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1</v>
      </c>
      <c r="F69" s="61"/>
      <c r="G69" s="61"/>
      <c r="H69" s="426" t="s">
        <v>28</v>
      </c>
      <c r="I69" s="423"/>
      <c r="J69" s="424"/>
      <c r="K69" s="238">
        <f>Admin!B2</f>
        <v>41370</v>
      </c>
      <c r="L69" s="239" t="s">
        <v>84</v>
      </c>
      <c r="M69" s="240">
        <f>Admin!B31</f>
        <v>41399</v>
      </c>
      <c r="N69" s="27"/>
      <c r="O69" s="427" t="s">
        <v>57</v>
      </c>
      <c r="P69" s="428"/>
      <c r="Q69" s="428"/>
      <c r="R69" s="429"/>
      <c r="S69" s="44"/>
      <c r="T69" s="115" t="s">
        <v>33</v>
      </c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8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5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E3:E6"/>
    <mergeCell ref="K3:K6"/>
    <mergeCell ref="H3:H6"/>
    <mergeCell ref="AC3:AC6"/>
    <mergeCell ref="AA3:AA6"/>
    <mergeCell ref="V3:V6"/>
    <mergeCell ref="Q3:Q6"/>
    <mergeCell ref="R3:R6"/>
    <mergeCell ref="T3:T6"/>
    <mergeCell ref="P3:P6"/>
    <mergeCell ref="X3:X6"/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</mergeCells>
  <phoneticPr fontId="5" type="noConversion"/>
  <dataValidations disablePrompts="1"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1"/>
      <c r="B1" s="448" t="s">
        <v>74</v>
      </c>
      <c r="C1" s="449"/>
      <c r="D1" s="449"/>
      <c r="E1" s="449"/>
      <c r="F1" s="450"/>
      <c r="G1" s="387">
        <f>SUM(AD84:AG84)+SUM(AE86:AG86)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4.2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5</v>
      </c>
      <c r="F9" s="61"/>
      <c r="G9" s="61"/>
      <c r="H9" s="426" t="s">
        <v>28</v>
      </c>
      <c r="I9" s="423"/>
      <c r="J9" s="424"/>
      <c r="K9" s="238">
        <f>Admin!B30</f>
        <v>41398</v>
      </c>
      <c r="L9" s="239" t="s">
        <v>84</v>
      </c>
      <c r="M9" s="240">
        <f>Admin!B36</f>
        <v>41404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IF(T$9="Y",'Apr13'!H56,0)</f>
        <v>0</v>
      </c>
      <c r="I11" s="105">
        <f>IF(T$9="Y",'Apr13'!I56,0)</f>
        <v>0</v>
      </c>
      <c r="J11" s="105">
        <f>IF(T$9="Y",'Apr13'!J56,0)</f>
        <v>0</v>
      </c>
      <c r="K11" s="105">
        <f>IF(T$9="Y",'Apr13'!K56,I11*J11)</f>
        <v>0</v>
      </c>
      <c r="L11" s="150">
        <f>IF(T$9="Y",'Apr13'!L56,0)</f>
        <v>0</v>
      </c>
      <c r="M11" s="129" t="str">
        <f>IF(E11=" "," ",IF(T$9="Y",'Apr13'!M56,IF((H11+K11+L11)&gt;0,H11+K11+L11,"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IF(Employee!H$34=E$9,Employee!D$34+SUM(M11)+'Apr13'!V56,SUM(M11)+'Apr13'!V56)</f>
        <v>0</v>
      </c>
      <c r="W11" s="59">
        <f>IF(Employee!H$34=E$9,Employee!D$35+SUM(N11)+'Apr13'!W56,SUM(N11)+'Apr13'!W56)</f>
        <v>0</v>
      </c>
      <c r="X11" s="59">
        <f>IF(O11=" ",'Apr13'!X56,O11+'Apr13'!X56)</f>
        <v>0</v>
      </c>
      <c r="Y11" s="59">
        <f>IF(P11=" ",'Apr13'!Y56,P11+'Apr13'!Y56)</f>
        <v>0</v>
      </c>
      <c r="Z11" s="59">
        <f>IF(Q11=" ",'Apr13'!Z56,Q11+'Apr13'!Z56)</f>
        <v>0</v>
      </c>
      <c r="AA11" s="59">
        <f>IF(R11=" ",'Apr13'!AA56,R11+'Apr13'!AA56)</f>
        <v>0</v>
      </c>
      <c r="AB11" s="60"/>
      <c r="AC11" s="59">
        <f>IF(T11=" ",'Apr13'!AC56,T11+'Apr13'!AC56)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IF(T$9="Y",'Apr13'!H57,0)</f>
        <v>0</v>
      </c>
      <c r="I12" s="108">
        <f>IF(T$9="Y",'Apr13'!I57,0)</f>
        <v>0</v>
      </c>
      <c r="J12" s="108">
        <f>IF(T$9="Y",'Apr13'!J57,0)</f>
        <v>0</v>
      </c>
      <c r="K12" s="108">
        <f>IF(T$9="Y",'Apr13'!K57,I12*J12)</f>
        <v>0</v>
      </c>
      <c r="L12" s="151">
        <f>IF(T$9="Y",'Apr13'!L57,0)</f>
        <v>0</v>
      </c>
      <c r="M12" s="130" t="str">
        <f>IF(E12=" "," ",IF(T$9="Y",'Apr13'!M57,IF((H12+K12+L12)&gt;0,H12+K12+L12,"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IF(Employee!H$60=E$9,Employee!D$60+SUM(M12)+'Apr13'!V57,SUM(M12)+'Apr13'!V57)</f>
        <v>0</v>
      </c>
      <c r="W12" s="59">
        <f>IF(Employee!H$60=E$9,Employee!D$61+SUM(N12)+'Apr13'!W57,SUM(N12)+'Apr13'!W57)</f>
        <v>0</v>
      </c>
      <c r="X12" s="59">
        <f>IF(O12=" ",'Apr13'!X57,O12+'Apr13'!X57)</f>
        <v>0</v>
      </c>
      <c r="Y12" s="59">
        <f>IF(P12=" ",'Apr13'!Y57,P12+'Apr13'!Y57)</f>
        <v>0</v>
      </c>
      <c r="Z12" s="59">
        <f>IF(Q12=" ",'Apr13'!Z57,Q12+'Apr13'!Z57)</f>
        <v>0</v>
      </c>
      <c r="AA12" s="59">
        <f>IF(R12=" ",'Apr13'!AA57,R12+'Apr13'!AA57)</f>
        <v>0</v>
      </c>
      <c r="AB12" s="60"/>
      <c r="AC12" s="59">
        <f>IF(T12=" ",'Apr13'!AC57,T12+'Apr13'!AC57)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IF(T$9="Y",'Apr13'!H58,0)</f>
        <v>0</v>
      </c>
      <c r="I13" s="108">
        <f>IF(T$9="Y",'Apr13'!I58,0)</f>
        <v>0</v>
      </c>
      <c r="J13" s="108">
        <f>IF(T$9="Y",'Apr13'!J58,0)</f>
        <v>0</v>
      </c>
      <c r="K13" s="108">
        <f>IF(T$9="Y",'Apr13'!K58,I13*J13)</f>
        <v>0</v>
      </c>
      <c r="L13" s="151">
        <f>IF(T$9="Y",'Apr13'!L58,0)</f>
        <v>0</v>
      </c>
      <c r="M13" s="130" t="str">
        <f>IF(E13=" "," ",IF(T$9="Y",'Apr13'!M58,IF((H13+K13+L13)&gt;0,H13+K13+L13,"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IF(Employee!H$86=E$9,Employee!D$86+SUM(M13)+'Apr13'!V58,SUM(M13)+'Apr13'!V58)</f>
        <v>0</v>
      </c>
      <c r="W13" s="59">
        <f>IF(Employee!H$86=E$9,Employee!D$87+SUM(N13)+'Apr13'!W58,SUM(N13)+'Apr13'!W58)</f>
        <v>0</v>
      </c>
      <c r="X13" s="59">
        <f>IF(O13=" ",'Apr13'!X58,O13+'Apr13'!X58)</f>
        <v>0</v>
      </c>
      <c r="Y13" s="59">
        <f>IF(P13=" ",'Apr13'!Y58,P13+'Apr13'!Y58)</f>
        <v>0</v>
      </c>
      <c r="Z13" s="59">
        <f>IF(Q13=" ",'Apr13'!Z58,Q13+'Apr13'!Z58)</f>
        <v>0</v>
      </c>
      <c r="AA13" s="59">
        <f>IF(R13=" ",'Apr13'!AA58,R13+'Apr13'!AA58)</f>
        <v>0</v>
      </c>
      <c r="AB13" s="60"/>
      <c r="AC13" s="59">
        <f>IF(T13=" ",'Apr13'!AC58,T13+'Apr13'!AC58)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IF(T$9="Y",'Apr13'!H59,0)</f>
        <v>0</v>
      </c>
      <c r="I14" s="108">
        <f>IF(T$9="Y",'Apr13'!I59,0)</f>
        <v>0</v>
      </c>
      <c r="J14" s="108">
        <f>IF(T$9="Y",'Apr13'!J59,0)</f>
        <v>0</v>
      </c>
      <c r="K14" s="108">
        <f>IF(T$9="Y",'Apr13'!K59,I14*J14)</f>
        <v>0</v>
      </c>
      <c r="L14" s="151">
        <f>IF(T$9="Y",'Apr13'!L59,0)</f>
        <v>0</v>
      </c>
      <c r="M14" s="130" t="str">
        <f>IF(E14=" "," ",IF(T$9="Y",'Apr13'!M59,IF((H14+K14+L14)&gt;0,H14+K14+L14,"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IF(Employee!H$112=E$9,Employee!D$112+SUM(M14)+'Apr13'!V59,SUM(M14)+'Apr13'!V59)</f>
        <v>0</v>
      </c>
      <c r="W14" s="59">
        <f>IF(Employee!H$112=E$9,Employee!D$113+SUM(N14)+'Apr13'!W59,SUM(N14)+'Apr13'!W59)</f>
        <v>0</v>
      </c>
      <c r="X14" s="59">
        <f>IF(O14=" ",'Apr13'!X59,O14+'Apr13'!X59)</f>
        <v>0</v>
      </c>
      <c r="Y14" s="59">
        <f>IF(P14=" ",'Apr13'!Y59,P14+'Apr13'!Y59)</f>
        <v>0</v>
      </c>
      <c r="Z14" s="59">
        <f>IF(Q14=" ",'Apr13'!Z59,Q14+'Apr13'!Z59)</f>
        <v>0</v>
      </c>
      <c r="AA14" s="59">
        <f>IF(R14=" ",'Apr13'!AA59,R14+'Apr13'!AA59)</f>
        <v>0</v>
      </c>
      <c r="AB14" s="60"/>
      <c r="AC14" s="59">
        <f>IF(T14=" ",'Apr13'!AC59,T14+'Apr13'!AC59)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IF(T$9="Y",'Apr13'!H60,0)</f>
        <v>0</v>
      </c>
      <c r="I15" s="108">
        <f>IF(T$9="Y",'Apr13'!I60,0)</f>
        <v>0</v>
      </c>
      <c r="J15" s="108">
        <f>IF(T$9="Y",'Apr13'!J60,0)</f>
        <v>0</v>
      </c>
      <c r="K15" s="108">
        <f>IF(T$9="Y",'Apr13'!K60,I15*J15)</f>
        <v>0</v>
      </c>
      <c r="L15" s="151">
        <f>IF(T$9="Y",'Apr13'!L60,0)</f>
        <v>0</v>
      </c>
      <c r="M15" s="130" t="str">
        <f>IF(E15=" "," ",IF(T$9="Y",'Apr13'!M60,IF((H15+K15+L15)&gt;0,H15+K15+L15,"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IF(Employee!H$138=E$9,Employee!D$138+SUM(M15)+'Apr13'!V60,SUM(M15)+'Apr13'!V60)</f>
        <v>0</v>
      </c>
      <c r="W15" s="59">
        <f>IF(Employee!H$138=E$9,Employee!D$139+SUM(N15)+'Apr13'!W60,SUM(N15)+'Apr13'!W60)</f>
        <v>0</v>
      </c>
      <c r="X15" s="59">
        <f>IF(O15=" ",'Apr13'!X60,O15+'Apr13'!X60)</f>
        <v>0</v>
      </c>
      <c r="Y15" s="59">
        <f>IF(P15=" ",'Apr13'!Y60,P15+'Apr13'!Y60)</f>
        <v>0</v>
      </c>
      <c r="Z15" s="59">
        <f>IF(Q15=" ",'Apr13'!Z60,Q15+'Apr13'!Z60)</f>
        <v>0</v>
      </c>
      <c r="AA15" s="59">
        <f>IF(R15=" ",'Apr13'!AA60,R15+'Apr13'!AA60)</f>
        <v>0</v>
      </c>
      <c r="AB15" s="60"/>
      <c r="AC15" s="59">
        <f>IF(T15=" ",'Apr13'!AC60,T15+'Apr13'!AC60)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IF(T$9="Y",'Apr13'!H61,0)</f>
        <v>0</v>
      </c>
      <c r="I16" s="108">
        <f>IF(T$9="Y",'Apr13'!I61,0)</f>
        <v>0</v>
      </c>
      <c r="J16" s="108">
        <f>IF(T$9="Y",'Apr13'!J61,0)</f>
        <v>0</v>
      </c>
      <c r="K16" s="108">
        <f>IF(T$9="Y",'Apr13'!K61,I16*J16)</f>
        <v>0</v>
      </c>
      <c r="L16" s="151">
        <f>IF(T$9="Y",'Apr13'!L61,0)</f>
        <v>0</v>
      </c>
      <c r="M16" s="130" t="str">
        <f>IF(E16=" "," ",IF(T$9="Y",'Apr13'!M61,IF((H16+K16+L16)&gt;0,H16+K16+L16,"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IF(Employee!H$164=E$9,Employee!D$164+SUM(M16)+'Apr13'!V61,SUM(M16)+'Apr13'!V61)</f>
        <v>0</v>
      </c>
      <c r="W16" s="59">
        <f>IF(Employee!H$164=E$9,Employee!D$165+SUM(N16)+'Apr13'!W61,SUM(N16)+'Apr13'!W61)</f>
        <v>0</v>
      </c>
      <c r="X16" s="59">
        <f>IF(O16=" ",'Apr13'!X61,O16+'Apr13'!X61)</f>
        <v>0</v>
      </c>
      <c r="Y16" s="59">
        <f>IF(P16=" ",'Apr13'!Y61,P16+'Apr13'!Y61)</f>
        <v>0</v>
      </c>
      <c r="Z16" s="59">
        <f>IF(Q16=" ",'Apr13'!Z61,Q16+'Apr13'!Z61)</f>
        <v>0</v>
      </c>
      <c r="AA16" s="59">
        <f>IF(R16=" ",'Apr13'!AA61,R16+'Apr13'!AA61)</f>
        <v>0</v>
      </c>
      <c r="AB16" s="60"/>
      <c r="AC16" s="59">
        <f>IF(T16=" ",'Apr13'!AC61,T16+'Apr13'!AC61)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IF(T$9="Y",'Apr13'!H62,0)</f>
        <v>0</v>
      </c>
      <c r="I17" s="108">
        <f>IF(T$9="Y",'Apr13'!I62,0)</f>
        <v>0</v>
      </c>
      <c r="J17" s="108">
        <f>IF(T$9="Y",'Apr13'!J62,0)</f>
        <v>0</v>
      </c>
      <c r="K17" s="108">
        <f>IF(T$9="Y",'Apr13'!K62,I17*J17)</f>
        <v>0</v>
      </c>
      <c r="L17" s="151">
        <f>IF(T$9="Y",'Apr13'!L62,0)</f>
        <v>0</v>
      </c>
      <c r="M17" s="130" t="str">
        <f>IF(E17=" "," ",IF(T$9="Y",'Apr13'!M62,IF((H17+K17+L17)&gt;0,H17+K17+L17,"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IF(Employee!H$190=E$9,Employee!D$190+SUM(M17)+'Apr13'!V62,SUM(M17)+'Apr13'!V62)</f>
        <v>0</v>
      </c>
      <c r="W17" s="59">
        <f>IF(Employee!H$190=E$9,Employee!D$191+SUM(N17)+'Apr13'!W62,SUM(N17)+'Apr13'!W62)</f>
        <v>0</v>
      </c>
      <c r="X17" s="59">
        <f>IF(O17=" ",'Apr13'!X62,O17+'Apr13'!X62)</f>
        <v>0</v>
      </c>
      <c r="Y17" s="59">
        <f>IF(P17=" ",'Apr13'!Y62,P17+'Apr13'!Y62)</f>
        <v>0</v>
      </c>
      <c r="Z17" s="59">
        <f>IF(Q17=" ",'Apr13'!Z62,Q17+'Apr13'!Z62)</f>
        <v>0</v>
      </c>
      <c r="AA17" s="59">
        <f>IF(R17=" ",'Apr13'!AA62,R17+'Apr13'!AA62)</f>
        <v>0</v>
      </c>
      <c r="AB17" s="60"/>
      <c r="AC17" s="59">
        <f>IF(T17=" ",'Apr13'!AC62,T17+'Apr13'!AC62)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IF(T$9="Y",'Apr13'!H63,0)</f>
        <v>0</v>
      </c>
      <c r="I18" s="108">
        <f>IF(T$9="Y",'Apr13'!I63,0)</f>
        <v>0</v>
      </c>
      <c r="J18" s="108">
        <f>IF(T$9="Y",'Apr13'!J63,0)</f>
        <v>0</v>
      </c>
      <c r="K18" s="108">
        <f>IF(T$9="Y",'Apr13'!K63,I18*J18)</f>
        <v>0</v>
      </c>
      <c r="L18" s="151">
        <f>IF(T$9="Y",'Apr13'!L63,0)</f>
        <v>0</v>
      </c>
      <c r="M18" s="130" t="str">
        <f>IF(E18=" "," ",IF(T$9="Y",'Apr13'!M63,IF((H18+K18+L18)&gt;0,H18+K18+L18,"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IF(Employee!H$216=E$9,Employee!D$216+SUM(M18)+'Apr13'!V63,SUM(M18)+'Apr13'!V63)</f>
        <v>0</v>
      </c>
      <c r="W18" s="59">
        <f>IF(Employee!H$216=E$9,Employee!D$217+SUM(N18)+'Apr13'!W63,SUM(N18)+'Apr13'!W63)</f>
        <v>0</v>
      </c>
      <c r="X18" s="59">
        <f>IF(O18=" ",'Apr13'!X63,O18+'Apr13'!X63)</f>
        <v>0</v>
      </c>
      <c r="Y18" s="59">
        <f>IF(P18=" ",'Apr13'!Y63,P18+'Apr13'!Y63)</f>
        <v>0</v>
      </c>
      <c r="Z18" s="59">
        <f>IF(Q18=" ",'Apr13'!Z63,Q18+'Apr13'!Z63)</f>
        <v>0</v>
      </c>
      <c r="AA18" s="59">
        <f>IF(R18=" ",'Apr13'!AA63,R18+'Apr13'!AA63)</f>
        <v>0</v>
      </c>
      <c r="AB18" s="60"/>
      <c r="AC18" s="59">
        <f>IF(T18=" ",'Apr13'!AC63,T18+'Apr13'!AC63)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IF(T$9="Y",'Apr13'!H64,0)</f>
        <v>0</v>
      </c>
      <c r="I19" s="108">
        <f>IF(T$9="Y",'Apr13'!I64,0)</f>
        <v>0</v>
      </c>
      <c r="J19" s="108">
        <f>IF(T$9="Y",'Apr13'!J64,0)</f>
        <v>0</v>
      </c>
      <c r="K19" s="108">
        <f>IF(T$9="Y",'Apr13'!K64,I19*J19)</f>
        <v>0</v>
      </c>
      <c r="L19" s="151">
        <f>IF(T$9="Y",'Apr13'!L64,0)</f>
        <v>0</v>
      </c>
      <c r="M19" s="130" t="str">
        <f>IF(E19=" "," ",IF(T$9="Y",'Apr13'!M64,IF((H19+K19+L19)&gt;0,H19+K19+L19,"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IF(Employee!H$242=E$9,Employee!D$242+SUM(M19)+'Apr13'!V64,SUM(M19)+'Apr13'!V64)</f>
        <v>0</v>
      </c>
      <c r="W19" s="59">
        <f>IF(Employee!H$242=E$9,Employee!D$243+SUM(N19)+'Apr13'!W64,SUM(N19)+'Apr13'!W64)</f>
        <v>0</v>
      </c>
      <c r="X19" s="59">
        <f>IF(O19=" ",'Apr13'!X64,O19+'Apr13'!X64)</f>
        <v>0</v>
      </c>
      <c r="Y19" s="59">
        <f>IF(P19=" ",'Apr13'!Y64,P19+'Apr13'!Y64)</f>
        <v>0</v>
      </c>
      <c r="Z19" s="59">
        <f>IF(Q19=" ",'Apr13'!Z64,Q19+'Apr13'!Z64)</f>
        <v>0</v>
      </c>
      <c r="AA19" s="59">
        <f>IF(R19=" ",'Apr13'!AA64,R19+'Apr13'!AA64)</f>
        <v>0</v>
      </c>
      <c r="AB19" s="60"/>
      <c r="AC19" s="59">
        <f>IF(T19=" ",'Apr13'!AC64,T19+'Apr13'!AC64)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IF(T$9="Y",'Apr13'!H65,0)</f>
        <v>0</v>
      </c>
      <c r="I20" s="133">
        <f>IF(T$9="Y",'Apr13'!I65,0)</f>
        <v>0</v>
      </c>
      <c r="J20" s="133">
        <f>IF(T$9="Y",'Apr13'!J65,0)</f>
        <v>0</v>
      </c>
      <c r="K20" s="133">
        <f>IF(T$9="Y",'Apr13'!K65,I20*J20)</f>
        <v>0</v>
      </c>
      <c r="L20" s="152">
        <f>IF(T$9="Y",'Apr13'!L65,0)</f>
        <v>0</v>
      </c>
      <c r="M20" s="131" t="str">
        <f>IF(E20=" "," ",IF(T$9="Y",'Apr13'!M65,IF((H20+K20+L20)&gt;0,H20+K20+L20,"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IF(Employee!H$268=E$9,Employee!D$268+SUM(M20)+'Apr13'!V65,SUM(M20)+'Apr13'!V65)</f>
        <v>0</v>
      </c>
      <c r="W20" s="59">
        <f>IF(Employee!H$268=E$9,Employee!D$269+SUM(N20)+'Apr13'!W65,SUM(N20)+'Apr13'!W65)</f>
        <v>0</v>
      </c>
      <c r="X20" s="59">
        <f>IF(O20=" ",'Apr13'!X65,O20+'Apr13'!X65)</f>
        <v>0</v>
      </c>
      <c r="Y20" s="59">
        <f>IF(P20=" ",'Apr13'!Y65,P20+'Apr13'!Y65)</f>
        <v>0</v>
      </c>
      <c r="Z20" s="59">
        <f>IF(Q20=" ",'Apr13'!Z65,Q20+'Apr13'!Z65)</f>
        <v>0</v>
      </c>
      <c r="AA20" s="59">
        <f>IF(R20=" ",'Apr13'!AA65,R20+'Apr13'!AA65)</f>
        <v>0</v>
      </c>
      <c r="AB20" s="60"/>
      <c r="AC20" s="59">
        <f>IF(T20=" ",'Apr13'!AC65,T20+'Apr13'!AC65)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6</v>
      </c>
      <c r="F24" s="61"/>
      <c r="G24" s="61"/>
      <c r="H24" s="426" t="s">
        <v>28</v>
      </c>
      <c r="I24" s="423"/>
      <c r="J24" s="424"/>
      <c r="K24" s="238">
        <f>Admin!B37</f>
        <v>41405</v>
      </c>
      <c r="L24" s="239" t="s">
        <v>84</v>
      </c>
      <c r="M24" s="240">
        <f>Admin!B43</f>
        <v>41411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7</v>
      </c>
      <c r="F39" s="61"/>
      <c r="G39" s="61"/>
      <c r="H39" s="426" t="s">
        <v>28</v>
      </c>
      <c r="I39" s="423"/>
      <c r="J39" s="424"/>
      <c r="K39" s="238">
        <f>Admin!B44</f>
        <v>41412</v>
      </c>
      <c r="L39" s="239" t="s">
        <v>84</v>
      </c>
      <c r="M39" s="240">
        <f>Admin!B50</f>
        <v>41418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23"/>
      <c r="D53" s="423"/>
      <c r="E53" s="424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23"/>
      <c r="D54" s="424"/>
      <c r="E54" s="188">
        <v>8</v>
      </c>
      <c r="F54" s="61"/>
      <c r="G54" s="61"/>
      <c r="H54" s="426" t="s">
        <v>28</v>
      </c>
      <c r="I54" s="423"/>
      <c r="J54" s="424"/>
      <c r="K54" s="238">
        <f>Admin!B51</f>
        <v>41419</v>
      </c>
      <c r="L54" s="239" t="s">
        <v>84</v>
      </c>
      <c r="M54" s="240">
        <f>Admin!B57</f>
        <v>41425</v>
      </c>
      <c r="N54" s="27"/>
      <c r="O54" s="427" t="s">
        <v>71</v>
      </c>
      <c r="P54" s="428"/>
      <c r="Q54" s="428"/>
      <c r="R54" s="429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2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2</v>
      </c>
      <c r="F69" s="61"/>
      <c r="G69" s="61"/>
      <c r="H69" s="426" t="s">
        <v>28</v>
      </c>
      <c r="I69" s="423"/>
      <c r="J69" s="424"/>
      <c r="K69" s="238">
        <f>Admin!B32</f>
        <v>41400</v>
      </c>
      <c r="L69" s="239" t="s">
        <v>84</v>
      </c>
      <c r="M69" s="240">
        <f>Admin!B62</f>
        <v>41430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IF(T$69="Y",'Apr13'!H71,0)</f>
        <v>0</v>
      </c>
      <c r="I71" s="105">
        <f>IF(T$69="Y",'Apr13'!I71,0)</f>
        <v>0</v>
      </c>
      <c r="J71" s="105">
        <f>IF(T$69="Y",'Apr13'!J71,0)</f>
        <v>0</v>
      </c>
      <c r="K71" s="105">
        <f>IF(T$69="Y",'Apr13'!K71,I71*J71)</f>
        <v>0</v>
      </c>
      <c r="L71" s="150">
        <f>IF(T$69="Y",'Apr13'!L71,0)</f>
        <v>0</v>
      </c>
      <c r="M71" s="117" t="str">
        <f>IF(E71=" "," ",IF(T$69="Y",'Apr13'!M71,IF((H71+K71+L71)&gt;0,H71+K71+L71,"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IF(Employee!H$35=E$69,Employee!D$34+SUM(M71)+'Apr13'!V71,SUM(M71)+'Apr13'!V71)</f>
        <v>0</v>
      </c>
      <c r="W71" s="59">
        <f>IF(Employee!H$35=E$69,Employee!D$35+SUM(N71)+'Apr13'!W71,SUM(N71)+'Apr13'!W71)</f>
        <v>0</v>
      </c>
      <c r="X71" s="59">
        <f>IF(O71=" ",'Apr13'!X71,O71+'Apr13'!X71)</f>
        <v>0</v>
      </c>
      <c r="Y71" s="59">
        <f>IF(P71=" ",'Apr13'!Y71,P71+'Apr13'!Y71)</f>
        <v>0</v>
      </c>
      <c r="Z71" s="59">
        <f>IF(Q71=" ",'Apr13'!Z71,Q71+'Apr13'!Z71)</f>
        <v>0</v>
      </c>
      <c r="AA71" s="59">
        <f>IF(R71=" ",'Apr13'!AA71,R71+'Apr13'!AA71)</f>
        <v>0</v>
      </c>
      <c r="AB71" s="60"/>
      <c r="AC71" s="59">
        <f>IF(T71=" ",'Apr13'!AC71,T71+'Apr13'!AC71)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IF(T$69="Y",'Apr13'!H72,0)</f>
        <v>0</v>
      </c>
      <c r="I72" s="108">
        <f>IF(T$69="Y",'Apr13'!I72,0)</f>
        <v>0</v>
      </c>
      <c r="J72" s="108">
        <f>IF(T$69="Y",'Apr13'!J72,0)</f>
        <v>0</v>
      </c>
      <c r="K72" s="108">
        <f>IF(T$69="Y",'Apr13'!K72,I72*J72)</f>
        <v>0</v>
      </c>
      <c r="L72" s="151">
        <f>IF(T$69="Y",'Apr13'!L72,0)</f>
        <v>0</v>
      </c>
      <c r="M72" s="118" t="str">
        <f>IF(E72=" "," ",IF(T$69="Y",'Apr13'!M72,IF((H72+K72+L72)&gt;0,H72+K72+L72,"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IF(Employee!H$61=E$69,Employee!D$60+SUM(M72)+'Apr13'!V72,SUM(M72)+'Apr13'!V72)</f>
        <v>0</v>
      </c>
      <c r="W72" s="59">
        <f>IF(Employee!H$61=E$69,Employee!D$61+SUM(N72)+'Apr13'!W72,SUM(N72)+'Apr13'!W72)</f>
        <v>0</v>
      </c>
      <c r="X72" s="59">
        <f>IF(O72=" ",'Apr13'!X72,O72+'Apr13'!X72)</f>
        <v>0</v>
      </c>
      <c r="Y72" s="59">
        <f>IF(P72=" ",'Apr13'!Y72,P72+'Apr13'!Y72)</f>
        <v>0</v>
      </c>
      <c r="Z72" s="59">
        <f>IF(Q72=" ",'Apr13'!Z72,Q72+'Apr13'!Z72)</f>
        <v>0</v>
      </c>
      <c r="AA72" s="59">
        <f>IF(R72=" ",'Apr13'!AA72,R72+'Apr13'!AA72)</f>
        <v>0</v>
      </c>
      <c r="AB72" s="60"/>
      <c r="AC72" s="59">
        <f>IF(T72=" ",'Apr13'!AC72,T72+'Apr13'!AC72)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IF(T$69="Y",'Apr13'!H73,0)</f>
        <v>0</v>
      </c>
      <c r="I73" s="108">
        <f>IF(T$69="Y",'Apr13'!I73,0)</f>
        <v>0</v>
      </c>
      <c r="J73" s="108">
        <f>IF(T$69="Y",'Apr13'!J73,0)</f>
        <v>0</v>
      </c>
      <c r="K73" s="108">
        <f>IF(T$69="Y",'Apr13'!K73,I73*J73)</f>
        <v>0</v>
      </c>
      <c r="L73" s="151">
        <f>IF(T$69="Y",'Apr13'!L73,0)</f>
        <v>0</v>
      </c>
      <c r="M73" s="118" t="str">
        <f>IF(E73=" "," ",IF(T$69="Y",'Apr13'!M73,IF((H73+K73+L73)&gt;0,H73+K73+L73,"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IF(Employee!H$87=E$69,Employee!D$86+SUM(M73)+'Apr13'!V73,SUM(M73)+'Apr13'!V73)</f>
        <v>0</v>
      </c>
      <c r="W73" s="59">
        <f>IF(Employee!H$87=E$69,Employee!D$7+SUM(N73)+'Apr13'!W73,SUM(N73)+'Apr13'!W73)</f>
        <v>0</v>
      </c>
      <c r="X73" s="59">
        <f>IF(O73=" ",'Apr13'!X73,O73+'Apr13'!X73)</f>
        <v>0</v>
      </c>
      <c r="Y73" s="59">
        <f>IF(P73=" ",'Apr13'!Y73,P73+'Apr13'!Y73)</f>
        <v>0</v>
      </c>
      <c r="Z73" s="59">
        <f>IF(Q73=" ",'Apr13'!Z73,Q73+'Apr13'!Z73)</f>
        <v>0</v>
      </c>
      <c r="AA73" s="59">
        <f>IF(R73=" ",'Apr13'!AA73,R73+'Apr13'!AA73)</f>
        <v>0</v>
      </c>
      <c r="AB73" s="60"/>
      <c r="AC73" s="59">
        <f>IF(T73=" ",'Apr13'!AC73,T73+'Apr13'!AC73)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IF(T$69="Y",'Apr13'!H74,0)</f>
        <v>0</v>
      </c>
      <c r="I74" s="108">
        <f>IF(T$69="Y",'Apr13'!I74,0)</f>
        <v>0</v>
      </c>
      <c r="J74" s="108">
        <f>IF(T$69="Y",'Apr13'!J74,0)</f>
        <v>0</v>
      </c>
      <c r="K74" s="108">
        <f>IF(T$69="Y",'Apr13'!K74,I74*J74)</f>
        <v>0</v>
      </c>
      <c r="L74" s="151">
        <f>IF(T$69="Y",'Apr13'!L74,0)</f>
        <v>0</v>
      </c>
      <c r="M74" s="118" t="str">
        <f>IF(E74=" "," ",IF(T$69="Y",'Apr13'!M74,IF((H74+K74+L74)&gt;0,H74+K74+L74,"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IF(Employee!H$113=E$69,Employee!D$112+SUM(M74)+'Apr13'!V74,SUM(M74)+'Apr13'!V74)</f>
        <v>0</v>
      </c>
      <c r="W74" s="59">
        <f>IF(Employee!H$113=E$69,Employee!D$113+SUM(N74)+'Apr13'!W74,SUM(N74)+'Apr13'!W74)</f>
        <v>0</v>
      </c>
      <c r="X74" s="59">
        <f>IF(O74=" ",'Apr13'!X74,O74+'Apr13'!X74)</f>
        <v>0</v>
      </c>
      <c r="Y74" s="59">
        <f>IF(P74=" ",'Apr13'!Y74,P74+'Apr13'!Y74)</f>
        <v>0</v>
      </c>
      <c r="Z74" s="59">
        <f>IF(Q74=" ",'Apr13'!Z74,Q74+'Apr13'!Z74)</f>
        <v>0</v>
      </c>
      <c r="AA74" s="59">
        <f>IF(R74=" ",'Apr13'!AA74,R74+'Apr13'!AA74)</f>
        <v>0</v>
      </c>
      <c r="AB74" s="60"/>
      <c r="AC74" s="59">
        <f>IF(T74=" ",'Apr13'!AC74,T74+'Apr13'!AC74)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IF(T$69="Y",'Apr13'!H75,0)</f>
        <v>0</v>
      </c>
      <c r="I75" s="108">
        <f>IF(T$69="Y",'Apr13'!I75,0)</f>
        <v>0</v>
      </c>
      <c r="J75" s="108">
        <f>IF(T$69="Y",'Apr13'!J75,0)</f>
        <v>0</v>
      </c>
      <c r="K75" s="108">
        <f>IF(T$69="Y",'Apr13'!K75,I75*J75)</f>
        <v>0</v>
      </c>
      <c r="L75" s="151">
        <f>IF(T$69="Y",'Apr13'!L75,0)</f>
        <v>0</v>
      </c>
      <c r="M75" s="118" t="str">
        <f>IF(E75=" "," ",IF(T$69="Y",'Apr13'!M75,IF((H75+K75+L75)&gt;0,H75+K75+L75,"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IF(Employee!H$139=E$69,Employee!D$138+SUM(M75)+'Apr13'!V75,SUM(M75)+'Apr13'!V75)</f>
        <v>0</v>
      </c>
      <c r="W75" s="59">
        <f>IF(Employee!H$139=E$69,Employee!D$139+SUM(N75)+'Apr13'!W75,SUM(N75)+'Apr13'!W75)</f>
        <v>0</v>
      </c>
      <c r="X75" s="59">
        <f>IF(O75=" ",'Apr13'!X75,O75+'Apr13'!X75)</f>
        <v>0</v>
      </c>
      <c r="Y75" s="59">
        <f>IF(P75=" ",'Apr13'!Y75,P75+'Apr13'!Y75)</f>
        <v>0</v>
      </c>
      <c r="Z75" s="59">
        <f>IF(Q75=" ",'Apr13'!Z75,Q75+'Apr13'!Z75)</f>
        <v>0</v>
      </c>
      <c r="AA75" s="59">
        <f>IF(R75=" ",'Apr13'!AA75,R75+'Apr13'!AA75)</f>
        <v>0</v>
      </c>
      <c r="AB75" s="60"/>
      <c r="AC75" s="59">
        <f>IF(T75=" ",'Apr13'!AC75,T75+'Apr13'!AC75)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IF(T$69="Y",'Apr13'!H76,0)</f>
        <v>0</v>
      </c>
      <c r="I76" s="108">
        <f>IF(T$69="Y",'Apr13'!I76,0)</f>
        <v>0</v>
      </c>
      <c r="J76" s="108">
        <f>IF(T$69="Y",'Apr13'!J76,0)</f>
        <v>0</v>
      </c>
      <c r="K76" s="108">
        <f>IF(T$69="Y",'Apr13'!K76,I76*J76)</f>
        <v>0</v>
      </c>
      <c r="L76" s="151">
        <f>IF(T$69="Y",'Apr13'!L76,0)</f>
        <v>0</v>
      </c>
      <c r="M76" s="118" t="str">
        <f>IF(E76=" "," ",IF(T$69="Y",'Apr13'!M76,IF((H76+K76+L76)&gt;0,H76+K76+L76,"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IF(Employee!H$165=E$69,Employee!D$164+SUM(M76)+'Apr13'!V76,SUM(M76)+'Apr13'!V76)</f>
        <v>0</v>
      </c>
      <c r="W76" s="59">
        <f>IF(Employee!H$165=E$69,Employee!D$165+SUM(N76)+'Apr13'!W76,SUM(N76)+'Apr13'!W76)</f>
        <v>0</v>
      </c>
      <c r="X76" s="59">
        <f>IF(O76=" ",'Apr13'!X76,O76+'Apr13'!X76)</f>
        <v>0</v>
      </c>
      <c r="Y76" s="59">
        <f>IF(P76=" ",'Apr13'!Y76,P76+'Apr13'!Y76)</f>
        <v>0</v>
      </c>
      <c r="Z76" s="59">
        <f>IF(Q76=" ",'Apr13'!Z76,Q76+'Apr13'!Z76)</f>
        <v>0</v>
      </c>
      <c r="AA76" s="59">
        <f>IF(R76=" ",'Apr13'!AA76,R76+'Apr13'!AA76)</f>
        <v>0</v>
      </c>
      <c r="AB76" s="60"/>
      <c r="AC76" s="59">
        <f>IF(T76=" ",'Apr13'!AC76,T76+'Apr13'!AC76)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IF(T$69="Y",'Apr13'!H77,0)</f>
        <v>0</v>
      </c>
      <c r="I77" s="108">
        <f>IF(T$69="Y",'Apr13'!I77,0)</f>
        <v>0</v>
      </c>
      <c r="J77" s="108">
        <f>IF(T$69="Y",'Apr13'!J77,0)</f>
        <v>0</v>
      </c>
      <c r="K77" s="108">
        <f>IF(T$69="Y",'Apr13'!K77,I77*J77)</f>
        <v>0</v>
      </c>
      <c r="L77" s="151">
        <f>IF(T$69="Y",'Apr13'!L77,0)</f>
        <v>0</v>
      </c>
      <c r="M77" s="118" t="str">
        <f>IF(E77=" "," ",IF(T$69="Y",'Apr13'!M77,IF((H77+K77+L77)&gt;0,H77+K77+L77,"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IF(Employee!H$191=E$69,Employee!D$190+SUM(M77)+'Apr13'!V77,SUM(M77)+'Apr13'!V77)</f>
        <v>0</v>
      </c>
      <c r="W77" s="59">
        <f>IF(Employee!H$191=E$69,Employee!D$191+SUM(N77)+'Apr13'!W77,SUM(N77)+'Apr13'!W77)</f>
        <v>0</v>
      </c>
      <c r="X77" s="59">
        <f>IF(O77=" ",'Apr13'!X77,O77+'Apr13'!X77)</f>
        <v>0</v>
      </c>
      <c r="Y77" s="59">
        <f>IF(P77=" ",'Apr13'!Y77,P77+'Apr13'!Y77)</f>
        <v>0</v>
      </c>
      <c r="Z77" s="59">
        <f>IF(Q77=" ",'Apr13'!Z77,Q77+'Apr13'!Z77)</f>
        <v>0</v>
      </c>
      <c r="AA77" s="59">
        <f>IF(R77=" ",'Apr13'!AA77,R77+'Apr13'!AA77)</f>
        <v>0</v>
      </c>
      <c r="AB77" s="60"/>
      <c r="AC77" s="59">
        <f>IF(T77=" ",'Apr13'!AC77,T77+'Apr13'!AC77)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IF(T$69="Y",'Apr13'!H78,0)</f>
        <v>0</v>
      </c>
      <c r="I78" s="108">
        <f>IF(T$69="Y",'Apr13'!I78,0)</f>
        <v>0</v>
      </c>
      <c r="J78" s="108">
        <f>IF(T$69="Y",'Apr13'!J78,0)</f>
        <v>0</v>
      </c>
      <c r="K78" s="108">
        <f>IF(T$69="Y",'Apr13'!K78,I78*J78)</f>
        <v>0</v>
      </c>
      <c r="L78" s="151">
        <f>IF(T$69="Y",'Apr13'!L78,0)</f>
        <v>0</v>
      </c>
      <c r="M78" s="118" t="str">
        <f>IF(E78=" "," ",IF(T$69="Y",'Apr13'!M78,IF((H78+K78+L78)&gt;0,H78+K78+L78,"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IF(Employee!H$217=E$69,Employee!D$216+SUM(M78)+'Apr13'!V78,SUM(M78)+'Apr13'!V78)</f>
        <v>0</v>
      </c>
      <c r="W78" s="59">
        <f>IF(Employee!H$217=E$69,Employee!D$217+SUM(N78)+'Apr13'!W78,SUM(N78)+'Apr13'!W78)</f>
        <v>0</v>
      </c>
      <c r="X78" s="59">
        <f>IF(O78=" ",'Apr13'!X78,O78+'Apr13'!X78)</f>
        <v>0</v>
      </c>
      <c r="Y78" s="59">
        <f>IF(P78=" ",'Apr13'!Y78,P78+'Apr13'!Y78)</f>
        <v>0</v>
      </c>
      <c r="Z78" s="59">
        <f>IF(Q78=" ",'Apr13'!Z78,Q78+'Apr13'!Z78)</f>
        <v>0</v>
      </c>
      <c r="AA78" s="59">
        <f>IF(R78=" ",'Apr13'!AA78,R78+'Apr13'!AA78)</f>
        <v>0</v>
      </c>
      <c r="AB78" s="60"/>
      <c r="AC78" s="59">
        <f>IF(T78=" ",'Apr13'!AC78,T78+'Apr13'!AC78)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IF(T$69="Y",'Apr13'!H79,0)</f>
        <v>0</v>
      </c>
      <c r="I79" s="108">
        <f>IF(T$69="Y",'Apr13'!I79,0)</f>
        <v>0</v>
      </c>
      <c r="J79" s="108">
        <f>IF(T$69="Y",'Apr13'!J79,0)</f>
        <v>0</v>
      </c>
      <c r="K79" s="108">
        <f>IF(T$69="Y",'Apr13'!K79,I79*J79)</f>
        <v>0</v>
      </c>
      <c r="L79" s="151">
        <f>IF(T$69="Y",'Apr13'!L79,0)</f>
        <v>0</v>
      </c>
      <c r="M79" s="118" t="str">
        <f>IF(E79=" "," ",IF(T$69="Y",'Apr13'!M79,IF((H79+K79+L79)&gt;0,H79+K79+L79,"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IF(Employee!H$243=E$69,Employee!D$242+SUM(M79)+'Apr13'!V79,SUM(M79)+'Apr13'!V79)</f>
        <v>0</v>
      </c>
      <c r="W79" s="59">
        <f>IF(Employee!H$243=E$69,Employee!D$243+SUM(N79)+'Apr13'!W79,SUM(N79)+'Apr13'!W79)</f>
        <v>0</v>
      </c>
      <c r="X79" s="59">
        <f>IF(O79=" ",'Apr13'!X79,O79+'Apr13'!X79)</f>
        <v>0</v>
      </c>
      <c r="Y79" s="59">
        <f>IF(P79=" ",'Apr13'!Y79,P79+'Apr13'!Y79)</f>
        <v>0</v>
      </c>
      <c r="Z79" s="59">
        <f>IF(Q79=" ",'Apr13'!Z79,Q79+'Apr13'!Z79)</f>
        <v>0</v>
      </c>
      <c r="AA79" s="59">
        <f>IF(R79=" ",'Apr13'!AA79,R79+'Apr13'!AA79)</f>
        <v>0</v>
      </c>
      <c r="AB79" s="60"/>
      <c r="AC79" s="59">
        <f>IF(T79=" ",'Apr13'!AC79,T79+'Apr13'!AC79)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IF(T$69="Y",'Apr13'!H80,0)</f>
        <v>0</v>
      </c>
      <c r="I80" s="133">
        <f>IF(T$69="Y",'Apr13'!I80,0)</f>
        <v>0</v>
      </c>
      <c r="J80" s="133">
        <f>IF(T$69="Y",'Apr13'!J80,0)</f>
        <v>0</v>
      </c>
      <c r="K80" s="133">
        <f>IF(T$69="Y",'Apr13'!K80,I80*J80)</f>
        <v>0</v>
      </c>
      <c r="L80" s="152">
        <f>IF(T$69="Y",'Apr13'!L80,0)</f>
        <v>0</v>
      </c>
      <c r="M80" s="118" t="str">
        <f>IF(E80=" "," ",IF(T$69="Y",'Apr13'!M80,IF((H80+K80+L80)&gt;0,H80+K80+L80,"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IF(Employee!H$269=E$69,Employee!D$268+SUM(M80)+'Apr13'!V80,SUM(M80)+'Apr13'!V80)</f>
        <v>0</v>
      </c>
      <c r="W80" s="59">
        <f>IF(Employee!H$269=E$69,Employee!D$269+SUM(N80)+'Apr13'!W80,SUM(N80)+'Apr13'!W80)</f>
        <v>0</v>
      </c>
      <c r="X80" s="59">
        <f>IF(O80=" ",'Apr13'!X80,O80+'Apr13'!X80)</f>
        <v>0</v>
      </c>
      <c r="Y80" s="59">
        <f>IF(P80=" ",'Apr13'!Y80,P80+'Apr13'!Y80)</f>
        <v>0</v>
      </c>
      <c r="Z80" s="59">
        <f>IF(Q80=" ",'Apr13'!Z80,Q80+'Apr13'!Z80)</f>
        <v>0</v>
      </c>
      <c r="AA80" s="59">
        <f>IF(R80=" ",'Apr13'!AA80,R80+'Apr13'!AA80)</f>
        <v>0</v>
      </c>
      <c r="AB80" s="60"/>
      <c r="AC80" s="59">
        <f>IF(T80=" ",'Apr13'!AC80,T80+'Apr13'!AC80)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AD85+'Apr13'!AD90</f>
        <v>0</v>
      </c>
      <c r="AE90" s="190">
        <f>AE85+'Apr13'!AE90</f>
        <v>0</v>
      </c>
      <c r="AF90" s="190">
        <f>AF85+'Apr13'!AF90</f>
        <v>0</v>
      </c>
      <c r="AG90" s="190">
        <f>AG85+'Apr13'!AG90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AE87+'Apr13'!AE92</f>
        <v>0</v>
      </c>
      <c r="AF92" s="190">
        <f>AF87+'Apr13'!AF92</f>
        <v>0</v>
      </c>
      <c r="AG92" s="190">
        <f>AG87+'Apr13'!AG92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I2:L2"/>
    <mergeCell ref="K3:K6"/>
    <mergeCell ref="L3:L6"/>
    <mergeCell ref="M3:M6"/>
    <mergeCell ref="P3:P6"/>
    <mergeCell ref="I3:I6"/>
    <mergeCell ref="M84:R84"/>
    <mergeCell ref="Q3:Q6"/>
    <mergeCell ref="N3:N6"/>
    <mergeCell ref="O9:R9"/>
    <mergeCell ref="B9:D9"/>
    <mergeCell ref="F3:F6"/>
    <mergeCell ref="H3:H6"/>
    <mergeCell ref="A2:A6"/>
    <mergeCell ref="B3:B6"/>
    <mergeCell ref="C3:C6"/>
    <mergeCell ref="D3:D6"/>
    <mergeCell ref="E3:E6"/>
    <mergeCell ref="B1:F2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SUM(AD100:AG100)+SUM(AE102:AG102)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9</v>
      </c>
      <c r="F9" s="61"/>
      <c r="G9" s="61"/>
      <c r="H9" s="426" t="s">
        <v>28</v>
      </c>
      <c r="I9" s="423"/>
      <c r="J9" s="424"/>
      <c r="K9" s="238">
        <f>Admin!B58</f>
        <v>41426</v>
      </c>
      <c r="L9" s="239" t="s">
        <v>84</v>
      </c>
      <c r="M9" s="240">
        <f>Admin!B64</f>
        <v>41432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IF(T$9="Y",'May13'!H56,0)</f>
        <v>0</v>
      </c>
      <c r="I11" s="105">
        <f>IF(T$9="Y",'May13'!I56,0)</f>
        <v>0</v>
      </c>
      <c r="J11" s="105">
        <f>IF(T$9="Y",'May13'!J56,0)</f>
        <v>0</v>
      </c>
      <c r="K11" s="105">
        <f>IF(T$9="Y",'May13'!K56,I11*J11)</f>
        <v>0</v>
      </c>
      <c r="L11" s="150">
        <f>IF(T$9="Y",'May13'!L56,0)</f>
        <v>0</v>
      </c>
      <c r="M11" s="129" t="str">
        <f>IF(E11=" "," ",IF(T$9="Y",'May13'!M56,IF((H11+K11+L11)&gt;0,H11+K11+L11,"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IF(Employee!H$34=E$9,Employee!D$34+SUM(M11)+'May13'!V56,SUM(M11)+'May13'!V56)</f>
        <v>0</v>
      </c>
      <c r="W11" s="59">
        <f>IF(Employee!H$34=E$9,Employee!D$35+SUM(N11)+'May13'!W56,SUM(N11)+'May13'!W56)</f>
        <v>0</v>
      </c>
      <c r="X11" s="59">
        <f>IF(O11=" ",'May13'!X56,O11+'May13'!X56)</f>
        <v>0</v>
      </c>
      <c r="Y11" s="59">
        <f>IF(P11=" ",'May13'!Y56,P11+'May13'!Y56)</f>
        <v>0</v>
      </c>
      <c r="Z11" s="59">
        <f>IF(Q11=" ",'May13'!Z56,Q11+'May13'!Z56)</f>
        <v>0</v>
      </c>
      <c r="AA11" s="59">
        <f>IF(R11=" ",'May13'!AA56,R11+'May13'!AA56)</f>
        <v>0</v>
      </c>
      <c r="AB11" s="60"/>
      <c r="AC11" s="59">
        <f>IF(T11=" ",'May13'!AC56,T11+'May13'!AC56)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IF(T$9="Y",'May13'!H57,0)</f>
        <v>0</v>
      </c>
      <c r="I12" s="108">
        <f>IF(T$9="Y",'May13'!I57,0)</f>
        <v>0</v>
      </c>
      <c r="J12" s="108">
        <f>IF(T$9="Y",'May13'!J57,0)</f>
        <v>0</v>
      </c>
      <c r="K12" s="108">
        <f>IF(T$9="Y",'May13'!K57,I12*J12)</f>
        <v>0</v>
      </c>
      <c r="L12" s="151">
        <f>IF(T$9="Y",'May13'!L57,0)</f>
        <v>0</v>
      </c>
      <c r="M12" s="130" t="str">
        <f>IF(E12=" "," ",IF(T$9="Y",'May13'!M57,IF((H12+K12+L12)&gt;0,H12+K12+L12,"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IF(Employee!H$60=E$9,Employee!D$60+SUM(M12)+'May13'!V57,SUM(M12)+'May13'!V57)</f>
        <v>0</v>
      </c>
      <c r="W12" s="59">
        <f>IF(Employee!H$60=E$9,Employee!D$61+SUM(N12)+'May13'!W57,SUM(N12)+'May13'!W57)</f>
        <v>0</v>
      </c>
      <c r="X12" s="59">
        <f>IF(O12=" ",'May13'!X57,O12+'May13'!X57)</f>
        <v>0</v>
      </c>
      <c r="Y12" s="59">
        <f>IF(P12=" ",'May13'!Y57,P12+'May13'!Y57)</f>
        <v>0</v>
      </c>
      <c r="Z12" s="59">
        <f>IF(Q12=" ",'May13'!Z57,Q12+'May13'!Z57)</f>
        <v>0</v>
      </c>
      <c r="AA12" s="59">
        <f>IF(R12=" ",'May13'!AA57,R12+'May13'!AA57)</f>
        <v>0</v>
      </c>
      <c r="AB12" s="60"/>
      <c r="AC12" s="59">
        <f>IF(T12=" ",'May13'!AC57,T12+'May13'!AC57)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IF(T$9="Y",'May13'!H58,0)</f>
        <v>0</v>
      </c>
      <c r="I13" s="108">
        <f>IF(T$9="Y",'May13'!I58,0)</f>
        <v>0</v>
      </c>
      <c r="J13" s="108">
        <f>IF(T$9="Y",'May13'!J58,0)</f>
        <v>0</v>
      </c>
      <c r="K13" s="108">
        <f>IF(T$9="Y",'May13'!K58,I13*J13)</f>
        <v>0</v>
      </c>
      <c r="L13" s="151">
        <f>IF(T$9="Y",'May13'!L58,0)</f>
        <v>0</v>
      </c>
      <c r="M13" s="130" t="str">
        <f>IF(E13=" "," ",IF(T$9="Y",'May13'!M58,IF((H13+K13+L13)&gt;0,H13+K13+L13,"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IF(Employee!H$86=E$9,Employee!D$86+SUM(M13)+'May13'!V58,SUM(M13)+'May13'!V58)</f>
        <v>0</v>
      </c>
      <c r="W13" s="59">
        <f>IF(Employee!H$86=E$9,Employee!D$87+SUM(N13)+'May13'!W58,SUM(N13)+'May13'!W58)</f>
        <v>0</v>
      </c>
      <c r="X13" s="59">
        <f>IF(O13=" ",'May13'!X58,O13+'May13'!X58)</f>
        <v>0</v>
      </c>
      <c r="Y13" s="59">
        <f>IF(P13=" ",'May13'!Y58,P13+'May13'!Y58)</f>
        <v>0</v>
      </c>
      <c r="Z13" s="59">
        <f>IF(Q13=" ",'May13'!Z58,Q13+'May13'!Z58)</f>
        <v>0</v>
      </c>
      <c r="AA13" s="59">
        <f>IF(R13=" ",'May13'!AA58,R13+'May13'!AA58)</f>
        <v>0</v>
      </c>
      <c r="AB13" s="60"/>
      <c r="AC13" s="59">
        <f>IF(T13=" ",'May13'!AC58,T13+'May13'!AC58)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IF(T$9="Y",'May13'!H59,0)</f>
        <v>0</v>
      </c>
      <c r="I14" s="108">
        <f>IF(T$9="Y",'May13'!I59,0)</f>
        <v>0</v>
      </c>
      <c r="J14" s="108">
        <f>IF(T$9="Y",'May13'!J59,0)</f>
        <v>0</v>
      </c>
      <c r="K14" s="108">
        <f>IF(T$9="Y",'May13'!K59,I14*J14)</f>
        <v>0</v>
      </c>
      <c r="L14" s="151">
        <f>IF(T$9="Y",'May13'!L59,0)</f>
        <v>0</v>
      </c>
      <c r="M14" s="130" t="str">
        <f>IF(E14=" "," ",IF(T$9="Y",'May13'!M59,IF((H14+K14+L14)&gt;0,H14+K14+L14,"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IF(Employee!H$112=E$9,Employee!D$112+SUM(M14)+'May13'!V59,SUM(M14)+'May13'!V59)</f>
        <v>0</v>
      </c>
      <c r="W14" s="59">
        <f>IF(Employee!H$112=E$9,Employee!D$113+SUM(N14)+'May13'!W59,SUM(N14)+'May13'!W59)</f>
        <v>0</v>
      </c>
      <c r="X14" s="59">
        <f>IF(O14=" ",'May13'!X59,O14+'May13'!X59)</f>
        <v>0</v>
      </c>
      <c r="Y14" s="59">
        <f>IF(P14=" ",'May13'!Y59,P14+'May13'!Y59)</f>
        <v>0</v>
      </c>
      <c r="Z14" s="59">
        <f>IF(Q14=" ",'May13'!Z59,Q14+'May13'!Z59)</f>
        <v>0</v>
      </c>
      <c r="AA14" s="59">
        <f>IF(R14=" ",'May13'!AA59,R14+'May13'!AA59)</f>
        <v>0</v>
      </c>
      <c r="AB14" s="60"/>
      <c r="AC14" s="59">
        <f>IF(T14=" ",'May13'!AC59,T14+'May13'!AC59)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IF(T$9="Y",'May13'!H60,0)</f>
        <v>0</v>
      </c>
      <c r="I15" s="108">
        <f>IF(T$9="Y",'May13'!I60,0)</f>
        <v>0</v>
      </c>
      <c r="J15" s="108">
        <f>IF(T$9="Y",'May13'!J60,0)</f>
        <v>0</v>
      </c>
      <c r="K15" s="108">
        <f>IF(T$9="Y",'May13'!K60,I15*J15)</f>
        <v>0</v>
      </c>
      <c r="L15" s="151">
        <f>IF(T$9="Y",'May13'!L60,0)</f>
        <v>0</v>
      </c>
      <c r="M15" s="130" t="str">
        <f>IF(E15=" "," ",IF(T$9="Y",'May13'!M60,IF((H15+K15+L15)&gt;0,H15+K15+L15,"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IF(Employee!H$138=E$9,Employee!D$138+SUM(M15)+'May13'!V60,SUM(M15)+'May13'!V60)</f>
        <v>0</v>
      </c>
      <c r="W15" s="59">
        <f>IF(Employee!H$138=E$9,Employee!D$139+SUM(N15)+'May13'!W60,SUM(N15)+'May13'!W60)</f>
        <v>0</v>
      </c>
      <c r="X15" s="59">
        <f>IF(O15=" ",'May13'!X60,O15+'May13'!X60)</f>
        <v>0</v>
      </c>
      <c r="Y15" s="59">
        <f>IF(P15=" ",'May13'!Y60,P15+'May13'!Y60)</f>
        <v>0</v>
      </c>
      <c r="Z15" s="59">
        <f>IF(Q15=" ",'May13'!Z60,Q15+'May13'!Z60)</f>
        <v>0</v>
      </c>
      <c r="AA15" s="59">
        <f>IF(R15=" ",'May13'!AA60,R15+'May13'!AA60)</f>
        <v>0</v>
      </c>
      <c r="AB15" s="60"/>
      <c r="AC15" s="59">
        <f>IF(T15=" ",'May13'!AC60,T15+'May13'!AC60)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IF(T$9="Y",'May13'!H61,0)</f>
        <v>0</v>
      </c>
      <c r="I16" s="108">
        <f>IF(T$9="Y",'May13'!I61,0)</f>
        <v>0</v>
      </c>
      <c r="J16" s="108">
        <f>IF(T$9="Y",'May13'!J61,0)</f>
        <v>0</v>
      </c>
      <c r="K16" s="108">
        <f>IF(T$9="Y",'May13'!K61,I16*J16)</f>
        <v>0</v>
      </c>
      <c r="L16" s="151">
        <f>IF(T$9="Y",'May13'!L61,0)</f>
        <v>0</v>
      </c>
      <c r="M16" s="130" t="str">
        <f>IF(E16=" "," ",IF(T$9="Y",'May13'!M61,IF((H16+K16+L16)&gt;0,H16+K16+L16,"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IF(Employee!H$164=E$9,Employee!D$164+SUM(M16)+'May13'!V61,SUM(M16)+'May13'!V61)</f>
        <v>0</v>
      </c>
      <c r="W16" s="59">
        <f>IF(Employee!H$164=E$9,Employee!D$165+SUM(N16)+'May13'!W61,SUM(N16)+'May13'!W61)</f>
        <v>0</v>
      </c>
      <c r="X16" s="59">
        <f>IF(O16=" ",'May13'!X61,O16+'May13'!X61)</f>
        <v>0</v>
      </c>
      <c r="Y16" s="59">
        <f>IF(P16=" ",'May13'!Y61,P16+'May13'!Y61)</f>
        <v>0</v>
      </c>
      <c r="Z16" s="59">
        <f>IF(Q16=" ",'May13'!Z61,Q16+'May13'!Z61)</f>
        <v>0</v>
      </c>
      <c r="AA16" s="59">
        <f>IF(R16=" ",'May13'!AA61,R16+'May13'!AA61)</f>
        <v>0</v>
      </c>
      <c r="AB16" s="60"/>
      <c r="AC16" s="59">
        <f>IF(T16=" ",'May13'!AC61,T16+'May13'!AC61)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IF(T$9="Y",'May13'!H62,0)</f>
        <v>0</v>
      </c>
      <c r="I17" s="108">
        <f>IF(T$9="Y",'May13'!I62,0)</f>
        <v>0</v>
      </c>
      <c r="J17" s="108">
        <f>IF(T$9="Y",'May13'!J62,0)</f>
        <v>0</v>
      </c>
      <c r="K17" s="108">
        <f>IF(T$9="Y",'May13'!K62,I17*J17)</f>
        <v>0</v>
      </c>
      <c r="L17" s="151">
        <f>IF(T$9="Y",'May13'!L62,0)</f>
        <v>0</v>
      </c>
      <c r="M17" s="130" t="str">
        <f>IF(E17=" "," ",IF(T$9="Y",'May13'!M62,IF((H17+K17+L17)&gt;0,H17+K17+L17,"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IF(Employee!H$190=E$9,Employee!D$190+SUM(M17)+'May13'!V62,SUM(M17)+'May13'!V62)</f>
        <v>0</v>
      </c>
      <c r="W17" s="59">
        <f>IF(Employee!H$190=E$9,Employee!D$191+SUM(N17)+'May13'!W62,SUM(N17)+'May13'!W62)</f>
        <v>0</v>
      </c>
      <c r="X17" s="59">
        <f>IF(O17=" ",'May13'!X62,O17+'May13'!X62)</f>
        <v>0</v>
      </c>
      <c r="Y17" s="59">
        <f>IF(P17=" ",'May13'!Y62,P17+'May13'!Y62)</f>
        <v>0</v>
      </c>
      <c r="Z17" s="59">
        <f>IF(Q17=" ",'May13'!Z62,Q17+'May13'!Z62)</f>
        <v>0</v>
      </c>
      <c r="AA17" s="59">
        <f>IF(R17=" ",'May13'!AA62,R17+'May13'!AA62)</f>
        <v>0</v>
      </c>
      <c r="AB17" s="60"/>
      <c r="AC17" s="59">
        <f>IF(T17=" ",'May13'!AC62,T17+'May13'!AC62)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IF(T$9="Y",'May13'!H63,0)</f>
        <v>0</v>
      </c>
      <c r="I18" s="108">
        <f>IF(T$9="Y",'May13'!I63,0)</f>
        <v>0</v>
      </c>
      <c r="J18" s="108">
        <f>IF(T$9="Y",'May13'!J63,0)</f>
        <v>0</v>
      </c>
      <c r="K18" s="108">
        <f>IF(T$9="Y",'May13'!K63,I18*J18)</f>
        <v>0</v>
      </c>
      <c r="L18" s="151">
        <f>IF(T$9="Y",'May13'!L63,0)</f>
        <v>0</v>
      </c>
      <c r="M18" s="130" t="str">
        <f>IF(E18=" "," ",IF(T$9="Y",'May13'!M63,IF((H18+K18+L18)&gt;0,H18+K18+L18,"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IF(Employee!H$216=E$9,Employee!D$216+SUM(M18)+'May13'!V63,SUM(M18)+'May13'!V63)</f>
        <v>0</v>
      </c>
      <c r="W18" s="59">
        <f>IF(Employee!H$216=E$9,Employee!D$217+SUM(N18)+'May13'!W63,SUM(N18)+'May13'!W63)</f>
        <v>0</v>
      </c>
      <c r="X18" s="59">
        <f>IF(O18=" ",'May13'!X63,O18+'May13'!X63)</f>
        <v>0</v>
      </c>
      <c r="Y18" s="59">
        <f>IF(P18=" ",'May13'!Y63,P18+'May13'!Y63)</f>
        <v>0</v>
      </c>
      <c r="Z18" s="59">
        <f>IF(Q18=" ",'May13'!Z63,Q18+'May13'!Z63)</f>
        <v>0</v>
      </c>
      <c r="AA18" s="59">
        <f>IF(R18=" ",'May13'!AA63,R18+'May13'!AA63)</f>
        <v>0</v>
      </c>
      <c r="AB18" s="60"/>
      <c r="AC18" s="59">
        <f>IF(T18=" ",'May13'!AC63,T18+'May13'!AC63)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IF(T$9="Y",'May13'!H64,0)</f>
        <v>0</v>
      </c>
      <c r="I19" s="108">
        <f>IF(T$9="Y",'May13'!I64,0)</f>
        <v>0</v>
      </c>
      <c r="J19" s="108">
        <f>IF(T$9="Y",'May13'!J64,0)</f>
        <v>0</v>
      </c>
      <c r="K19" s="108">
        <f>IF(T$9="Y",'May13'!K64,I19*J19)</f>
        <v>0</v>
      </c>
      <c r="L19" s="151">
        <f>IF(T$9="Y",'May13'!L64,0)</f>
        <v>0</v>
      </c>
      <c r="M19" s="130" t="str">
        <f>IF(E19=" "," ",IF(T$9="Y",'May13'!M64,IF((H19+K19+L19)&gt;0,H19+K19+L19,"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IF(Employee!H$242=E$9,Employee!D$242+SUM(M19)+'May13'!V64,SUM(M19)+'May13'!V64)</f>
        <v>0</v>
      </c>
      <c r="W19" s="59">
        <f>IF(Employee!H$242=E$9,Employee!D$243+SUM(N19)+'May13'!W64,SUM(N19)+'May13'!W64)</f>
        <v>0</v>
      </c>
      <c r="X19" s="59">
        <f>IF(O19=" ",'May13'!X64,O19+'May13'!X64)</f>
        <v>0</v>
      </c>
      <c r="Y19" s="59">
        <f>IF(P19=" ",'May13'!Y64,P19+'May13'!Y64)</f>
        <v>0</v>
      </c>
      <c r="Z19" s="59">
        <f>IF(Q19=" ",'May13'!Z64,Q19+'May13'!Z64)</f>
        <v>0</v>
      </c>
      <c r="AA19" s="59">
        <f>IF(R19=" ",'May13'!AA64,R19+'May13'!AA64)</f>
        <v>0</v>
      </c>
      <c r="AB19" s="60"/>
      <c r="AC19" s="59">
        <f>IF(T19=" ",'May13'!AC64,T19+'May13'!AC64)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IF(T$9="Y",'May13'!H65,0)</f>
        <v>0</v>
      </c>
      <c r="I20" s="133">
        <f>IF(T$9="Y",'May13'!I65,0)</f>
        <v>0</v>
      </c>
      <c r="J20" s="133">
        <f>IF(T$9="Y",'May13'!J65,0)</f>
        <v>0</v>
      </c>
      <c r="K20" s="133">
        <f>IF(T$9="Y",'May13'!K65,I20*J20)</f>
        <v>0</v>
      </c>
      <c r="L20" s="152">
        <f>IF(T$9="Y",'May13'!L65,0)</f>
        <v>0</v>
      </c>
      <c r="M20" s="131" t="str">
        <f>IF(E20=" "," ",IF(T$9="Y",'May13'!M65,IF((H20+K20+L20)&gt;0,H20+K20+L20,"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IF(Employee!H$268=E$9,Employee!D$268+SUM(M20)+'May13'!V65,SUM(M20)+'May13'!V65)</f>
        <v>0</v>
      </c>
      <c r="W20" s="59">
        <f>IF(Employee!H$268=E$9,Employee!D$269+SUM(N20)+'May13'!W65,SUM(N20)+'May13'!W65)</f>
        <v>0</v>
      </c>
      <c r="X20" s="59">
        <f>IF(O20=" ",'May13'!X65,O20+'May13'!X65)</f>
        <v>0</v>
      </c>
      <c r="Y20" s="59">
        <f>IF(P20=" ",'May13'!Y65,P20+'May13'!Y65)</f>
        <v>0</v>
      </c>
      <c r="Z20" s="59">
        <f>IF(Q20=" ",'May13'!Z65,Q20+'May13'!Z65)</f>
        <v>0</v>
      </c>
      <c r="AA20" s="59">
        <f>IF(R20=" ",'May13'!AA65,R20+'May13'!AA65)</f>
        <v>0</v>
      </c>
      <c r="AB20" s="60"/>
      <c r="AC20" s="59">
        <f>IF(T20=" ",'May13'!AC65,T20+'May13'!AC65)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10</v>
      </c>
      <c r="F24" s="61"/>
      <c r="G24" s="61"/>
      <c r="H24" s="426" t="s">
        <v>28</v>
      </c>
      <c r="I24" s="423"/>
      <c r="J24" s="424"/>
      <c r="K24" s="238">
        <f>Admin!B65</f>
        <v>41433</v>
      </c>
      <c r="L24" s="239" t="s">
        <v>84</v>
      </c>
      <c r="M24" s="240">
        <f>Admin!B71</f>
        <v>41439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11</v>
      </c>
      <c r="F39" s="61"/>
      <c r="G39" s="61"/>
      <c r="H39" s="426" t="s">
        <v>28</v>
      </c>
      <c r="I39" s="423"/>
      <c r="J39" s="424"/>
      <c r="K39" s="238">
        <f>Admin!B72</f>
        <v>41440</v>
      </c>
      <c r="L39" s="239" t="s">
        <v>84</v>
      </c>
      <c r="M39" s="240">
        <f>Admin!B78</f>
        <v>41446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12</v>
      </c>
      <c r="F54" s="61"/>
      <c r="G54" s="61"/>
      <c r="H54" s="426" t="s">
        <v>28</v>
      </c>
      <c r="I54" s="460"/>
      <c r="J54" s="461"/>
      <c r="K54" s="238">
        <f>Admin!B79</f>
        <v>41447</v>
      </c>
      <c r="L54" s="239" t="s">
        <v>84</v>
      </c>
      <c r="M54" s="240">
        <f>Admin!B85</f>
        <v>41453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23</v>
      </c>
      <c r="C68" s="458"/>
      <c r="D68" s="458"/>
      <c r="E68" s="459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9</v>
      </c>
      <c r="C69" s="460"/>
      <c r="D69" s="461"/>
      <c r="E69" s="188">
        <v>13</v>
      </c>
      <c r="F69" s="61"/>
      <c r="G69" s="61"/>
      <c r="H69" s="426" t="s">
        <v>28</v>
      </c>
      <c r="I69" s="460"/>
      <c r="J69" s="461"/>
      <c r="K69" s="238">
        <f>Admin!B86</f>
        <v>41454</v>
      </c>
      <c r="L69" s="239" t="s">
        <v>84</v>
      </c>
      <c r="M69" s="240">
        <f>Admin!B92</f>
        <v>41460</v>
      </c>
      <c r="N69" s="27"/>
      <c r="O69" s="427" t="s">
        <v>71</v>
      </c>
      <c r="P69" s="462"/>
      <c r="Q69" s="462"/>
      <c r="R69" s="463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64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3">
      <c r="A83" s="39"/>
      <c r="B83" s="422" t="s">
        <v>24</v>
      </c>
      <c r="C83" s="423"/>
      <c r="D83" s="423"/>
      <c r="E83" s="424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H83" s="61"/>
    </row>
    <row r="84" spans="1:34" ht="18" customHeight="1" thickTop="1" thickBot="1" x14ac:dyDescent="0.3">
      <c r="A84" s="43"/>
      <c r="B84" s="426" t="s">
        <v>10</v>
      </c>
      <c r="C84" s="423"/>
      <c r="D84" s="424"/>
      <c r="E84" s="188">
        <v>3</v>
      </c>
      <c r="F84" s="61"/>
      <c r="G84" s="61"/>
      <c r="H84" s="426" t="s">
        <v>28</v>
      </c>
      <c r="I84" s="423"/>
      <c r="J84" s="424"/>
      <c r="K84" s="238">
        <f>Admin!B63</f>
        <v>41431</v>
      </c>
      <c r="L84" s="239" t="s">
        <v>84</v>
      </c>
      <c r="M84" s="240">
        <f>Admin!B92</f>
        <v>41460</v>
      </c>
      <c r="N84" s="27"/>
      <c r="O84" s="427" t="s">
        <v>72</v>
      </c>
      <c r="P84" s="428"/>
      <c r="Q84" s="428"/>
      <c r="R84" s="429"/>
      <c r="S84" s="44"/>
      <c r="T84" s="163"/>
      <c r="U84" s="46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142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IF(T$84="Y",'May13'!H71,0)</f>
        <v>0</v>
      </c>
      <c r="I86" s="105">
        <f>IF(T$84="Y",'May13'!I71,0)</f>
        <v>0</v>
      </c>
      <c r="J86" s="105">
        <f>IF(T$84="Y",'May13'!J71,0)</f>
        <v>0</v>
      </c>
      <c r="K86" s="105">
        <f>IF(T$84="Y",'May13'!K71,I86*J86)</f>
        <v>0</v>
      </c>
      <c r="L86" s="150">
        <f>IF(T$84="Y",'May13'!L71,0)</f>
        <v>0</v>
      </c>
      <c r="M86" s="117" t="str">
        <f>IF(E86=" "," ",IF(T$84="Y",'May13'!M71,IF((H86+K86+L86)&gt;0,H86+K86+L86,"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IF(Employee!H$35=E$84,Employee!D$34+SUM(M86)+'May13'!V71,SUM(M86)+'May13'!V71)</f>
        <v>0</v>
      </c>
      <c r="W86" s="59">
        <f>IF(Employee!H$35=E$84,Employee!D$35+SUM(N86)+'May13'!W71,SUM(N86)+'May13'!W71)</f>
        <v>0</v>
      </c>
      <c r="X86" s="59">
        <f>IF(O86=" ",'May13'!X71,O86+'May13'!X71)</f>
        <v>0</v>
      </c>
      <c r="Y86" s="59">
        <f>IF(P86=" ",'May13'!Y71,P86+'May13'!Y71)</f>
        <v>0</v>
      </c>
      <c r="Z86" s="59">
        <f>IF(Q86=" ",'May13'!Z71,Q86+'May13'!Z71)</f>
        <v>0</v>
      </c>
      <c r="AA86" s="59">
        <f>IF(R86=" ",'May13'!AA71,R86+'May13'!AA71)</f>
        <v>0</v>
      </c>
      <c r="AB86" s="60"/>
      <c r="AC86" s="59">
        <f>IF(T86=" ",'May13'!AC71,T86+'May13'!AC71)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142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IF(T$84="Y",'May13'!H72,0)</f>
        <v>0</v>
      </c>
      <c r="I87" s="108">
        <f>IF(T$84="Y",'May13'!I72,0)</f>
        <v>0</v>
      </c>
      <c r="J87" s="108">
        <f>IF(T$84="Y",'May13'!J72,0)</f>
        <v>0</v>
      </c>
      <c r="K87" s="108">
        <f>IF(T$84="Y",'May13'!K72,I87*J87)</f>
        <v>0</v>
      </c>
      <c r="L87" s="151">
        <f>IF(T$84="Y",'May13'!L72,0)</f>
        <v>0</v>
      </c>
      <c r="M87" s="118" t="str">
        <f>IF(E87=" "," ",IF(T$84="Y",'May13'!M72,IF((H87+K87+L87)&gt;0,H87+K87+L87,"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IF(Employee!H$61=E$84,Employee!D$60+SUM(M87)+'May13'!V72,SUM(M87)+'May13'!V72)</f>
        <v>0</v>
      </c>
      <c r="W87" s="59">
        <f>IF(Employee!H$61=E$84,Employee!D$61+SUM(N87)+'May13'!W72,SUM(N87)+'May13'!W72)</f>
        <v>0</v>
      </c>
      <c r="X87" s="59">
        <f>IF(O87=" ",'May13'!X72,O87+'May13'!X72)</f>
        <v>0</v>
      </c>
      <c r="Y87" s="59">
        <f>IF(P87=" ",'May13'!Y72,P87+'May13'!Y72)</f>
        <v>0</v>
      </c>
      <c r="Z87" s="59">
        <f>IF(Q87=" ",'May13'!Z72,Q87+'May13'!Z72)</f>
        <v>0</v>
      </c>
      <c r="AA87" s="59">
        <f>IF(R87=" ",'May13'!AA72,R87+'May13'!AA72)</f>
        <v>0</v>
      </c>
      <c r="AB87" s="60"/>
      <c r="AC87" s="59">
        <f>IF(T87=" ",'May13'!AC72,T87+'May13'!AC72)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142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IF(T$84="Y",'May13'!H73,0)</f>
        <v>0</v>
      </c>
      <c r="I88" s="108">
        <f>IF(T$84="Y",'May13'!I73,0)</f>
        <v>0</v>
      </c>
      <c r="J88" s="108">
        <f>IF(T$84="Y",'May13'!J73,0)</f>
        <v>0</v>
      </c>
      <c r="K88" s="108">
        <f>IF(T$84="Y",'May13'!K73,I88*J88)</f>
        <v>0</v>
      </c>
      <c r="L88" s="151">
        <f>IF(T$84="Y",'May13'!L73,0)</f>
        <v>0</v>
      </c>
      <c r="M88" s="118" t="str">
        <f>IF(E88=" "," ",IF(T$84="Y",'May13'!M73,IF((H88+K88+L88)&gt;0,H88+K88+L88,"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IF(Employee!H$87=E$84,Employee!D$86+SUM(M88)+'May13'!V73,SUM(M88)+'May13'!V73)</f>
        <v>0</v>
      </c>
      <c r="W88" s="59">
        <f>IF(Employee!H$87=E$84,Employee!D$87+SUM(N88)+'May13'!W73,SUM(N88)+'May13'!W73)</f>
        <v>0</v>
      </c>
      <c r="X88" s="59">
        <f>IF(O88=" ",'May13'!X73,O88+'May13'!X73)</f>
        <v>0</v>
      </c>
      <c r="Y88" s="59">
        <f>IF(P88=" ",'May13'!Y73,P88+'May13'!Y73)</f>
        <v>0</v>
      </c>
      <c r="Z88" s="59">
        <f>IF(Q88=" ",'May13'!Z73,Q88+'May13'!Z73)</f>
        <v>0</v>
      </c>
      <c r="AA88" s="59">
        <f>IF(R88=" ",'May13'!AA73,R88+'May13'!AA73)</f>
        <v>0</v>
      </c>
      <c r="AB88" s="60"/>
      <c r="AC88" s="59">
        <f>IF(T88=" ",'May13'!AC73,T88+'May13'!AC73)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142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IF(T$84="Y",'May13'!H74,0)</f>
        <v>0</v>
      </c>
      <c r="I89" s="108">
        <f>IF(T$84="Y",'May13'!I74,0)</f>
        <v>0</v>
      </c>
      <c r="J89" s="108">
        <f>IF(T$84="Y",'May13'!J74,0)</f>
        <v>0</v>
      </c>
      <c r="K89" s="108">
        <f>IF(T$84="Y",'May13'!K74,I89*J89)</f>
        <v>0</v>
      </c>
      <c r="L89" s="151">
        <f>IF(T$84="Y",'May13'!L74,0)</f>
        <v>0</v>
      </c>
      <c r="M89" s="118" t="str">
        <f>IF(E89=" "," ",IF(T$84="Y",'May13'!M74,IF((H89+K89+L89)&gt;0,H89+K89+L89,"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IF(Employee!H$113=E$84,Employee!D$112+SUM(M89)+'May13'!V74,SUM(M89)+'May13'!V74)</f>
        <v>0</v>
      </c>
      <c r="W89" s="59">
        <f>IF(Employee!H$113=E$84,Employee!D$113+SUM(N89)+'May13'!W74,SUM(N89)+'May13'!W74)</f>
        <v>0</v>
      </c>
      <c r="X89" s="59">
        <f>IF(O89=" ",'May13'!X74,O89+'May13'!X74)</f>
        <v>0</v>
      </c>
      <c r="Y89" s="59">
        <f>IF(P89=" ",'May13'!Y74,P89+'May13'!Y74)</f>
        <v>0</v>
      </c>
      <c r="Z89" s="59">
        <f>IF(Q89=" ",'May13'!Z74,Q89+'May13'!Z74)</f>
        <v>0</v>
      </c>
      <c r="AA89" s="59">
        <f>IF(R89=" ",'May13'!AA74,R89+'May13'!AA74)</f>
        <v>0</v>
      </c>
      <c r="AB89" s="60"/>
      <c r="AC89" s="59">
        <f>IF(T89=" ",'May13'!AC74,T89+'May13'!AC74)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142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IF(T$84="Y",'May13'!H75,0)</f>
        <v>0</v>
      </c>
      <c r="I90" s="108">
        <f>IF(T$84="Y",'May13'!I75,0)</f>
        <v>0</v>
      </c>
      <c r="J90" s="108">
        <f>IF(T$84="Y",'May13'!J75,0)</f>
        <v>0</v>
      </c>
      <c r="K90" s="108">
        <f>IF(T$84="Y",'May13'!K75,I90*J90)</f>
        <v>0</v>
      </c>
      <c r="L90" s="151">
        <f>IF(T$84="Y",'May13'!L75,0)</f>
        <v>0</v>
      </c>
      <c r="M90" s="118" t="str">
        <f>IF(E90=" "," ",IF(T$84="Y",'May13'!M75,IF((H90+K90+L90)&gt;0,H90+K90+L90,"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IF(Employee!H$139=E$84,Employee!D$138+SUM(M90)+'May13'!V75,SUM(M90)+'May13'!V75)</f>
        <v>0</v>
      </c>
      <c r="W90" s="59">
        <f>IF(Employee!H$139=E$84,Employee!D$139+SUM(N90)+'May13'!W75,SUM(N90)+'May13'!W75)</f>
        <v>0</v>
      </c>
      <c r="X90" s="59">
        <f>IF(O90=" ",'May13'!X75,O90+'May13'!X75)</f>
        <v>0</v>
      </c>
      <c r="Y90" s="59">
        <f>IF(P90=" ",'May13'!Y75,P90+'May13'!Y75)</f>
        <v>0</v>
      </c>
      <c r="Z90" s="59">
        <f>IF(Q90=" ",'May13'!Z75,Q90+'May13'!Z75)</f>
        <v>0</v>
      </c>
      <c r="AA90" s="59">
        <f>IF(R90=" ",'May13'!AA75,R90+'May13'!AA75)</f>
        <v>0</v>
      </c>
      <c r="AB90" s="60"/>
      <c r="AC90" s="59">
        <f>IF(T90=" ",'May13'!AC75,T90+'May13'!AC75)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142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IF(T$84="Y",'May13'!H76,0)</f>
        <v>0</v>
      </c>
      <c r="I91" s="108">
        <f>IF(T$84="Y",'May13'!I76,0)</f>
        <v>0</v>
      </c>
      <c r="J91" s="108">
        <f>IF(T$84="Y",'May13'!J76,0)</f>
        <v>0</v>
      </c>
      <c r="K91" s="108">
        <f>IF(T$84="Y",'May13'!K76,I91*J91)</f>
        <v>0</v>
      </c>
      <c r="L91" s="151">
        <f>IF(T$84="Y",'May13'!L76,0)</f>
        <v>0</v>
      </c>
      <c r="M91" s="118" t="str">
        <f>IF(E91=" "," ",IF(T$84="Y",'May13'!M76,IF((H91+K91+L91)&gt;0,H91+K91+L91,"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IF(Employee!H$165=E$84,Employee!D$164+SUM(M91)+'May13'!V76,SUM(M91)+'May13'!V76)</f>
        <v>0</v>
      </c>
      <c r="W91" s="59">
        <f>IF(Employee!H$165=E$84,Employee!D$165+SUM(N91)+'May13'!W76,SUM(N91)+'May13'!W76)</f>
        <v>0</v>
      </c>
      <c r="X91" s="59">
        <f>IF(O91=" ",'May13'!X76,O91+'May13'!X76)</f>
        <v>0</v>
      </c>
      <c r="Y91" s="59">
        <f>IF(P91=" ",'May13'!Y76,P91+'May13'!Y76)</f>
        <v>0</v>
      </c>
      <c r="Z91" s="59">
        <f>IF(Q91=" ",'May13'!Z76,Q91+'May13'!Z76)</f>
        <v>0</v>
      </c>
      <c r="AA91" s="59">
        <f>IF(R91=" ",'May13'!AA76,R91+'May13'!AA76)</f>
        <v>0</v>
      </c>
      <c r="AB91" s="60"/>
      <c r="AC91" s="59">
        <f>IF(T91=" ",'May13'!AC76,T91+'May13'!AC76)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142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IF(T$84="Y",'May13'!H77,0)</f>
        <v>0</v>
      </c>
      <c r="I92" s="108">
        <f>IF(T$84="Y",'May13'!I77,0)</f>
        <v>0</v>
      </c>
      <c r="J92" s="108">
        <f>IF(T$84="Y",'May13'!J77,0)</f>
        <v>0</v>
      </c>
      <c r="K92" s="108">
        <f>IF(T$84="Y",'May13'!K77,I92*J92)</f>
        <v>0</v>
      </c>
      <c r="L92" s="151">
        <f>IF(T$84="Y",'May13'!L77,0)</f>
        <v>0</v>
      </c>
      <c r="M92" s="118" t="str">
        <f>IF(E92=" "," ",IF(T$84="Y",'May13'!M77,IF((H92+K92+L92)&gt;0,H92+K92+L92,"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IF(Employee!H$191=E$84,Employee!D$190+SUM(M92)+'May13'!V77,SUM(M92)+'May13'!V77)</f>
        <v>0</v>
      </c>
      <c r="W92" s="59">
        <f>IF(Employee!H$191=E$84,Employee!D$191+SUM(N92)+'May13'!W77,SUM(N92)+'May13'!W77)</f>
        <v>0</v>
      </c>
      <c r="X92" s="59">
        <f>IF(O92=" ",'May13'!X77,O92+'May13'!X77)</f>
        <v>0</v>
      </c>
      <c r="Y92" s="59">
        <f>IF(P92=" ",'May13'!Y77,P92+'May13'!Y77)</f>
        <v>0</v>
      </c>
      <c r="Z92" s="59">
        <f>IF(Q92=" ",'May13'!Z77,Q92+'May13'!Z77)</f>
        <v>0</v>
      </c>
      <c r="AA92" s="59">
        <f>IF(R92=" ",'May13'!AA77,R92+'May13'!AA77)</f>
        <v>0</v>
      </c>
      <c r="AB92" s="60"/>
      <c r="AC92" s="59">
        <f>IF(T92=" ",'May13'!AC77,T92+'May13'!AC77)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142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IF(T$84="Y",'May13'!H78,0)</f>
        <v>0</v>
      </c>
      <c r="I93" s="108">
        <f>IF(T$84="Y",'May13'!I78,0)</f>
        <v>0</v>
      </c>
      <c r="J93" s="108">
        <f>IF(T$84="Y",'May13'!J78,0)</f>
        <v>0</v>
      </c>
      <c r="K93" s="108">
        <f>IF(T$84="Y",'May13'!K78,I93*J93)</f>
        <v>0</v>
      </c>
      <c r="L93" s="151">
        <f>IF(T$84="Y",'May13'!L78,0)</f>
        <v>0</v>
      </c>
      <c r="M93" s="118" t="str">
        <f>IF(E93=" "," ",IF(T$84="Y",'May13'!M78,IF((H93+K93+L93)&gt;0,H93+K93+L93,"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IF(Employee!H$217=E$84,Employee!D$216+SUM(M93)+'May13'!V78,SUM(M93)+'May13'!V78)</f>
        <v>0</v>
      </c>
      <c r="W93" s="59">
        <f>IF(Employee!H$217=E$84,Employee!D$217+SUM(N93)+'May13'!W78,SUM(N93)+'May13'!W78)</f>
        <v>0</v>
      </c>
      <c r="X93" s="59">
        <f>IF(O93=" ",'May13'!X78,O93+'May13'!X78)</f>
        <v>0</v>
      </c>
      <c r="Y93" s="59">
        <f>IF(P93=" ",'May13'!Y78,P93+'May13'!Y78)</f>
        <v>0</v>
      </c>
      <c r="Z93" s="59">
        <f>IF(Q93=" ",'May13'!Z78,Q93+'May13'!Z78)</f>
        <v>0</v>
      </c>
      <c r="AA93" s="59">
        <f>IF(R93=" ",'May13'!AA78,R93+'May13'!AA78)</f>
        <v>0</v>
      </c>
      <c r="AB93" s="60"/>
      <c r="AC93" s="59">
        <f>IF(T93=" ",'May13'!AC78,T93+'May13'!AC78)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142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IF(T$84="Y",'May13'!H79,0)</f>
        <v>0</v>
      </c>
      <c r="I94" s="108">
        <f>IF(T$84="Y",'May13'!I79,0)</f>
        <v>0</v>
      </c>
      <c r="J94" s="108">
        <f>IF(T$84="Y",'May13'!J79,0)</f>
        <v>0</v>
      </c>
      <c r="K94" s="108">
        <f>IF(T$84="Y",'May13'!K79,I94*J94)</f>
        <v>0</v>
      </c>
      <c r="L94" s="151">
        <f>IF(T$84="Y",'May13'!L79,0)</f>
        <v>0</v>
      </c>
      <c r="M94" s="118" t="str">
        <f>IF(E94=" "," ",IF(T$84="Y",'May13'!M79,IF((H94+K94+L94)&gt;0,H94+K94+L94,"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IF(Employee!H$243=E$84,Employee!D$242+SUM(M94)+'May13'!V79,SUM(M94)+'May13'!V79)</f>
        <v>0</v>
      </c>
      <c r="W94" s="59">
        <f>IF(Employee!H$243=E$84,Employee!D$243+SUM(N94)+'May13'!W79,SUM(N94)+'May13'!W79)</f>
        <v>0</v>
      </c>
      <c r="X94" s="59">
        <f>IF(O94=" ",'May13'!X79,O94+'May13'!X79)</f>
        <v>0</v>
      </c>
      <c r="Y94" s="59">
        <f>IF(P94=" ",'May13'!Y79,P94+'May13'!Y79)</f>
        <v>0</v>
      </c>
      <c r="Z94" s="59">
        <f>IF(Q94=" ",'May13'!Z79,Q94+'May13'!Z79)</f>
        <v>0</v>
      </c>
      <c r="AA94" s="59">
        <f>IF(R94=" ",'May13'!AA79,R94+'May13'!AA79)</f>
        <v>0</v>
      </c>
      <c r="AB94" s="60"/>
      <c r="AC94" s="59">
        <f>IF(T94=" ",'May13'!AC79,T94+'May13'!AC79)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142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IF(T$84="Y",'May13'!H80,0)</f>
        <v>0</v>
      </c>
      <c r="I95" s="133">
        <f>IF(T$84="Y",'May13'!I80,0)</f>
        <v>0</v>
      </c>
      <c r="J95" s="133">
        <f>IF(T$84="Y",'May13'!J80,0)</f>
        <v>0</v>
      </c>
      <c r="K95" s="133">
        <f>IF(T$84="Y",'May13'!K80,I95*J95)</f>
        <v>0</v>
      </c>
      <c r="L95" s="152">
        <f>IF(T$84="Y",'May13'!L80,0)</f>
        <v>0</v>
      </c>
      <c r="M95" s="118" t="str">
        <f>IF(E95=" "," ",IF(T$84="Y",'May13'!M80,IF((H95+K95+L95)&gt;0,H95+K95+L95,"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IF(Employee!H$269=E$84,Employee!D$268+SUM(M95)+'May13'!V80,SUM(M95)+'May13'!V80)</f>
        <v>0</v>
      </c>
      <c r="W95" s="59">
        <f>IF(Employee!H$269=E$84,Employee!D$269+SUM(N95)+'May13'!W80,SUM(N95)+'May13'!W80)</f>
        <v>0</v>
      </c>
      <c r="X95" s="59">
        <f>IF(O95=" ",'May13'!X80,O95+'May13'!X80)</f>
        <v>0</v>
      </c>
      <c r="Y95" s="59">
        <f>IF(P95=" ",'May13'!Y80,P95+'May13'!Y80)</f>
        <v>0</v>
      </c>
      <c r="Z95" s="59">
        <f>IF(Q95=" ",'May13'!Z80,Q95+'May13'!Z80)</f>
        <v>0</v>
      </c>
      <c r="AA95" s="59">
        <f>IF(R95=" ",'May13'!AA80,R95+'May13'!AA80)</f>
        <v>0</v>
      </c>
      <c r="AB95" s="60"/>
      <c r="AC95" s="59">
        <f>IF(T95=" ",'May13'!AC80,T95+'May13'!AC80)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5" t="s">
        <v>7</v>
      </c>
      <c r="G96" s="424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0" t="s">
        <v>81</v>
      </c>
      <c r="N99" s="421"/>
      <c r="O99" s="421"/>
      <c r="P99" s="421"/>
      <c r="Q99" s="421"/>
      <c r="R99" s="421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AD100+'May13'!AD90</f>
        <v>0</v>
      </c>
      <c r="AE105" s="190">
        <f>AE100+'May13'!AE90</f>
        <v>0</v>
      </c>
      <c r="AF105" s="190">
        <f>AF100+'May13'!AF90</f>
        <v>0</v>
      </c>
      <c r="AG105" s="190">
        <f>AG100+'May13'!AG90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AE102+'May13'!AE92</f>
        <v>0</v>
      </c>
      <c r="AF107" s="190">
        <f>AF102+'May13'!AF92</f>
        <v>0</v>
      </c>
      <c r="AG107" s="190">
        <f>AG102+'May13'!AG92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5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  <mergeCell ref="N3:N6"/>
    <mergeCell ref="O3:O6"/>
    <mergeCell ref="G1:H1"/>
    <mergeCell ref="K3:K6"/>
    <mergeCell ref="L3:L6"/>
    <mergeCell ref="M3:M6"/>
    <mergeCell ref="H3:H6"/>
    <mergeCell ref="A1:A6"/>
    <mergeCell ref="B3:B6"/>
    <mergeCell ref="C3:C6"/>
    <mergeCell ref="D3:D6"/>
    <mergeCell ref="B1:F2"/>
    <mergeCell ref="F3:F6"/>
    <mergeCell ref="E3:E6"/>
    <mergeCell ref="V3:V6"/>
    <mergeCell ref="W3:W6"/>
    <mergeCell ref="U1:U6"/>
    <mergeCell ref="V1:AC2"/>
    <mergeCell ref="X3:X6"/>
    <mergeCell ref="Y3:Y6"/>
    <mergeCell ref="Z3:Z6"/>
    <mergeCell ref="AA3:AA6"/>
    <mergeCell ref="AC3:AC6"/>
    <mergeCell ref="F51:G51"/>
    <mergeCell ref="B52:T52"/>
    <mergeCell ref="B53:E53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O38:Q38"/>
    <mergeCell ref="R38:T38"/>
    <mergeCell ref="F66:G66"/>
    <mergeCell ref="B67:T67"/>
    <mergeCell ref="B83:E83"/>
    <mergeCell ref="B84:D84"/>
    <mergeCell ref="H84:J84"/>
    <mergeCell ref="O84:R84"/>
    <mergeCell ref="R68:T68"/>
    <mergeCell ref="O83:Q83"/>
    <mergeCell ref="R83:T83"/>
    <mergeCell ref="B54:D54"/>
    <mergeCell ref="H54:J54"/>
    <mergeCell ref="O54:R54"/>
    <mergeCell ref="O53:Q53"/>
    <mergeCell ref="R53:T53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AD1:AG2"/>
    <mergeCell ref="AD3:AD6"/>
    <mergeCell ref="AE3:AE6"/>
    <mergeCell ref="AF3:AF6"/>
    <mergeCell ref="AG3:AG6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8" t="s">
        <v>74</v>
      </c>
      <c r="C1" s="449"/>
      <c r="D1" s="449"/>
      <c r="E1" s="449"/>
      <c r="F1" s="450"/>
      <c r="G1" s="387">
        <f>SUM(AD84:AG84)+SUM(AE86:AG86)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14</v>
      </c>
      <c r="F9" s="61"/>
      <c r="G9" s="61"/>
      <c r="H9" s="426" t="s">
        <v>28</v>
      </c>
      <c r="I9" s="423"/>
      <c r="J9" s="424"/>
      <c r="K9" s="238">
        <f>Admin!B93</f>
        <v>41461</v>
      </c>
      <c r="L9" s="239" t="s">
        <v>84</v>
      </c>
      <c r="M9" s="240">
        <f>Admin!B99</f>
        <v>41467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IF(T$9="Y",'Jun13'!H71,0)</f>
        <v>0</v>
      </c>
      <c r="I11" s="105">
        <f>IF(T$9="Y",'Jun13'!I71,0)</f>
        <v>0</v>
      </c>
      <c r="J11" s="105">
        <f>IF(T$9="Y",'Jun13'!J71,0)</f>
        <v>0</v>
      </c>
      <c r="K11" s="105">
        <f>IF(T$9="Y",'Jun13'!K71,I11*J11)</f>
        <v>0</v>
      </c>
      <c r="L11" s="150">
        <f>IF(T$9="Y",'Jun13'!L71,0)</f>
        <v>0</v>
      </c>
      <c r="M11" s="129" t="str">
        <f>IF(E11=" "," ",IF(T$9="Y",'Jun13'!M71,IF((H11+K11+L11)&gt;0,H11+K11+L11,"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IF(Employee!H$34=E$9,Employee!D$34+SUM(M11)+'Jun13'!V71,SUM(M11)+'Jun13'!V71)</f>
        <v>0</v>
      </c>
      <c r="W11" s="59">
        <f>IF(Employee!H$34=E$9,Employee!D$35+SUM(N11)+'Jun13'!W71,SUM(N11)+'Jun13'!W71)</f>
        <v>0</v>
      </c>
      <c r="X11" s="59">
        <f>IF(O11=" ",'Jun13'!X71,O11+'Jun13'!X71)</f>
        <v>0</v>
      </c>
      <c r="Y11" s="59">
        <f>IF(P11=" ",'Jun13'!Y71,P11+'Jun13'!Y71)</f>
        <v>0</v>
      </c>
      <c r="Z11" s="59">
        <f>IF(Q11=" ",'Jun13'!Z71,Q11+'Jun13'!Z71)</f>
        <v>0</v>
      </c>
      <c r="AA11" s="59">
        <f>IF(R11=" ",'Jun13'!AA71,R11+'Jun13'!AA71)</f>
        <v>0</v>
      </c>
      <c r="AB11" s="60"/>
      <c r="AC11" s="59">
        <f>IF(T11=" ",'Jun13'!AC71,T11+'Jun13'!AC71)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IF(T$9="Y",'Jun13'!H72,0)</f>
        <v>0</v>
      </c>
      <c r="I12" s="108">
        <f>IF(T$9="Y",'Jun13'!I72,0)</f>
        <v>0</v>
      </c>
      <c r="J12" s="108">
        <f>IF(T$9="Y",'Jun13'!J72,0)</f>
        <v>0</v>
      </c>
      <c r="K12" s="108">
        <f>IF(T$9="Y",'Jun13'!K72,I12*J12)</f>
        <v>0</v>
      </c>
      <c r="L12" s="151">
        <f>IF(T$9="Y",'Jun13'!L72,0)</f>
        <v>0</v>
      </c>
      <c r="M12" s="130" t="str">
        <f>IF(E12=" "," ",IF(T$9="Y",'Jun13'!M72,IF((H12+K12+L12)&gt;0,H12+K12+L12,"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IF(Employee!H$60=E$9,Employee!D$60+SUM(M12)+'Jun13'!V72,SUM(M12)+'Jun13'!V72)</f>
        <v>0</v>
      </c>
      <c r="W12" s="59">
        <f>IF(Employee!H$60=E$9,Employee!D$61+SUM(N12)+'Jun13'!W72,SUM(N12)+'Jun13'!W72)</f>
        <v>0</v>
      </c>
      <c r="X12" s="59">
        <f>IF(O12=" ",'Jun13'!X72,O12+'Jun13'!X72)</f>
        <v>0</v>
      </c>
      <c r="Y12" s="59">
        <f>IF(P12=" ",'Jun13'!Y72,P12+'Jun13'!Y72)</f>
        <v>0</v>
      </c>
      <c r="Z12" s="59">
        <f>IF(Q12=" ",'Jun13'!Z72,Q12+'Jun13'!Z72)</f>
        <v>0</v>
      </c>
      <c r="AA12" s="59">
        <f>IF(R12=" ",'Jun13'!AA72,R12+'Jun13'!AA72)</f>
        <v>0</v>
      </c>
      <c r="AB12" s="60"/>
      <c r="AC12" s="59">
        <f>IF(T12=" ",'Jun13'!AC72,T12+'Jun13'!AC72)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IF(T$9="Y",'Jun13'!H73,0)</f>
        <v>0</v>
      </c>
      <c r="I13" s="108">
        <f>IF(T$9="Y",'Jun13'!I73,0)</f>
        <v>0</v>
      </c>
      <c r="J13" s="108">
        <f>IF(T$9="Y",'Jun13'!J73,0)</f>
        <v>0</v>
      </c>
      <c r="K13" s="108">
        <f>IF(T$9="Y",'Jun13'!K73,I13*J13)</f>
        <v>0</v>
      </c>
      <c r="L13" s="151">
        <f>IF(T$9="Y",'Jun13'!L73,0)</f>
        <v>0</v>
      </c>
      <c r="M13" s="130" t="str">
        <f>IF(E13=" "," ",IF(T$9="Y",'Jun13'!M73,IF((H13+K13+L13)&gt;0,H13+K13+L13,"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IF(Employee!H$86=E$9,Employee!D$86+SUM(M13)+'Jun13'!V73,SUM(M13)+'Jun13'!V73)</f>
        <v>0</v>
      </c>
      <c r="W13" s="59">
        <f>IF(Employee!H$86=E$9,Employee!D$87+SUM(N13)+'Jun13'!W73,SUM(N13)+'Jun13'!W73)</f>
        <v>0</v>
      </c>
      <c r="X13" s="59">
        <f>IF(O13=" ",'Jun13'!X73,O13+'Jun13'!X73)</f>
        <v>0</v>
      </c>
      <c r="Y13" s="59">
        <f>IF(P13=" ",'Jun13'!Y73,P13+'Jun13'!Y73)</f>
        <v>0</v>
      </c>
      <c r="Z13" s="59">
        <f>IF(Q13=" ",'Jun13'!Z73,Q13+'Jun13'!Z73)</f>
        <v>0</v>
      </c>
      <c r="AA13" s="59">
        <f>IF(R13=" ",'Jun13'!AA73,R13+'Jun13'!AA73)</f>
        <v>0</v>
      </c>
      <c r="AB13" s="60"/>
      <c r="AC13" s="59">
        <f>IF(T13=" ",'Jun13'!AC73,T13+'Jun13'!AC73)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IF(T$9="Y",'Jun13'!H74,0)</f>
        <v>0</v>
      </c>
      <c r="I14" s="108">
        <f>IF(T$9="Y",'Jun13'!I74,0)</f>
        <v>0</v>
      </c>
      <c r="J14" s="108">
        <f>IF(T$9="Y",'Jun13'!J74,0)</f>
        <v>0</v>
      </c>
      <c r="K14" s="108">
        <f>IF(T$9="Y",'Jun13'!K74,I14*J14)</f>
        <v>0</v>
      </c>
      <c r="L14" s="151">
        <f>IF(T$9="Y",'Jun13'!L74,0)</f>
        <v>0</v>
      </c>
      <c r="M14" s="130" t="str">
        <f>IF(E14=" "," ",IF(T$9="Y",'Jun13'!M74,IF((H14+K14+L14)&gt;0,H14+K14+L14,"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IF(Employee!H$112=E$9,Employee!D$112+SUM(M14)+'Jun13'!V74,SUM(M14)+'Jun13'!V74)</f>
        <v>0</v>
      </c>
      <c r="W14" s="59">
        <f>IF(Employee!H$112=E$9,Employee!D$113+SUM(N14)+'Jun13'!W74,SUM(N14)+'Jun13'!W74)</f>
        <v>0</v>
      </c>
      <c r="X14" s="59">
        <f>IF(O14=" ",'Jun13'!X74,O14+'Jun13'!X74)</f>
        <v>0</v>
      </c>
      <c r="Y14" s="59">
        <f>IF(P14=" ",'Jun13'!Y74,P14+'Jun13'!Y74)</f>
        <v>0</v>
      </c>
      <c r="Z14" s="59">
        <f>IF(Q14=" ",'Jun13'!Z74,Q14+'Jun13'!Z74)</f>
        <v>0</v>
      </c>
      <c r="AA14" s="59">
        <f>IF(R14=" ",'Jun13'!AA74,R14+'Jun13'!AA74)</f>
        <v>0</v>
      </c>
      <c r="AB14" s="60"/>
      <c r="AC14" s="59">
        <f>IF(T14=" ",'Jun13'!AC74,T14+'Jun13'!AC74)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IF(T$9="Y",'Jun13'!H75,0)</f>
        <v>0</v>
      </c>
      <c r="I15" s="108">
        <f>IF(T$9="Y",'Jun13'!I75,0)</f>
        <v>0</v>
      </c>
      <c r="J15" s="108">
        <f>IF(T$9="Y",'Jun13'!J75,0)</f>
        <v>0</v>
      </c>
      <c r="K15" s="108">
        <f>IF(T$9="Y",'Jun13'!K75,I15*J15)</f>
        <v>0</v>
      </c>
      <c r="L15" s="151">
        <f>IF(T$9="Y",'Jun13'!L75,0)</f>
        <v>0</v>
      </c>
      <c r="M15" s="130" t="str">
        <f>IF(E15=" "," ",IF(T$9="Y",'Jun13'!M75,IF((H15+K15+L15)&gt;0,H15+K15+L15,"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IF(Employee!H$138=E$9,Employee!D$138+SUM(M15)+'Jun13'!V75,SUM(M15)+'Jun13'!V75)</f>
        <v>0</v>
      </c>
      <c r="W15" s="59">
        <f>IF(Employee!H$138=E$9,Employee!D$139+SUM(N15)+'Jun13'!W75,SUM(N15)+'Jun13'!W75)</f>
        <v>0</v>
      </c>
      <c r="X15" s="59">
        <f>IF(O15=" ",'Jun13'!X75,O15+'Jun13'!X75)</f>
        <v>0</v>
      </c>
      <c r="Y15" s="59">
        <f>IF(P15=" ",'Jun13'!Y75,P15+'Jun13'!Y75)</f>
        <v>0</v>
      </c>
      <c r="Z15" s="59">
        <f>IF(Q15=" ",'Jun13'!Z75,Q15+'Jun13'!Z75)</f>
        <v>0</v>
      </c>
      <c r="AA15" s="59">
        <f>IF(R15=" ",'Jun13'!AA75,R15+'Jun13'!AA75)</f>
        <v>0</v>
      </c>
      <c r="AB15" s="60"/>
      <c r="AC15" s="59">
        <f>IF(T15=" ",'Jun13'!AC75,T15+'Jun13'!AC75)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IF(T$9="Y",'Jun13'!H76,0)</f>
        <v>0</v>
      </c>
      <c r="I16" s="108">
        <f>IF(T$9="Y",'Jun13'!I76,0)</f>
        <v>0</v>
      </c>
      <c r="J16" s="108">
        <f>IF(T$9="Y",'Jun13'!J76,0)</f>
        <v>0</v>
      </c>
      <c r="K16" s="108">
        <f>IF(T$9="Y",'Jun13'!K76,I16*J16)</f>
        <v>0</v>
      </c>
      <c r="L16" s="151">
        <f>IF(T$9="Y",'Jun13'!L76,0)</f>
        <v>0</v>
      </c>
      <c r="M16" s="130" t="str">
        <f>IF(E16=" "," ",IF(T$9="Y",'Jun13'!M76,IF((H16+K16+L16)&gt;0,H16+K16+L16,"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IF(Employee!H$164=E$9,Employee!D$164+SUM(M16)+'Jun13'!V76,SUM(M16)+'Jun13'!V76)</f>
        <v>0</v>
      </c>
      <c r="W16" s="59">
        <f>IF(Employee!H$164=E$9,Employee!D$165+SUM(N16)+'Jun13'!W76,SUM(N16)+'Jun13'!W76)</f>
        <v>0</v>
      </c>
      <c r="X16" s="59">
        <f>IF(O16=" ",'Jun13'!X76,O16+'Jun13'!X76)</f>
        <v>0</v>
      </c>
      <c r="Y16" s="59">
        <f>IF(P16=" ",'Jun13'!Y76,P16+'Jun13'!Y76)</f>
        <v>0</v>
      </c>
      <c r="Z16" s="59">
        <f>IF(Q16=" ",'Jun13'!Z76,Q16+'Jun13'!Z76)</f>
        <v>0</v>
      </c>
      <c r="AA16" s="59">
        <f>IF(R16=" ",'Jun13'!AA76,R16+'Jun13'!AA76)</f>
        <v>0</v>
      </c>
      <c r="AB16" s="60"/>
      <c r="AC16" s="59">
        <f>IF(T16=" ",'Jun13'!AC76,T16+'Jun13'!AC76)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IF(T$9="Y",'Jun13'!H77,0)</f>
        <v>0</v>
      </c>
      <c r="I17" s="108">
        <f>IF(T$9="Y",'Jun13'!I77,0)</f>
        <v>0</v>
      </c>
      <c r="J17" s="108">
        <f>IF(T$9="Y",'Jun13'!J77,0)</f>
        <v>0</v>
      </c>
      <c r="K17" s="108">
        <f>IF(T$9="Y",'Jun13'!K77,I17*J17)</f>
        <v>0</v>
      </c>
      <c r="L17" s="151">
        <f>IF(T$9="Y",'Jun13'!L77,0)</f>
        <v>0</v>
      </c>
      <c r="M17" s="130" t="str">
        <f>IF(E17=" "," ",IF(T$9="Y",'Jun13'!M77,IF((H17+K17+L17)&gt;0,H17+K17+L17,"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IF(Employee!H$190=E$9,Employee!D$190+SUM(M17)+'Jun13'!V77,SUM(M17)+'Jun13'!V77)</f>
        <v>0</v>
      </c>
      <c r="W17" s="59">
        <f>IF(Employee!H$190=E$9,Employee!D$191+SUM(N17)+'Jun13'!W77,SUM(N17)+'Jun13'!W77)</f>
        <v>0</v>
      </c>
      <c r="X17" s="59">
        <f>IF(O17=" ",'Jun13'!X77,O17+'Jun13'!X77)</f>
        <v>0</v>
      </c>
      <c r="Y17" s="59">
        <f>IF(P17=" ",'Jun13'!Y77,P17+'Jun13'!Y77)</f>
        <v>0</v>
      </c>
      <c r="Z17" s="59">
        <f>IF(Q17=" ",'Jun13'!Z77,Q17+'Jun13'!Z77)</f>
        <v>0</v>
      </c>
      <c r="AA17" s="59">
        <f>IF(R17=" ",'Jun13'!AA77,R17+'Jun13'!AA77)</f>
        <v>0</v>
      </c>
      <c r="AB17" s="60"/>
      <c r="AC17" s="59">
        <f>IF(T17=" ",'Jun13'!AC77,T17+'Jun13'!AC77)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IF(T$9="Y",'Jun13'!H78,0)</f>
        <v>0</v>
      </c>
      <c r="I18" s="108">
        <f>IF(T$9="Y",'Jun13'!I78,0)</f>
        <v>0</v>
      </c>
      <c r="J18" s="108">
        <f>IF(T$9="Y",'Jun13'!J78,0)</f>
        <v>0</v>
      </c>
      <c r="K18" s="108">
        <f>IF(T$9="Y",'Jun13'!K78,I18*J18)</f>
        <v>0</v>
      </c>
      <c r="L18" s="151">
        <f>IF(T$9="Y",'Jun13'!L78,0)</f>
        <v>0</v>
      </c>
      <c r="M18" s="130" t="str">
        <f>IF(E18=" "," ",IF(T$9="Y",'Jun13'!M78,IF((H18+K18+L18)&gt;0,H18+K18+L18,"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IF(Employee!H$216=E$9,Employee!D$216+SUM(M18)+'Jun13'!V78,SUM(M18)+'Jun13'!V78)</f>
        <v>0</v>
      </c>
      <c r="W18" s="59">
        <f>IF(Employee!H$216=E$9,Employee!D$217+SUM(N18)+'Jun13'!W78,SUM(N18)+'Jun13'!W78)</f>
        <v>0</v>
      </c>
      <c r="X18" s="59">
        <f>IF(O18=" ",'Jun13'!X78,O18+'Jun13'!X78)</f>
        <v>0</v>
      </c>
      <c r="Y18" s="59">
        <f>IF(P18=" ",'Jun13'!Y78,P18+'Jun13'!Y78)</f>
        <v>0</v>
      </c>
      <c r="Z18" s="59">
        <f>IF(Q18=" ",'Jun13'!Z78,Q18+'Jun13'!Z78)</f>
        <v>0</v>
      </c>
      <c r="AA18" s="59">
        <f>IF(R18=" ",'Jun13'!AA78,R18+'Jun13'!AA78)</f>
        <v>0</v>
      </c>
      <c r="AB18" s="60"/>
      <c r="AC18" s="59">
        <f>IF(T18=" ",'Jun13'!AC78,T18+'Jun13'!AC78)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IF(T$9="Y",'Jun13'!H79,0)</f>
        <v>0</v>
      </c>
      <c r="I19" s="108">
        <f>IF(T$9="Y",'Jun13'!I79,0)</f>
        <v>0</v>
      </c>
      <c r="J19" s="108">
        <f>IF(T$9="Y",'Jun13'!J79,0)</f>
        <v>0</v>
      </c>
      <c r="K19" s="108">
        <f>IF(T$9="Y",'Jun13'!K79,I19*J19)</f>
        <v>0</v>
      </c>
      <c r="L19" s="151">
        <f>IF(T$9="Y",'Jun13'!L79,0)</f>
        <v>0</v>
      </c>
      <c r="M19" s="130" t="str">
        <f>IF(E19=" "," ",IF(T$9="Y",'Jun13'!M79,IF((H19+K19+L19)&gt;0,H19+K19+L19,"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IF(Employee!H$242=E$9,Employee!D$242+SUM(M19)+'Jun13'!V79,SUM(M19)+'Jun13'!V79)</f>
        <v>0</v>
      </c>
      <c r="W19" s="59">
        <f>IF(Employee!H$242=E$9,Employee!D$243+SUM(N19)+'Jun13'!W79,SUM(N19)+'Jun13'!W79)</f>
        <v>0</v>
      </c>
      <c r="X19" s="59">
        <f>IF(O19=" ",'Jun13'!X79,O19+'Jun13'!X79)</f>
        <v>0</v>
      </c>
      <c r="Y19" s="59">
        <f>IF(P19=" ",'Jun13'!Y79,P19+'Jun13'!Y79)</f>
        <v>0</v>
      </c>
      <c r="Z19" s="59">
        <f>IF(Q19=" ",'Jun13'!Z79,Q19+'Jun13'!Z79)</f>
        <v>0</v>
      </c>
      <c r="AA19" s="59">
        <f>IF(R19=" ",'Jun13'!AA79,R19+'Jun13'!AA79)</f>
        <v>0</v>
      </c>
      <c r="AB19" s="60"/>
      <c r="AC19" s="59">
        <f>IF(T19=" ",'Jun13'!AC79,T19+'Jun13'!AC79)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IF(T$9="Y",'Jun13'!H80,0)</f>
        <v>0</v>
      </c>
      <c r="I20" s="133">
        <f>IF(T$9="Y",'Jun13'!I80,0)</f>
        <v>0</v>
      </c>
      <c r="J20" s="133">
        <f>IF(T$9="Y",'Jun13'!J80,0)</f>
        <v>0</v>
      </c>
      <c r="K20" s="133">
        <f>IF(T$9="Y",'Jun13'!K80,I20*J20)</f>
        <v>0</v>
      </c>
      <c r="L20" s="152">
        <f>IF(T$9="Y",'Jun13'!L80,0)</f>
        <v>0</v>
      </c>
      <c r="M20" s="131" t="str">
        <f>IF(E20=" "," ",IF(T$9="Y",'Jun13'!M80,IF((H20+K20+L20)&gt;0,H20+K20+L20,"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IF(Employee!H$268=E$9,Employee!D$268+SUM(M20)+'Jun13'!V80,SUM(M20)+'Jun13'!V80)</f>
        <v>0</v>
      </c>
      <c r="W20" s="59">
        <f>IF(Employee!H$268=E$9,Employee!D$269+SUM(N20)+'Jun13'!W80,SUM(N20)+'Jun13'!W80)</f>
        <v>0</v>
      </c>
      <c r="X20" s="59">
        <f>IF(O20=" ",'Jun13'!X80,O20+'Jun13'!X80)</f>
        <v>0</v>
      </c>
      <c r="Y20" s="59">
        <f>IF(P20=" ",'Jun13'!Y80,P20+'Jun13'!Y80)</f>
        <v>0</v>
      </c>
      <c r="Z20" s="59">
        <f>IF(Q20=" ",'Jun13'!Z80,Q20+'Jun13'!Z80)</f>
        <v>0</v>
      </c>
      <c r="AA20" s="59">
        <f>IF(R20=" ",'Jun13'!AA80,R20+'Jun13'!AA80)</f>
        <v>0</v>
      </c>
      <c r="AB20" s="60"/>
      <c r="AC20" s="59">
        <f>IF(T20=" ",'Jun13'!AC80,T20+'Jun13'!AC80)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15</v>
      </c>
      <c r="F24" s="61"/>
      <c r="G24" s="61"/>
      <c r="H24" s="426" t="s">
        <v>28</v>
      </c>
      <c r="I24" s="423"/>
      <c r="J24" s="424"/>
      <c r="K24" s="238">
        <f>Admin!B100</f>
        <v>41468</v>
      </c>
      <c r="L24" s="239" t="s">
        <v>84</v>
      </c>
      <c r="M24" s="240">
        <f>Admin!B106</f>
        <v>41474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16</v>
      </c>
      <c r="F39" s="61"/>
      <c r="G39" s="61"/>
      <c r="H39" s="426" t="s">
        <v>28</v>
      </c>
      <c r="I39" s="423"/>
      <c r="J39" s="424"/>
      <c r="K39" s="238">
        <f>Admin!B107</f>
        <v>41475</v>
      </c>
      <c r="L39" s="239" t="s">
        <v>84</v>
      </c>
      <c r="M39" s="240">
        <f>Admin!B113</f>
        <v>41481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17</v>
      </c>
      <c r="F54" s="61"/>
      <c r="G54" s="61"/>
      <c r="H54" s="426" t="s">
        <v>28</v>
      </c>
      <c r="I54" s="460"/>
      <c r="J54" s="461"/>
      <c r="K54" s="238">
        <f>Admin!B114</f>
        <v>41482</v>
      </c>
      <c r="L54" s="239" t="s">
        <v>84</v>
      </c>
      <c r="M54" s="240">
        <f>Admin!B120</f>
        <v>41488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4</v>
      </c>
      <c r="F69" s="61"/>
      <c r="G69" s="61"/>
      <c r="H69" s="426" t="s">
        <v>28</v>
      </c>
      <c r="I69" s="423"/>
      <c r="J69" s="424"/>
      <c r="K69" s="238">
        <f>Admin!B93</f>
        <v>41461</v>
      </c>
      <c r="L69" s="239" t="s">
        <v>84</v>
      </c>
      <c r="M69" s="240">
        <f>Admin!B123</f>
        <v>41491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IF(T$69="Y",'Jun13'!H86,0)</f>
        <v>0</v>
      </c>
      <c r="I71" s="105">
        <f>IF(T$69="Y",'Jun13'!I86,0)</f>
        <v>0</v>
      </c>
      <c r="J71" s="105">
        <f>IF(T$69="Y",'Jun13'!J86,0)</f>
        <v>0</v>
      </c>
      <c r="K71" s="105">
        <f>IF(T$69="Y",'Jun13'!K86,I71*J71)</f>
        <v>0</v>
      </c>
      <c r="L71" s="150">
        <f>IF(T$69="Y",'Jun13'!L86,0)</f>
        <v>0</v>
      </c>
      <c r="M71" s="117" t="str">
        <f>IF(E71=" "," ",IF(T$69="Y",'Jun13'!M86,IF((H71+K71+L71)&gt;0,H71+K71+L71,"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IF(Employee!H$35=E$69,Employee!D$34+SUM(M71)+'Jun13'!V86,SUM(M71)+'Jun13'!V86)</f>
        <v>0</v>
      </c>
      <c r="W71" s="59">
        <f>IF(Employee!H$35=E$69,Employee!D$35+SUM(N71)+'Jun13'!W86,SUM(N71)+'Jun13'!W86)</f>
        <v>0</v>
      </c>
      <c r="X71" s="59">
        <f>IF(O71=" ",'Jun13'!X86,O71+'Jun13'!X86)</f>
        <v>0</v>
      </c>
      <c r="Y71" s="59">
        <f>IF(P71=" ",'Jun13'!Y86,P71+'Jun13'!Y86)</f>
        <v>0</v>
      </c>
      <c r="Z71" s="59">
        <f>IF(Q71=" ",'Jun13'!Z86,Q71+'Jun13'!Z86)</f>
        <v>0</v>
      </c>
      <c r="AA71" s="59">
        <f>IF(R71=" ",'Jun13'!AA86,R71+'Jun13'!AA86)</f>
        <v>0</v>
      </c>
      <c r="AB71" s="60"/>
      <c r="AC71" s="59">
        <f>IF(T71=" ",'Jun13'!AC86,T71+'Jun13'!AC86)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IF(T$69="Y",'Jun13'!H87,0)</f>
        <v>0</v>
      </c>
      <c r="I72" s="108">
        <f>IF(T$69="Y",'Jun13'!I87,0)</f>
        <v>0</v>
      </c>
      <c r="J72" s="108">
        <f>IF(T$69="Y",'Jun13'!J87,0)</f>
        <v>0</v>
      </c>
      <c r="K72" s="108">
        <f>IF(T$69="Y",'Jun13'!K87,I72*J72)</f>
        <v>0</v>
      </c>
      <c r="L72" s="151">
        <f>IF(T$69="Y",'Jun13'!L87,0)</f>
        <v>0</v>
      </c>
      <c r="M72" s="118" t="str">
        <f>IF(E72=" "," ",IF(T$69="Y",'Jun13'!M87,IF((H72+K72+L72)&gt;0,H72+K72+L72,"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IF(Employee!H$61=E$69,Employee!D$60+SUM(M72)+'Jun13'!V87,SUM(M72)+'Jun13'!V87)</f>
        <v>0</v>
      </c>
      <c r="W72" s="59">
        <f>IF(Employee!H$61=E$69,Employee!D$61+SUM(N72)+'Jun13'!W87,SUM(N72)+'Jun13'!W87)</f>
        <v>0</v>
      </c>
      <c r="X72" s="59">
        <f>IF(O72=" ",'Jun13'!X87,O72+'Jun13'!X87)</f>
        <v>0</v>
      </c>
      <c r="Y72" s="59">
        <f>IF(P72=" ",'Jun13'!Y87,P72+'Jun13'!Y87)</f>
        <v>0</v>
      </c>
      <c r="Z72" s="59">
        <f>IF(Q72=" ",'Jun13'!Z87,Q72+'Jun13'!Z87)</f>
        <v>0</v>
      </c>
      <c r="AA72" s="59">
        <f>IF(R72=" ",'Jun13'!AA87,R72+'Jun13'!AA87)</f>
        <v>0</v>
      </c>
      <c r="AB72" s="60"/>
      <c r="AC72" s="59">
        <f>IF(T72=" ",'Jun13'!AC87,T72+'Jun13'!AC87)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IF(T$69="Y",'Jun13'!H88,0)</f>
        <v>0</v>
      </c>
      <c r="I73" s="108">
        <f>IF(T$69="Y",'Jun13'!I88,0)</f>
        <v>0</v>
      </c>
      <c r="J73" s="108">
        <f>IF(T$69="Y",'Jun13'!J88,0)</f>
        <v>0</v>
      </c>
      <c r="K73" s="108">
        <f>IF(T$69="Y",'Jun13'!K88,I73*J73)</f>
        <v>0</v>
      </c>
      <c r="L73" s="151">
        <f>IF(T$69="Y",'Jun13'!L88,0)</f>
        <v>0</v>
      </c>
      <c r="M73" s="118" t="str">
        <f>IF(E73=" "," ",IF(T$69="Y",'Jun13'!M88,IF((H73+K73+L73)&gt;0,H73+K73+L73,"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IF(Employee!H$87=E$69,Employee!D$86+SUM(M73)+'Jun13'!V88,SUM(M73)+'Jun13'!V88)</f>
        <v>0</v>
      </c>
      <c r="W73" s="59">
        <f>IF(Employee!H$87=E$69,Employee!D$87+SUM(N73)+'Jun13'!W88,SUM(N73)+'Jun13'!W88)</f>
        <v>0</v>
      </c>
      <c r="X73" s="59">
        <f>IF(O73=" ",'Jun13'!X88,O73+'Jun13'!X88)</f>
        <v>0</v>
      </c>
      <c r="Y73" s="59">
        <f>IF(P73=" ",'Jun13'!Y88,P73+'Jun13'!Y88)</f>
        <v>0</v>
      </c>
      <c r="Z73" s="59">
        <f>IF(Q73=" ",'Jun13'!Z88,Q73+'Jun13'!Z88)</f>
        <v>0</v>
      </c>
      <c r="AA73" s="59">
        <f>IF(R73=" ",'Jun13'!AA88,R73+'Jun13'!AA88)</f>
        <v>0</v>
      </c>
      <c r="AB73" s="60"/>
      <c r="AC73" s="59">
        <f>IF(T73=" ",'Jun13'!AC88,T73+'Jun13'!AC88)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IF(T$69="Y",'Jun13'!H89,0)</f>
        <v>0</v>
      </c>
      <c r="I74" s="108">
        <f>IF(T$69="Y",'Jun13'!I89,0)</f>
        <v>0</v>
      </c>
      <c r="J74" s="108">
        <f>IF(T$69="Y",'Jun13'!J89,0)</f>
        <v>0</v>
      </c>
      <c r="K74" s="108">
        <f>IF(T$69="Y",'Jun13'!K89,I74*J74)</f>
        <v>0</v>
      </c>
      <c r="L74" s="151">
        <f>IF(T$69="Y",'Jun13'!L89,0)</f>
        <v>0</v>
      </c>
      <c r="M74" s="118" t="str">
        <f>IF(E74=" "," ",IF(T$69="Y",'Jun13'!M89,IF((H74+K74+L74)&gt;0,H74+K74+L74,"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IF(Employee!H$113=E$69,Employee!D$112+SUM(M74)+'Jun13'!V89,SUM(M74)+'Jun13'!V89)</f>
        <v>0</v>
      </c>
      <c r="W74" s="59">
        <f>IF(Employee!H$113=E$69,Employee!D$113+SUM(N74)+'Jun13'!W89,SUM(N74)+'Jun13'!W89)</f>
        <v>0</v>
      </c>
      <c r="X74" s="59">
        <f>IF(O74=" ",'Jun13'!X89,O74+'Jun13'!X89)</f>
        <v>0</v>
      </c>
      <c r="Y74" s="59">
        <f>IF(P74=" ",'Jun13'!Y89,P74+'Jun13'!Y89)</f>
        <v>0</v>
      </c>
      <c r="Z74" s="59">
        <f>IF(Q74=" ",'Jun13'!Z89,Q74+'Jun13'!Z89)</f>
        <v>0</v>
      </c>
      <c r="AA74" s="59">
        <f>IF(R74=" ",'Jun13'!AA89,R74+'Jun13'!AA89)</f>
        <v>0</v>
      </c>
      <c r="AB74" s="60"/>
      <c r="AC74" s="59">
        <f>IF(T74=" ",'Jun13'!AC89,T74+'Jun13'!AC89)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IF(T$69="Y",'Jun13'!H90,0)</f>
        <v>0</v>
      </c>
      <c r="I75" s="108">
        <f>IF(T$69="Y",'Jun13'!I90,0)</f>
        <v>0</v>
      </c>
      <c r="J75" s="108">
        <f>IF(T$69="Y",'Jun13'!J90,0)</f>
        <v>0</v>
      </c>
      <c r="K75" s="108">
        <f>IF(T$69="Y",'Jun13'!K90,I75*J75)</f>
        <v>0</v>
      </c>
      <c r="L75" s="151">
        <f>IF(T$69="Y",'Jun13'!L90,0)</f>
        <v>0</v>
      </c>
      <c r="M75" s="118" t="str">
        <f>IF(E75=" "," ",IF(T$69="Y",'Jun13'!M90,IF((H75+K75+L75)&gt;0,H75+K75+L75,"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IF(Employee!H$139=E$69,Employee!D$138+SUM(M75)+'Jun13'!V90,SUM(M75)+'Jun13'!V90)</f>
        <v>0</v>
      </c>
      <c r="W75" s="59">
        <f>IF(Employee!H$139=E$69,Employee!D$139+SUM(N75)+'Jun13'!W90,SUM(N75)+'Jun13'!W90)</f>
        <v>0</v>
      </c>
      <c r="X75" s="59">
        <f>IF(O75=" ",'Jun13'!X90,O75+'Jun13'!X90)</f>
        <v>0</v>
      </c>
      <c r="Y75" s="59">
        <f>IF(P75=" ",'Jun13'!Y90,P75+'Jun13'!Y90)</f>
        <v>0</v>
      </c>
      <c r="Z75" s="59">
        <f>IF(Q75=" ",'Jun13'!Z90,Q75+'Jun13'!Z90)</f>
        <v>0</v>
      </c>
      <c r="AA75" s="59">
        <f>IF(R75=" ",'Jun13'!AA90,R75+'Jun13'!AA90)</f>
        <v>0</v>
      </c>
      <c r="AB75" s="60"/>
      <c r="AC75" s="59">
        <f>IF(T75=" ",'Jun13'!AC90,T75+'Jun13'!AC90)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IF(T$69="Y",'Jun13'!H91,0)</f>
        <v>0</v>
      </c>
      <c r="I76" s="108">
        <f>IF(T$69="Y",'Jun13'!I91,0)</f>
        <v>0</v>
      </c>
      <c r="J76" s="108">
        <f>IF(T$69="Y",'Jun13'!J91,0)</f>
        <v>0</v>
      </c>
      <c r="K76" s="108">
        <f>IF(T$69="Y",'Jun13'!K91,I76*J76)</f>
        <v>0</v>
      </c>
      <c r="L76" s="151">
        <f>IF(T$69="Y",'Jun13'!L91,0)</f>
        <v>0</v>
      </c>
      <c r="M76" s="118" t="str">
        <f>IF(E76=" "," ",IF(T$69="Y",'Jun13'!M91,IF((H76+K76+L76)&gt;0,H76+K76+L76,"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IF(Employee!H$165=E$69,Employee!D$164+SUM(M76)+'Jun13'!V91,SUM(M76)+'Jun13'!V91)</f>
        <v>0</v>
      </c>
      <c r="W76" s="59">
        <f>IF(Employee!H$165=E$69,Employee!D$165+SUM(N76)+'Jun13'!W91,SUM(N76)+'Jun13'!W91)</f>
        <v>0</v>
      </c>
      <c r="X76" s="59">
        <f>IF(O76=" ",'Jun13'!X91,O76+'Jun13'!X91)</f>
        <v>0</v>
      </c>
      <c r="Y76" s="59">
        <f>IF(P76=" ",'Jun13'!Y91,P76+'Jun13'!Y91)</f>
        <v>0</v>
      </c>
      <c r="Z76" s="59">
        <f>IF(Q76=" ",'Jun13'!Z91,Q76+'Jun13'!Z91)</f>
        <v>0</v>
      </c>
      <c r="AA76" s="59">
        <f>IF(R76=" ",'Jun13'!AA91,R76+'Jun13'!AA91)</f>
        <v>0</v>
      </c>
      <c r="AB76" s="60"/>
      <c r="AC76" s="59">
        <f>IF(T76=" ",'Jun13'!AC91,T76+'Jun13'!AC91)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IF(T$69="Y",'Jun13'!H92,0)</f>
        <v>0</v>
      </c>
      <c r="I77" s="108">
        <f>IF(T$69="Y",'Jun13'!I92,0)</f>
        <v>0</v>
      </c>
      <c r="J77" s="108">
        <f>IF(T$69="Y",'Jun13'!J92,0)</f>
        <v>0</v>
      </c>
      <c r="K77" s="108">
        <f>IF(T$69="Y",'Jun13'!K92,I77*J77)</f>
        <v>0</v>
      </c>
      <c r="L77" s="151">
        <f>IF(T$69="Y",'Jun13'!L92,0)</f>
        <v>0</v>
      </c>
      <c r="M77" s="118" t="str">
        <f>IF(E77=" "," ",IF(T$69="Y",'Jun13'!M92,IF((H77+K77+L77)&gt;0,H77+K77+L77,"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IF(Employee!H$191=E$69,Employee!D$190+SUM(M77)+'Jun13'!V92,SUM(M77)+'Jun13'!V92)</f>
        <v>0</v>
      </c>
      <c r="W77" s="59">
        <f>IF(Employee!H$191=E$69,Employee!D$191+SUM(N77)+'Jun13'!W92,SUM(N77)+'Jun13'!W92)</f>
        <v>0</v>
      </c>
      <c r="X77" s="59">
        <f>IF(O77=" ",'Jun13'!X92,O77+'Jun13'!X92)</f>
        <v>0</v>
      </c>
      <c r="Y77" s="59">
        <f>IF(P77=" ",'Jun13'!Y92,P77+'Jun13'!Y92)</f>
        <v>0</v>
      </c>
      <c r="Z77" s="59">
        <f>IF(Q77=" ",'Jun13'!Z92,Q77+'Jun13'!Z92)</f>
        <v>0</v>
      </c>
      <c r="AA77" s="59">
        <f>IF(R77=" ",'Jun13'!AA92,R77+'Jun13'!AA92)</f>
        <v>0</v>
      </c>
      <c r="AB77" s="60"/>
      <c r="AC77" s="59">
        <f>IF(T77=" ",'Jun13'!AC92,T77+'Jun13'!AC92)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IF(T$69="Y",'Jun13'!H93,0)</f>
        <v>0</v>
      </c>
      <c r="I78" s="108">
        <f>IF(T$69="Y",'Jun13'!I93,0)</f>
        <v>0</v>
      </c>
      <c r="J78" s="108">
        <f>IF(T$69="Y",'Jun13'!J93,0)</f>
        <v>0</v>
      </c>
      <c r="K78" s="108">
        <f>IF(T$69="Y",'Jun13'!K93,I78*J78)</f>
        <v>0</v>
      </c>
      <c r="L78" s="151">
        <f>IF(T$69="Y",'Jun13'!L93,0)</f>
        <v>0</v>
      </c>
      <c r="M78" s="118" t="str">
        <f>IF(E78=" "," ",IF(T$69="Y",'Jun13'!M93,IF((H78+K78+L78)&gt;0,H78+K78+L78,"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IF(Employee!H$217=E$69,Employee!D$216+SUM(M78)+'Jun13'!V93,SUM(M78)+'Jun13'!V93)</f>
        <v>0</v>
      </c>
      <c r="W78" s="59">
        <f>IF(Employee!H$217=E$69,Employee!D$217+SUM(N78)+'Jun13'!W93,SUM(N78)+'Jun13'!W93)</f>
        <v>0</v>
      </c>
      <c r="X78" s="59">
        <f>IF(O78=" ",'Jun13'!X93,O78+'Jun13'!X93)</f>
        <v>0</v>
      </c>
      <c r="Y78" s="59">
        <f>IF(P78=" ",'Jun13'!Y93,P78+'Jun13'!Y93)</f>
        <v>0</v>
      </c>
      <c r="Z78" s="59">
        <f>IF(Q78=" ",'Jun13'!Z93,Q78+'Jun13'!Z93)</f>
        <v>0</v>
      </c>
      <c r="AA78" s="59">
        <f>IF(R78=" ",'Jun13'!AA93,R78+'Jun13'!AA93)</f>
        <v>0</v>
      </c>
      <c r="AB78" s="60"/>
      <c r="AC78" s="59">
        <f>IF(T78=" ",'Jun13'!AC93,T78+'Jun13'!AC93)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IF(T$69="Y",'Jun13'!H94,0)</f>
        <v>0</v>
      </c>
      <c r="I79" s="108">
        <f>IF(T$69="Y",'Jun13'!I94,0)</f>
        <v>0</v>
      </c>
      <c r="J79" s="108">
        <f>IF(T$69="Y",'Jun13'!J94,0)</f>
        <v>0</v>
      </c>
      <c r="K79" s="108">
        <f>IF(T$69="Y",'Jun13'!K94,I79*J79)</f>
        <v>0</v>
      </c>
      <c r="L79" s="151">
        <f>IF(T$69="Y",'Jun13'!L94,0)</f>
        <v>0</v>
      </c>
      <c r="M79" s="118" t="str">
        <f>IF(E79=" "," ",IF(T$69="Y",'Jun13'!M94,IF((H79+K79+L79)&gt;0,H79+K79+L79,"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IF(Employee!H$243=E$69,Employee!D$242+SUM(M79)+'Jun13'!V94,SUM(M79)+'Jun13'!V94)</f>
        <v>0</v>
      </c>
      <c r="W79" s="59">
        <f>IF(Employee!H$243=E$69,Employee!D$243+SUM(N79)+'Jun13'!W94,SUM(N79)+'Jun13'!W94)</f>
        <v>0</v>
      </c>
      <c r="X79" s="59">
        <f>IF(O79=" ",'Jun13'!X94,O79+'Jun13'!X94)</f>
        <v>0</v>
      </c>
      <c r="Y79" s="59">
        <f>IF(P79=" ",'Jun13'!Y94,P79+'Jun13'!Y94)</f>
        <v>0</v>
      </c>
      <c r="Z79" s="59">
        <f>IF(Q79=" ",'Jun13'!Z94,Q79+'Jun13'!Z94)</f>
        <v>0</v>
      </c>
      <c r="AA79" s="59">
        <f>IF(R79=" ",'Jun13'!AA94,R79+'Jun13'!AA94)</f>
        <v>0</v>
      </c>
      <c r="AB79" s="60"/>
      <c r="AC79" s="59">
        <f>IF(T79=" ",'Jun13'!AC94,T79+'Jun13'!AC94)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IF(T$69="Y",'Jun13'!H95,0)</f>
        <v>0</v>
      </c>
      <c r="I80" s="133">
        <f>IF(T$69="Y",'Jun13'!I95,0)</f>
        <v>0</v>
      </c>
      <c r="J80" s="133">
        <f>IF(T$69="Y",'Jun13'!J95,0)</f>
        <v>0</v>
      </c>
      <c r="K80" s="133">
        <f>IF(T$69="Y",'Jun13'!K95,I80*J80)</f>
        <v>0</v>
      </c>
      <c r="L80" s="152">
        <f>IF(T$69="Y",'Jun13'!L95,0)</f>
        <v>0</v>
      </c>
      <c r="M80" s="118" t="str">
        <f>IF(E80=" "," ",IF(T$69="Y",'Jun13'!M95,IF((H80+K80+L80)&gt;0,H80+K80+L80,"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IF(Employee!H$269=E$69,Employee!D$268+SUM(M80)+'Jun13'!V95,SUM(M80)+'Jun13'!V95)</f>
        <v>0</v>
      </c>
      <c r="W80" s="59">
        <f>IF(Employee!H$269=E$69,Employee!D$269+SUM(N80)+'Jun13'!W95,SUM(N80)+'Jun13'!W95)</f>
        <v>0</v>
      </c>
      <c r="X80" s="59">
        <f>IF(O80=" ",'Jun13'!X95,O80+'Jun13'!X95)</f>
        <v>0</v>
      </c>
      <c r="Y80" s="59">
        <f>IF(P80=" ",'Jun13'!Y95,P80+'Jun13'!Y95)</f>
        <v>0</v>
      </c>
      <c r="Z80" s="59">
        <f>IF(Q80=" ",'Jun13'!Z95,Q80+'Jun13'!Z95)</f>
        <v>0</v>
      </c>
      <c r="AA80" s="59">
        <f>IF(R80=" ",'Jun13'!AA95,R80+'Jun13'!AA95)</f>
        <v>0</v>
      </c>
      <c r="AB80" s="60"/>
      <c r="AC80" s="59">
        <f>IF(T80=" ",'Jun13'!AC95,T80+'Jun13'!AC95)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AD85+'Jun13'!AD105</f>
        <v>0</v>
      </c>
      <c r="AE90" s="190">
        <f>AE85+'Jun13'!AE105</f>
        <v>0</v>
      </c>
      <c r="AF90" s="190">
        <f>AF85+'Jun13'!AF105</f>
        <v>0</v>
      </c>
      <c r="AG90" s="190">
        <f>AG85+'Jun13'!AG105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AE87+'Jun13'!AE107</f>
        <v>0</v>
      </c>
      <c r="AF92" s="190">
        <f>AF87+'Jun13'!AF107</f>
        <v>0</v>
      </c>
      <c r="AG92" s="190">
        <f>AG87+'Jun13'!AG107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O23:Q23"/>
    <mergeCell ref="R23:T23"/>
    <mergeCell ref="B7:T7"/>
    <mergeCell ref="B8:E8"/>
    <mergeCell ref="B9:D9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68:E68"/>
    <mergeCell ref="B69:D69"/>
    <mergeCell ref="H69:J69"/>
    <mergeCell ref="O69:R69"/>
    <mergeCell ref="O68:Q68"/>
    <mergeCell ref="R68:T68"/>
    <mergeCell ref="X3:X6"/>
    <mergeCell ref="C3:C6"/>
    <mergeCell ref="D3:D6"/>
    <mergeCell ref="AG3:AG6"/>
    <mergeCell ref="AD3:AD6"/>
    <mergeCell ref="AE3:AE6"/>
    <mergeCell ref="AF3:AF6"/>
    <mergeCell ref="E3:E6"/>
    <mergeCell ref="L3:L6"/>
    <mergeCell ref="Y3:Y6"/>
    <mergeCell ref="Z3:Z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48" t="s">
        <v>74</v>
      </c>
      <c r="C1" s="449"/>
      <c r="D1" s="449"/>
      <c r="E1" s="449"/>
      <c r="F1" s="450"/>
      <c r="G1" s="387">
        <f>SUM(AD84:AG84)+SUM(AE86:AG86)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18</v>
      </c>
      <c r="F9" s="61"/>
      <c r="G9" s="61"/>
      <c r="H9" s="426" t="s">
        <v>28</v>
      </c>
      <c r="I9" s="423"/>
      <c r="J9" s="424"/>
      <c r="K9" s="238">
        <f>Admin!B121</f>
        <v>41489</v>
      </c>
      <c r="L9" s="239" t="s">
        <v>84</v>
      </c>
      <c r="M9" s="240">
        <f>Admin!B127</f>
        <v>41495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IF(T$9="Y",'Jul13'!H56,0)</f>
        <v>0</v>
      </c>
      <c r="I11" s="105">
        <f>IF(T$9="Y",'Jul13'!I56,0)</f>
        <v>0</v>
      </c>
      <c r="J11" s="105">
        <f>IF(T$9="Y",'Jul13'!J56,0)</f>
        <v>0</v>
      </c>
      <c r="K11" s="105">
        <f>IF(T$9="Y",'Jul13'!K56,I11*J11)</f>
        <v>0</v>
      </c>
      <c r="L11" s="150">
        <f>IF(T$9="Y",'Jul13'!L56,0)</f>
        <v>0</v>
      </c>
      <c r="M11" s="129" t="str">
        <f>IF(E11=" "," ",IF(T$9="Y",'Jul13'!M56,IF((H11+K11+L11)&gt;0,H11+K11+L11,"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IF(Employee!H$34=E$9,Employee!D$34+SUM(M11)+'Jul13'!V56,SUM(M11)+'Jul13'!V56)</f>
        <v>0</v>
      </c>
      <c r="W11" s="59">
        <f>IF(Employee!H$34=E$9,Employee!D$35+SUM(N11)+'Jul13'!W56,SUM(N11)+'Jul13'!W56)</f>
        <v>0</v>
      </c>
      <c r="X11" s="59">
        <f>IF(O11=" ",'Jul13'!X56,O11+'Jul13'!X56)</f>
        <v>0</v>
      </c>
      <c r="Y11" s="59">
        <f>IF(P11=" ",'Jul13'!Y56,P11+'Jul13'!Y56)</f>
        <v>0</v>
      </c>
      <c r="Z11" s="59">
        <f>IF(Q11=" ",'Jul13'!Z56,Q11+'Jul13'!Z56)</f>
        <v>0</v>
      </c>
      <c r="AA11" s="59">
        <f>IF(R11=" ",'Jul13'!AA56,R11+'Jul13'!AA56)</f>
        <v>0</v>
      </c>
      <c r="AB11" s="60"/>
      <c r="AC11" s="59">
        <f>IF(T11=" ",'Jul13'!AC56,T11+'Jul13'!AC56)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IF(T$9="Y",'Jul13'!H57,0)</f>
        <v>0</v>
      </c>
      <c r="I12" s="108">
        <f>IF(T$9="Y",'Jul13'!I57,0)</f>
        <v>0</v>
      </c>
      <c r="J12" s="108">
        <f>IF(T$9="Y",'Jul13'!J57,0)</f>
        <v>0</v>
      </c>
      <c r="K12" s="108">
        <f>IF(T$9="Y",'Jul13'!K57,I12*J12)</f>
        <v>0</v>
      </c>
      <c r="L12" s="151">
        <f>IF(T$9="Y",'Jul13'!L57,0)</f>
        <v>0</v>
      </c>
      <c r="M12" s="130" t="str">
        <f>IF(E12=" "," ",IF(T$9="Y",'Jul13'!M57,IF((H12+K12+L12)&gt;0,H12+K12+L12,"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IF(Employee!H$60=E$9,Employee!D$60+SUM(M12)+'Jul13'!V57,SUM(M12)+'Jul13'!V57)</f>
        <v>0</v>
      </c>
      <c r="W12" s="59">
        <f>IF(Employee!H$60=E$9,Employee!D$61+SUM(N12)+'Jul13'!W57,SUM(N12)+'Jul13'!W57)</f>
        <v>0</v>
      </c>
      <c r="X12" s="59">
        <f>IF(O12=" ",'Jul13'!X57,O12+'Jul13'!X57)</f>
        <v>0</v>
      </c>
      <c r="Y12" s="59">
        <f>IF(P12=" ",'Jul13'!Y57,P12+'Jul13'!Y57)</f>
        <v>0</v>
      </c>
      <c r="Z12" s="59">
        <f>IF(Q12=" ",'Jul13'!Z57,Q12+'Jul13'!Z57)</f>
        <v>0</v>
      </c>
      <c r="AA12" s="59">
        <f>IF(R12=" ",'Jul13'!AA57,R12+'Jul13'!AA57)</f>
        <v>0</v>
      </c>
      <c r="AB12" s="60"/>
      <c r="AC12" s="59">
        <f>IF(T12=" ",'Jul13'!AC57,T12+'Jul13'!AC57)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IF(T$9="Y",'Jul13'!H58,0)</f>
        <v>0</v>
      </c>
      <c r="I13" s="108">
        <f>IF(T$9="Y",'Jul13'!I58,0)</f>
        <v>0</v>
      </c>
      <c r="J13" s="108">
        <f>IF(T$9="Y",'Jul13'!J58,0)</f>
        <v>0</v>
      </c>
      <c r="K13" s="108">
        <f>IF(T$9="Y",'Jul13'!K58,I13*J13)</f>
        <v>0</v>
      </c>
      <c r="L13" s="151">
        <f>IF(T$9="Y",'Jul13'!L58,0)</f>
        <v>0</v>
      </c>
      <c r="M13" s="130" t="str">
        <f>IF(E13=" "," ",IF(T$9="Y",'Jul13'!M58,IF((H13+K13+L13)&gt;0,H13+K13+L13,"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IF(Employee!H$86=E$9,Employee!D$86+SUM(M13)+'Jul13'!V58,SUM(M13)+'Jul13'!V58)</f>
        <v>0</v>
      </c>
      <c r="W13" s="59">
        <f>IF(Employee!H$86=E$9,Employee!D$87+SUM(N13)+'Jul13'!W58,SUM(N13)+'Jul13'!W58)</f>
        <v>0</v>
      </c>
      <c r="X13" s="59">
        <f>IF(O13=" ",'Jul13'!X58,O13+'Jul13'!X58)</f>
        <v>0</v>
      </c>
      <c r="Y13" s="59">
        <f>IF(P13=" ",'Jul13'!Y58,P13+'Jul13'!Y58)</f>
        <v>0</v>
      </c>
      <c r="Z13" s="59">
        <f>IF(Q13=" ",'Jul13'!Z58,Q13+'Jul13'!Z58)</f>
        <v>0</v>
      </c>
      <c r="AA13" s="59">
        <f>IF(R13=" ",'Jul13'!AA58,R13+'Jul13'!AA58)</f>
        <v>0</v>
      </c>
      <c r="AB13" s="60"/>
      <c r="AC13" s="59">
        <f>IF(T13=" ",'Jul13'!AC58,T13+'Jul13'!AC58)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IF(T$9="Y",'Jul13'!H59,0)</f>
        <v>0</v>
      </c>
      <c r="I14" s="108">
        <f>IF(T$9="Y",'Jul13'!I59,0)</f>
        <v>0</v>
      </c>
      <c r="J14" s="108">
        <f>IF(T$9="Y",'Jul13'!J59,0)</f>
        <v>0</v>
      </c>
      <c r="K14" s="108">
        <f>IF(T$9="Y",'Jul13'!K59,I14*J14)</f>
        <v>0</v>
      </c>
      <c r="L14" s="151">
        <f>IF(T$9="Y",'Jul13'!L59,0)</f>
        <v>0</v>
      </c>
      <c r="M14" s="130" t="str">
        <f>IF(E14=" "," ",IF(T$9="Y",'Jul13'!M59,IF((H14+K14+L14)&gt;0,H14+K14+L14,"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IF(Employee!H$112=E$9,Employee!D$112+SUM(M14)+'Jul13'!V59,SUM(M14)+'Jul13'!V59)</f>
        <v>0</v>
      </c>
      <c r="W14" s="59">
        <f>IF(Employee!H$112=E$9,Employee!D$113+SUM(N14)+'Jul13'!W59,SUM(N14)+'Jul13'!W59)</f>
        <v>0</v>
      </c>
      <c r="X14" s="59">
        <f>IF(O14=" ",'Jul13'!X59,O14+'Jul13'!X59)</f>
        <v>0</v>
      </c>
      <c r="Y14" s="59">
        <f>IF(P14=" ",'Jul13'!Y59,P14+'Jul13'!Y59)</f>
        <v>0</v>
      </c>
      <c r="Z14" s="59">
        <f>IF(Q14=" ",'Jul13'!Z59,Q14+'Jul13'!Z59)</f>
        <v>0</v>
      </c>
      <c r="AA14" s="59">
        <f>IF(R14=" ",'Jul13'!AA59,R14+'Jul13'!AA59)</f>
        <v>0</v>
      </c>
      <c r="AB14" s="60"/>
      <c r="AC14" s="59">
        <f>IF(T14=" ",'Jul13'!AC59,T14+'Jul13'!AC59)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IF(T$9="Y",'Jul13'!H60,0)</f>
        <v>0</v>
      </c>
      <c r="I15" s="108">
        <f>IF(T$9="Y",'Jul13'!I60,0)</f>
        <v>0</v>
      </c>
      <c r="J15" s="108">
        <f>IF(T$9="Y",'Jul13'!J60,0)</f>
        <v>0</v>
      </c>
      <c r="K15" s="108">
        <f>IF(T$9="Y",'Jul13'!K60,I15*J15)</f>
        <v>0</v>
      </c>
      <c r="L15" s="151">
        <f>IF(T$9="Y",'Jul13'!L60,0)</f>
        <v>0</v>
      </c>
      <c r="M15" s="130" t="str">
        <f>IF(E15=" "," ",IF(T$9="Y",'Jul13'!M60,IF((H15+K15+L15)&gt;0,H15+K15+L15,"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IF(Employee!H$138=E$9,Employee!D$138+SUM(M15)+'Jul13'!V60,SUM(M15)+'Jul13'!V60)</f>
        <v>0</v>
      </c>
      <c r="W15" s="59">
        <f>IF(Employee!H$138=E$9,Employee!D$139+SUM(N15)+'Jul13'!W60,SUM(N15)+'Jul13'!W60)</f>
        <v>0</v>
      </c>
      <c r="X15" s="59">
        <f>IF(O15=" ",'Jul13'!X60,O15+'Jul13'!X60)</f>
        <v>0</v>
      </c>
      <c r="Y15" s="59">
        <f>IF(P15=" ",'Jul13'!Y60,P15+'Jul13'!Y60)</f>
        <v>0</v>
      </c>
      <c r="Z15" s="59">
        <f>IF(Q15=" ",'Jul13'!Z60,Q15+'Jul13'!Z60)</f>
        <v>0</v>
      </c>
      <c r="AA15" s="59">
        <f>IF(R15=" ",'Jul13'!AA60,R15+'Jul13'!AA60)</f>
        <v>0</v>
      </c>
      <c r="AB15" s="60"/>
      <c r="AC15" s="59">
        <f>IF(T15=" ",'Jul13'!AC60,T15+'Jul13'!AC60)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IF(T$9="Y",'Jul13'!H61,0)</f>
        <v>0</v>
      </c>
      <c r="I16" s="108">
        <f>IF(T$9="Y",'Jul13'!I61,0)</f>
        <v>0</v>
      </c>
      <c r="J16" s="108">
        <f>IF(T$9="Y",'Jul13'!J61,0)</f>
        <v>0</v>
      </c>
      <c r="K16" s="108">
        <f>IF(T$9="Y",'Jul13'!K61,I16*J16)</f>
        <v>0</v>
      </c>
      <c r="L16" s="151">
        <f>IF(T$9="Y",'Jul13'!L61,0)</f>
        <v>0</v>
      </c>
      <c r="M16" s="130" t="str">
        <f>IF(E16=" "," ",IF(T$9="Y",'Jul13'!M61,IF((H16+K16+L16)&gt;0,H16+K16+L16,"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IF(Employee!H$164=E$9,Employee!D$164+SUM(M16)+'Jul13'!V61,SUM(M16)+'Jul13'!V61)</f>
        <v>0</v>
      </c>
      <c r="W16" s="59">
        <f>IF(Employee!H$164=E$9,Employee!D$165+SUM(N16)+'Jul13'!W61,SUM(N16)+'Jul13'!W61)</f>
        <v>0</v>
      </c>
      <c r="X16" s="59">
        <f>IF(O16=" ",'Jul13'!X61,O16+'Jul13'!X61)</f>
        <v>0</v>
      </c>
      <c r="Y16" s="59">
        <f>IF(P16=" ",'Jul13'!Y61,P16+'Jul13'!Y61)</f>
        <v>0</v>
      </c>
      <c r="Z16" s="59">
        <f>IF(Q16=" ",'Jul13'!Z61,Q16+'Jul13'!Z61)</f>
        <v>0</v>
      </c>
      <c r="AA16" s="59">
        <f>IF(R16=" ",'Jul13'!AA61,R16+'Jul13'!AA61)</f>
        <v>0</v>
      </c>
      <c r="AB16" s="60"/>
      <c r="AC16" s="59">
        <f>IF(T16=" ",'Jul13'!AC61,T16+'Jul13'!AC61)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IF(T$9="Y",'Jul13'!H62,0)</f>
        <v>0</v>
      </c>
      <c r="I17" s="108">
        <f>IF(T$9="Y",'Jul13'!I62,0)</f>
        <v>0</v>
      </c>
      <c r="J17" s="108">
        <f>IF(T$9="Y",'Jul13'!J62,0)</f>
        <v>0</v>
      </c>
      <c r="K17" s="108">
        <f>IF(T$9="Y",'Jul13'!K62,I17*J17)</f>
        <v>0</v>
      </c>
      <c r="L17" s="151">
        <f>IF(T$9="Y",'Jul13'!L62,0)</f>
        <v>0</v>
      </c>
      <c r="M17" s="130" t="str">
        <f>IF(E17=" "," ",IF(T$9="Y",'Jul13'!M62,IF((H17+K17+L17)&gt;0,H17+K17+L17,"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IF(Employee!H$190=E$9,Employee!D$190+SUM(M17)+'Jul13'!V62,SUM(M17)+'Jul13'!V62)</f>
        <v>0</v>
      </c>
      <c r="W17" s="59">
        <f>IF(Employee!H$190=E$9,Employee!D$191+SUM(N17)+'Jul13'!W62,SUM(N17)+'Jul13'!W62)</f>
        <v>0</v>
      </c>
      <c r="X17" s="59">
        <f>IF(O17=" ",'Jul13'!X62,O17+'Jul13'!X62)</f>
        <v>0</v>
      </c>
      <c r="Y17" s="59">
        <f>IF(P17=" ",'Jul13'!Y62,P17+'Jul13'!Y62)</f>
        <v>0</v>
      </c>
      <c r="Z17" s="59">
        <f>IF(Q17=" ",'Jul13'!Z62,Q17+'Jul13'!Z62)</f>
        <v>0</v>
      </c>
      <c r="AA17" s="59">
        <f>IF(R17=" ",'Jul13'!AA62,R17+'Jul13'!AA62)</f>
        <v>0</v>
      </c>
      <c r="AB17" s="60"/>
      <c r="AC17" s="59">
        <f>IF(T17=" ",'Jul13'!AC62,T17+'Jul13'!AC62)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IF(T$9="Y",'Jul13'!H63,0)</f>
        <v>0</v>
      </c>
      <c r="I18" s="108">
        <f>IF(T$9="Y",'Jul13'!I63,0)</f>
        <v>0</v>
      </c>
      <c r="J18" s="108">
        <f>IF(T$9="Y",'Jul13'!J63,0)</f>
        <v>0</v>
      </c>
      <c r="K18" s="108">
        <f>IF(T$9="Y",'Jul13'!K63,I18*J18)</f>
        <v>0</v>
      </c>
      <c r="L18" s="151">
        <f>IF(T$9="Y",'Jul13'!L63,0)</f>
        <v>0</v>
      </c>
      <c r="M18" s="130" t="str">
        <f>IF(E18=" "," ",IF(T$9="Y",'Jul13'!M63,IF((H18+K18+L18)&gt;0,H18+K18+L18,"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IF(Employee!H$216=E$9,Employee!D$216+SUM(M18)+'Jul13'!V63,SUM(M18)+'Jul13'!V63)</f>
        <v>0</v>
      </c>
      <c r="W18" s="59">
        <f>IF(Employee!H$216=E$9,Employee!D$217+SUM(N18)+'Jul13'!W63,SUM(N18)+'Jul13'!W63)</f>
        <v>0</v>
      </c>
      <c r="X18" s="59">
        <f>IF(O18=" ",'Jul13'!X63,O18+'Jul13'!X63)</f>
        <v>0</v>
      </c>
      <c r="Y18" s="59">
        <f>IF(P18=" ",'Jul13'!Y63,P18+'Jul13'!Y63)</f>
        <v>0</v>
      </c>
      <c r="Z18" s="59">
        <f>IF(Q18=" ",'Jul13'!Z63,Q18+'Jul13'!Z63)</f>
        <v>0</v>
      </c>
      <c r="AA18" s="59">
        <f>IF(R18=" ",'Jul13'!AA63,R18+'Jul13'!AA63)</f>
        <v>0</v>
      </c>
      <c r="AB18" s="60"/>
      <c r="AC18" s="59">
        <f>IF(T18=" ",'Jul13'!AC63,T18+'Jul13'!AC63)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IF(T$9="Y",'Jul13'!H64,0)</f>
        <v>0</v>
      </c>
      <c r="I19" s="108">
        <f>IF(T$9="Y",'Jul13'!I64,0)</f>
        <v>0</v>
      </c>
      <c r="J19" s="108">
        <f>IF(T$9="Y",'Jul13'!J64,0)</f>
        <v>0</v>
      </c>
      <c r="K19" s="108">
        <f>IF(T$9="Y",'Jul13'!K64,I19*J19)</f>
        <v>0</v>
      </c>
      <c r="L19" s="151">
        <f>IF(T$9="Y",'Jul13'!L64,0)</f>
        <v>0</v>
      </c>
      <c r="M19" s="130" t="str">
        <f>IF(E19=" "," ",IF(T$9="Y",'Jul13'!M64,IF((H19+K19+L19)&gt;0,H19+K19+L19,"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IF(Employee!H$242=E$9,Employee!D$242+SUM(M19)+'Jul13'!V64,SUM(M19)+'Jul13'!V64)</f>
        <v>0</v>
      </c>
      <c r="W19" s="59">
        <f>IF(Employee!H$242=E$9,Employee!D$243+SUM(N19)+'Jul13'!W64,SUM(N19)+'Jul13'!W64)</f>
        <v>0</v>
      </c>
      <c r="X19" s="59">
        <f>IF(O19=" ",'Jul13'!X64,O19+'Jul13'!X64)</f>
        <v>0</v>
      </c>
      <c r="Y19" s="59">
        <f>IF(P19=" ",'Jul13'!Y64,P19+'Jul13'!Y64)</f>
        <v>0</v>
      </c>
      <c r="Z19" s="59">
        <f>IF(Q19=" ",'Jul13'!Z64,Q19+'Jul13'!Z64)</f>
        <v>0</v>
      </c>
      <c r="AA19" s="59">
        <f>IF(R19=" ",'Jul13'!AA64,R19+'Jul13'!AA64)</f>
        <v>0</v>
      </c>
      <c r="AB19" s="60"/>
      <c r="AC19" s="59">
        <f>IF(T19=" ",'Jul13'!AC64,T19+'Jul13'!AC64)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IF(T$9="Y",'Jul13'!H65,0)</f>
        <v>0</v>
      </c>
      <c r="I20" s="133">
        <f>IF(T$9="Y",'Jul13'!I65,0)</f>
        <v>0</v>
      </c>
      <c r="J20" s="133">
        <f>IF(T$9="Y",'Jul13'!J65,0)</f>
        <v>0</v>
      </c>
      <c r="K20" s="133">
        <f>IF(T$9="Y",'Jul13'!K65,I20*J20)</f>
        <v>0</v>
      </c>
      <c r="L20" s="152">
        <f>IF(T$9="Y",'Jul13'!L65,0)</f>
        <v>0</v>
      </c>
      <c r="M20" s="131" t="str">
        <f>IF(E20=" "," ",IF(T$9="Y",'Jul13'!M65,IF((H20+K20+L20)&gt;0,H20+K20+L20,"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IF(Employee!H$268=E$9,Employee!D$268+SUM(M20)+'Jul13'!V65,SUM(M20)+'Jul13'!V65)</f>
        <v>0</v>
      </c>
      <c r="W20" s="59">
        <f>IF(Employee!H$268=E$9,Employee!D$269+SUM(N20)+'Jul13'!W65,SUM(N20)+'Jul13'!W65)</f>
        <v>0</v>
      </c>
      <c r="X20" s="59">
        <f>IF(O20=" ",'Jul13'!X65,O20+'Jul13'!X65)</f>
        <v>0</v>
      </c>
      <c r="Y20" s="59">
        <f>IF(P20=" ",'Jul13'!Y65,P20+'Jul13'!Y65)</f>
        <v>0</v>
      </c>
      <c r="Z20" s="59">
        <f>IF(Q20=" ",'Jul13'!Z65,Q20+'Jul13'!Z65)</f>
        <v>0</v>
      </c>
      <c r="AA20" s="59">
        <f>IF(R20=" ",'Jul13'!AA65,R20+'Jul13'!AA65)</f>
        <v>0</v>
      </c>
      <c r="AB20" s="60"/>
      <c r="AC20" s="59">
        <f>IF(T20=" ",'Jul13'!AC65,T20+'Jul13'!AC65)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19</v>
      </c>
      <c r="F24" s="61"/>
      <c r="G24" s="61"/>
      <c r="H24" s="426" t="s">
        <v>28</v>
      </c>
      <c r="I24" s="423"/>
      <c r="J24" s="424"/>
      <c r="K24" s="238">
        <f>Admin!B128</f>
        <v>41496</v>
      </c>
      <c r="L24" s="239" t="s">
        <v>84</v>
      </c>
      <c r="M24" s="240">
        <f>Admin!B134</f>
        <v>41502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20</v>
      </c>
      <c r="F39" s="61"/>
      <c r="G39" s="61"/>
      <c r="H39" s="426" t="s">
        <v>28</v>
      </c>
      <c r="I39" s="423"/>
      <c r="J39" s="424"/>
      <c r="K39" s="238">
        <f>Admin!B135</f>
        <v>41503</v>
      </c>
      <c r="L39" s="239" t="s">
        <v>84</v>
      </c>
      <c r="M39" s="240">
        <f>Admin!B141</f>
        <v>41509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21</v>
      </c>
      <c r="F54" s="61"/>
      <c r="G54" s="61"/>
      <c r="H54" s="426" t="s">
        <v>28</v>
      </c>
      <c r="I54" s="460"/>
      <c r="J54" s="461"/>
      <c r="K54" s="238">
        <f>Admin!B142</f>
        <v>41510</v>
      </c>
      <c r="L54" s="239" t="s">
        <v>84</v>
      </c>
      <c r="M54" s="240">
        <f>Admin!B148</f>
        <v>41516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5</v>
      </c>
      <c r="F69" s="61"/>
      <c r="G69" s="61"/>
      <c r="H69" s="426" t="s">
        <v>28</v>
      </c>
      <c r="I69" s="423"/>
      <c r="J69" s="424"/>
      <c r="K69" s="238">
        <f>Admin!B124</f>
        <v>41492</v>
      </c>
      <c r="L69" s="239" t="s">
        <v>84</v>
      </c>
      <c r="M69" s="240">
        <f>Admin!B154</f>
        <v>41522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IF(T$69="Y",'Jul13'!H71,0)</f>
        <v>0</v>
      </c>
      <c r="I71" s="105">
        <f>IF(T$69="Y",'Jul13'!I71,0)</f>
        <v>0</v>
      </c>
      <c r="J71" s="105">
        <f>IF(T$69="Y",'Jul13'!J71,0)</f>
        <v>0</v>
      </c>
      <c r="K71" s="105">
        <f>IF(T$69="Y",'Jul13'!K71,I71*J71)</f>
        <v>0</v>
      </c>
      <c r="L71" s="105">
        <f>IF(T$69="Y",'Jul13'!L71,0)</f>
        <v>0</v>
      </c>
      <c r="M71" s="117" t="str">
        <f>IF(E71=" "," ",IF(T$69="Y",'Jul13'!M71,IF((H71+K71+L71)&gt;0,H71+K71+L71,"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IF(Employee!H$35=E$69,Employee!D$34+SUM(M71)+'Jul13'!V71,SUM(M71)+'Jul13'!V71)</f>
        <v>0</v>
      </c>
      <c r="W71" s="59">
        <f>IF(Employee!H$35=E$69,Employee!D$35+SUM(N71)+'Jul13'!W71,SUM(N71)+'Jul13'!W71)</f>
        <v>0</v>
      </c>
      <c r="X71" s="59">
        <f>IF(O71=" ",'Jul13'!X71,O71+'Jul13'!X71)</f>
        <v>0</v>
      </c>
      <c r="Y71" s="59">
        <f>IF(P71=" ",'Jul13'!Y71,P71+'Jul13'!Y71)</f>
        <v>0</v>
      </c>
      <c r="Z71" s="59">
        <f>IF(Q71=" ",'Jul13'!Z71,Q71+'Jul13'!Z71)</f>
        <v>0</v>
      </c>
      <c r="AA71" s="59">
        <f>IF(R71=" ",'Jul13'!AA71,R71+'Jul13'!AA71)</f>
        <v>0</v>
      </c>
      <c r="AB71" s="60"/>
      <c r="AC71" s="59">
        <f>IF(T71=" ",'Jul13'!AC71,T71+'Jul13'!AC71)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IF(T$69="Y",'Jul13'!H72,0)</f>
        <v>0</v>
      </c>
      <c r="I72" s="108">
        <f>IF(T$69="Y",'Jul13'!I72,0)</f>
        <v>0</v>
      </c>
      <c r="J72" s="108">
        <f>IF(T$69="Y",'Jul13'!J72,0)</f>
        <v>0</v>
      </c>
      <c r="K72" s="108">
        <f>IF(T$69="Y",'Jul13'!K72,I72*J72)</f>
        <v>0</v>
      </c>
      <c r="L72" s="108">
        <f>IF(T$69="Y",'Jul13'!L72,0)</f>
        <v>0</v>
      </c>
      <c r="M72" s="118" t="str">
        <f>IF(E72=" "," ",IF(T$69="Y",'Jul13'!M72,IF((H72+K72+L72)&gt;0,H72+K72+L72,"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IF(Employee!H$61=E$69,Employee!D$60+SUM(M72)+'Jul13'!V72,SUM(M72)+'Jul13'!V72)</f>
        <v>0</v>
      </c>
      <c r="W72" s="59">
        <f>IF(Employee!H$61=E$69,Employee!D$61+SUM(N72)+'Jul13'!W72,SUM(N72)+'Jul13'!W72)</f>
        <v>0</v>
      </c>
      <c r="X72" s="59">
        <f>IF(O72=" ",'Jul13'!X72,O72+'Jul13'!X72)</f>
        <v>0</v>
      </c>
      <c r="Y72" s="59">
        <f>IF(P72=" ",'Jul13'!Y72,P72+'Jul13'!Y72)</f>
        <v>0</v>
      </c>
      <c r="Z72" s="59">
        <f>IF(Q72=" ",'Jul13'!Z72,Q72+'Jul13'!Z72)</f>
        <v>0</v>
      </c>
      <c r="AA72" s="59">
        <f>IF(R72=" ",'Jul13'!AA72,R72+'Jul13'!AA72)</f>
        <v>0</v>
      </c>
      <c r="AB72" s="60"/>
      <c r="AC72" s="59">
        <f>IF(T72=" ",'Jul13'!AC72,T72+'Jul13'!AC72)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IF(T$69="Y",'Jul13'!H73,0)</f>
        <v>0</v>
      </c>
      <c r="I73" s="108">
        <f>IF(T$69="Y",'Jul13'!I73,0)</f>
        <v>0</v>
      </c>
      <c r="J73" s="108">
        <f>IF(T$69="Y",'Jul13'!J73,0)</f>
        <v>0</v>
      </c>
      <c r="K73" s="108">
        <f>IF(T$69="Y",'Jul13'!K73,I73*J73)</f>
        <v>0</v>
      </c>
      <c r="L73" s="108">
        <f>IF(T$69="Y",'Jul13'!L73,0)</f>
        <v>0</v>
      </c>
      <c r="M73" s="118" t="str">
        <f>IF(E73=" "," ",IF(T$69="Y",'Jul13'!M73,IF((H73+K73+L73)&gt;0,H73+K73+L73,"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IF(Employee!H$87=E$69,Employee!D$86+SUM(M73)+'Jul13'!V73,SUM(M73)+'Jul13'!V73)</f>
        <v>0</v>
      </c>
      <c r="W73" s="59">
        <f>IF(Employee!H$87=E$69,Employee!D$87+SUM(N73)+'Jul13'!W73,SUM(N73)+'Jul13'!W73)</f>
        <v>0</v>
      </c>
      <c r="X73" s="59">
        <f>IF(O73=" ",'Jul13'!X73,O73+'Jul13'!X73)</f>
        <v>0</v>
      </c>
      <c r="Y73" s="59">
        <f>IF(P73=" ",'Jul13'!Y73,P73+'Jul13'!Y73)</f>
        <v>0</v>
      </c>
      <c r="Z73" s="59">
        <f>IF(Q73=" ",'Jul13'!Z73,Q73+'Jul13'!Z73)</f>
        <v>0</v>
      </c>
      <c r="AA73" s="59">
        <f>IF(R73=" ",'Jul13'!AA73,R73+'Jul13'!AA73)</f>
        <v>0</v>
      </c>
      <c r="AB73" s="60"/>
      <c r="AC73" s="59">
        <f>IF(T73=" ",'Jul13'!AC73,T73+'Jul13'!AC73)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IF(T$69="Y",'Jul13'!H74,0)</f>
        <v>0</v>
      </c>
      <c r="I74" s="108">
        <f>IF(T$69="Y",'Jul13'!I74,0)</f>
        <v>0</v>
      </c>
      <c r="J74" s="108">
        <f>IF(T$69="Y",'Jul13'!J74,0)</f>
        <v>0</v>
      </c>
      <c r="K74" s="108">
        <f>IF(T$69="Y",'Jul13'!K74,I74*J74)</f>
        <v>0</v>
      </c>
      <c r="L74" s="108">
        <f>IF(T$69="Y",'Jul13'!L74,0)</f>
        <v>0</v>
      </c>
      <c r="M74" s="118" t="str">
        <f>IF(E74=" "," ",IF(T$69="Y",'Jul13'!M74,IF((H74+K74+L74)&gt;0,H74+K74+L74,"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IF(Employee!H$113=E$69,Employee!D$112+SUM(M74)+'Jul13'!V74,SUM(M74)+'Jul13'!V74)</f>
        <v>0</v>
      </c>
      <c r="W74" s="59">
        <f>IF(Employee!H$113=E$69,Employee!D$113+SUM(N74)+'Jul13'!W74,SUM(N74)+'Jul13'!W74)</f>
        <v>0</v>
      </c>
      <c r="X74" s="59">
        <f>IF(O74=" ",'Jul13'!X74,O74+'Jul13'!X74)</f>
        <v>0</v>
      </c>
      <c r="Y74" s="59">
        <f>IF(P74=" ",'Jul13'!Y74,P74+'Jul13'!Y74)</f>
        <v>0</v>
      </c>
      <c r="Z74" s="59">
        <f>IF(Q74=" ",'Jul13'!Z74,Q74+'Jul13'!Z74)</f>
        <v>0</v>
      </c>
      <c r="AA74" s="59">
        <f>IF(R74=" ",'Jul13'!AA74,R74+'Jul13'!AA74)</f>
        <v>0</v>
      </c>
      <c r="AB74" s="60"/>
      <c r="AC74" s="59">
        <f>IF(T74=" ",'Jul13'!AC74,T74+'Jul13'!AC74)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IF(T$69="Y",'Jul13'!H75,0)</f>
        <v>0</v>
      </c>
      <c r="I75" s="108">
        <f>IF(T$69="Y",'Jul13'!I75,0)</f>
        <v>0</v>
      </c>
      <c r="J75" s="108">
        <f>IF(T$69="Y",'Jul13'!J75,0)</f>
        <v>0</v>
      </c>
      <c r="K75" s="108">
        <f>IF(T$69="Y",'Jul13'!K75,I75*J75)</f>
        <v>0</v>
      </c>
      <c r="L75" s="108">
        <f>IF(T$69="Y",'Jul13'!L75,0)</f>
        <v>0</v>
      </c>
      <c r="M75" s="118" t="str">
        <f>IF(E75=" "," ",IF(T$69="Y",'Jul13'!M75,IF((H75+K75+L75)&gt;0,H75+K75+L75,"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IF(Employee!H$139=E$69,Employee!D$138+SUM(M75)+'Jul13'!V75,SUM(M75)+'Jul13'!V75)</f>
        <v>0</v>
      </c>
      <c r="W75" s="59">
        <f>IF(Employee!H$139=E$69,Employee!D$139+SUM(N75)+'Jul13'!W75,SUM(N75)+'Jul13'!W75)</f>
        <v>0</v>
      </c>
      <c r="X75" s="59">
        <f>IF(O75=" ",'Jul13'!X75,O75+'Jul13'!X75)</f>
        <v>0</v>
      </c>
      <c r="Y75" s="59">
        <f>IF(P75=" ",'Jul13'!Y75,P75+'Jul13'!Y75)</f>
        <v>0</v>
      </c>
      <c r="Z75" s="59">
        <f>IF(Q75=" ",'Jul13'!Z75,Q75+'Jul13'!Z75)</f>
        <v>0</v>
      </c>
      <c r="AA75" s="59">
        <f>IF(R75=" ",'Jul13'!AA75,R75+'Jul13'!AA75)</f>
        <v>0</v>
      </c>
      <c r="AB75" s="60"/>
      <c r="AC75" s="59">
        <f>IF(T75=" ",'Jul13'!AC75,T75+'Jul13'!AC75)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IF(T$69="Y",'Jul13'!H76,0)</f>
        <v>0</v>
      </c>
      <c r="I76" s="108">
        <f>IF(T$69="Y",'Jul13'!I76,0)</f>
        <v>0</v>
      </c>
      <c r="J76" s="108">
        <f>IF(T$69="Y",'Jul13'!J76,0)</f>
        <v>0</v>
      </c>
      <c r="K76" s="108">
        <f>IF(T$69="Y",'Jul13'!K76,I76*J76)</f>
        <v>0</v>
      </c>
      <c r="L76" s="108">
        <f>IF(T$69="Y",'Jul13'!L76,0)</f>
        <v>0</v>
      </c>
      <c r="M76" s="118" t="str">
        <f>IF(E76=" "," ",IF(T$69="Y",'Jul13'!M76,IF((H76+K76+L76)&gt;0,H76+K76+L76,"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IF(Employee!H$165=E$69,Employee!D$164+SUM(M76)+'Jul13'!V76,SUM(M76)+'Jul13'!V76)</f>
        <v>0</v>
      </c>
      <c r="W76" s="59">
        <f>IF(Employee!H$165=E$69,Employee!D$165+SUM(N76)+'Jul13'!W76,SUM(N76)+'Jul13'!W76)</f>
        <v>0</v>
      </c>
      <c r="X76" s="59">
        <f>IF(O76=" ",'Jul13'!X76,O76+'Jul13'!X76)</f>
        <v>0</v>
      </c>
      <c r="Y76" s="59">
        <f>IF(P76=" ",'Jul13'!Y76,P76+'Jul13'!Y76)</f>
        <v>0</v>
      </c>
      <c r="Z76" s="59">
        <f>IF(Q76=" ",'Jul13'!Z76,Q76+'Jul13'!Z76)</f>
        <v>0</v>
      </c>
      <c r="AA76" s="59">
        <f>IF(R76=" ",'Jul13'!AA76,R76+'Jul13'!AA76)</f>
        <v>0</v>
      </c>
      <c r="AB76" s="60"/>
      <c r="AC76" s="59">
        <f>IF(T76=" ",'Jul13'!AC76,T76+'Jul13'!AC76)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IF(T$69="Y",'Jul13'!H77,0)</f>
        <v>0</v>
      </c>
      <c r="I77" s="108">
        <f>IF(T$69="Y",'Jul13'!I77,0)</f>
        <v>0</v>
      </c>
      <c r="J77" s="108">
        <f>IF(T$69="Y",'Jul13'!J77,0)</f>
        <v>0</v>
      </c>
      <c r="K77" s="108">
        <f>IF(T$69="Y",'Jul13'!K77,I77*J77)</f>
        <v>0</v>
      </c>
      <c r="L77" s="108">
        <f>IF(T$69="Y",'Jul13'!L77,0)</f>
        <v>0</v>
      </c>
      <c r="M77" s="118" t="str">
        <f>IF(E77=" "," ",IF(T$69="Y",'Jul13'!M77,IF((H77+K77+L77)&gt;0,H77+K77+L77,"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IF(Employee!H$191=E$69,Employee!D$190+SUM(M77)+'Jul13'!V77,SUM(M77)+'Jul13'!V77)</f>
        <v>0</v>
      </c>
      <c r="W77" s="59">
        <f>IF(Employee!H$191=E$69,Employee!D$191+SUM(N77)+'Jul13'!W77,SUM(N77)+'Jul13'!W77)</f>
        <v>0</v>
      </c>
      <c r="X77" s="59">
        <f>IF(O77=" ",'Jul13'!X77,O77+'Jul13'!X77)</f>
        <v>0</v>
      </c>
      <c r="Y77" s="59">
        <f>IF(P77=" ",'Jul13'!Y77,P77+'Jul13'!Y77)</f>
        <v>0</v>
      </c>
      <c r="Z77" s="59">
        <f>IF(Q77=" ",'Jul13'!Z77,Q77+'Jul13'!Z77)</f>
        <v>0</v>
      </c>
      <c r="AA77" s="59">
        <f>IF(R77=" ",'Jul13'!AA77,R77+'Jul13'!AA77)</f>
        <v>0</v>
      </c>
      <c r="AB77" s="60"/>
      <c r="AC77" s="59">
        <f>IF(T77=" ",'Jul13'!AC77,T77+'Jul13'!AC77)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IF(T$69="Y",'Jul13'!H78,0)</f>
        <v>0</v>
      </c>
      <c r="I78" s="108">
        <f>IF(T$69="Y",'Jul13'!I78,0)</f>
        <v>0</v>
      </c>
      <c r="J78" s="108">
        <f>IF(T$69="Y",'Jul13'!J78,0)</f>
        <v>0</v>
      </c>
      <c r="K78" s="108">
        <f>IF(T$69="Y",'Jul13'!K78,I78*J78)</f>
        <v>0</v>
      </c>
      <c r="L78" s="108">
        <f>IF(T$69="Y",'Jul13'!L78,0)</f>
        <v>0</v>
      </c>
      <c r="M78" s="118" t="str">
        <f>IF(E78=" "," ",IF(T$69="Y",'Jul13'!M78,IF((H78+K78+L78)&gt;0,H78+K78+L78,"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IF(Employee!H$217=E$69,Employee!D$216+SUM(M78)+'Jul13'!V78,SUM(M78)+'Jul13'!V78)</f>
        <v>0</v>
      </c>
      <c r="W78" s="59">
        <f>IF(Employee!H$217=E$69,Employee!D$217+SUM(N78)+'Jul13'!W78,SUM(N78)+'Jul13'!W78)</f>
        <v>0</v>
      </c>
      <c r="X78" s="59">
        <f>IF(O78=" ",'Jul13'!X78,O78+'Jul13'!X78)</f>
        <v>0</v>
      </c>
      <c r="Y78" s="59">
        <f>IF(P78=" ",'Jul13'!Y78,P78+'Jul13'!Y78)</f>
        <v>0</v>
      </c>
      <c r="Z78" s="59">
        <f>IF(Q78=" ",'Jul13'!Z78,Q78+'Jul13'!Z78)</f>
        <v>0</v>
      </c>
      <c r="AA78" s="59">
        <f>IF(R78=" ",'Jul13'!AA78,R78+'Jul13'!AA78)</f>
        <v>0</v>
      </c>
      <c r="AB78" s="60"/>
      <c r="AC78" s="59">
        <f>IF(T78=" ",'Jul13'!AC78,T78+'Jul13'!AC78)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IF(T$69="Y",'Jul13'!H79,0)</f>
        <v>0</v>
      </c>
      <c r="I79" s="108">
        <f>IF(T$69="Y",'Jul13'!I79,0)</f>
        <v>0</v>
      </c>
      <c r="J79" s="108">
        <f>IF(T$69="Y",'Jul13'!J79,0)</f>
        <v>0</v>
      </c>
      <c r="K79" s="108">
        <f>IF(T$69="Y",'Jul13'!K79,I79*J79)</f>
        <v>0</v>
      </c>
      <c r="L79" s="108">
        <f>IF(T$69="Y",'Jul13'!L79,0)</f>
        <v>0</v>
      </c>
      <c r="M79" s="118" t="str">
        <f>IF(E79=" "," ",IF(T$69="Y",'Jul13'!M79,IF((H79+K79+L79)&gt;0,H79+K79+L79,"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IF(Employee!H$243=E$69,Employee!D$242+SUM(M79)+'Jul13'!V79,SUM(M79)+'Jul13'!V79)</f>
        <v>0</v>
      </c>
      <c r="W79" s="59">
        <f>IF(Employee!H$243=E$69,Employee!D$243+SUM(N79)+'Jul13'!W79,SUM(N79)+'Jul13'!W79)</f>
        <v>0</v>
      </c>
      <c r="X79" s="59">
        <f>IF(O79=" ",'Jul13'!X79,O79+'Jul13'!X79)</f>
        <v>0</v>
      </c>
      <c r="Y79" s="59">
        <f>IF(P79=" ",'Jul13'!Y79,P79+'Jul13'!Y79)</f>
        <v>0</v>
      </c>
      <c r="Z79" s="59">
        <f>IF(Q79=" ",'Jul13'!Z79,Q79+'Jul13'!Z79)</f>
        <v>0</v>
      </c>
      <c r="AA79" s="59">
        <f>IF(R79=" ",'Jul13'!AA79,R79+'Jul13'!AA79)</f>
        <v>0</v>
      </c>
      <c r="AB79" s="60"/>
      <c r="AC79" s="59">
        <f>IF(T79=" ",'Jul13'!AC79,T79+'Jul13'!AC79)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IF(T$69="Y",'Jul13'!H80,0)</f>
        <v>0</v>
      </c>
      <c r="I80" s="133">
        <f>IF(T$69="Y",'Jul13'!I80,0)</f>
        <v>0</v>
      </c>
      <c r="J80" s="133">
        <f>IF(T$69="Y",'Jul13'!J80,0)</f>
        <v>0</v>
      </c>
      <c r="K80" s="133">
        <f>IF(T$69="Y",'Jul13'!K80,I80*J80)</f>
        <v>0</v>
      </c>
      <c r="L80" s="133">
        <f>IF(T$69="Y",'Jul13'!L80,0)</f>
        <v>0</v>
      </c>
      <c r="M80" s="118" t="str">
        <f>IF(E80=" "," ",IF(T$69="Y",'Jul13'!M80,IF((H80+K80+L80)&gt;0,H80+K80+L80,"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IF(Employee!H$269=E$69,Employee!D$268+SUM(M80)+'Jul13'!V80,SUM(M80)+'Jul13'!V80)</f>
        <v>0</v>
      </c>
      <c r="W80" s="59">
        <f>IF(Employee!H$269=E$69,Employee!D$269+SUM(N80)+'Jul13'!W80,SUM(N80)+'Jul13'!W80)</f>
        <v>0</v>
      </c>
      <c r="X80" s="59">
        <f>IF(O80=" ",'Jul13'!X80,O80+'Jul13'!X80)</f>
        <v>0</v>
      </c>
      <c r="Y80" s="59">
        <f>IF(P80=" ",'Jul13'!Y80,P80+'Jul13'!Y80)</f>
        <v>0</v>
      </c>
      <c r="Z80" s="59">
        <f>IF(Q80=" ",'Jul13'!Z80,Q80+'Jul13'!Z80)</f>
        <v>0</v>
      </c>
      <c r="AA80" s="59">
        <f>IF(R80=" ",'Jul13'!AA80,R80+'Jul13'!AA80)</f>
        <v>0</v>
      </c>
      <c r="AB80" s="60"/>
      <c r="AC80" s="59">
        <f>IF(T80=" ",'Jul13'!AC80,T80+'Jul13'!AC80)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AD85+'Jul13'!AD90</f>
        <v>0</v>
      </c>
      <c r="AE90" s="190">
        <f>AE85+'Jul13'!AE90</f>
        <v>0</v>
      </c>
      <c r="AF90" s="190">
        <f>AF85+'Jul13'!AF90</f>
        <v>0</v>
      </c>
      <c r="AG90" s="190">
        <f>AG85+'Jul13'!AG90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AE87+'Jul13'!AE92</f>
        <v>0</v>
      </c>
      <c r="AF92" s="190">
        <f>AF87+'Jul13'!AF92</f>
        <v>0</v>
      </c>
      <c r="AG92" s="190">
        <f>AG87+'Jul13'!AG92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I2:L2"/>
    <mergeCell ref="K3:K6"/>
    <mergeCell ref="L3:L6"/>
    <mergeCell ref="M3:M6"/>
    <mergeCell ref="P3:P6"/>
    <mergeCell ref="I3:I6"/>
    <mergeCell ref="M84:R84"/>
    <mergeCell ref="Q3:Q6"/>
    <mergeCell ref="N3:N6"/>
    <mergeCell ref="O9:R9"/>
    <mergeCell ref="B9:D9"/>
    <mergeCell ref="F3:F6"/>
    <mergeCell ref="H3:H6"/>
    <mergeCell ref="A2:A6"/>
    <mergeCell ref="B3:B6"/>
    <mergeCell ref="C3:C6"/>
    <mergeCell ref="D3:D6"/>
    <mergeCell ref="E3:E6"/>
    <mergeCell ref="B1:F2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SUM(AD100:AG100)+SUM(AE102:AG102)</f>
        <v>0</v>
      </c>
      <c r="H1" s="388"/>
      <c r="I1" s="441" t="s">
        <v>4</v>
      </c>
      <c r="J1" s="442"/>
      <c r="K1" s="442"/>
      <c r="L1" s="443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4.2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22</v>
      </c>
      <c r="F9" s="61"/>
      <c r="G9" s="61"/>
      <c r="H9" s="426" t="s">
        <v>28</v>
      </c>
      <c r="I9" s="423"/>
      <c r="J9" s="424"/>
      <c r="K9" s="238">
        <f>Admin!B149</f>
        <v>41517</v>
      </c>
      <c r="L9" s="239" t="s">
        <v>84</v>
      </c>
      <c r="M9" s="240">
        <f>Admin!B155</f>
        <v>41523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IF(T$9="Y",'Aug13'!H56,0)</f>
        <v>0</v>
      </c>
      <c r="I11" s="105">
        <f>IF(T$9="Y",'Aug13'!I56,0)</f>
        <v>0</v>
      </c>
      <c r="J11" s="105">
        <f>IF(T$9="Y",'Aug13'!J56,0)</f>
        <v>0</v>
      </c>
      <c r="K11" s="105">
        <f>IF(T$9="Y",'Aug13'!K56,I11*J11)</f>
        <v>0</v>
      </c>
      <c r="L11" s="150">
        <f>IF(T$9="Y",'Aug13'!L56,0)</f>
        <v>0</v>
      </c>
      <c r="M11" s="129" t="str">
        <f>IF(E11=" "," ",IF(T$9="Y",'Aug13'!M56,IF((H11+K11+L11)&gt;0,H11+K11+L11,"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IF(Employee!H$34=E$9,Employee!D$34+SUM(M11)+'Aug13'!V56,SUM(M11)+'Aug13'!V56)</f>
        <v>0</v>
      </c>
      <c r="W11" s="59">
        <f>IF(Employee!H$34=E$9,Employee!D$35+SUM(N11)+'Aug13'!W56,SUM(N11)+'Aug13'!W56)</f>
        <v>0</v>
      </c>
      <c r="X11" s="59">
        <f>IF(O11=" ",'Aug13'!X56,O11+'Aug13'!X56)</f>
        <v>0</v>
      </c>
      <c r="Y11" s="59">
        <f>IF(P11=" ",'Aug13'!Y56,P11+'Aug13'!Y56)</f>
        <v>0</v>
      </c>
      <c r="Z11" s="59">
        <f>IF(Q11=" ",'Aug13'!Z56,Q11+'Aug13'!Z56)</f>
        <v>0</v>
      </c>
      <c r="AA11" s="59">
        <f>IF(R11=" ",'Aug13'!AA56,R11+'Aug13'!AA56)</f>
        <v>0</v>
      </c>
      <c r="AB11" s="60"/>
      <c r="AC11" s="59">
        <f>IF(T11=" ",'Aug13'!AC56,T11+'Aug13'!AC56)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IF(T$9="Y",'Aug13'!H57,0)</f>
        <v>0</v>
      </c>
      <c r="I12" s="108">
        <f>IF(T$9="Y",'Aug13'!I57,0)</f>
        <v>0</v>
      </c>
      <c r="J12" s="108">
        <f>IF(T$9="Y",'Aug13'!J57,0)</f>
        <v>0</v>
      </c>
      <c r="K12" s="108">
        <f>IF(T$9="Y",'Aug13'!K57,I12*J12)</f>
        <v>0</v>
      </c>
      <c r="L12" s="151">
        <f>IF(T$9="Y",'Aug13'!L57,0)</f>
        <v>0</v>
      </c>
      <c r="M12" s="130" t="str">
        <f>IF(E12=" "," ",IF(T$9="Y",'Aug13'!M57,IF((H12+K12+L12)&gt;0,H12+K12+L12,"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IF(Employee!H$60=E$9,Employee!D$60+SUM(M12)+'Aug13'!V57,SUM(M12)+'Aug13'!V57)</f>
        <v>0</v>
      </c>
      <c r="W12" s="59">
        <f>IF(Employee!H$60=E$9,Employee!D$61+SUM(N12)+'Aug13'!W57,SUM(N12)+'Aug13'!W57)</f>
        <v>0</v>
      </c>
      <c r="X12" s="59">
        <f>IF(O12=" ",'Aug13'!X57,O12+'Aug13'!X57)</f>
        <v>0</v>
      </c>
      <c r="Y12" s="59">
        <f>IF(P12=" ",'Aug13'!Y57,P12+'Aug13'!Y57)</f>
        <v>0</v>
      </c>
      <c r="Z12" s="59">
        <f>IF(Q12=" ",'Aug13'!Z57,Q12+'Aug13'!Z57)</f>
        <v>0</v>
      </c>
      <c r="AA12" s="59">
        <f>IF(R12=" ",'Aug13'!AA57,R12+'Aug13'!AA57)</f>
        <v>0</v>
      </c>
      <c r="AB12" s="60"/>
      <c r="AC12" s="59">
        <f>IF(T12=" ",'Aug13'!AC57,T12+'Aug13'!AC57)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IF(T$9="Y",'Aug13'!H58,0)</f>
        <v>0</v>
      </c>
      <c r="I13" s="108">
        <f>IF(T$9="Y",'Aug13'!I58,0)</f>
        <v>0</v>
      </c>
      <c r="J13" s="108">
        <f>IF(T$9="Y",'Aug13'!J58,0)</f>
        <v>0</v>
      </c>
      <c r="K13" s="108">
        <f>IF(T$9="Y",'Aug13'!K58,I13*J13)</f>
        <v>0</v>
      </c>
      <c r="L13" s="151">
        <f>IF(T$9="Y",'Aug13'!L58,0)</f>
        <v>0</v>
      </c>
      <c r="M13" s="130" t="str">
        <f>IF(E13=" "," ",IF(T$9="Y",'Aug13'!M58,IF((H13+K13+L13)&gt;0,H13+K13+L13,"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IF(Employee!H$86=E$9,Employee!D$86+SUM(M13)+'Aug13'!V58,SUM(M13)+'Aug13'!V58)</f>
        <v>0</v>
      </c>
      <c r="W13" s="59">
        <f>IF(Employee!H$86=E$9,Employee!D$87+SUM(N13)+'Aug13'!W58,SUM(N13)+'Aug13'!W58)</f>
        <v>0</v>
      </c>
      <c r="X13" s="59">
        <f>IF(O13=" ",'Aug13'!X58,O13+'Aug13'!X58)</f>
        <v>0</v>
      </c>
      <c r="Y13" s="59">
        <f>IF(P13=" ",'Aug13'!Y58,P13+'Aug13'!Y58)</f>
        <v>0</v>
      </c>
      <c r="Z13" s="59">
        <f>IF(Q13=" ",'Aug13'!Z58,Q13+'Aug13'!Z58)</f>
        <v>0</v>
      </c>
      <c r="AA13" s="59">
        <f>IF(R13=" ",'Aug13'!AA58,R13+'Aug13'!AA58)</f>
        <v>0</v>
      </c>
      <c r="AB13" s="60"/>
      <c r="AC13" s="59">
        <f>IF(T13=" ",'Aug13'!AC58,T13+'Aug13'!AC58)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IF(T$9="Y",'Aug13'!H59,0)</f>
        <v>0</v>
      </c>
      <c r="I14" s="108">
        <f>IF(T$9="Y",'Aug13'!I59,0)</f>
        <v>0</v>
      </c>
      <c r="J14" s="108">
        <f>IF(T$9="Y",'Aug13'!J59,0)</f>
        <v>0</v>
      </c>
      <c r="K14" s="108">
        <f>IF(T$9="Y",'Aug13'!K59,I14*J14)</f>
        <v>0</v>
      </c>
      <c r="L14" s="151">
        <f>IF(T$9="Y",'Aug13'!L59,0)</f>
        <v>0</v>
      </c>
      <c r="M14" s="130" t="str">
        <f>IF(E14=" "," ",IF(T$9="Y",'Aug13'!M59,IF((H14+K14+L14)&gt;0,H14+K14+L14,"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IF(Employee!H$112=E$9,Employee!D$112+SUM(M14)+'Aug13'!V59,SUM(M14)+'Aug13'!V59)</f>
        <v>0</v>
      </c>
      <c r="W14" s="59">
        <f>IF(Employee!H$112=E$9,Employee!D$113+SUM(N14)+'Aug13'!W59,SUM(N14)+'Aug13'!W59)</f>
        <v>0</v>
      </c>
      <c r="X14" s="59">
        <f>IF(O14=" ",'Aug13'!X59,O14+'Aug13'!X59)</f>
        <v>0</v>
      </c>
      <c r="Y14" s="59">
        <f>IF(P14=" ",'Aug13'!Y59,P14+'Aug13'!Y59)</f>
        <v>0</v>
      </c>
      <c r="Z14" s="59">
        <f>IF(Q14=" ",'Aug13'!Z59,Q14+'Aug13'!Z59)</f>
        <v>0</v>
      </c>
      <c r="AA14" s="59">
        <f>IF(R14=" ",'Aug13'!AA59,R14+'Aug13'!AA59)</f>
        <v>0</v>
      </c>
      <c r="AB14" s="60"/>
      <c r="AC14" s="59">
        <f>IF(T14=" ",'Aug13'!AC59,T14+'Aug13'!AC59)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IF(T$9="Y",'Aug13'!H60,0)</f>
        <v>0</v>
      </c>
      <c r="I15" s="108">
        <f>IF(T$9="Y",'Aug13'!I60,0)</f>
        <v>0</v>
      </c>
      <c r="J15" s="108">
        <f>IF(T$9="Y",'Aug13'!J60,0)</f>
        <v>0</v>
      </c>
      <c r="K15" s="108">
        <f>IF(T$9="Y",'Aug13'!K60,I15*J15)</f>
        <v>0</v>
      </c>
      <c r="L15" s="151">
        <f>IF(T$9="Y",'Aug13'!L60,0)</f>
        <v>0</v>
      </c>
      <c r="M15" s="130" t="str">
        <f>IF(E15=" "," ",IF(T$9="Y",'Aug13'!M60,IF((H15+K15+L15)&gt;0,H15+K15+L15,"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IF(Employee!H$138=E$9,Employee!D$138+SUM(M15)+'Aug13'!V60,SUM(M15)+'Aug13'!V60)</f>
        <v>0</v>
      </c>
      <c r="W15" s="59">
        <f>IF(Employee!H$138=E$9,Employee!D$139+SUM(N15)+'Aug13'!W60,SUM(N15)+'Aug13'!W60)</f>
        <v>0</v>
      </c>
      <c r="X15" s="59">
        <f>IF(O15=" ",'Aug13'!X60,O15+'Aug13'!X60)</f>
        <v>0</v>
      </c>
      <c r="Y15" s="59">
        <f>IF(P15=" ",'Aug13'!Y60,P15+'Aug13'!Y60)</f>
        <v>0</v>
      </c>
      <c r="Z15" s="59">
        <f>IF(Q15=" ",'Aug13'!Z60,Q15+'Aug13'!Z60)</f>
        <v>0</v>
      </c>
      <c r="AA15" s="59">
        <f>IF(R15=" ",'Aug13'!AA60,R15+'Aug13'!AA60)</f>
        <v>0</v>
      </c>
      <c r="AB15" s="60"/>
      <c r="AC15" s="59">
        <f>IF(T15=" ",'Aug13'!AC60,T15+'Aug13'!AC60)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IF(T$9="Y",'Aug13'!H61,0)</f>
        <v>0</v>
      </c>
      <c r="I16" s="108">
        <f>IF(T$9="Y",'Aug13'!I61,0)</f>
        <v>0</v>
      </c>
      <c r="J16" s="108">
        <f>IF(T$9="Y",'Aug13'!J61,0)</f>
        <v>0</v>
      </c>
      <c r="K16" s="108">
        <f>IF(T$9="Y",'Aug13'!K61,I16*J16)</f>
        <v>0</v>
      </c>
      <c r="L16" s="151">
        <f>IF(T$9="Y",'Aug13'!L61,0)</f>
        <v>0</v>
      </c>
      <c r="M16" s="130" t="str">
        <f>IF(E16=" "," ",IF(T$9="Y",'Aug13'!M61,IF((H16+K16+L16)&gt;0,H16+K16+L16,"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IF(Employee!H$164=E$9,Employee!D$164+SUM(M16)+'Aug13'!V61,SUM(M16)+'Aug13'!V61)</f>
        <v>0</v>
      </c>
      <c r="W16" s="59">
        <f>IF(Employee!H$164=E$9,Employee!D$165+SUM(N16)+'Aug13'!W61,SUM(N16)+'Aug13'!W61)</f>
        <v>0</v>
      </c>
      <c r="X16" s="59">
        <f>IF(O16=" ",'Aug13'!X61,O16+'Aug13'!X61)</f>
        <v>0</v>
      </c>
      <c r="Y16" s="59">
        <f>IF(P16=" ",'Aug13'!Y61,P16+'Aug13'!Y61)</f>
        <v>0</v>
      </c>
      <c r="Z16" s="59">
        <f>IF(Q16=" ",'Aug13'!Z61,Q16+'Aug13'!Z61)</f>
        <v>0</v>
      </c>
      <c r="AA16" s="59">
        <f>IF(R16=" ",'Aug13'!AA61,R16+'Aug13'!AA61)</f>
        <v>0</v>
      </c>
      <c r="AB16" s="60"/>
      <c r="AC16" s="59">
        <f>IF(T16=" ",'Aug13'!AC61,T16+'Aug13'!AC61)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IF(T$9="Y",'Aug13'!H62,0)</f>
        <v>0</v>
      </c>
      <c r="I17" s="108">
        <f>IF(T$9="Y",'Aug13'!I62,0)</f>
        <v>0</v>
      </c>
      <c r="J17" s="108">
        <f>IF(T$9="Y",'Aug13'!J62,0)</f>
        <v>0</v>
      </c>
      <c r="K17" s="108">
        <f>IF(T$9="Y",'Aug13'!K62,I17*J17)</f>
        <v>0</v>
      </c>
      <c r="L17" s="151">
        <f>IF(T$9="Y",'Aug13'!L62,0)</f>
        <v>0</v>
      </c>
      <c r="M17" s="130" t="str">
        <f>IF(E17=" "," ",IF(T$9="Y",'Aug13'!M62,IF((H17+K17+L17)&gt;0,H17+K17+L17,"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IF(Employee!H$190=E$9,Employee!D$190+SUM(M17)+'Aug13'!V62,SUM(M17)+'Aug13'!V62)</f>
        <v>0</v>
      </c>
      <c r="W17" s="59">
        <f>IF(Employee!H$190=E$9,Employee!D$191+SUM(N17)+'Aug13'!W62,SUM(N17)+'Aug13'!W62)</f>
        <v>0</v>
      </c>
      <c r="X17" s="59">
        <f>IF(O17=" ",'Aug13'!X62,O17+'Aug13'!X62)</f>
        <v>0</v>
      </c>
      <c r="Y17" s="59">
        <f>IF(P17=" ",'Aug13'!Y62,P17+'Aug13'!Y62)</f>
        <v>0</v>
      </c>
      <c r="Z17" s="59">
        <f>IF(Q17=" ",'Aug13'!Z62,Q17+'Aug13'!Z62)</f>
        <v>0</v>
      </c>
      <c r="AA17" s="59">
        <f>IF(R17=" ",'Aug13'!AA62,R17+'Aug13'!AA62)</f>
        <v>0</v>
      </c>
      <c r="AB17" s="60"/>
      <c r="AC17" s="59">
        <f>IF(T17=" ",'Aug13'!AC62,T17+'Aug13'!AC62)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IF(T$9="Y",'Aug13'!H63,0)</f>
        <v>0</v>
      </c>
      <c r="I18" s="108">
        <f>IF(T$9="Y",'Aug13'!I63,0)</f>
        <v>0</v>
      </c>
      <c r="J18" s="108">
        <f>IF(T$9="Y",'Aug13'!J63,0)</f>
        <v>0</v>
      </c>
      <c r="K18" s="108">
        <f>IF(T$9="Y",'Aug13'!K63,I18*J18)</f>
        <v>0</v>
      </c>
      <c r="L18" s="151">
        <f>IF(T$9="Y",'Aug13'!L63,0)</f>
        <v>0</v>
      </c>
      <c r="M18" s="130" t="str">
        <f>IF(E18=" "," ",IF(T$9="Y",'Aug13'!M63,IF((H18+K18+L18)&gt;0,H18+K18+L18,"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IF(Employee!H$216=E$9,Employee!D$216+SUM(M18)+'Aug13'!V63,SUM(M18)+'Aug13'!V63)</f>
        <v>0</v>
      </c>
      <c r="W18" s="59">
        <f>IF(Employee!H$216=E$9,Employee!D$217+SUM(N18)+'Aug13'!W63,SUM(N18)+'Aug13'!W63)</f>
        <v>0</v>
      </c>
      <c r="X18" s="59">
        <f>IF(O18=" ",'Aug13'!X63,O18+'Aug13'!X63)</f>
        <v>0</v>
      </c>
      <c r="Y18" s="59">
        <f>IF(P18=" ",'Aug13'!Y63,P18+'Aug13'!Y63)</f>
        <v>0</v>
      </c>
      <c r="Z18" s="59">
        <f>IF(Q18=" ",'Aug13'!Z63,Q18+'Aug13'!Z63)</f>
        <v>0</v>
      </c>
      <c r="AA18" s="59">
        <f>IF(R18=" ",'Aug13'!AA63,R18+'Aug13'!AA63)</f>
        <v>0</v>
      </c>
      <c r="AB18" s="60"/>
      <c r="AC18" s="59">
        <f>IF(T18=" ",'Aug13'!AC63,T18+'Aug13'!AC63)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IF(T$9="Y",'Aug13'!H64,0)</f>
        <v>0</v>
      </c>
      <c r="I19" s="108">
        <f>IF(T$9="Y",'Aug13'!I64,0)</f>
        <v>0</v>
      </c>
      <c r="J19" s="108">
        <f>IF(T$9="Y",'Aug13'!J64,0)</f>
        <v>0</v>
      </c>
      <c r="K19" s="108">
        <f>IF(T$9="Y",'Aug13'!K64,I19*J19)</f>
        <v>0</v>
      </c>
      <c r="L19" s="151">
        <f>IF(T$9="Y",'Aug13'!L64,0)</f>
        <v>0</v>
      </c>
      <c r="M19" s="130" t="str">
        <f>IF(E19=" "," ",IF(T$9="Y",'Aug13'!M64,IF((H19+K19+L19)&gt;0,H19+K19+L19,"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IF(Employee!H$242=E$9,Employee!D$242+SUM(M19)+'Aug13'!V64,SUM(M19)+'Aug13'!V64)</f>
        <v>0</v>
      </c>
      <c r="W19" s="59">
        <f>IF(Employee!H$242=E$9,Employee!D$243+SUM(N19)+'Aug13'!W64,SUM(N19)+'Aug13'!W64)</f>
        <v>0</v>
      </c>
      <c r="X19" s="59">
        <f>IF(O19=" ",'Aug13'!X64,O19+'Aug13'!X64)</f>
        <v>0</v>
      </c>
      <c r="Y19" s="59">
        <f>IF(P19=" ",'Aug13'!Y64,P19+'Aug13'!Y64)</f>
        <v>0</v>
      </c>
      <c r="Z19" s="59">
        <f>IF(Q19=" ",'Aug13'!Z64,Q19+'Aug13'!Z64)</f>
        <v>0</v>
      </c>
      <c r="AA19" s="59">
        <f>IF(R19=" ",'Aug13'!AA64,R19+'Aug13'!AA64)</f>
        <v>0</v>
      </c>
      <c r="AB19" s="60"/>
      <c r="AC19" s="59">
        <f>IF(T19=" ",'Aug13'!AC64,T19+'Aug13'!AC64)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IF(T$9="Y",'Aug13'!H65,0)</f>
        <v>0</v>
      </c>
      <c r="I20" s="133">
        <f>IF(T$9="Y",'Aug13'!I65,0)</f>
        <v>0</v>
      </c>
      <c r="J20" s="133">
        <f>IF(T$9="Y",'Aug13'!J65,0)</f>
        <v>0</v>
      </c>
      <c r="K20" s="133">
        <f>IF(T$9="Y",'Aug13'!K65,I20*J20)</f>
        <v>0</v>
      </c>
      <c r="L20" s="152">
        <f>IF(T$9="Y",'Aug13'!L65,0)</f>
        <v>0</v>
      </c>
      <c r="M20" s="131" t="str">
        <f>IF(E20=" "," ",IF(T$9="Y",'Aug13'!M65,IF((H20+K20+L20)&gt;0,H20+K20+L20,"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IF(Employee!H$268=E$9,Employee!D$268+SUM(M20)+'Aug13'!V65,SUM(M20)+'Aug13'!V65)</f>
        <v>0</v>
      </c>
      <c r="W20" s="59">
        <f>IF(Employee!H$268=E$9,Employee!D$269+SUM(N20)+'Aug13'!W65,SUM(N20)+'Aug13'!W65)</f>
        <v>0</v>
      </c>
      <c r="X20" s="59">
        <f>IF(O20=" ",'Aug13'!X65,O20+'Aug13'!X65)</f>
        <v>0</v>
      </c>
      <c r="Y20" s="59">
        <f>IF(P20=" ",'Aug13'!Y65,P20+'Aug13'!Y65)</f>
        <v>0</v>
      </c>
      <c r="Z20" s="59">
        <f>IF(Q20=" ",'Aug13'!Z65,Q20+'Aug13'!Z65)</f>
        <v>0</v>
      </c>
      <c r="AA20" s="59">
        <f>IF(R20=" ",'Aug13'!AA65,R20+'Aug13'!AA65)</f>
        <v>0</v>
      </c>
      <c r="AB20" s="60"/>
      <c r="AC20" s="59">
        <f>IF(T20=" ",'Aug13'!AC65,T20+'Aug13'!AC65)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23</v>
      </c>
      <c r="F24" s="61"/>
      <c r="G24" s="61"/>
      <c r="H24" s="426" t="s">
        <v>28</v>
      </c>
      <c r="I24" s="423"/>
      <c r="J24" s="424"/>
      <c r="K24" s="238">
        <f>Admin!B156</f>
        <v>41524</v>
      </c>
      <c r="L24" s="239" t="s">
        <v>84</v>
      </c>
      <c r="M24" s="240">
        <f>Admin!B162</f>
        <v>41530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24</v>
      </c>
      <c r="F39" s="61"/>
      <c r="G39" s="61"/>
      <c r="H39" s="426" t="s">
        <v>28</v>
      </c>
      <c r="I39" s="423"/>
      <c r="J39" s="424"/>
      <c r="K39" s="238">
        <f>Admin!B163</f>
        <v>41531</v>
      </c>
      <c r="L39" s="239" t="s">
        <v>84</v>
      </c>
      <c r="M39" s="240">
        <f>Admin!B169</f>
        <v>41537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25</v>
      </c>
      <c r="F54" s="61"/>
      <c r="G54" s="61"/>
      <c r="H54" s="426" t="s">
        <v>28</v>
      </c>
      <c r="I54" s="460"/>
      <c r="J54" s="461"/>
      <c r="K54" s="238">
        <f>Admin!B170</f>
        <v>41538</v>
      </c>
      <c r="L54" s="239" t="s">
        <v>84</v>
      </c>
      <c r="M54" s="240">
        <f>Admin!B176</f>
        <v>41544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23</v>
      </c>
      <c r="C68" s="458"/>
      <c r="D68" s="458"/>
      <c r="E68" s="459"/>
      <c r="F68" s="40"/>
      <c r="G68" s="40"/>
      <c r="H68" s="41"/>
      <c r="I68" s="41"/>
      <c r="J68" s="41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9</v>
      </c>
      <c r="C69" s="460"/>
      <c r="D69" s="461"/>
      <c r="E69" s="188">
        <v>26</v>
      </c>
      <c r="F69" s="61"/>
      <c r="G69" s="61"/>
      <c r="H69" s="426" t="s">
        <v>28</v>
      </c>
      <c r="I69" s="460"/>
      <c r="J69" s="461"/>
      <c r="K69" s="238">
        <f>Admin!B177</f>
        <v>41545</v>
      </c>
      <c r="L69" s="239" t="s">
        <v>84</v>
      </c>
      <c r="M69" s="240">
        <f>Admin!B183</f>
        <v>41551</v>
      </c>
      <c r="N69" s="27"/>
      <c r="O69" s="427" t="s">
        <v>71</v>
      </c>
      <c r="P69" s="462"/>
      <c r="Q69" s="462"/>
      <c r="R69" s="463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64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422" t="s">
        <v>24</v>
      </c>
      <c r="C83" s="423"/>
      <c r="D83" s="423"/>
      <c r="E83" s="424"/>
      <c r="F83" s="40"/>
      <c r="G83" s="40"/>
      <c r="H83" s="53"/>
      <c r="I83" s="53"/>
      <c r="J83" s="53"/>
      <c r="K83" s="56"/>
      <c r="L83" s="56"/>
      <c r="M83" s="53"/>
      <c r="N83" s="41"/>
      <c r="O83" s="414" t="s">
        <v>28</v>
      </c>
      <c r="P83" s="415"/>
      <c r="Q83" s="416"/>
      <c r="R83" s="417"/>
      <c r="S83" s="418"/>
      <c r="T83" s="418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426" t="s">
        <v>10</v>
      </c>
      <c r="C84" s="423"/>
      <c r="D84" s="424"/>
      <c r="E84" s="188">
        <v>6</v>
      </c>
      <c r="F84" s="61"/>
      <c r="G84" s="61"/>
      <c r="H84" s="426" t="s">
        <v>28</v>
      </c>
      <c r="I84" s="423"/>
      <c r="J84" s="424"/>
      <c r="K84" s="238">
        <f>Admin!B155</f>
        <v>41523</v>
      </c>
      <c r="L84" s="239" t="s">
        <v>84</v>
      </c>
      <c r="M84" s="240">
        <f>Admin!B184</f>
        <v>41552</v>
      </c>
      <c r="N84" s="27"/>
      <c r="O84" s="427" t="s">
        <v>72</v>
      </c>
      <c r="P84" s="428"/>
      <c r="Q84" s="428"/>
      <c r="R84" s="429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142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IF(T$84="Y",'Aug13'!H71,0)</f>
        <v>0</v>
      </c>
      <c r="I86" s="105">
        <f>IF(T$84="Y",'Aug13'!I71,0)</f>
        <v>0</v>
      </c>
      <c r="J86" s="105">
        <f>IF(T$84="Y",'Aug13'!J71,0)</f>
        <v>0</v>
      </c>
      <c r="K86" s="105">
        <f>IF(T$84="Y",'Aug13'!K71,I86*J86)</f>
        <v>0</v>
      </c>
      <c r="L86" s="150">
        <f>IF(T$84="Y",'Aug13'!L71,0)</f>
        <v>0</v>
      </c>
      <c r="M86" s="117" t="str">
        <f>IF(E86=" "," ",IF(T$84="Y",'Aug13'!M71,IF((H86+K86+L86)&gt;0,H86+K86+L86,"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IF(Employee!H$35=E$84,Employee!D$34+SUM(M86)+'Aug13'!V71,SUM(M86)+'Aug13'!V71)</f>
        <v>0</v>
      </c>
      <c r="W86" s="59">
        <f>IF(Employee!H$35=E$84,Employee!D$35+SUM(N86)+'Aug13'!W71,SUM(N86)+'Aug13'!W71)</f>
        <v>0</v>
      </c>
      <c r="X86" s="59">
        <f>IF(O86=" ",'Aug13'!X71,O86+'Aug13'!X71)</f>
        <v>0</v>
      </c>
      <c r="Y86" s="59">
        <f>IF(P86=" ",'Aug13'!Y71,P86+'Aug13'!Y71)</f>
        <v>0</v>
      </c>
      <c r="Z86" s="59">
        <f>IF(Q86=" ",'Aug13'!Z71,Q86+'Aug13'!Z71)</f>
        <v>0</v>
      </c>
      <c r="AA86" s="59">
        <f>IF(R86=" ",'Aug13'!AA71,R86+'Aug13'!AA71)</f>
        <v>0</v>
      </c>
      <c r="AB86" s="60"/>
      <c r="AC86" s="59">
        <f>IF(T86=" ",'Aug13'!AC71,T86+'Aug13'!AC71)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142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IF(T$84="Y",'Aug13'!H72,0)</f>
        <v>0</v>
      </c>
      <c r="I87" s="108">
        <f>IF(T$84="Y",'Aug13'!I72,0)</f>
        <v>0</v>
      </c>
      <c r="J87" s="108">
        <f>IF(T$84="Y",'Aug13'!J72,0)</f>
        <v>0</v>
      </c>
      <c r="K87" s="108">
        <f>IF(T$84="Y",'Aug13'!K72,I87*J87)</f>
        <v>0</v>
      </c>
      <c r="L87" s="151">
        <f>IF(T$84="Y",'Aug13'!L72,0)</f>
        <v>0</v>
      </c>
      <c r="M87" s="118" t="str">
        <f>IF(E87=" "," ",IF(T$84="Y",'Aug13'!M72,IF((H87+K87+L87)&gt;0,H87+K87+L87,"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IF(Employee!H$61=E$84,Employee!D$60+SUM(M87)+'Aug13'!V72,SUM(M87)+'Aug13'!V72)</f>
        <v>0</v>
      </c>
      <c r="W87" s="59">
        <f>IF(Employee!H$61=E$84,Employee!D$61+SUM(N87)+'Aug13'!W72,SUM(N87)+'Aug13'!W72)</f>
        <v>0</v>
      </c>
      <c r="X87" s="59">
        <f>IF(O87=" ",'Aug13'!X72,O87+'Aug13'!X72)</f>
        <v>0</v>
      </c>
      <c r="Y87" s="59">
        <f>IF(P87=" ",'Aug13'!Y72,P87+'Aug13'!Y72)</f>
        <v>0</v>
      </c>
      <c r="Z87" s="59">
        <f>IF(Q87=" ",'Aug13'!Z72,Q87+'Aug13'!Z72)</f>
        <v>0</v>
      </c>
      <c r="AA87" s="59">
        <f>IF(R87=" ",'Aug13'!AA72,R87+'Aug13'!AA72)</f>
        <v>0</v>
      </c>
      <c r="AB87" s="60"/>
      <c r="AC87" s="59">
        <f>IF(T87=" ",'Aug13'!AC72,T87+'Aug13'!AC72)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142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IF(T$84="Y",'Aug13'!H73,0)</f>
        <v>0</v>
      </c>
      <c r="I88" s="108">
        <f>IF(T$84="Y",'Aug13'!I73,0)</f>
        <v>0</v>
      </c>
      <c r="J88" s="108">
        <f>IF(T$84="Y",'Aug13'!J73,0)</f>
        <v>0</v>
      </c>
      <c r="K88" s="108">
        <f>IF(T$84="Y",'Aug13'!K73,I88*J88)</f>
        <v>0</v>
      </c>
      <c r="L88" s="151">
        <f>IF(T$84="Y",'Aug13'!L73,0)</f>
        <v>0</v>
      </c>
      <c r="M88" s="118" t="str">
        <f>IF(E88=" "," ",IF(T$84="Y",'Aug13'!M73,IF((H88+K88+L88)&gt;0,H88+K88+L88,"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IF(Employee!H$87=E$84,Employee!D$86+SUM(M88)+'Aug13'!V73,SUM(M88)+'Aug13'!V73)</f>
        <v>0</v>
      </c>
      <c r="W88" s="59">
        <f>IF(Employee!H$87=E$84,Employee!D$87+SUM(N88)+'Aug13'!W73,SUM(N88)+'Aug13'!W73)</f>
        <v>0</v>
      </c>
      <c r="X88" s="59">
        <f>IF(O88=" ",'Aug13'!X73,O88+'Aug13'!X73)</f>
        <v>0</v>
      </c>
      <c r="Y88" s="59">
        <f>IF(P88=" ",'Aug13'!Y73,P88+'Aug13'!Y73)</f>
        <v>0</v>
      </c>
      <c r="Z88" s="59">
        <f>IF(Q88=" ",'Aug13'!Z73,Q88+'Aug13'!Z73)</f>
        <v>0</v>
      </c>
      <c r="AA88" s="59">
        <f>IF(R88=" ",'Aug13'!AA73,R88+'Aug13'!AA73)</f>
        <v>0</v>
      </c>
      <c r="AB88" s="60"/>
      <c r="AC88" s="59">
        <f>IF(T88=" ",'Aug13'!AC73,T88+'Aug13'!AC73)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142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IF(T$84="Y",'Aug13'!H74,0)</f>
        <v>0</v>
      </c>
      <c r="I89" s="108">
        <f>IF(T$84="Y",'Aug13'!I74,0)</f>
        <v>0</v>
      </c>
      <c r="J89" s="108">
        <f>IF(T$84="Y",'Aug13'!J74,0)</f>
        <v>0</v>
      </c>
      <c r="K89" s="108">
        <f>IF(T$84="Y",'Aug13'!K74,I89*J89)</f>
        <v>0</v>
      </c>
      <c r="L89" s="151">
        <f>IF(T$84="Y",'Aug13'!L74,0)</f>
        <v>0</v>
      </c>
      <c r="M89" s="118" t="str">
        <f>IF(E89=" "," ",IF(T$84="Y",'Aug13'!M74,IF((H89+K89+L89)&gt;0,H89+K89+L89,"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IF(Employee!H$113=E$84,Employee!D$112+SUM(M89)+'Aug13'!V74,SUM(M89)+'Aug13'!V74)</f>
        <v>0</v>
      </c>
      <c r="W89" s="59">
        <f>IF(Employee!H$113=E$84,Employee!D$113+SUM(N89)+'Aug13'!W74,SUM(N89)+'Aug13'!W74)</f>
        <v>0</v>
      </c>
      <c r="X89" s="59">
        <f>IF(O89=" ",'Aug13'!X74,O89+'Aug13'!X74)</f>
        <v>0</v>
      </c>
      <c r="Y89" s="59">
        <f>IF(P89=" ",'Aug13'!Y74,P89+'Aug13'!Y74)</f>
        <v>0</v>
      </c>
      <c r="Z89" s="59">
        <f>IF(Q89=" ",'Aug13'!Z74,Q89+'Aug13'!Z74)</f>
        <v>0</v>
      </c>
      <c r="AA89" s="59">
        <f>IF(R89=" ",'Aug13'!AA74,R89+'Aug13'!AA74)</f>
        <v>0</v>
      </c>
      <c r="AB89" s="60"/>
      <c r="AC89" s="59">
        <f>IF(T89=" ",'Aug13'!AC74,T89+'Aug13'!AC74)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142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IF(T$84="Y",'Aug13'!H75,0)</f>
        <v>0</v>
      </c>
      <c r="I90" s="108">
        <f>IF(T$84="Y",'Aug13'!I75,0)</f>
        <v>0</v>
      </c>
      <c r="J90" s="108">
        <f>IF(T$84="Y",'Aug13'!J75,0)</f>
        <v>0</v>
      </c>
      <c r="K90" s="108">
        <f>IF(T$84="Y",'Aug13'!K75,I90*J90)</f>
        <v>0</v>
      </c>
      <c r="L90" s="151">
        <f>IF(T$84="Y",'Aug13'!L75,0)</f>
        <v>0</v>
      </c>
      <c r="M90" s="118" t="str">
        <f>IF(E90=" "," ",IF(T$84="Y",'Aug13'!M75,IF((H90+K90+L90)&gt;0,H90+K90+L90,"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IF(Employee!H$139=E$84,Employee!D$138+SUM(M90)+'Aug13'!V75,SUM(M90)+'Aug13'!V75)</f>
        <v>0</v>
      </c>
      <c r="W90" s="59">
        <f>IF(Employee!H$139=E$84,Employee!D$139+SUM(N90)+'Aug13'!W75,SUM(N90)+'Aug13'!W75)</f>
        <v>0</v>
      </c>
      <c r="X90" s="59">
        <f>IF(O90=" ",'Aug13'!X75,O90+'Aug13'!X75)</f>
        <v>0</v>
      </c>
      <c r="Y90" s="59">
        <f>IF(P90=" ",'Aug13'!Y75,P90+'Aug13'!Y75)</f>
        <v>0</v>
      </c>
      <c r="Z90" s="59">
        <f>IF(Q90=" ",'Aug13'!Z75,Q90+'Aug13'!Z75)</f>
        <v>0</v>
      </c>
      <c r="AA90" s="59">
        <f>IF(R90=" ",'Aug13'!AA75,R90+'Aug13'!AA75)</f>
        <v>0</v>
      </c>
      <c r="AB90" s="60"/>
      <c r="AC90" s="59">
        <f>IF(T90=" ",'Aug13'!AC75,T90+'Aug13'!AC75)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142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IF(T$84="Y",'Aug13'!H76,0)</f>
        <v>0</v>
      </c>
      <c r="I91" s="108">
        <f>IF(T$84="Y",'Aug13'!I76,0)</f>
        <v>0</v>
      </c>
      <c r="J91" s="108">
        <f>IF(T$84="Y",'Aug13'!J76,0)</f>
        <v>0</v>
      </c>
      <c r="K91" s="108">
        <f>IF(T$84="Y",'Aug13'!K76,I91*J91)</f>
        <v>0</v>
      </c>
      <c r="L91" s="151">
        <f>IF(T$84="Y",'Aug13'!L76,0)</f>
        <v>0</v>
      </c>
      <c r="M91" s="118" t="str">
        <f>IF(E91=" "," ",IF(T$84="Y",'Aug13'!M76,IF((H91+K91+L91)&gt;0,H91+K91+L91,"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IF(Employee!H$165=E$84,Employee!D$164+SUM(M91)+'Aug13'!V76,SUM(M91)+'Aug13'!V76)</f>
        <v>0</v>
      </c>
      <c r="W91" s="59">
        <f>IF(Employee!H$165=E$84,Employee!D$165+SUM(N91)+'Aug13'!W76,SUM(N91)+'Aug13'!W76)</f>
        <v>0</v>
      </c>
      <c r="X91" s="59">
        <f>IF(O91=" ",'Aug13'!X76,O91+'Aug13'!X76)</f>
        <v>0</v>
      </c>
      <c r="Y91" s="59">
        <f>IF(P91=" ",'Aug13'!Y76,P91+'Aug13'!Y76)</f>
        <v>0</v>
      </c>
      <c r="Z91" s="59">
        <f>IF(Q91=" ",'Aug13'!Z76,Q91+'Aug13'!Z76)</f>
        <v>0</v>
      </c>
      <c r="AA91" s="59">
        <f>IF(R91=" ",'Aug13'!AA76,R91+'Aug13'!AA76)</f>
        <v>0</v>
      </c>
      <c r="AB91" s="60"/>
      <c r="AC91" s="59">
        <f>IF(T91=" ",'Aug13'!AC76,T91+'Aug13'!AC76)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142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IF(T$84="Y",'Aug13'!H77,0)</f>
        <v>0</v>
      </c>
      <c r="I92" s="108">
        <f>IF(T$84="Y",'Aug13'!I77,0)</f>
        <v>0</v>
      </c>
      <c r="J92" s="108">
        <f>IF(T$84="Y",'Aug13'!J77,0)</f>
        <v>0</v>
      </c>
      <c r="K92" s="108">
        <f>IF(T$84="Y",'Aug13'!K77,I92*J92)</f>
        <v>0</v>
      </c>
      <c r="L92" s="151">
        <f>IF(T$84="Y",'Aug13'!L77,0)</f>
        <v>0</v>
      </c>
      <c r="M92" s="118" t="str">
        <f>IF(E92=" "," ",IF(T$84="Y",'Aug13'!M77,IF((H92+K92+L92)&gt;0,H92+K92+L92,"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IF(Employee!H$191=E$84,Employee!D$190+SUM(M92)+'Aug13'!V77,SUM(M92)+'Aug13'!V77)</f>
        <v>0</v>
      </c>
      <c r="W92" s="59">
        <f>IF(Employee!H$191=E$84,Employee!D$191+SUM(N92)+'Aug13'!W77,SUM(N92)+'Aug13'!W77)</f>
        <v>0</v>
      </c>
      <c r="X92" s="59">
        <f>IF(O92=" ",'Aug13'!X77,O92+'Aug13'!X77)</f>
        <v>0</v>
      </c>
      <c r="Y92" s="59">
        <f>IF(P92=" ",'Aug13'!Y77,P92+'Aug13'!Y77)</f>
        <v>0</v>
      </c>
      <c r="Z92" s="59">
        <f>IF(Q92=" ",'Aug13'!Z77,Q92+'Aug13'!Z77)</f>
        <v>0</v>
      </c>
      <c r="AA92" s="59">
        <f>IF(R92=" ",'Aug13'!AA77,R92+'Aug13'!AA77)</f>
        <v>0</v>
      </c>
      <c r="AB92" s="60"/>
      <c r="AC92" s="59">
        <f>IF(T92=" ",'Aug13'!AC77,T92+'Aug13'!AC77)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142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IF(T$84="Y",'Aug13'!H78,0)</f>
        <v>0</v>
      </c>
      <c r="I93" s="108">
        <f>IF(T$84="Y",'Aug13'!I78,0)</f>
        <v>0</v>
      </c>
      <c r="J93" s="108">
        <f>IF(T$84="Y",'Aug13'!J78,0)</f>
        <v>0</v>
      </c>
      <c r="K93" s="108">
        <f>IF(T$84="Y",'Aug13'!K78,I93*J93)</f>
        <v>0</v>
      </c>
      <c r="L93" s="151">
        <f>IF(T$84="Y",'Aug13'!L78,0)</f>
        <v>0</v>
      </c>
      <c r="M93" s="118" t="str">
        <f>IF(E93=" "," ",IF(T$84="Y",'Aug13'!M78,IF((H93+K93+L93)&gt;0,H93+K93+L93,"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IF(Employee!H$217=E$84,Employee!D$216+SUM(M93)+'Aug13'!V78,SUM(M93)+'Aug13'!V78)</f>
        <v>0</v>
      </c>
      <c r="W93" s="59">
        <f>IF(Employee!H$217=E$84,Employee!D$217+SUM(N93)+'Aug13'!W78,SUM(N93)+'Aug13'!W78)</f>
        <v>0</v>
      </c>
      <c r="X93" s="59">
        <f>IF(O93=" ",'Aug13'!X78,O93+'Aug13'!X78)</f>
        <v>0</v>
      </c>
      <c r="Y93" s="59">
        <f>IF(P93=" ",'Aug13'!Y78,P93+'Aug13'!Y78)</f>
        <v>0</v>
      </c>
      <c r="Z93" s="59">
        <f>IF(Q93=" ",'Aug13'!Z78,Q93+'Aug13'!Z78)</f>
        <v>0</v>
      </c>
      <c r="AA93" s="59">
        <f>IF(R93=" ",'Aug13'!AA78,R93+'Aug13'!AA78)</f>
        <v>0</v>
      </c>
      <c r="AB93" s="60"/>
      <c r="AC93" s="59">
        <f>IF(T93=" ",'Aug13'!AC78,T93+'Aug13'!AC78)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142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IF(T$84="Y",'Aug13'!H79,0)</f>
        <v>0</v>
      </c>
      <c r="I94" s="108">
        <f>IF(T$84="Y",'Aug13'!I79,0)</f>
        <v>0</v>
      </c>
      <c r="J94" s="108">
        <f>IF(T$84="Y",'Aug13'!J79,0)</f>
        <v>0</v>
      </c>
      <c r="K94" s="108">
        <f>IF(T$84="Y",'Aug13'!K79,I94*J94)</f>
        <v>0</v>
      </c>
      <c r="L94" s="151">
        <f>IF(T$84="Y",'Aug13'!L79,0)</f>
        <v>0</v>
      </c>
      <c r="M94" s="118" t="str">
        <f>IF(E94=" "," ",IF(T$84="Y",'Aug13'!M79,IF((H94+K94+L94)&gt;0,H94+K94+L94,"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IF(Employee!H$243=E$84,Employee!D$242+SUM(M94)+'Aug13'!V79,SUM(M94)+'Aug13'!V79)</f>
        <v>0</v>
      </c>
      <c r="W94" s="59">
        <f>IF(Employee!H$243=E$84,Employee!D$243+SUM(N94)+'Aug13'!W79,SUM(N94)+'Aug13'!W79)</f>
        <v>0</v>
      </c>
      <c r="X94" s="59">
        <f>IF(O94=" ",'Aug13'!X79,O94+'Aug13'!X79)</f>
        <v>0</v>
      </c>
      <c r="Y94" s="59">
        <f>IF(P94=" ",'Aug13'!Y79,P94+'Aug13'!Y79)</f>
        <v>0</v>
      </c>
      <c r="Z94" s="59">
        <f>IF(Q94=" ",'Aug13'!Z79,Q94+'Aug13'!Z79)</f>
        <v>0</v>
      </c>
      <c r="AA94" s="59">
        <f>IF(R94=" ",'Aug13'!AA79,R94+'Aug13'!AA79)</f>
        <v>0</v>
      </c>
      <c r="AB94" s="60"/>
      <c r="AC94" s="59">
        <f>IF(T94=" ",'Aug13'!AC79,T94+'Aug13'!AC79)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142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IF(T$84="Y",'Aug13'!H80,0)</f>
        <v>0</v>
      </c>
      <c r="I95" s="133">
        <f>IF(T$84="Y",'Aug13'!I80,0)</f>
        <v>0</v>
      </c>
      <c r="J95" s="133">
        <f>IF(T$84="Y",'Aug13'!J80,0)</f>
        <v>0</v>
      </c>
      <c r="K95" s="133">
        <f>IF(T$84="Y",'Aug13'!K80,I95*J95)</f>
        <v>0</v>
      </c>
      <c r="L95" s="152">
        <f>IF(T$84="Y",'Aug13'!L80,0)</f>
        <v>0</v>
      </c>
      <c r="M95" s="118" t="str">
        <f>IF(E95=" "," ",IF(T$84="Y",'Aug13'!M80,IF((H95+K95+L95)&gt;0,H95+K95+L95,"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IF(Employee!H$269=E$84,Employee!D$268+SUM(M95)+'Aug13'!V80,SUM(M95)+'Aug13'!V80)</f>
        <v>0</v>
      </c>
      <c r="W95" s="59">
        <f>IF(Employee!H$269=E$84,Employee!D$269+SUM(N95)+'Aug13'!W80,SUM(N95)+'Aug13'!W80)</f>
        <v>0</v>
      </c>
      <c r="X95" s="59">
        <f>IF(O95=" ",'Aug13'!X80,O95+'Aug13'!X80)</f>
        <v>0</v>
      </c>
      <c r="Y95" s="59">
        <f>IF(P95=" ",'Aug13'!Y80,P95+'Aug13'!Y80)</f>
        <v>0</v>
      </c>
      <c r="Z95" s="59">
        <f>IF(Q95=" ",'Aug13'!Z80,Q95+'Aug13'!Z80)</f>
        <v>0</v>
      </c>
      <c r="AA95" s="59">
        <f>IF(R95=" ",'Aug13'!AA80,R95+'Aug13'!AA80)</f>
        <v>0</v>
      </c>
      <c r="AB95" s="60"/>
      <c r="AC95" s="59">
        <f>IF(T95=" ",'Aug13'!AC80,T95+'Aug13'!AC80)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25" t="s">
        <v>7</v>
      </c>
      <c r="G96" s="424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419"/>
      <c r="C97" s="419"/>
      <c r="D97" s="419"/>
      <c r="E97" s="419"/>
      <c r="F97" s="419"/>
      <c r="G97" s="419"/>
      <c r="H97" s="419"/>
      <c r="I97" s="419"/>
      <c r="J97" s="419"/>
      <c r="K97" s="419"/>
      <c r="L97" s="419"/>
      <c r="M97" s="419"/>
      <c r="N97" s="419"/>
      <c r="O97" s="419"/>
      <c r="P97" s="419"/>
      <c r="Q97" s="419"/>
      <c r="R97" s="419"/>
      <c r="S97" s="419"/>
      <c r="T97" s="419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20" t="s">
        <v>81</v>
      </c>
      <c r="N99" s="421"/>
      <c r="O99" s="421"/>
      <c r="P99" s="421"/>
      <c r="Q99" s="421"/>
      <c r="R99" s="421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AD100+'Aug13'!AD90</f>
        <v>0</v>
      </c>
      <c r="AE105" s="190">
        <f>AE100+'Aug13'!AE90</f>
        <v>0</v>
      </c>
      <c r="AF105" s="190">
        <f>AF100+'Aug13'!AF90</f>
        <v>0</v>
      </c>
      <c r="AG105" s="190">
        <f>AG100+'Aug13'!AG90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AE102+'Aug13'!AE92</f>
        <v>0</v>
      </c>
      <c r="AF107" s="190">
        <f>AF102+'Aug13'!AF92</f>
        <v>0</v>
      </c>
      <c r="AG107" s="190">
        <f>AG102+'Aug13'!AG92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  <mergeCell ref="AG3:AG6"/>
    <mergeCell ref="F66:G66"/>
    <mergeCell ref="B67:T67"/>
    <mergeCell ref="B68:E68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O53:Q53"/>
    <mergeCell ref="B1:F2"/>
    <mergeCell ref="R23:T23"/>
    <mergeCell ref="B69:D69"/>
    <mergeCell ref="H69:J69"/>
    <mergeCell ref="O69:R69"/>
    <mergeCell ref="F21:G21"/>
    <mergeCell ref="B23:E23"/>
    <mergeCell ref="O68:Q68"/>
    <mergeCell ref="R68:T68"/>
    <mergeCell ref="B37:T37"/>
    <mergeCell ref="B39:D39"/>
    <mergeCell ref="H39:J39"/>
    <mergeCell ref="O39:R39"/>
    <mergeCell ref="B7:T7"/>
    <mergeCell ref="B8:E8"/>
    <mergeCell ref="O8:Q8"/>
    <mergeCell ref="B84:D84"/>
    <mergeCell ref="H84:J84"/>
    <mergeCell ref="O84:R84"/>
    <mergeCell ref="O83:Q83"/>
    <mergeCell ref="R83:T83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AD3:AD6"/>
    <mergeCell ref="AE3:AE6"/>
    <mergeCell ref="AF3:AF6"/>
    <mergeCell ref="AC3:AC6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AD1:AG2"/>
    <mergeCell ref="G1:H1"/>
    <mergeCell ref="I1:L1"/>
    <mergeCell ref="G2:H2"/>
    <mergeCell ref="I2:L2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SUM(AD85:AG85)+SUM(AE87:AG87)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27</v>
      </c>
      <c r="F9" s="61"/>
      <c r="G9" s="61"/>
      <c r="H9" s="426" t="s">
        <v>28</v>
      </c>
      <c r="I9" s="423"/>
      <c r="J9" s="424"/>
      <c r="K9" s="238">
        <f>Admin!B184</f>
        <v>41552</v>
      </c>
      <c r="L9" s="239" t="s">
        <v>84</v>
      </c>
      <c r="M9" s="240">
        <f>Admin!B190</f>
        <v>41558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IF(T$9="Y",'Sep13'!H71,0)</f>
        <v>0</v>
      </c>
      <c r="I11" s="105">
        <f>IF(T$9="Y",'Sep13'!I71,0)</f>
        <v>0</v>
      </c>
      <c r="J11" s="105">
        <f>IF(T$9="Y",'Sep13'!J71,0)</f>
        <v>0</v>
      </c>
      <c r="K11" s="105">
        <f>IF(T$9="Y",'Sep13'!K71,I11*J11)</f>
        <v>0</v>
      </c>
      <c r="L11" s="105">
        <f>IF(T$9="Y",'Sep13'!L71,0)</f>
        <v>0</v>
      </c>
      <c r="M11" s="129" t="str">
        <f>IF(E11=" "," ",IF(T$9="Y",'Sep13'!M71,IF((H11+K11+L11)&gt;0,H11+K11+L11,"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IF(Employee!H$34=E$9,Employee!D$34+SUM(M11)+'Sep13'!V71,SUM(M11)+'Sep13'!V71)</f>
        <v>0</v>
      </c>
      <c r="W11" s="59">
        <f>IF(Employee!H$34=E$9,Employee!D$35+SUM(N11)+'Sep13'!W71,SUM(N11)+'Sep13'!W71)</f>
        <v>0</v>
      </c>
      <c r="X11" s="59">
        <f>IF(O11=" ",'Sep13'!X71,O11+'Sep13'!X71)</f>
        <v>0</v>
      </c>
      <c r="Y11" s="59">
        <f>IF(P11=" ",'Sep13'!Y71,P11+'Sep13'!Y71)</f>
        <v>0</v>
      </c>
      <c r="Z11" s="59">
        <f>IF(Q11=" ",'Sep13'!Z71,Q11+'Sep13'!Z71)</f>
        <v>0</v>
      </c>
      <c r="AA11" s="59">
        <f>IF(R11=" ",'Sep13'!AA71,R11+'Sep13'!AA71)</f>
        <v>0</v>
      </c>
      <c r="AB11" s="60"/>
      <c r="AC11" s="59">
        <f>IF(T11=" ",'Sep13'!AC71,T11+'Sep13'!AC71)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IF(T$9="Y",'Sep13'!H72,0)</f>
        <v>0</v>
      </c>
      <c r="I12" s="108">
        <f>IF(T$9="Y",'Sep13'!I72,0)</f>
        <v>0</v>
      </c>
      <c r="J12" s="108">
        <f>IF(T$9="Y",'Sep13'!J72,0)</f>
        <v>0</v>
      </c>
      <c r="K12" s="108">
        <f>IF(T$9="Y",'Sep13'!K72,I12*J12)</f>
        <v>0</v>
      </c>
      <c r="L12" s="108">
        <f>IF(T$9="Y",'Sep13'!L72,0)</f>
        <v>0</v>
      </c>
      <c r="M12" s="130" t="str">
        <f>IF(E12=" "," ",IF(T$9="Y",'Sep13'!M72,IF((H12+K12+L12)&gt;0,H12+K12+L12,"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IF(Employee!H$60=E$9,Employee!D$60+SUM(M12)+'Sep13'!V72,SUM(M12)+'Sep13'!V72)</f>
        <v>0</v>
      </c>
      <c r="W12" s="59">
        <f>IF(Employee!H$60=E$9,Employee!D$61+SUM(N12)+'Sep13'!W72,SUM(N12)+'Sep13'!W72)</f>
        <v>0</v>
      </c>
      <c r="X12" s="59">
        <f>IF(O12=" ",'Sep13'!X72,O12+'Sep13'!X72)</f>
        <v>0</v>
      </c>
      <c r="Y12" s="59">
        <f>IF(P12=" ",'Sep13'!Y72,P12+'Sep13'!Y72)</f>
        <v>0</v>
      </c>
      <c r="Z12" s="59">
        <f>IF(Q12=" ",'Sep13'!Z72,Q12+'Sep13'!Z72)</f>
        <v>0</v>
      </c>
      <c r="AA12" s="59">
        <f>IF(R12=" ",'Sep13'!AA72,R12+'Sep13'!AA72)</f>
        <v>0</v>
      </c>
      <c r="AB12" s="60"/>
      <c r="AC12" s="59">
        <f>IF(T12=" ",'Sep13'!AC72,T12+'Sep13'!AC72)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IF(T$9="Y",'Sep13'!H73,0)</f>
        <v>0</v>
      </c>
      <c r="I13" s="108">
        <f>IF(T$9="Y",'Sep13'!I73,0)</f>
        <v>0</v>
      </c>
      <c r="J13" s="108">
        <f>IF(T$9="Y",'Sep13'!J73,0)</f>
        <v>0</v>
      </c>
      <c r="K13" s="108">
        <f>IF(T$9="Y",'Sep13'!K73,I13*J13)</f>
        <v>0</v>
      </c>
      <c r="L13" s="108">
        <f>IF(T$9="Y",'Sep13'!L73,0)</f>
        <v>0</v>
      </c>
      <c r="M13" s="130" t="str">
        <f>IF(E13=" "," ",IF(T$9="Y",'Sep13'!M73,IF((H13+K13+L13)&gt;0,H13+K13+L13,"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IF(Employee!H$86=E$9,Employee!D$86+SUM(M13)+'Sep13'!V73,SUM(M13)+'Sep13'!V73)</f>
        <v>0</v>
      </c>
      <c r="W13" s="59">
        <f>IF(Employee!H$86=E$9,Employee!D$87+SUM(N13)+'Sep13'!W73,SUM(N13)+'Sep13'!W73)</f>
        <v>0</v>
      </c>
      <c r="X13" s="59">
        <f>IF(O13=" ",'Sep13'!X73,O13+'Sep13'!X73)</f>
        <v>0</v>
      </c>
      <c r="Y13" s="59">
        <f>IF(P13=" ",'Sep13'!Y73,P13+'Sep13'!Y73)</f>
        <v>0</v>
      </c>
      <c r="Z13" s="59">
        <f>IF(Q13=" ",'Sep13'!Z73,Q13+'Sep13'!Z73)</f>
        <v>0</v>
      </c>
      <c r="AA13" s="59">
        <f>IF(R13=" ",'Sep13'!AA73,R13+'Sep13'!AA73)</f>
        <v>0</v>
      </c>
      <c r="AB13" s="60"/>
      <c r="AC13" s="59">
        <f>IF(T13=" ",'Sep13'!AC73,T13+'Sep13'!AC73)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IF(T$9="Y",'Sep13'!H74,0)</f>
        <v>0</v>
      </c>
      <c r="I14" s="108">
        <f>IF(T$9="Y",'Sep13'!I74,0)</f>
        <v>0</v>
      </c>
      <c r="J14" s="108">
        <f>IF(T$9="Y",'Sep13'!J74,0)</f>
        <v>0</v>
      </c>
      <c r="K14" s="108">
        <f>IF(T$9="Y",'Sep13'!K74,I14*J14)</f>
        <v>0</v>
      </c>
      <c r="L14" s="108">
        <f>IF(T$9="Y",'Sep13'!L74,0)</f>
        <v>0</v>
      </c>
      <c r="M14" s="130" t="str">
        <f>IF(E14=" "," ",IF(T$9="Y",'Sep13'!M74,IF((H14+K14+L14)&gt;0,H14+K14+L14,"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IF(Employee!H$112=E$9,Employee!D$112+SUM(M14)+'Sep13'!V74,SUM(M14)+'Sep13'!V74)</f>
        <v>0</v>
      </c>
      <c r="W14" s="59">
        <f>IF(Employee!H$112=E$9,Employee!D$113+SUM(N14)+'Sep13'!W74,SUM(N14)+'Sep13'!W74)</f>
        <v>0</v>
      </c>
      <c r="X14" s="59">
        <f>IF(O14=" ",'Sep13'!X74,O14+'Sep13'!X74)</f>
        <v>0</v>
      </c>
      <c r="Y14" s="59">
        <f>IF(P14=" ",'Sep13'!Y74,P14+'Sep13'!Y74)</f>
        <v>0</v>
      </c>
      <c r="Z14" s="59">
        <f>IF(Q14=" ",'Sep13'!Z74,Q14+'Sep13'!Z74)</f>
        <v>0</v>
      </c>
      <c r="AA14" s="59">
        <f>IF(R14=" ",'Sep13'!AA74,R14+'Sep13'!AA74)</f>
        <v>0</v>
      </c>
      <c r="AB14" s="60"/>
      <c r="AC14" s="59">
        <f>IF(T14=" ",'Sep13'!AC74,T14+'Sep13'!AC74)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IF(T$9="Y",'Sep13'!H75,0)</f>
        <v>0</v>
      </c>
      <c r="I15" s="108">
        <f>IF(T$9="Y",'Sep13'!I75,0)</f>
        <v>0</v>
      </c>
      <c r="J15" s="108">
        <f>IF(T$9="Y",'Sep13'!J75,0)</f>
        <v>0</v>
      </c>
      <c r="K15" s="108">
        <f>IF(T$9="Y",'Sep13'!K75,I15*J15)</f>
        <v>0</v>
      </c>
      <c r="L15" s="108">
        <f>IF(T$9="Y",'Sep13'!L75,0)</f>
        <v>0</v>
      </c>
      <c r="M15" s="130" t="str">
        <f>IF(E15=" "," ",IF(T$9="Y",'Sep13'!M75,IF((H15+K15+L15)&gt;0,H15+K15+L15,"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IF(Employee!H$138=E$9,Employee!D$138+SUM(M15)+'Sep13'!V75,SUM(M15)+'Sep13'!V75)</f>
        <v>0</v>
      </c>
      <c r="W15" s="59">
        <f>IF(Employee!H$138=E$9,Employee!D$139+SUM(N15)+'Sep13'!W75,SUM(N15)+'Sep13'!W75)</f>
        <v>0</v>
      </c>
      <c r="X15" s="59">
        <f>IF(O15=" ",'Sep13'!X75,O15+'Sep13'!X75)</f>
        <v>0</v>
      </c>
      <c r="Y15" s="59">
        <f>IF(P15=" ",'Sep13'!Y75,P15+'Sep13'!Y75)</f>
        <v>0</v>
      </c>
      <c r="Z15" s="59">
        <f>IF(Q15=" ",'Sep13'!Z75,Q15+'Sep13'!Z75)</f>
        <v>0</v>
      </c>
      <c r="AA15" s="59">
        <f>IF(R15=" ",'Sep13'!AA75,R15+'Sep13'!AA75)</f>
        <v>0</v>
      </c>
      <c r="AB15" s="60"/>
      <c r="AC15" s="59">
        <f>IF(T15=" ",'Sep13'!AC75,T15+'Sep13'!AC75)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IF(T$9="Y",'Sep13'!H76,0)</f>
        <v>0</v>
      </c>
      <c r="I16" s="108">
        <f>IF(T$9="Y",'Sep13'!I76,0)</f>
        <v>0</v>
      </c>
      <c r="J16" s="108">
        <f>IF(T$9="Y",'Sep13'!J76,0)</f>
        <v>0</v>
      </c>
      <c r="K16" s="108">
        <f>IF(T$9="Y",'Sep13'!K76,I16*J16)</f>
        <v>0</v>
      </c>
      <c r="L16" s="108">
        <f>IF(T$9="Y",'Sep13'!L76,0)</f>
        <v>0</v>
      </c>
      <c r="M16" s="130" t="str">
        <f>IF(E16=" "," ",IF(T$9="Y",'Sep13'!M76,IF((H16+K16+L16)&gt;0,H16+K16+L16,"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IF(Employee!H$164=E$9,Employee!D$164+SUM(M16)+'Sep13'!V76,SUM(M16)+'Sep13'!V76)</f>
        <v>0</v>
      </c>
      <c r="W16" s="59">
        <f>IF(Employee!H$164=E$9,Employee!D$165+SUM(N16)+'Sep13'!W76,SUM(N16)+'Sep13'!W76)</f>
        <v>0</v>
      </c>
      <c r="X16" s="59">
        <f>IF(O16=" ",'Sep13'!X76,O16+'Sep13'!X76)</f>
        <v>0</v>
      </c>
      <c r="Y16" s="59">
        <f>IF(P16=" ",'Sep13'!Y76,P16+'Sep13'!Y76)</f>
        <v>0</v>
      </c>
      <c r="Z16" s="59">
        <f>IF(Q16=" ",'Sep13'!Z76,Q16+'Sep13'!Z76)</f>
        <v>0</v>
      </c>
      <c r="AA16" s="59">
        <f>IF(R16=" ",'Sep13'!AA76,R16+'Sep13'!AA76)</f>
        <v>0</v>
      </c>
      <c r="AB16" s="60"/>
      <c r="AC16" s="59">
        <f>IF(T16=" ",'Sep13'!AC76,T16+'Sep13'!AC76)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IF(T$9="Y",'Sep13'!H77,0)</f>
        <v>0</v>
      </c>
      <c r="I17" s="108">
        <f>IF(T$9="Y",'Sep13'!I77,0)</f>
        <v>0</v>
      </c>
      <c r="J17" s="108">
        <f>IF(T$9="Y",'Sep13'!J77,0)</f>
        <v>0</v>
      </c>
      <c r="K17" s="108">
        <f>IF(T$9="Y",'Sep13'!K77,I17*J17)</f>
        <v>0</v>
      </c>
      <c r="L17" s="108">
        <f>IF(T$9="Y",'Sep13'!L77,0)</f>
        <v>0</v>
      </c>
      <c r="M17" s="130" t="str">
        <f>IF(E17=" "," ",IF(T$9="Y",'Sep13'!M77,IF((H17+K17+L17)&gt;0,H17+K17+L17,"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IF(Employee!H$190=E$9,Employee!D$190+SUM(M17)+'Sep13'!V77,SUM(M17)+'Sep13'!V77)</f>
        <v>0</v>
      </c>
      <c r="W17" s="59">
        <f>IF(Employee!H$190=E$9,Employee!D$191+SUM(N17)+'Sep13'!W77,SUM(N17)+'Sep13'!W77)</f>
        <v>0</v>
      </c>
      <c r="X17" s="59">
        <f>IF(O17=" ",'Sep13'!X77,O17+'Sep13'!X77)</f>
        <v>0</v>
      </c>
      <c r="Y17" s="59">
        <f>IF(P17=" ",'Sep13'!Y77,P17+'Sep13'!Y77)</f>
        <v>0</v>
      </c>
      <c r="Z17" s="59">
        <f>IF(Q17=" ",'Sep13'!Z77,Q17+'Sep13'!Z77)</f>
        <v>0</v>
      </c>
      <c r="AA17" s="59">
        <f>IF(R17=" ",'Sep13'!AA77,R17+'Sep13'!AA77)</f>
        <v>0</v>
      </c>
      <c r="AB17" s="60"/>
      <c r="AC17" s="59">
        <f>IF(T17=" ",'Sep13'!AC77,T17+'Sep13'!AC77)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IF(T$9="Y",'Sep13'!H78,0)</f>
        <v>0</v>
      </c>
      <c r="I18" s="108">
        <f>IF(T$9="Y",'Sep13'!I78,0)</f>
        <v>0</v>
      </c>
      <c r="J18" s="108">
        <f>IF(T$9="Y",'Sep13'!J78,0)</f>
        <v>0</v>
      </c>
      <c r="K18" s="108">
        <f>IF(T$9="Y",'Sep13'!K78,I18*J18)</f>
        <v>0</v>
      </c>
      <c r="L18" s="108">
        <f>IF(T$9="Y",'Sep13'!L78,0)</f>
        <v>0</v>
      </c>
      <c r="M18" s="130" t="str">
        <f>IF(E18=" "," ",IF(T$9="Y",'Sep13'!M78,IF((H18+K18+L18)&gt;0,H18+K18+L18,"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IF(Employee!H$216=E$9,Employee!D$216+SUM(M18)+'Sep13'!V78,SUM(M18)+'Sep13'!V78)</f>
        <v>0</v>
      </c>
      <c r="W18" s="59">
        <f>IF(Employee!H$216=E$9,Employee!D$217+SUM(N18)+'Sep13'!W78,SUM(N18)+'Sep13'!W78)</f>
        <v>0</v>
      </c>
      <c r="X18" s="59">
        <f>IF(O18=" ",'Sep13'!X78,O18+'Sep13'!X78)</f>
        <v>0</v>
      </c>
      <c r="Y18" s="59">
        <f>IF(P18=" ",'Sep13'!Y78,P18+'Sep13'!Y78)</f>
        <v>0</v>
      </c>
      <c r="Z18" s="59">
        <f>IF(Q18=" ",'Sep13'!Z78,Q18+'Sep13'!Z78)</f>
        <v>0</v>
      </c>
      <c r="AA18" s="59">
        <f>IF(R18=" ",'Sep13'!AA78,R18+'Sep13'!AA78)</f>
        <v>0</v>
      </c>
      <c r="AB18" s="60"/>
      <c r="AC18" s="59">
        <f>IF(T18=" ",'Sep13'!AC78,T18+'Sep13'!AC78)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IF(T$9="Y",'Sep13'!H79,0)</f>
        <v>0</v>
      </c>
      <c r="I19" s="108">
        <f>IF(T$9="Y",'Sep13'!I79,0)</f>
        <v>0</v>
      </c>
      <c r="J19" s="108">
        <f>IF(T$9="Y",'Sep13'!J79,0)</f>
        <v>0</v>
      </c>
      <c r="K19" s="108">
        <f>IF(T$9="Y",'Sep13'!K79,I19*J19)</f>
        <v>0</v>
      </c>
      <c r="L19" s="108">
        <f>IF(T$9="Y",'Sep13'!L79,0)</f>
        <v>0</v>
      </c>
      <c r="M19" s="130" t="str">
        <f>IF(E19=" "," ",IF(T$9="Y",'Sep13'!M79,IF((H19+K19+L19)&gt;0,H19+K19+L19,"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IF(Employee!H$242=E$9,Employee!D$242+SUM(M19)+'Sep13'!V79,SUM(M19)+'Sep13'!V79)</f>
        <v>0</v>
      </c>
      <c r="W19" s="59">
        <f>IF(Employee!H$242=E$9,Employee!D$243+SUM(N19)+'Sep13'!W79,SUM(N19)+'Sep13'!W79)</f>
        <v>0</v>
      </c>
      <c r="X19" s="59">
        <f>IF(O19=" ",'Sep13'!X79,O19+'Sep13'!X79)</f>
        <v>0</v>
      </c>
      <c r="Y19" s="59">
        <f>IF(P19=" ",'Sep13'!Y79,P19+'Sep13'!Y79)</f>
        <v>0</v>
      </c>
      <c r="Z19" s="59">
        <f>IF(Q19=" ",'Sep13'!Z79,Q19+'Sep13'!Z79)</f>
        <v>0</v>
      </c>
      <c r="AA19" s="59">
        <f>IF(R19=" ",'Sep13'!AA79,R19+'Sep13'!AA79)</f>
        <v>0</v>
      </c>
      <c r="AB19" s="60"/>
      <c r="AC19" s="59">
        <f>IF(T19=" ",'Sep13'!AC79,T19+'Sep13'!AC79)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IF(T$9="Y",'Sep13'!H80,0)</f>
        <v>0</v>
      </c>
      <c r="I20" s="133">
        <f>IF(T$9="Y",'Sep13'!I80,0)</f>
        <v>0</v>
      </c>
      <c r="J20" s="133">
        <f>IF(T$9="Y",'Sep13'!J80,0)</f>
        <v>0</v>
      </c>
      <c r="K20" s="133">
        <f>IF(T$9="Y",'Sep13'!K80,I20*J20)</f>
        <v>0</v>
      </c>
      <c r="L20" s="133">
        <f>IF(T$9="Y",'Sep13'!L80,0)</f>
        <v>0</v>
      </c>
      <c r="M20" s="131" t="str">
        <f>IF(E20=" "," ",IF(T$9="Y",'Sep13'!M80,IF((H20+K20+L20)&gt;0,H20+K20+L20,"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IF(Employee!H$268=E$9,Employee!D$268+SUM(M20)+'Sep13'!V80,SUM(M20)+'Sep13'!V80)</f>
        <v>0</v>
      </c>
      <c r="W20" s="59">
        <f>IF(Employee!H$268=E$9,Employee!D$269+SUM(N20)+'Sep13'!W80,SUM(N20)+'Sep13'!W80)</f>
        <v>0</v>
      </c>
      <c r="X20" s="59">
        <f>IF(O20=" ",'Sep13'!X80,O20+'Sep13'!X80)</f>
        <v>0</v>
      </c>
      <c r="Y20" s="59">
        <f>IF(P20=" ",'Sep13'!Y80,P20+'Sep13'!Y80)</f>
        <v>0</v>
      </c>
      <c r="Z20" s="59">
        <f>IF(Q20=" ",'Sep13'!Z80,Q20+'Sep13'!Z80)</f>
        <v>0</v>
      </c>
      <c r="AA20" s="59">
        <f>IF(R20=" ",'Sep13'!AA80,R20+'Sep13'!AA80)</f>
        <v>0</v>
      </c>
      <c r="AB20" s="60"/>
      <c r="AC20" s="59">
        <f>IF(T20=" ",'Sep13'!AC80,T20+'Sep13'!AC80)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28</v>
      </c>
      <c r="F24" s="61"/>
      <c r="G24" s="61"/>
      <c r="H24" s="426" t="s">
        <v>28</v>
      </c>
      <c r="I24" s="423"/>
      <c r="J24" s="424"/>
      <c r="K24" s="238">
        <f>Admin!B191</f>
        <v>41559</v>
      </c>
      <c r="L24" s="239" t="s">
        <v>84</v>
      </c>
      <c r="M24" s="240">
        <f>Admin!B197</f>
        <v>41565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29</v>
      </c>
      <c r="F39" s="61"/>
      <c r="G39" s="61"/>
      <c r="H39" s="426" t="s">
        <v>28</v>
      </c>
      <c r="I39" s="423"/>
      <c r="J39" s="424"/>
      <c r="K39" s="238">
        <f>Admin!B198</f>
        <v>41566</v>
      </c>
      <c r="L39" s="239" t="s">
        <v>84</v>
      </c>
      <c r="M39" s="240">
        <f>Admin!B204</f>
        <v>41572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30</v>
      </c>
      <c r="F54" s="61"/>
      <c r="G54" s="61"/>
      <c r="H54" s="426" t="s">
        <v>28</v>
      </c>
      <c r="I54" s="460"/>
      <c r="J54" s="461"/>
      <c r="K54" s="238">
        <f>Admin!B205</f>
        <v>41573</v>
      </c>
      <c r="L54" s="239" t="s">
        <v>84</v>
      </c>
      <c r="M54" s="240">
        <f>Admin!B211</f>
        <v>41579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7</v>
      </c>
      <c r="F69" s="61"/>
      <c r="G69" s="61"/>
      <c r="H69" s="426" t="s">
        <v>28</v>
      </c>
      <c r="I69" s="423"/>
      <c r="J69" s="424"/>
      <c r="K69" s="238">
        <f>Admin!B185</f>
        <v>41553</v>
      </c>
      <c r="L69" s="239" t="s">
        <v>84</v>
      </c>
      <c r="M69" s="240">
        <f>Admin!B215</f>
        <v>41583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IF(T$69="Y",'Sep13'!H86,0)</f>
        <v>0</v>
      </c>
      <c r="I71" s="105">
        <f>IF(T$69="Y",'Sep13'!I86,0)</f>
        <v>0</v>
      </c>
      <c r="J71" s="105">
        <f>IF(T$69="Y",'Sep13'!J86,0)</f>
        <v>0</v>
      </c>
      <c r="K71" s="105">
        <f>IF(T$69="Y",'Sep13'!K86,I71*J71)</f>
        <v>0</v>
      </c>
      <c r="L71" s="105">
        <f>IF(T$69="Y",'Sep13'!L86,0)</f>
        <v>0</v>
      </c>
      <c r="M71" s="117" t="str">
        <f>IF(E71=" "," ",IF(T$69="Y",'Sep13'!M86,IF((H71+K71+L71)&gt;0,H71+K71+L71,"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IF(Employee!H$35=E$69,Employee!D$34+SUM(M71)+'Sep13'!V86,SUM(M71)+'Sep13'!V86)</f>
        <v>0</v>
      </c>
      <c r="W71" s="59">
        <f>IF(Employee!H$35=E$69,Employee!D$35+SUM(N71)+'Sep13'!W86,SUM(N71)+'Sep13'!W86)</f>
        <v>0</v>
      </c>
      <c r="X71" s="59">
        <f>IF(O71=" ",'Sep13'!X86,O71+'Sep13'!X86)</f>
        <v>0</v>
      </c>
      <c r="Y71" s="59">
        <f>IF(P71=" ",'Sep13'!Y86,P71+'Sep13'!Y86)</f>
        <v>0</v>
      </c>
      <c r="Z71" s="59">
        <f>IF(Q71=" ",'Sep13'!Z86,Q71+'Sep13'!Z86)</f>
        <v>0</v>
      </c>
      <c r="AA71" s="59">
        <f>IF(R71=" ",'Sep13'!AA86,R71+'Sep13'!AA86)</f>
        <v>0</v>
      </c>
      <c r="AB71" s="60"/>
      <c r="AC71" s="59">
        <f>IF(T71=" ",'Sep13'!AC86,T71+'Sep13'!AC86)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IF(T$69="Y",'Sep13'!H87,0)</f>
        <v>0</v>
      </c>
      <c r="I72" s="108">
        <f>IF(T$69="Y",'Sep13'!I87,0)</f>
        <v>0</v>
      </c>
      <c r="J72" s="108">
        <f>IF(T$69="Y",'Sep13'!J87,0)</f>
        <v>0</v>
      </c>
      <c r="K72" s="108">
        <f>IF(T$69="Y",'Sep13'!K87,I72*J72)</f>
        <v>0</v>
      </c>
      <c r="L72" s="108">
        <f>IF(T$69="Y",'Sep13'!L87,0)</f>
        <v>0</v>
      </c>
      <c r="M72" s="118" t="str">
        <f>IF(E72=" "," ",IF(T$69="Y",'Sep13'!M87,IF((H72+K72+L72)&gt;0,H72+K72+L72,"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IF(Employee!H$61=E$69,Employee!D$60+SUM(M72)+'Sep13'!V87,SUM(M72)+'Sep13'!V87)</f>
        <v>0</v>
      </c>
      <c r="W72" s="59">
        <f>IF(Employee!H$61=E$69,Employee!D$61+SUM(N72)+'Sep13'!W87,SUM(N72)+'Sep13'!W87)</f>
        <v>0</v>
      </c>
      <c r="X72" s="59">
        <f>IF(O72=" ",'Sep13'!X87,O72+'Sep13'!X87)</f>
        <v>0</v>
      </c>
      <c r="Y72" s="59">
        <f>IF(P72=" ",'Sep13'!Y87,P72+'Sep13'!Y87)</f>
        <v>0</v>
      </c>
      <c r="Z72" s="59">
        <f>IF(Q72=" ",'Sep13'!Z87,Q72+'Sep13'!Z87)</f>
        <v>0</v>
      </c>
      <c r="AA72" s="59">
        <f>IF(R72=" ",'Sep13'!AA87,R72+'Sep13'!AA87)</f>
        <v>0</v>
      </c>
      <c r="AB72" s="60"/>
      <c r="AC72" s="59">
        <f>IF(T72=" ",'Sep13'!AC87,T72+'Sep13'!AC87)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IF(T$69="Y",'Sep13'!H88,0)</f>
        <v>0</v>
      </c>
      <c r="I73" s="108">
        <f>IF(T$69="Y",'Sep13'!I88,0)</f>
        <v>0</v>
      </c>
      <c r="J73" s="108">
        <f>IF(T$69="Y",'Sep13'!J88,0)</f>
        <v>0</v>
      </c>
      <c r="K73" s="108">
        <f>IF(T$69="Y",'Sep13'!K88,I73*J73)</f>
        <v>0</v>
      </c>
      <c r="L73" s="108">
        <f>IF(T$69="Y",'Sep13'!L88,0)</f>
        <v>0</v>
      </c>
      <c r="M73" s="118" t="str">
        <f>IF(E73=" "," ",IF(T$69="Y",'Sep13'!M88,IF((H73+K73+L73)&gt;0,H73+K73+L73,"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IF(Employee!H$87=E$69,Employee!D$86+SUM(M73)+'Sep13'!V88,SUM(M73)+'Sep13'!V88)</f>
        <v>0</v>
      </c>
      <c r="W73" s="59">
        <f>IF(Employee!H$87=E$69,Employee!D$87+SUM(N73)+'Sep13'!W88,SUM(N73)+'Sep13'!W88)</f>
        <v>0</v>
      </c>
      <c r="X73" s="59">
        <f>IF(O73=" ",'Sep13'!X88,O73+'Sep13'!X88)</f>
        <v>0</v>
      </c>
      <c r="Y73" s="59">
        <f>IF(P73=" ",'Sep13'!Y88,P73+'Sep13'!Y88)</f>
        <v>0</v>
      </c>
      <c r="Z73" s="59">
        <f>IF(Q73=" ",'Sep13'!Z88,Q73+'Sep13'!Z88)</f>
        <v>0</v>
      </c>
      <c r="AA73" s="59">
        <f>IF(R73=" ",'Sep13'!AA88,R73+'Sep13'!AA88)</f>
        <v>0</v>
      </c>
      <c r="AB73" s="60"/>
      <c r="AC73" s="59">
        <f>IF(T73=" ",'Sep13'!AC88,T73+'Sep13'!AC88)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IF(T$69="Y",'Sep13'!H89,0)</f>
        <v>0</v>
      </c>
      <c r="I74" s="108">
        <f>IF(T$69="Y",'Sep13'!I89,0)</f>
        <v>0</v>
      </c>
      <c r="J74" s="108">
        <f>IF(T$69="Y",'Sep13'!J89,0)</f>
        <v>0</v>
      </c>
      <c r="K74" s="108">
        <f>IF(T$69="Y",'Sep13'!K89,I74*J74)</f>
        <v>0</v>
      </c>
      <c r="L74" s="108">
        <f>IF(T$69="Y",'Sep13'!L89,0)</f>
        <v>0</v>
      </c>
      <c r="M74" s="118" t="str">
        <f>IF(E74=" "," ",IF(T$69="Y",'Sep13'!M89,IF((H74+K74+L74)&gt;0,H74+K74+L74,"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IF(Employee!H$113=E$69,Employee!D$112+SUM(M74)+'Sep13'!V89,SUM(M74)+'Sep13'!V89)</f>
        <v>0</v>
      </c>
      <c r="W74" s="59">
        <f>IF(Employee!H$113=E$69,Employee!D$113+SUM(N74)+'Sep13'!W89,SUM(N74)+'Sep13'!W89)</f>
        <v>0</v>
      </c>
      <c r="X74" s="59">
        <f>IF(O74=" ",'Sep13'!X89,O74+'Sep13'!X89)</f>
        <v>0</v>
      </c>
      <c r="Y74" s="59">
        <f>IF(P74=" ",'Sep13'!Y89,P74+'Sep13'!Y89)</f>
        <v>0</v>
      </c>
      <c r="Z74" s="59">
        <f>IF(Q74=" ",'Sep13'!Z89,Q74+'Sep13'!Z89)</f>
        <v>0</v>
      </c>
      <c r="AA74" s="59">
        <f>IF(R74=" ",'Sep13'!AA89,R74+'Sep13'!AA89)</f>
        <v>0</v>
      </c>
      <c r="AB74" s="60"/>
      <c r="AC74" s="59">
        <f>IF(T74=" ",'Sep13'!AC89,T74+'Sep13'!AC89)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IF(T$69="Y",'Sep13'!H90,0)</f>
        <v>0</v>
      </c>
      <c r="I75" s="108">
        <f>IF(T$69="Y",'Sep13'!I90,0)</f>
        <v>0</v>
      </c>
      <c r="J75" s="108">
        <f>IF(T$69="Y",'Sep13'!J90,0)</f>
        <v>0</v>
      </c>
      <c r="K75" s="108">
        <f>IF(T$69="Y",'Sep13'!K90,I75*J75)</f>
        <v>0</v>
      </c>
      <c r="L75" s="108">
        <f>IF(T$69="Y",'Sep13'!L90,0)</f>
        <v>0</v>
      </c>
      <c r="M75" s="118" t="str">
        <f>IF(E75=" "," ",IF(T$69="Y",'Sep13'!M90,IF((H75+K75+L75)&gt;0,H75+K75+L75,"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IF(Employee!H$139=E$69,Employee!D$138+SUM(M75)+'Sep13'!V90,SUM(M75)+'Sep13'!V90)</f>
        <v>0</v>
      </c>
      <c r="W75" s="59">
        <f>IF(Employee!H$139=E$69,Employee!D$139+SUM(N75)+'Sep13'!W90,SUM(N75)+'Sep13'!W90)</f>
        <v>0</v>
      </c>
      <c r="X75" s="59">
        <f>IF(O75=" ",'Sep13'!X90,O75+'Sep13'!X90)</f>
        <v>0</v>
      </c>
      <c r="Y75" s="59">
        <f>IF(P75=" ",'Sep13'!Y90,P75+'Sep13'!Y90)</f>
        <v>0</v>
      </c>
      <c r="Z75" s="59">
        <f>IF(Q75=" ",'Sep13'!Z90,Q75+'Sep13'!Z90)</f>
        <v>0</v>
      </c>
      <c r="AA75" s="59">
        <f>IF(R75=" ",'Sep13'!AA90,R75+'Sep13'!AA90)</f>
        <v>0</v>
      </c>
      <c r="AB75" s="60"/>
      <c r="AC75" s="59">
        <f>IF(T75=" ",'Sep13'!AC90,T75+'Sep13'!AC90)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IF(T$69="Y",'Sep13'!H91,0)</f>
        <v>0</v>
      </c>
      <c r="I76" s="108">
        <f>IF(T$69="Y",'Sep13'!I91,0)</f>
        <v>0</v>
      </c>
      <c r="J76" s="108">
        <f>IF(T$69="Y",'Sep13'!J91,0)</f>
        <v>0</v>
      </c>
      <c r="K76" s="108">
        <f>IF(T$69="Y",'Sep13'!K91,I76*J76)</f>
        <v>0</v>
      </c>
      <c r="L76" s="108">
        <f>IF(T$69="Y",'Sep13'!L91,0)</f>
        <v>0</v>
      </c>
      <c r="M76" s="118" t="str">
        <f>IF(E76=" "," ",IF(T$69="Y",'Sep13'!M91,IF((H76+K76+L76)&gt;0,H76+K76+L76,"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IF(Employee!H$165=E$69,Employee!D$164+SUM(M76)+'Sep13'!V91,SUM(M76)+'Sep13'!V91)</f>
        <v>0</v>
      </c>
      <c r="W76" s="59">
        <f>IF(Employee!H$165=E$69,Employee!D$165+SUM(N76)+'Sep13'!W91,SUM(N76)+'Sep13'!W91)</f>
        <v>0</v>
      </c>
      <c r="X76" s="59">
        <f>IF(O76=" ",'Sep13'!X91,O76+'Sep13'!X91)</f>
        <v>0</v>
      </c>
      <c r="Y76" s="59">
        <f>IF(P76=" ",'Sep13'!Y91,P76+'Sep13'!Y91)</f>
        <v>0</v>
      </c>
      <c r="Z76" s="59">
        <f>IF(Q76=" ",'Sep13'!Z91,Q76+'Sep13'!Z91)</f>
        <v>0</v>
      </c>
      <c r="AA76" s="59">
        <f>IF(R76=" ",'Sep13'!AA91,R76+'Sep13'!AA91)</f>
        <v>0</v>
      </c>
      <c r="AB76" s="60"/>
      <c r="AC76" s="59">
        <f>IF(T76=" ",'Sep13'!AC91,T76+'Sep13'!AC91)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IF(T$69="Y",'Sep13'!H92,0)</f>
        <v>0</v>
      </c>
      <c r="I77" s="108">
        <f>IF(T$69="Y",'Sep13'!I92,0)</f>
        <v>0</v>
      </c>
      <c r="J77" s="108">
        <f>IF(T$69="Y",'Sep13'!J92,0)</f>
        <v>0</v>
      </c>
      <c r="K77" s="108">
        <f>IF(T$69="Y",'Sep13'!K92,I77*J77)</f>
        <v>0</v>
      </c>
      <c r="L77" s="108">
        <f>IF(T$69="Y",'Sep13'!L92,0)</f>
        <v>0</v>
      </c>
      <c r="M77" s="118" t="str">
        <f>IF(E77=" "," ",IF(T$69="Y",'Sep13'!M92,IF((H77+K77+L77)&gt;0,H77+K77+L77,"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IF(Employee!H$191=E$69,Employee!D$190+SUM(M77)+'Sep13'!V92,SUM(M77)+'Sep13'!V92)</f>
        <v>0</v>
      </c>
      <c r="W77" s="59">
        <f>IF(Employee!H$191=E$69,Employee!D$191+SUM(N77)+'Sep13'!W92,SUM(N77)+'Sep13'!W92)</f>
        <v>0</v>
      </c>
      <c r="X77" s="59">
        <f>IF(O77=" ",'Sep13'!X92,O77+'Sep13'!X92)</f>
        <v>0</v>
      </c>
      <c r="Y77" s="59">
        <f>IF(P77=" ",'Sep13'!Y92,P77+'Sep13'!Y92)</f>
        <v>0</v>
      </c>
      <c r="Z77" s="59">
        <f>IF(Q77=" ",'Sep13'!Z92,Q77+'Sep13'!Z92)</f>
        <v>0</v>
      </c>
      <c r="AA77" s="59">
        <f>IF(R77=" ",'Sep13'!AA92,R77+'Sep13'!AA92)</f>
        <v>0</v>
      </c>
      <c r="AB77" s="60"/>
      <c r="AC77" s="59">
        <f>IF(T77=" ",'Sep13'!AC92,T77+'Sep13'!AC92)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IF(T$69="Y",'Sep13'!H93,0)</f>
        <v>0</v>
      </c>
      <c r="I78" s="108">
        <f>IF(T$69="Y",'Sep13'!I93,0)</f>
        <v>0</v>
      </c>
      <c r="J78" s="108">
        <f>IF(T$69="Y",'Sep13'!J93,0)</f>
        <v>0</v>
      </c>
      <c r="K78" s="108">
        <f>IF(T$69="Y",'Sep13'!K93,I78*J78)</f>
        <v>0</v>
      </c>
      <c r="L78" s="108">
        <f>IF(T$69="Y",'Sep13'!L93,0)</f>
        <v>0</v>
      </c>
      <c r="M78" s="118" t="str">
        <f>IF(E78=" "," ",IF(T$69="Y",'Sep13'!M93,IF((H78+K78+L78)&gt;0,H78+K78+L78,"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IF(Employee!H$217=E$69,Employee!D$216+SUM(M78)+'Sep13'!V93,SUM(M78)+'Sep13'!V93)</f>
        <v>0</v>
      </c>
      <c r="W78" s="59">
        <f>IF(Employee!H$217=E$69,Employee!D$217+SUM(N78)+'Sep13'!W93,SUM(N78)+'Sep13'!W93)</f>
        <v>0</v>
      </c>
      <c r="X78" s="59">
        <f>IF(O78=" ",'Sep13'!X93,O78+'Sep13'!X93)</f>
        <v>0</v>
      </c>
      <c r="Y78" s="59">
        <f>IF(P78=" ",'Sep13'!Y93,P78+'Sep13'!Y93)</f>
        <v>0</v>
      </c>
      <c r="Z78" s="59">
        <f>IF(Q78=" ",'Sep13'!Z93,Q78+'Sep13'!Z93)</f>
        <v>0</v>
      </c>
      <c r="AA78" s="59">
        <f>IF(R78=" ",'Sep13'!AA93,R78+'Sep13'!AA93)</f>
        <v>0</v>
      </c>
      <c r="AB78" s="60"/>
      <c r="AC78" s="59">
        <f>IF(T78=" ",'Sep13'!AC93,T78+'Sep13'!AC93)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IF(T$69="Y",'Sep13'!H94,0)</f>
        <v>0</v>
      </c>
      <c r="I79" s="108">
        <f>IF(T$69="Y",'Sep13'!I94,0)</f>
        <v>0</v>
      </c>
      <c r="J79" s="108">
        <f>IF(T$69="Y",'Sep13'!J94,0)</f>
        <v>0</v>
      </c>
      <c r="K79" s="108">
        <f>IF(T$69="Y",'Sep13'!K94,I79*J79)</f>
        <v>0</v>
      </c>
      <c r="L79" s="108">
        <f>IF(T$69="Y",'Sep13'!L94,0)</f>
        <v>0</v>
      </c>
      <c r="M79" s="118" t="str">
        <f>IF(E79=" "," ",IF(T$69="Y",'Sep13'!M94,IF((H79+K79+L79)&gt;0,H79+K79+L79,"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IF(Employee!H$243=E$69,Employee!D$242+SUM(M79)+'Sep13'!V94,SUM(M79)+'Sep13'!V94)</f>
        <v>0</v>
      </c>
      <c r="W79" s="59">
        <f>IF(Employee!H$243=E$69,Employee!D$243+SUM(N79)+'Sep13'!W94,SUM(N79)+'Sep13'!W94)</f>
        <v>0</v>
      </c>
      <c r="X79" s="59">
        <f>IF(O79=" ",'Sep13'!X94,O79+'Sep13'!X94)</f>
        <v>0</v>
      </c>
      <c r="Y79" s="59">
        <f>IF(P79=" ",'Sep13'!Y94,P79+'Sep13'!Y94)</f>
        <v>0</v>
      </c>
      <c r="Z79" s="59">
        <f>IF(Q79=" ",'Sep13'!Z94,Q79+'Sep13'!Z94)</f>
        <v>0</v>
      </c>
      <c r="AA79" s="59">
        <f>IF(R79=" ",'Sep13'!AA94,R79+'Sep13'!AA94)</f>
        <v>0</v>
      </c>
      <c r="AB79" s="60"/>
      <c r="AC79" s="59">
        <f>IF(T79=" ",'Sep13'!AC94,T79+'Sep13'!AC94)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IF(T$69="Y",'Sep13'!H95,0)</f>
        <v>0</v>
      </c>
      <c r="I80" s="133">
        <f>IF(T$69="Y",'Sep13'!I95,0)</f>
        <v>0</v>
      </c>
      <c r="J80" s="133">
        <f>IF(T$69="Y",'Sep13'!J95,0)</f>
        <v>0</v>
      </c>
      <c r="K80" s="133">
        <f>IF(T$69="Y",'Sep13'!K95,I80*J80)</f>
        <v>0</v>
      </c>
      <c r="L80" s="133">
        <f>IF(T$69="Y",'Sep13'!L95,0)</f>
        <v>0</v>
      </c>
      <c r="M80" s="118" t="str">
        <f>IF(E80=" "," ",IF(T$69="Y",'Sep13'!M95,IF((H80+K80+L80)&gt;0,H80+K80+L80,"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IF(Employee!H$269=E$69,Employee!D$268+SUM(M80)+'Sep13'!V95,SUM(M80)+'Sep13'!V95)</f>
        <v>0</v>
      </c>
      <c r="W80" s="59">
        <f>IF(Employee!H$269=E$69,Employee!D$269+SUM(N80)+'Sep13'!W95,SUM(N80)+'Sep13'!W95)</f>
        <v>0</v>
      </c>
      <c r="X80" s="59">
        <f>IF(O80=" ",'Sep13'!X95,O80+'Sep13'!X95)</f>
        <v>0</v>
      </c>
      <c r="Y80" s="59">
        <f>IF(P80=" ",'Sep13'!Y95,P80+'Sep13'!Y95)</f>
        <v>0</v>
      </c>
      <c r="Z80" s="59">
        <f>IF(Q80=" ",'Sep13'!Z95,Q80+'Sep13'!Z95)</f>
        <v>0</v>
      </c>
      <c r="AA80" s="59">
        <f>IF(R80=" ",'Sep13'!AA95,R80+'Sep13'!AA95)</f>
        <v>0</v>
      </c>
      <c r="AB80" s="60"/>
      <c r="AC80" s="59">
        <f>IF(T80=" ",'Sep13'!AC95,T80+'Sep13'!AC95)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AD85+'Sep13'!AD105</f>
        <v>0</v>
      </c>
      <c r="AE90" s="190">
        <f>AE85+'Sep13'!AE105</f>
        <v>0</v>
      </c>
      <c r="AF90" s="190">
        <f>AF85+'Sep13'!AF105</f>
        <v>0</v>
      </c>
      <c r="AG90" s="190">
        <f>AG85+'Sep13'!AG105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AE87+'Sep13'!AE107</f>
        <v>0</v>
      </c>
      <c r="AF92" s="190">
        <f>AF87+'Sep13'!AF107</f>
        <v>0</v>
      </c>
      <c r="AG92" s="190">
        <f>AG87+'Sep13'!AG107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7"/>
      <c r="B1" s="448" t="s">
        <v>74</v>
      </c>
      <c r="C1" s="449"/>
      <c r="D1" s="449"/>
      <c r="E1" s="449"/>
      <c r="F1" s="450"/>
      <c r="G1" s="387">
        <f>SUM(AD85:AG85)+SUM(AE87:AG87)</f>
        <v>0</v>
      </c>
      <c r="H1" s="388"/>
      <c r="I1" s="441" t="s">
        <v>4</v>
      </c>
      <c r="J1" s="442"/>
      <c r="K1" s="442"/>
      <c r="L1" s="443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392"/>
      <c r="V1" s="430" t="s">
        <v>25</v>
      </c>
      <c r="W1" s="431"/>
      <c r="X1" s="431"/>
      <c r="Y1" s="431"/>
      <c r="Z1" s="431"/>
      <c r="AA1" s="431"/>
      <c r="AB1" s="431"/>
      <c r="AC1" s="432"/>
      <c r="AD1" s="385" t="s">
        <v>70</v>
      </c>
      <c r="AE1" s="385"/>
      <c r="AF1" s="385"/>
      <c r="AG1" s="385"/>
      <c r="AH1" s="192"/>
    </row>
    <row r="2" spans="1:34" s="7" customFormat="1" ht="15" customHeight="1" thickBot="1" x14ac:dyDescent="0.3">
      <c r="A2" s="457"/>
      <c r="B2" s="451"/>
      <c r="C2" s="452"/>
      <c r="D2" s="452"/>
      <c r="E2" s="452"/>
      <c r="F2" s="453"/>
      <c r="G2" s="387"/>
      <c r="H2" s="388"/>
      <c r="I2" s="389" t="s">
        <v>78</v>
      </c>
      <c r="J2" s="390"/>
      <c r="K2" s="390"/>
      <c r="L2" s="391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392"/>
      <c r="V2" s="433"/>
      <c r="W2" s="386"/>
      <c r="X2" s="386"/>
      <c r="Y2" s="386"/>
      <c r="Z2" s="386"/>
      <c r="AA2" s="386"/>
      <c r="AB2" s="386"/>
      <c r="AC2" s="434"/>
      <c r="AD2" s="386"/>
      <c r="AE2" s="386"/>
      <c r="AF2" s="386"/>
      <c r="AG2" s="386"/>
      <c r="AH2" s="192"/>
    </row>
    <row r="3" spans="1:34" s="12" customFormat="1" ht="15" customHeight="1" thickTop="1" x14ac:dyDescent="0.25">
      <c r="A3" s="438"/>
      <c r="B3" s="444" t="s">
        <v>79</v>
      </c>
      <c r="C3" s="444" t="s">
        <v>51</v>
      </c>
      <c r="D3" s="444" t="s">
        <v>6</v>
      </c>
      <c r="E3" s="408" t="s">
        <v>44</v>
      </c>
      <c r="F3" s="447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11" t="s">
        <v>54</v>
      </c>
      <c r="L3" s="411" t="s">
        <v>32</v>
      </c>
      <c r="M3" s="399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399" t="s">
        <v>53</v>
      </c>
      <c r="S3" s="51"/>
      <c r="T3" s="404" t="s">
        <v>27</v>
      </c>
      <c r="U3" s="393"/>
      <c r="V3" s="394" t="s">
        <v>5</v>
      </c>
      <c r="W3" s="394" t="s">
        <v>1</v>
      </c>
      <c r="X3" s="394" t="s">
        <v>26</v>
      </c>
      <c r="Y3" s="396" t="s">
        <v>22</v>
      </c>
      <c r="Z3" s="394" t="s">
        <v>2</v>
      </c>
      <c r="AA3" s="394" t="s">
        <v>3</v>
      </c>
      <c r="AB3" s="51"/>
      <c r="AC3" s="394" t="s">
        <v>27</v>
      </c>
      <c r="AD3" s="405" t="s">
        <v>66</v>
      </c>
      <c r="AE3" s="405" t="s">
        <v>67</v>
      </c>
      <c r="AF3" s="405" t="s">
        <v>68</v>
      </c>
      <c r="AG3" s="405" t="s">
        <v>69</v>
      </c>
      <c r="AH3" s="193"/>
    </row>
    <row r="4" spans="1:34" s="13" customFormat="1" ht="15" customHeight="1" x14ac:dyDescent="0.25">
      <c r="A4" s="438"/>
      <c r="B4" s="445"/>
      <c r="C4" s="445"/>
      <c r="D4" s="445"/>
      <c r="E4" s="409"/>
      <c r="F4" s="395"/>
      <c r="G4" s="125" t="s">
        <v>46</v>
      </c>
      <c r="H4" s="402"/>
      <c r="I4" s="439"/>
      <c r="J4" s="439"/>
      <c r="K4" s="412"/>
      <c r="L4" s="412"/>
      <c r="M4" s="400"/>
      <c r="N4" s="402"/>
      <c r="O4" s="395"/>
      <c r="P4" s="402"/>
      <c r="Q4" s="395"/>
      <c r="R4" s="400"/>
      <c r="S4" s="51"/>
      <c r="T4" s="395"/>
      <c r="U4" s="393"/>
      <c r="V4" s="395"/>
      <c r="W4" s="395"/>
      <c r="X4" s="395"/>
      <c r="Y4" s="397"/>
      <c r="Z4" s="395"/>
      <c r="AA4" s="395"/>
      <c r="AB4" s="51"/>
      <c r="AC4" s="395"/>
      <c r="AD4" s="406"/>
      <c r="AE4" s="406"/>
      <c r="AF4" s="406"/>
      <c r="AG4" s="406"/>
      <c r="AH4" s="193"/>
    </row>
    <row r="5" spans="1:34" s="13" customFormat="1" ht="15" customHeight="1" x14ac:dyDescent="0.25">
      <c r="A5" s="438"/>
      <c r="B5" s="445"/>
      <c r="C5" s="445"/>
      <c r="D5" s="445"/>
      <c r="E5" s="409"/>
      <c r="F5" s="395"/>
      <c r="G5" s="125" t="s">
        <v>47</v>
      </c>
      <c r="H5" s="402"/>
      <c r="I5" s="439"/>
      <c r="J5" s="439"/>
      <c r="K5" s="412"/>
      <c r="L5" s="412"/>
      <c r="M5" s="400"/>
      <c r="N5" s="402"/>
      <c r="O5" s="395"/>
      <c r="P5" s="402"/>
      <c r="Q5" s="395"/>
      <c r="R5" s="400"/>
      <c r="S5" s="51"/>
      <c r="T5" s="395"/>
      <c r="U5" s="393"/>
      <c r="V5" s="395"/>
      <c r="W5" s="395"/>
      <c r="X5" s="395"/>
      <c r="Y5" s="397"/>
      <c r="Z5" s="395"/>
      <c r="AA5" s="395"/>
      <c r="AB5" s="51"/>
      <c r="AC5" s="395"/>
      <c r="AD5" s="406"/>
      <c r="AE5" s="406"/>
      <c r="AF5" s="406"/>
      <c r="AG5" s="406"/>
      <c r="AH5" s="193"/>
    </row>
    <row r="6" spans="1:34" s="14" customFormat="1" ht="15" customHeight="1" x14ac:dyDescent="0.2">
      <c r="A6" s="438"/>
      <c r="B6" s="446"/>
      <c r="C6" s="446"/>
      <c r="D6" s="446"/>
      <c r="E6" s="410"/>
      <c r="F6" s="395"/>
      <c r="G6" s="126" t="s">
        <v>48</v>
      </c>
      <c r="H6" s="403"/>
      <c r="I6" s="440"/>
      <c r="J6" s="440"/>
      <c r="K6" s="413"/>
      <c r="L6" s="413"/>
      <c r="M6" s="400"/>
      <c r="N6" s="403"/>
      <c r="O6" s="395"/>
      <c r="P6" s="403"/>
      <c r="Q6" s="395"/>
      <c r="R6" s="400"/>
      <c r="S6" s="50"/>
      <c r="T6" s="395"/>
      <c r="U6" s="393"/>
      <c r="V6" s="395"/>
      <c r="W6" s="395"/>
      <c r="X6" s="395"/>
      <c r="Y6" s="398"/>
      <c r="Z6" s="395"/>
      <c r="AA6" s="395"/>
      <c r="AB6" s="50"/>
      <c r="AC6" s="395"/>
      <c r="AD6" s="407"/>
      <c r="AE6" s="407"/>
      <c r="AF6" s="407"/>
      <c r="AG6" s="407"/>
      <c r="AH6" s="194"/>
    </row>
    <row r="7" spans="1:34" s="52" customFormat="1" ht="24" customHeight="1" thickBot="1" x14ac:dyDescent="0.3">
      <c r="A7" s="157"/>
      <c r="B7" s="419"/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19"/>
      <c r="R7" s="419"/>
      <c r="S7" s="419"/>
      <c r="T7" s="419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422" t="s">
        <v>23</v>
      </c>
      <c r="C8" s="423"/>
      <c r="D8" s="423"/>
      <c r="E8" s="424"/>
      <c r="F8" s="40"/>
      <c r="G8" s="101"/>
      <c r="H8" s="102"/>
      <c r="I8" s="102"/>
      <c r="J8" s="102"/>
      <c r="K8" s="56"/>
      <c r="L8" s="56"/>
      <c r="M8" s="53"/>
      <c r="N8" s="41"/>
      <c r="O8" s="414" t="s">
        <v>28</v>
      </c>
      <c r="P8" s="415"/>
      <c r="Q8" s="416"/>
      <c r="R8" s="417"/>
      <c r="S8" s="418"/>
      <c r="T8" s="418"/>
      <c r="U8" s="42"/>
      <c r="AH8" s="61"/>
    </row>
    <row r="9" spans="1:34" ht="18" customHeight="1" thickTop="1" thickBot="1" x14ac:dyDescent="0.3">
      <c r="A9" s="43"/>
      <c r="B9" s="426" t="s">
        <v>9</v>
      </c>
      <c r="C9" s="423"/>
      <c r="D9" s="424"/>
      <c r="E9" s="188">
        <v>31</v>
      </c>
      <c r="F9" s="61"/>
      <c r="G9" s="61"/>
      <c r="H9" s="426" t="s">
        <v>28</v>
      </c>
      <c r="I9" s="423"/>
      <c r="J9" s="424"/>
      <c r="K9" s="238">
        <f>Admin!B212</f>
        <v>41580</v>
      </c>
      <c r="L9" s="239" t="s">
        <v>84</v>
      </c>
      <c r="M9" s="240">
        <f>Admin!B218</f>
        <v>41586</v>
      </c>
      <c r="N9" s="27"/>
      <c r="O9" s="427" t="s">
        <v>71</v>
      </c>
      <c r="P9" s="428"/>
      <c r="Q9" s="428"/>
      <c r="R9" s="429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142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IF(T$9="Y",'Oct13'!H56,0)</f>
        <v>0</v>
      </c>
      <c r="I11" s="105">
        <f>IF(T$9="Y",'Oct13'!I56,0)</f>
        <v>0</v>
      </c>
      <c r="J11" s="105">
        <f>IF(T$9="Y",'Oct13'!J56,0)</f>
        <v>0</v>
      </c>
      <c r="K11" s="105">
        <f>IF(T$9="Y",'Oct13'!K56,I11*J11)</f>
        <v>0</v>
      </c>
      <c r="L11" s="105">
        <f>IF(T$9="Y",'Oct13'!L56,0)</f>
        <v>0</v>
      </c>
      <c r="M11" s="129" t="str">
        <f>IF(E11=" "," ",IF(T$9="Y",'Oct13'!M56,IF((H11+K11+L11)&gt;0,H11+K11+L11,"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IF(Employee!H$34=E$9,Employee!D$34+SUM(M11)+'Oct13'!V56,SUM(M11)+'Oct13'!V56)</f>
        <v>0</v>
      </c>
      <c r="W11" s="59">
        <f>IF(Employee!H$34=E$9,Employee!D$35+SUM(N11)+'Oct13'!W56,SUM(N11)+'Oct13'!W56)</f>
        <v>0</v>
      </c>
      <c r="X11" s="59">
        <f>IF(O11=" ",'Oct13'!X56,O11+'Oct13'!X56)</f>
        <v>0</v>
      </c>
      <c r="Y11" s="59">
        <f>IF(P11=" ",'Oct13'!Y56,P11+'Oct13'!Y56)</f>
        <v>0</v>
      </c>
      <c r="Z11" s="59">
        <f>IF(Q11=" ",'Oct13'!Z56,Q11+'Oct13'!Z56)</f>
        <v>0</v>
      </c>
      <c r="AA11" s="59">
        <f>IF(R11=" ",'Oct13'!AA56,R11+'Oct13'!AA56)</f>
        <v>0</v>
      </c>
      <c r="AB11" s="60"/>
      <c r="AC11" s="59">
        <f>IF(T11=" ",'Oct13'!AC56,T11+'Oct13'!AC56)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142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IF(T$9="Y",'Oct13'!H57,0)</f>
        <v>0</v>
      </c>
      <c r="I12" s="108">
        <f>IF(T$9="Y",'Oct13'!I57,0)</f>
        <v>0</v>
      </c>
      <c r="J12" s="108">
        <f>IF(T$9="Y",'Oct13'!J57,0)</f>
        <v>0</v>
      </c>
      <c r="K12" s="108">
        <f>IF(T$9="Y",'Oct13'!K57,I12*J12)</f>
        <v>0</v>
      </c>
      <c r="L12" s="108">
        <f>IF(T$9="Y",'Oct13'!L57,0)</f>
        <v>0</v>
      </c>
      <c r="M12" s="130" t="str">
        <f>IF(E12=" "," ",IF(T$9="Y",'Oct13'!M57,IF((H12+K12+L12)&gt;0,H12+K12+L12,"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IF(Employee!H$60=E$9,Employee!D$60+SUM(M12)+'Oct13'!V57,SUM(M12)+'Oct13'!V57)</f>
        <v>0</v>
      </c>
      <c r="W12" s="59">
        <f>IF(Employee!H$60=E$9,Employee!D$61+SUM(N12)+'Oct13'!W57,SUM(N12)+'Oct13'!W57)</f>
        <v>0</v>
      </c>
      <c r="X12" s="59">
        <f>IF(O12=" ",'Oct13'!X57,O12+'Oct13'!X57)</f>
        <v>0</v>
      </c>
      <c r="Y12" s="59">
        <f>IF(P12=" ",'Oct13'!Y57,P12+'Oct13'!Y57)</f>
        <v>0</v>
      </c>
      <c r="Z12" s="59">
        <f>IF(Q12=" ",'Oct13'!Z57,Q12+'Oct13'!Z57)</f>
        <v>0</v>
      </c>
      <c r="AA12" s="59">
        <f>IF(R12=" ",'Oct13'!AA57,R12+'Oct13'!AA57)</f>
        <v>0</v>
      </c>
      <c r="AB12" s="60"/>
      <c r="AC12" s="59">
        <f>IF(T12=" ",'Oct13'!AC57,T12+'Oct13'!AC57)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142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IF(T$9="Y",'Oct13'!H58,0)</f>
        <v>0</v>
      </c>
      <c r="I13" s="108">
        <f>IF(T$9="Y",'Oct13'!I58,0)</f>
        <v>0</v>
      </c>
      <c r="J13" s="108">
        <f>IF(T$9="Y",'Oct13'!J58,0)</f>
        <v>0</v>
      </c>
      <c r="K13" s="108">
        <f>IF(T$9="Y",'Oct13'!K58,I13*J13)</f>
        <v>0</v>
      </c>
      <c r="L13" s="108">
        <f>IF(T$9="Y",'Oct13'!L58,0)</f>
        <v>0</v>
      </c>
      <c r="M13" s="130" t="str">
        <f>IF(E13=" "," ",IF(T$9="Y",'Oct13'!M58,IF((H13+K13+L13)&gt;0,H13+K13+L13,"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IF(Employee!H$86=E$9,Employee!D$86+SUM(M13)+'Oct13'!V58,SUM(M13)+'Oct13'!V58)</f>
        <v>0</v>
      </c>
      <c r="W13" s="59">
        <f>IF(Employee!H$86=E$9,Employee!D$87+SUM(N13)+'Oct13'!W58,SUM(N13)+'Oct13'!W58)</f>
        <v>0</v>
      </c>
      <c r="X13" s="59">
        <f>IF(O13=" ",'Oct13'!X58,O13+'Oct13'!X58)</f>
        <v>0</v>
      </c>
      <c r="Y13" s="59">
        <f>IF(P13=" ",'Oct13'!Y58,P13+'Oct13'!Y58)</f>
        <v>0</v>
      </c>
      <c r="Z13" s="59">
        <f>IF(Q13=" ",'Oct13'!Z58,Q13+'Oct13'!Z58)</f>
        <v>0</v>
      </c>
      <c r="AA13" s="59">
        <f>IF(R13=" ",'Oct13'!AA58,R13+'Oct13'!AA58)</f>
        <v>0</v>
      </c>
      <c r="AB13" s="60"/>
      <c r="AC13" s="59">
        <f>IF(T13=" ",'Oct13'!AC58,T13+'Oct13'!AC58)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142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IF(T$9="Y",'Oct13'!H59,0)</f>
        <v>0</v>
      </c>
      <c r="I14" s="108">
        <f>IF(T$9="Y",'Oct13'!I59,0)</f>
        <v>0</v>
      </c>
      <c r="J14" s="108">
        <f>IF(T$9="Y",'Oct13'!J59,0)</f>
        <v>0</v>
      </c>
      <c r="K14" s="108">
        <f>IF(T$9="Y",'Oct13'!K59,I14*J14)</f>
        <v>0</v>
      </c>
      <c r="L14" s="108">
        <f>IF(T$9="Y",'Oct13'!L59,0)</f>
        <v>0</v>
      </c>
      <c r="M14" s="130" t="str">
        <f>IF(E14=" "," ",IF(T$9="Y",'Oct13'!M59,IF((H14+K14+L14)&gt;0,H14+K14+L14,"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IF(Employee!H$112=E$9,Employee!D$112+SUM(M14)+'Oct13'!V59,SUM(M14)+'Oct13'!V59)</f>
        <v>0</v>
      </c>
      <c r="W14" s="59">
        <f>IF(Employee!H$112=E$9,Employee!D$113+SUM(N14)+'Oct13'!W59,SUM(N14)+'Oct13'!W59)</f>
        <v>0</v>
      </c>
      <c r="X14" s="59">
        <f>IF(O14=" ",'Oct13'!X59,O14+'Oct13'!X59)</f>
        <v>0</v>
      </c>
      <c r="Y14" s="59">
        <f>IF(P14=" ",'Oct13'!Y59,P14+'Oct13'!Y59)</f>
        <v>0</v>
      </c>
      <c r="Z14" s="59">
        <f>IF(Q14=" ",'Oct13'!Z59,Q14+'Oct13'!Z59)</f>
        <v>0</v>
      </c>
      <c r="AA14" s="59">
        <f>IF(R14=" ",'Oct13'!AA59,R14+'Oct13'!AA59)</f>
        <v>0</v>
      </c>
      <c r="AB14" s="60"/>
      <c r="AC14" s="59">
        <f>IF(T14=" ",'Oct13'!AC59,T14+'Oct13'!AC59)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142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IF(T$9="Y",'Oct13'!H60,0)</f>
        <v>0</v>
      </c>
      <c r="I15" s="108">
        <f>IF(T$9="Y",'Oct13'!I60,0)</f>
        <v>0</v>
      </c>
      <c r="J15" s="108">
        <f>IF(T$9="Y",'Oct13'!J60,0)</f>
        <v>0</v>
      </c>
      <c r="K15" s="108">
        <f>IF(T$9="Y",'Oct13'!K60,I15*J15)</f>
        <v>0</v>
      </c>
      <c r="L15" s="108">
        <f>IF(T$9="Y",'Oct13'!L60,0)</f>
        <v>0</v>
      </c>
      <c r="M15" s="130" t="str">
        <f>IF(E15=" "," ",IF(T$9="Y",'Oct13'!M60,IF((H15+K15+L15)&gt;0,H15+K15+L15,"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IF(Employee!H$138=E$9,Employee!D$138+SUM(M15)+'Oct13'!V60,SUM(M15)+'Oct13'!V60)</f>
        <v>0</v>
      </c>
      <c r="W15" s="59">
        <f>IF(Employee!H$138=E$9,Employee!D$139+SUM(N15)+'Oct13'!W60,SUM(N15)+'Oct13'!W60)</f>
        <v>0</v>
      </c>
      <c r="X15" s="59">
        <f>IF(O15=" ",'Oct13'!X60,O15+'Oct13'!X60)</f>
        <v>0</v>
      </c>
      <c r="Y15" s="59">
        <f>IF(P15=" ",'Oct13'!Y60,P15+'Oct13'!Y60)</f>
        <v>0</v>
      </c>
      <c r="Z15" s="59">
        <f>IF(Q15=" ",'Oct13'!Z60,Q15+'Oct13'!Z60)</f>
        <v>0</v>
      </c>
      <c r="AA15" s="59">
        <f>IF(R15=" ",'Oct13'!AA60,R15+'Oct13'!AA60)</f>
        <v>0</v>
      </c>
      <c r="AB15" s="60"/>
      <c r="AC15" s="59">
        <f>IF(T15=" ",'Oct13'!AC60,T15+'Oct13'!AC60)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142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IF(T$9="Y",'Oct13'!H61,0)</f>
        <v>0</v>
      </c>
      <c r="I16" s="108">
        <f>IF(T$9="Y",'Oct13'!I61,0)</f>
        <v>0</v>
      </c>
      <c r="J16" s="108">
        <f>IF(T$9="Y",'Oct13'!J61,0)</f>
        <v>0</v>
      </c>
      <c r="K16" s="108">
        <f>IF(T$9="Y",'Oct13'!K61,I16*J16)</f>
        <v>0</v>
      </c>
      <c r="L16" s="108">
        <f>IF(T$9="Y",'Oct13'!L61,0)</f>
        <v>0</v>
      </c>
      <c r="M16" s="130" t="str">
        <f>IF(E16=" "," ",IF(T$9="Y",'Oct13'!M61,IF((H16+K16+L16)&gt;0,H16+K16+L16,"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IF(Employee!H$164=E$9,Employee!D$164+SUM(M16)+'Oct13'!V61,SUM(M16)+'Oct13'!V61)</f>
        <v>0</v>
      </c>
      <c r="W16" s="59">
        <f>IF(Employee!H$164=E$9,Employee!D$165+SUM(N16)+'Oct13'!W61,SUM(N16)+'Oct13'!W61)</f>
        <v>0</v>
      </c>
      <c r="X16" s="59">
        <f>IF(O16=" ",'Oct13'!X61,O16+'Oct13'!X61)</f>
        <v>0</v>
      </c>
      <c r="Y16" s="59">
        <f>IF(P16=" ",'Oct13'!Y61,P16+'Oct13'!Y61)</f>
        <v>0</v>
      </c>
      <c r="Z16" s="59">
        <f>IF(Q16=" ",'Oct13'!Z61,Q16+'Oct13'!Z61)</f>
        <v>0</v>
      </c>
      <c r="AA16" s="59">
        <f>IF(R16=" ",'Oct13'!AA61,R16+'Oct13'!AA61)</f>
        <v>0</v>
      </c>
      <c r="AB16" s="60"/>
      <c r="AC16" s="59">
        <f>IF(T16=" ",'Oct13'!AC61,T16+'Oct13'!AC61)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142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IF(T$9="Y",'Oct13'!H62,0)</f>
        <v>0</v>
      </c>
      <c r="I17" s="108">
        <f>IF(T$9="Y",'Oct13'!I62,0)</f>
        <v>0</v>
      </c>
      <c r="J17" s="108">
        <f>IF(T$9="Y",'Oct13'!J62,0)</f>
        <v>0</v>
      </c>
      <c r="K17" s="108">
        <f>IF(T$9="Y",'Oct13'!K62,I17*J17)</f>
        <v>0</v>
      </c>
      <c r="L17" s="108">
        <f>IF(T$9="Y",'Oct13'!L62,0)</f>
        <v>0</v>
      </c>
      <c r="M17" s="130" t="str">
        <f>IF(E17=" "," ",IF(T$9="Y",'Oct13'!M62,IF((H17+K17+L17)&gt;0,H17+K17+L17,"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IF(Employee!H$190=E$9,Employee!D$190+SUM(M17)+'Oct13'!V62,SUM(M17)+'Oct13'!V62)</f>
        <v>0</v>
      </c>
      <c r="W17" s="59">
        <f>IF(Employee!H$190=E$9,Employee!D$191+SUM(N17)+'Oct13'!W62,SUM(N17)+'Oct13'!W62)</f>
        <v>0</v>
      </c>
      <c r="X17" s="59">
        <f>IF(O17=" ",'Oct13'!X62,O17+'Oct13'!X62)</f>
        <v>0</v>
      </c>
      <c r="Y17" s="59">
        <f>IF(P17=" ",'Oct13'!Y62,P17+'Oct13'!Y62)</f>
        <v>0</v>
      </c>
      <c r="Z17" s="59">
        <f>IF(Q17=" ",'Oct13'!Z62,Q17+'Oct13'!Z62)</f>
        <v>0</v>
      </c>
      <c r="AA17" s="59">
        <f>IF(R17=" ",'Oct13'!AA62,R17+'Oct13'!AA62)</f>
        <v>0</v>
      </c>
      <c r="AB17" s="60"/>
      <c r="AC17" s="59">
        <f>IF(T17=" ",'Oct13'!AC62,T17+'Oct13'!AC62)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142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IF(T$9="Y",'Oct13'!H63,0)</f>
        <v>0</v>
      </c>
      <c r="I18" s="108">
        <f>IF(T$9="Y",'Oct13'!I63,0)</f>
        <v>0</v>
      </c>
      <c r="J18" s="108">
        <f>IF(T$9="Y",'Oct13'!J63,0)</f>
        <v>0</v>
      </c>
      <c r="K18" s="108">
        <f>IF(T$9="Y",'Oct13'!K63,I18*J18)</f>
        <v>0</v>
      </c>
      <c r="L18" s="108">
        <f>IF(T$9="Y",'Oct13'!L63,0)</f>
        <v>0</v>
      </c>
      <c r="M18" s="130" t="str">
        <f>IF(E18=" "," ",IF(T$9="Y",'Oct13'!M63,IF((H18+K18+L18)&gt;0,H18+K18+L18,"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IF(Employee!H$216=E$9,Employee!D$216+SUM(M18)+'Oct13'!V63,SUM(M18)+'Oct13'!V63)</f>
        <v>0</v>
      </c>
      <c r="W18" s="59">
        <f>IF(Employee!H$216=E$9,Employee!D$217+SUM(N18)+'Oct13'!W63,SUM(N18)+'Oct13'!W63)</f>
        <v>0</v>
      </c>
      <c r="X18" s="59">
        <f>IF(O18=" ",'Oct13'!X63,O18+'Oct13'!X63)</f>
        <v>0</v>
      </c>
      <c r="Y18" s="59">
        <f>IF(P18=" ",'Oct13'!Y63,P18+'Oct13'!Y63)</f>
        <v>0</v>
      </c>
      <c r="Z18" s="59">
        <f>IF(Q18=" ",'Oct13'!Z63,Q18+'Oct13'!Z63)</f>
        <v>0</v>
      </c>
      <c r="AA18" s="59">
        <f>IF(R18=" ",'Oct13'!AA63,R18+'Oct13'!AA63)</f>
        <v>0</v>
      </c>
      <c r="AB18" s="60"/>
      <c r="AC18" s="59">
        <f>IF(T18=" ",'Oct13'!AC63,T18+'Oct13'!AC63)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142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IF(T$9="Y",'Oct13'!H64,0)</f>
        <v>0</v>
      </c>
      <c r="I19" s="108">
        <f>IF(T$9="Y",'Oct13'!I64,0)</f>
        <v>0</v>
      </c>
      <c r="J19" s="108">
        <f>IF(T$9="Y",'Oct13'!J64,0)</f>
        <v>0</v>
      </c>
      <c r="K19" s="108">
        <f>IF(T$9="Y",'Oct13'!K64,I19*J19)</f>
        <v>0</v>
      </c>
      <c r="L19" s="108">
        <f>IF(T$9="Y",'Oct13'!L64,0)</f>
        <v>0</v>
      </c>
      <c r="M19" s="130" t="str">
        <f>IF(E19=" "," ",IF(T$9="Y",'Oct13'!M64,IF((H19+K19+L19)&gt;0,H19+K19+L19,"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IF(Employee!H$242=E$9,Employee!D$242+SUM(M19)+'Oct13'!V64,SUM(M19)+'Oct13'!V64)</f>
        <v>0</v>
      </c>
      <c r="W19" s="59">
        <f>IF(Employee!H$242=E$9,Employee!D$243+SUM(N19)+'Oct13'!W64,SUM(N19)+'Oct13'!W64)</f>
        <v>0</v>
      </c>
      <c r="X19" s="59">
        <f>IF(O19=" ",'Oct13'!X64,O19+'Oct13'!X64)</f>
        <v>0</v>
      </c>
      <c r="Y19" s="59">
        <f>IF(P19=" ",'Oct13'!Y64,P19+'Oct13'!Y64)</f>
        <v>0</v>
      </c>
      <c r="Z19" s="59">
        <f>IF(Q19=" ",'Oct13'!Z64,Q19+'Oct13'!Z64)</f>
        <v>0</v>
      </c>
      <c r="AA19" s="59">
        <f>IF(R19=" ",'Oct13'!AA64,R19+'Oct13'!AA64)</f>
        <v>0</v>
      </c>
      <c r="AB19" s="60"/>
      <c r="AC19" s="59">
        <f>IF(T19=" ",'Oct13'!AC64,T19+'Oct13'!AC64)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142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IF(T$9="Y",'Oct13'!H65,0)</f>
        <v>0</v>
      </c>
      <c r="I20" s="133">
        <f>IF(T$9="Y",'Oct13'!I65,0)</f>
        <v>0</v>
      </c>
      <c r="J20" s="133">
        <f>IF(T$9="Y",'Oct13'!J65,0)</f>
        <v>0</v>
      </c>
      <c r="K20" s="133">
        <f>IF(T$9="Y",'Oct13'!K65,I20*J20)</f>
        <v>0</v>
      </c>
      <c r="L20" s="133">
        <f>IF(T$9="Y",'Oct13'!L65,0)</f>
        <v>0</v>
      </c>
      <c r="M20" s="131" t="str">
        <f>IF(E20=" "," ",IF(T$9="Y",'Oct13'!M65,IF((H20+K20+L20)&gt;0,H20+K20+L20,"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IF(Employee!H$268=E$9,Employee!D$268+SUM(M20)+'Oct13'!V65,SUM(M20)+'Oct13'!V65)</f>
        <v>0</v>
      </c>
      <c r="W20" s="59">
        <f>IF(Employee!H$268=E$9,Employee!D$269+SUM(N20)+'Oct13'!W65,SUM(N20)+'Oct13'!W65)</f>
        <v>0</v>
      </c>
      <c r="X20" s="59">
        <f>IF(O20=" ",'Oct13'!X65,O20+'Oct13'!X65)</f>
        <v>0</v>
      </c>
      <c r="Y20" s="59">
        <f>IF(P20=" ",'Oct13'!Y65,P20+'Oct13'!Y65)</f>
        <v>0</v>
      </c>
      <c r="Z20" s="59">
        <f>IF(Q20=" ",'Oct13'!Z65,Q20+'Oct13'!Z65)</f>
        <v>0</v>
      </c>
      <c r="AA20" s="59">
        <f>IF(R20=" ",'Oct13'!AA65,R20+'Oct13'!AA65)</f>
        <v>0</v>
      </c>
      <c r="AB20" s="60"/>
      <c r="AC20" s="59">
        <f>IF(T20=" ",'Oct13'!AC65,T20+'Oct13'!AC65)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25" t="s">
        <v>7</v>
      </c>
      <c r="G21" s="423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422" t="s">
        <v>23</v>
      </c>
      <c r="C23" s="423"/>
      <c r="D23" s="423"/>
      <c r="E23" s="424"/>
      <c r="F23" s="40"/>
      <c r="G23" s="40"/>
      <c r="H23" s="53"/>
      <c r="I23" s="53"/>
      <c r="J23" s="53"/>
      <c r="K23" s="56"/>
      <c r="L23" s="56"/>
      <c r="M23" s="53"/>
      <c r="N23" s="41"/>
      <c r="O23" s="414" t="s">
        <v>28</v>
      </c>
      <c r="P23" s="415"/>
      <c r="Q23" s="416"/>
      <c r="R23" s="417"/>
      <c r="S23" s="418"/>
      <c r="T23" s="418"/>
      <c r="U23" s="42"/>
      <c r="AH23" s="61"/>
    </row>
    <row r="24" spans="1:34" ht="18" customHeight="1" thickTop="1" thickBot="1" x14ac:dyDescent="0.3">
      <c r="A24" s="43"/>
      <c r="B24" s="426" t="s">
        <v>9</v>
      </c>
      <c r="C24" s="423"/>
      <c r="D24" s="424"/>
      <c r="E24" s="188">
        <v>32</v>
      </c>
      <c r="F24" s="61"/>
      <c r="G24" s="61"/>
      <c r="H24" s="426" t="s">
        <v>28</v>
      </c>
      <c r="I24" s="423"/>
      <c r="J24" s="424"/>
      <c r="K24" s="238">
        <f>Admin!B219</f>
        <v>41587</v>
      </c>
      <c r="L24" s="239" t="s">
        <v>84</v>
      </c>
      <c r="M24" s="240">
        <f>Admin!B225</f>
        <v>41593</v>
      </c>
      <c r="N24" s="27"/>
      <c r="O24" s="427" t="s">
        <v>71</v>
      </c>
      <c r="P24" s="428"/>
      <c r="Q24" s="428"/>
      <c r="R24" s="429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142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142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142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142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142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142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142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142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142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142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25" t="s">
        <v>7</v>
      </c>
      <c r="G36" s="424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419"/>
      <c r="C37" s="419"/>
      <c r="D37" s="419"/>
      <c r="E37" s="419"/>
      <c r="F37" s="419"/>
      <c r="G37" s="419"/>
      <c r="H37" s="419"/>
      <c r="I37" s="419"/>
      <c r="J37" s="419"/>
      <c r="K37" s="419"/>
      <c r="L37" s="419"/>
      <c r="M37" s="419"/>
      <c r="N37" s="419"/>
      <c r="O37" s="419"/>
      <c r="P37" s="419"/>
      <c r="Q37" s="419"/>
      <c r="R37" s="419"/>
      <c r="S37" s="419"/>
      <c r="T37" s="419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422" t="s">
        <v>23</v>
      </c>
      <c r="C38" s="423"/>
      <c r="D38" s="423"/>
      <c r="E38" s="424"/>
      <c r="F38" s="40"/>
      <c r="G38" s="40"/>
      <c r="H38" s="53"/>
      <c r="I38" s="53"/>
      <c r="J38" s="53"/>
      <c r="K38" s="56"/>
      <c r="L38" s="56"/>
      <c r="M38" s="53"/>
      <c r="N38" s="41"/>
      <c r="O38" s="414" t="s">
        <v>28</v>
      </c>
      <c r="P38" s="415"/>
      <c r="Q38" s="416"/>
      <c r="R38" s="417"/>
      <c r="S38" s="418"/>
      <c r="T38" s="418"/>
      <c r="U38" s="42"/>
      <c r="AH38" s="61"/>
    </row>
    <row r="39" spans="1:34" ht="18" customHeight="1" thickTop="1" thickBot="1" x14ac:dyDescent="0.3">
      <c r="A39" s="43"/>
      <c r="B39" s="426" t="s">
        <v>9</v>
      </c>
      <c r="C39" s="423"/>
      <c r="D39" s="424"/>
      <c r="E39" s="188">
        <v>33</v>
      </c>
      <c r="F39" s="61"/>
      <c r="G39" s="61"/>
      <c r="H39" s="426" t="s">
        <v>28</v>
      </c>
      <c r="I39" s="423"/>
      <c r="J39" s="424"/>
      <c r="K39" s="238">
        <f>Admin!B226</f>
        <v>41594</v>
      </c>
      <c r="L39" s="239" t="s">
        <v>84</v>
      </c>
      <c r="M39" s="240">
        <f>Admin!B232</f>
        <v>41600</v>
      </c>
      <c r="N39" s="27"/>
      <c r="O39" s="427" t="s">
        <v>71</v>
      </c>
      <c r="P39" s="428"/>
      <c r="Q39" s="428"/>
      <c r="R39" s="429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142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142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142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142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142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142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142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142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142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142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25" t="s">
        <v>7</v>
      </c>
      <c r="G51" s="424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419"/>
      <c r="C52" s="419"/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422" t="s">
        <v>23</v>
      </c>
      <c r="C53" s="458"/>
      <c r="D53" s="458"/>
      <c r="E53" s="459"/>
      <c r="F53" s="40"/>
      <c r="G53" s="40"/>
      <c r="H53" s="41"/>
      <c r="I53" s="41"/>
      <c r="J53" s="41"/>
      <c r="K53" s="56"/>
      <c r="L53" s="56"/>
      <c r="M53" s="53"/>
      <c r="N53" s="41"/>
      <c r="O53" s="414" t="s">
        <v>28</v>
      </c>
      <c r="P53" s="415"/>
      <c r="Q53" s="416"/>
      <c r="R53" s="417"/>
      <c r="S53" s="418"/>
      <c r="T53" s="418"/>
      <c r="U53" s="42"/>
      <c r="AH53" s="61"/>
    </row>
    <row r="54" spans="1:34" ht="18" customHeight="1" thickTop="1" thickBot="1" x14ac:dyDescent="0.3">
      <c r="A54" s="43"/>
      <c r="B54" s="426" t="s">
        <v>9</v>
      </c>
      <c r="C54" s="460"/>
      <c r="D54" s="461"/>
      <c r="E54" s="188">
        <v>34</v>
      </c>
      <c r="F54" s="61"/>
      <c r="G54" s="61"/>
      <c r="H54" s="426" t="s">
        <v>28</v>
      </c>
      <c r="I54" s="460"/>
      <c r="J54" s="461"/>
      <c r="K54" s="238">
        <f>Admin!B233</f>
        <v>41601</v>
      </c>
      <c r="L54" s="239" t="s">
        <v>84</v>
      </c>
      <c r="M54" s="240">
        <f>Admin!B239</f>
        <v>41607</v>
      </c>
      <c r="N54" s="27"/>
      <c r="O54" s="427" t="s">
        <v>71</v>
      </c>
      <c r="P54" s="462"/>
      <c r="Q54" s="462"/>
      <c r="R54" s="463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142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142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142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142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142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142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142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142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142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142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25" t="s">
        <v>7</v>
      </c>
      <c r="G66" s="464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419"/>
      <c r="C67" s="419"/>
      <c r="D67" s="419"/>
      <c r="E67" s="419"/>
      <c r="F67" s="419"/>
      <c r="G67" s="419"/>
      <c r="H67" s="419"/>
      <c r="I67" s="419"/>
      <c r="J67" s="419"/>
      <c r="K67" s="419"/>
      <c r="L67" s="419"/>
      <c r="M67" s="419"/>
      <c r="N67" s="419"/>
      <c r="O67" s="419"/>
      <c r="P67" s="419"/>
      <c r="Q67" s="419"/>
      <c r="R67" s="419"/>
      <c r="S67" s="419"/>
      <c r="T67" s="419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422" t="s">
        <v>24</v>
      </c>
      <c r="C68" s="423"/>
      <c r="D68" s="423"/>
      <c r="E68" s="424"/>
      <c r="F68" s="40"/>
      <c r="G68" s="40"/>
      <c r="H68" s="53"/>
      <c r="I68" s="53"/>
      <c r="J68" s="53"/>
      <c r="K68" s="56"/>
      <c r="L68" s="56"/>
      <c r="M68" s="53"/>
      <c r="N68" s="41"/>
      <c r="O68" s="414" t="s">
        <v>28</v>
      </c>
      <c r="P68" s="415"/>
      <c r="Q68" s="416"/>
      <c r="R68" s="417"/>
      <c r="S68" s="418"/>
      <c r="T68" s="418"/>
      <c r="U68" s="42"/>
      <c r="AH68" s="61"/>
    </row>
    <row r="69" spans="1:34" ht="18" customHeight="1" thickTop="1" thickBot="1" x14ac:dyDescent="0.3">
      <c r="A69" s="43"/>
      <c r="B69" s="426" t="s">
        <v>10</v>
      </c>
      <c r="C69" s="423"/>
      <c r="D69" s="424"/>
      <c r="E69" s="188">
        <v>8</v>
      </c>
      <c r="F69" s="61"/>
      <c r="G69" s="61"/>
      <c r="H69" s="426" t="s">
        <v>28</v>
      </c>
      <c r="I69" s="423"/>
      <c r="J69" s="424"/>
      <c r="K69" s="238">
        <f>Admin!B216</f>
        <v>41584</v>
      </c>
      <c r="L69" s="239" t="s">
        <v>84</v>
      </c>
      <c r="M69" s="240">
        <f>Admin!B245</f>
        <v>41613</v>
      </c>
      <c r="N69" s="27"/>
      <c r="O69" s="427" t="s">
        <v>72</v>
      </c>
      <c r="P69" s="428"/>
      <c r="Q69" s="428"/>
      <c r="R69" s="429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142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IF(T$69="Y",'Oct13'!H71,0)</f>
        <v>0</v>
      </c>
      <c r="I71" s="105">
        <f>IF(T$69="Y",'Oct13'!I71,0)</f>
        <v>0</v>
      </c>
      <c r="J71" s="105">
        <f>IF(T$69="Y",'Oct13'!J71,0)</f>
        <v>0</v>
      </c>
      <c r="K71" s="105">
        <f>IF(T$69="Y",'Oct13'!K71,I71*J71)</f>
        <v>0</v>
      </c>
      <c r="L71" s="150">
        <f>IF(T$69="Y",'Oct13'!L71,0)</f>
        <v>0</v>
      </c>
      <c r="M71" s="117" t="str">
        <f>IF(E71=" "," ",IF(T$69="Y",'Oct13'!M71,IF((H71+K71+L71)&gt;0,H71+K71+L71,"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IF(Employee!H$35=E$69,Employee!D$34+SUM(M71)+'Oct13'!V71,SUM(M71)+'Oct13'!V71)</f>
        <v>0</v>
      </c>
      <c r="W71" s="59">
        <f>IF(Employee!H$35=E$69,Employee!D$35+SUM(N71)+'Oct13'!W71,SUM(N71)+'Oct13'!W71)</f>
        <v>0</v>
      </c>
      <c r="X71" s="59">
        <f>IF(O71=" ",'Oct13'!X71,O71+'Oct13'!X71)</f>
        <v>0</v>
      </c>
      <c r="Y71" s="59">
        <f>IF(P71=" ",'Oct13'!Y71,P71+'Oct13'!Y71)</f>
        <v>0</v>
      </c>
      <c r="Z71" s="59">
        <f>IF(Q71=" ",'Oct13'!Z71,Q71+'Oct13'!Z71)</f>
        <v>0</v>
      </c>
      <c r="AA71" s="59">
        <f>IF(R71=" ",'Oct13'!AA71,R71+'Oct13'!AA71)</f>
        <v>0</v>
      </c>
      <c r="AB71" s="60"/>
      <c r="AC71" s="59">
        <f>IF(T71=" ",'Oct13'!AC71,T71+'Oct13'!AC71)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142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IF(T$69="Y",'Oct13'!H72,0)</f>
        <v>0</v>
      </c>
      <c r="I72" s="108">
        <f>IF(T$69="Y",'Oct13'!I72,0)</f>
        <v>0</v>
      </c>
      <c r="J72" s="108">
        <f>IF(T$69="Y",'Oct13'!J72,0)</f>
        <v>0</v>
      </c>
      <c r="K72" s="108">
        <f>IF(T$69="Y",'Oct13'!K72,I72*J72)</f>
        <v>0</v>
      </c>
      <c r="L72" s="151">
        <f>IF(T$69="Y",'Oct13'!L72,0)</f>
        <v>0</v>
      </c>
      <c r="M72" s="118" t="str">
        <f>IF(E72=" "," ",IF(T$69="Y",'Oct13'!M72,IF((H72+K72+L72)&gt;0,H72+K72+L72,"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IF(Employee!H$61=E$69,Employee!D$60+SUM(M72)+'Oct13'!V72,SUM(M72)+'Oct13'!V72)</f>
        <v>0</v>
      </c>
      <c r="W72" s="59">
        <f>IF(Employee!H$61=E$69,Employee!D$61+SUM(N72)+'Oct13'!W72,SUM(N72)+'Oct13'!W72)</f>
        <v>0</v>
      </c>
      <c r="X72" s="59">
        <f>IF(O72=" ",'Oct13'!X72,O72+'Oct13'!X72)</f>
        <v>0</v>
      </c>
      <c r="Y72" s="59">
        <f>IF(P72=" ",'Oct13'!Y72,P72+'Oct13'!Y72)</f>
        <v>0</v>
      </c>
      <c r="Z72" s="59">
        <f>IF(Q72=" ",'Oct13'!Z72,Q72+'Oct13'!Z72)</f>
        <v>0</v>
      </c>
      <c r="AA72" s="59">
        <f>IF(R72=" ",'Oct13'!AA72,R72+'Oct13'!AA72)</f>
        <v>0</v>
      </c>
      <c r="AB72" s="60"/>
      <c r="AC72" s="59">
        <f>IF(T72=" ",'Oct13'!AC72,T72+'Oct13'!AC72)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142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IF(T$69="Y",'Oct13'!H73,0)</f>
        <v>0</v>
      </c>
      <c r="I73" s="108">
        <f>IF(T$69="Y",'Oct13'!I73,0)</f>
        <v>0</v>
      </c>
      <c r="J73" s="108">
        <f>IF(T$69="Y",'Oct13'!J73,0)</f>
        <v>0</v>
      </c>
      <c r="K73" s="108">
        <f>IF(T$69="Y",'Oct13'!K73,I73*J73)</f>
        <v>0</v>
      </c>
      <c r="L73" s="151">
        <f>IF(T$69="Y",'Oct13'!L73,0)</f>
        <v>0</v>
      </c>
      <c r="M73" s="118" t="str">
        <f>IF(E73=" "," ",IF(T$69="Y",'Oct13'!M73,IF((H73+K73+L73)&gt;0,H73+K73+L73,"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IF(Employee!H$87=E$69,Employee!D$86+SUM(M73)+'Oct13'!V73,SUM(M73)+'Oct13'!V73)</f>
        <v>0</v>
      </c>
      <c r="W73" s="59">
        <f>IF(Employee!H$87=E$69,Employee!D$87+SUM(N73)+'Oct13'!W73,SUM(N73)+'Oct13'!W73)</f>
        <v>0</v>
      </c>
      <c r="X73" s="59">
        <f>IF(O73=" ",'Oct13'!X73,O73+'Oct13'!X73)</f>
        <v>0</v>
      </c>
      <c r="Y73" s="59">
        <f>IF(P73=" ",'Oct13'!Y73,P73+'Oct13'!Y73)</f>
        <v>0</v>
      </c>
      <c r="Z73" s="59">
        <f>IF(Q73=" ",'Oct13'!Z73,Q73+'Oct13'!Z73)</f>
        <v>0</v>
      </c>
      <c r="AA73" s="59">
        <f>IF(R73=" ",'Oct13'!AA73,R73+'Oct13'!AA73)</f>
        <v>0</v>
      </c>
      <c r="AB73" s="60"/>
      <c r="AC73" s="59">
        <f>IF(T73=" ",'Oct13'!AC73,T73+'Oct13'!AC73)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142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IF(T$69="Y",'Oct13'!H74,0)</f>
        <v>0</v>
      </c>
      <c r="I74" s="108">
        <f>IF(T$69="Y",'Oct13'!I74,0)</f>
        <v>0</v>
      </c>
      <c r="J74" s="108">
        <f>IF(T$69="Y",'Oct13'!J74,0)</f>
        <v>0</v>
      </c>
      <c r="K74" s="108">
        <f>IF(T$69="Y",'Oct13'!K74,I74*J74)</f>
        <v>0</v>
      </c>
      <c r="L74" s="151">
        <f>IF(T$69="Y",'Oct13'!L74,0)</f>
        <v>0</v>
      </c>
      <c r="M74" s="118" t="str">
        <f>IF(E74=" "," ",IF(T$69="Y",'Oct13'!M74,IF((H74+K74+L74)&gt;0,H74+K74+L74,"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IF(Employee!H$113=E$69,Employee!D$112+SUM(M74)+'Oct13'!V74,SUM(M74)+'Oct13'!V74)</f>
        <v>0</v>
      </c>
      <c r="W74" s="59">
        <f>IF(Employee!H$113=E$69,Employee!D$113+SUM(N74)+'Oct13'!W74,SUM(N74)+'Oct13'!W74)</f>
        <v>0</v>
      </c>
      <c r="X74" s="59">
        <f>IF(O74=" ",'Oct13'!X74,O74+'Oct13'!X74)</f>
        <v>0</v>
      </c>
      <c r="Y74" s="59">
        <f>IF(P74=" ",'Oct13'!Y74,P74+'Oct13'!Y74)</f>
        <v>0</v>
      </c>
      <c r="Z74" s="59">
        <f>IF(Q74=" ",'Oct13'!Z74,Q74+'Oct13'!Z74)</f>
        <v>0</v>
      </c>
      <c r="AA74" s="59">
        <f>IF(R74=" ",'Oct13'!AA74,R74+'Oct13'!AA74)</f>
        <v>0</v>
      </c>
      <c r="AB74" s="60"/>
      <c r="AC74" s="59">
        <f>IF(T74=" ",'Oct13'!AC74,T74+'Oct13'!AC74)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142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IF(T$69="Y",'Oct13'!H75,0)</f>
        <v>0</v>
      </c>
      <c r="I75" s="108">
        <f>IF(T$69="Y",'Oct13'!I75,0)</f>
        <v>0</v>
      </c>
      <c r="J75" s="108">
        <f>IF(T$69="Y",'Oct13'!J75,0)</f>
        <v>0</v>
      </c>
      <c r="K75" s="108">
        <f>IF(T$69="Y",'Oct13'!K75,I75*J75)</f>
        <v>0</v>
      </c>
      <c r="L75" s="151">
        <f>IF(T$69="Y",'Oct13'!L75,0)</f>
        <v>0</v>
      </c>
      <c r="M75" s="118" t="str">
        <f>IF(E75=" "," ",IF(T$69="Y",'Oct13'!M75,IF((H75+K75+L75)&gt;0,H75+K75+L75,"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IF(Employee!H$139=E$69,Employee!D$138+SUM(M75)+'Oct13'!V75,SUM(M75)+'Oct13'!V75)</f>
        <v>0</v>
      </c>
      <c r="W75" s="59">
        <f>IF(Employee!H$139=E$69,Employee!D$139+SUM(N75)+'Oct13'!W75,SUM(N75)+'Oct13'!W75)</f>
        <v>0</v>
      </c>
      <c r="X75" s="59">
        <f>IF(O75=" ",'Oct13'!X75,O75+'Oct13'!X75)</f>
        <v>0</v>
      </c>
      <c r="Y75" s="59">
        <f>IF(P75=" ",'Oct13'!Y75,P75+'Oct13'!Y75)</f>
        <v>0</v>
      </c>
      <c r="Z75" s="59">
        <f>IF(Q75=" ",'Oct13'!Z75,Q75+'Oct13'!Z75)</f>
        <v>0</v>
      </c>
      <c r="AA75" s="59">
        <f>IF(R75=" ",'Oct13'!AA75,R75+'Oct13'!AA75)</f>
        <v>0</v>
      </c>
      <c r="AB75" s="60"/>
      <c r="AC75" s="59">
        <f>IF(T75=" ",'Oct13'!AC75,T75+'Oct13'!AC75)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142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IF(T$69="Y",'Oct13'!H76,0)</f>
        <v>0</v>
      </c>
      <c r="I76" s="108">
        <f>IF(T$69="Y",'Oct13'!I76,0)</f>
        <v>0</v>
      </c>
      <c r="J76" s="108">
        <f>IF(T$69="Y",'Oct13'!J76,0)</f>
        <v>0</v>
      </c>
      <c r="K76" s="108">
        <f>IF(T$69="Y",'Oct13'!K76,I76*J76)</f>
        <v>0</v>
      </c>
      <c r="L76" s="151">
        <f>IF(T$69="Y",'Oct13'!L76,0)</f>
        <v>0</v>
      </c>
      <c r="M76" s="118" t="str">
        <f>IF(E76=" "," ",IF(T$69="Y",'Oct13'!M76,IF((H76+K76+L76)&gt;0,H76+K76+L76,"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IF(Employee!H$165=E$69,Employee!D$164+SUM(M76)+'Oct13'!V76,SUM(M76)+'Oct13'!V76)</f>
        <v>0</v>
      </c>
      <c r="W76" s="59">
        <f>IF(Employee!H$165=E$69,Employee!D$165+SUM(N76)+'Oct13'!W76,SUM(N76)+'Oct13'!W76)</f>
        <v>0</v>
      </c>
      <c r="X76" s="59">
        <f>IF(O76=" ",'Oct13'!X76,O76+'Oct13'!X76)</f>
        <v>0</v>
      </c>
      <c r="Y76" s="59">
        <f>IF(P76=" ",'Oct13'!Y76,P76+'Oct13'!Y76)</f>
        <v>0</v>
      </c>
      <c r="Z76" s="59">
        <f>IF(Q76=" ",'Oct13'!Z76,Q76+'Oct13'!Z76)</f>
        <v>0</v>
      </c>
      <c r="AA76" s="59">
        <f>IF(R76=" ",'Oct13'!AA76,R76+'Oct13'!AA76)</f>
        <v>0</v>
      </c>
      <c r="AB76" s="60"/>
      <c r="AC76" s="59">
        <f>IF(T76=" ",'Oct13'!AC76,T76+'Oct13'!AC76)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142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IF(T$69="Y",'Oct13'!H77,0)</f>
        <v>0</v>
      </c>
      <c r="I77" s="108">
        <f>IF(T$69="Y",'Oct13'!I77,0)</f>
        <v>0</v>
      </c>
      <c r="J77" s="108">
        <f>IF(T$69="Y",'Oct13'!J77,0)</f>
        <v>0</v>
      </c>
      <c r="K77" s="108">
        <f>IF(T$69="Y",'Oct13'!K77,I77*J77)</f>
        <v>0</v>
      </c>
      <c r="L77" s="151">
        <f>IF(T$69="Y",'Oct13'!L77,0)</f>
        <v>0</v>
      </c>
      <c r="M77" s="118" t="str">
        <f>IF(E77=" "," ",IF(T$69="Y",'Oct13'!M77,IF((H77+K77+L77)&gt;0,H77+K77+L77,"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IF(Employee!H$191=E$69,Employee!D$190+SUM(M77)+'Oct13'!V77,SUM(M77)+'Oct13'!V77)</f>
        <v>0</v>
      </c>
      <c r="W77" s="59">
        <f>IF(Employee!H$191=E$69,Employee!D$191+SUM(N77)+'Oct13'!W77,SUM(N77)+'Oct13'!W77)</f>
        <v>0</v>
      </c>
      <c r="X77" s="59">
        <f>IF(O77=" ",'Oct13'!X77,O77+'Oct13'!X77)</f>
        <v>0</v>
      </c>
      <c r="Y77" s="59">
        <f>IF(P77=" ",'Oct13'!Y77,P77+'Oct13'!Y77)</f>
        <v>0</v>
      </c>
      <c r="Z77" s="59">
        <f>IF(Q77=" ",'Oct13'!Z77,Q77+'Oct13'!Z77)</f>
        <v>0</v>
      </c>
      <c r="AA77" s="59">
        <f>IF(R77=" ",'Oct13'!AA77,R77+'Oct13'!AA77)</f>
        <v>0</v>
      </c>
      <c r="AB77" s="60"/>
      <c r="AC77" s="59">
        <f>IF(T77=" ",'Oct13'!AC77,T77+'Oct13'!AC77)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142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IF(T$69="Y",'Oct13'!H78,0)</f>
        <v>0</v>
      </c>
      <c r="I78" s="108">
        <f>IF(T$69="Y",'Oct13'!I78,0)</f>
        <v>0</v>
      </c>
      <c r="J78" s="108">
        <f>IF(T$69="Y",'Oct13'!J78,0)</f>
        <v>0</v>
      </c>
      <c r="K78" s="108">
        <f>IF(T$69="Y",'Oct13'!K78,I78*J78)</f>
        <v>0</v>
      </c>
      <c r="L78" s="151">
        <f>IF(T$69="Y",'Oct13'!L78,0)</f>
        <v>0</v>
      </c>
      <c r="M78" s="118" t="str">
        <f>IF(E78=" "," ",IF(T$69="Y",'Oct13'!M78,IF((H78+K78+L78)&gt;0,H78+K78+L78,"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IF(Employee!H$217=E$69,Employee!D$216+SUM(M78)+'Oct13'!V78,SUM(M78)+'Oct13'!V78)</f>
        <v>0</v>
      </c>
      <c r="W78" s="59">
        <f>IF(Employee!H$217=E$69,Employee!D$217+SUM(N78)+'Oct13'!W78,SUM(N78)+'Oct13'!W78)</f>
        <v>0</v>
      </c>
      <c r="X78" s="59">
        <f>IF(O78=" ",'Oct13'!X78,O78+'Oct13'!X78)</f>
        <v>0</v>
      </c>
      <c r="Y78" s="59">
        <f>IF(P78=" ",'Oct13'!Y78,P78+'Oct13'!Y78)</f>
        <v>0</v>
      </c>
      <c r="Z78" s="59">
        <f>IF(Q78=" ",'Oct13'!Z78,Q78+'Oct13'!Z78)</f>
        <v>0</v>
      </c>
      <c r="AA78" s="59">
        <f>IF(R78=" ",'Oct13'!AA78,R78+'Oct13'!AA78)</f>
        <v>0</v>
      </c>
      <c r="AB78" s="60"/>
      <c r="AC78" s="59">
        <f>IF(T78=" ",'Oct13'!AC78,T78+'Oct13'!AC78)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142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IF(T$69="Y",'Oct13'!H79,0)</f>
        <v>0</v>
      </c>
      <c r="I79" s="108">
        <f>IF(T$69="Y",'Oct13'!I79,0)</f>
        <v>0</v>
      </c>
      <c r="J79" s="108">
        <f>IF(T$69="Y",'Oct13'!J79,0)</f>
        <v>0</v>
      </c>
      <c r="K79" s="108">
        <f>IF(T$69="Y",'Oct13'!K79,I79*J79)</f>
        <v>0</v>
      </c>
      <c r="L79" s="151">
        <f>IF(T$69="Y",'Oct13'!L79,0)</f>
        <v>0</v>
      </c>
      <c r="M79" s="118" t="str">
        <f>IF(E79=" "," ",IF(T$69="Y",'Oct13'!M79,IF((H79+K79+L79)&gt;0,H79+K79+L79,"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IF(Employee!H$243=E$69,Employee!D$242+SUM(M79)+'Oct13'!V79,SUM(M79)+'Oct13'!V79)</f>
        <v>0</v>
      </c>
      <c r="W79" s="59">
        <f>IF(Employee!H$243=E$69,Employee!D$243+SUM(N79)+'Oct13'!W79,SUM(N79)+'Oct13'!W79)</f>
        <v>0</v>
      </c>
      <c r="X79" s="59">
        <f>IF(O79=" ",'Oct13'!X79,O79+'Oct13'!X79)</f>
        <v>0</v>
      </c>
      <c r="Y79" s="59">
        <f>IF(P79=" ",'Oct13'!Y79,P79+'Oct13'!Y79)</f>
        <v>0</v>
      </c>
      <c r="Z79" s="59">
        <f>IF(Q79=" ",'Oct13'!Z79,Q79+'Oct13'!Z79)</f>
        <v>0</v>
      </c>
      <c r="AA79" s="59">
        <f>IF(R79=" ",'Oct13'!AA79,R79+'Oct13'!AA79)</f>
        <v>0</v>
      </c>
      <c r="AB79" s="60"/>
      <c r="AC79" s="59">
        <f>IF(T79=" ",'Oct13'!AC79,T79+'Oct13'!AC79)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142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IF(T$69="Y",'Oct13'!H80,0)</f>
        <v>0</v>
      </c>
      <c r="I80" s="133">
        <f>IF(T$69="Y",'Oct13'!I80,0)</f>
        <v>0</v>
      </c>
      <c r="J80" s="133">
        <f>IF(T$69="Y",'Oct13'!J80,0)</f>
        <v>0</v>
      </c>
      <c r="K80" s="133">
        <f>IF(T$69="Y",'Oct13'!K80,I80*J80)</f>
        <v>0</v>
      </c>
      <c r="L80" s="152">
        <f>IF(T$69="Y",'Oct13'!L80,0)</f>
        <v>0</v>
      </c>
      <c r="M80" s="118" t="str">
        <f>IF(E80=" "," ",IF(T$69="Y",'Oct13'!M80,IF((H80+K80+L80)&gt;0,H80+K80+L80,"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IF(Employee!H$269=E$69,Employee!D$268+SUM(M80)+'Oct13'!V80,SUM(M80)+'Oct13'!V80)</f>
        <v>0</v>
      </c>
      <c r="W80" s="59">
        <f>IF(Employee!H$269=E$69,Employee!D$269+SUM(N80)+'Oct13'!W80,SUM(N80)+'Oct13'!W80)</f>
        <v>0</v>
      </c>
      <c r="X80" s="59">
        <f>IF(O80=" ",'Oct13'!X80,O80+'Oct13'!X80)</f>
        <v>0</v>
      </c>
      <c r="Y80" s="59">
        <f>IF(P80=" ",'Oct13'!Y80,P80+'Oct13'!Y80)</f>
        <v>0</v>
      </c>
      <c r="Z80" s="59">
        <f>IF(Q80=" ",'Oct13'!Z80,Q80+'Oct13'!Z80)</f>
        <v>0</v>
      </c>
      <c r="AA80" s="59">
        <f>IF(R80=" ",'Oct13'!AA80,R80+'Oct13'!AA80)</f>
        <v>0</v>
      </c>
      <c r="AB80" s="60"/>
      <c r="AC80" s="59">
        <f>IF(T80=" ",'Oct13'!AC80,T80+'Oct13'!AC80)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25" t="s">
        <v>7</v>
      </c>
      <c r="G81" s="424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419"/>
      <c r="C82" s="419"/>
      <c r="D82" s="419"/>
      <c r="E82" s="419"/>
      <c r="F82" s="419"/>
      <c r="G82" s="419"/>
      <c r="H82" s="419"/>
      <c r="I82" s="419"/>
      <c r="J82" s="419"/>
      <c r="K82" s="419"/>
      <c r="L82" s="419"/>
      <c r="M82" s="419"/>
      <c r="N82" s="419"/>
      <c r="O82" s="419"/>
      <c r="P82" s="419"/>
      <c r="Q82" s="419"/>
      <c r="R82" s="419"/>
      <c r="S82" s="419"/>
      <c r="T82" s="419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20" t="s">
        <v>81</v>
      </c>
      <c r="N84" s="421"/>
      <c r="O84" s="421"/>
      <c r="P84" s="421"/>
      <c r="Q84" s="421"/>
      <c r="R84" s="421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AD85+'Oct13'!AD90</f>
        <v>0</v>
      </c>
      <c r="AE90" s="190">
        <f>AE85+'Oct13'!AE90</f>
        <v>0</v>
      </c>
      <c r="AF90" s="190">
        <f>AF85+'Oct13'!AF90</f>
        <v>0</v>
      </c>
      <c r="AG90" s="190">
        <f>AG85+'Oct13'!AG90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AE87+'Oct13'!AE92</f>
        <v>0</v>
      </c>
      <c r="AF92" s="190">
        <f>AF87+'Oct13'!AF92</f>
        <v>0</v>
      </c>
      <c r="AG92" s="190">
        <f>AG87+'Oct13'!AG92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X3:X6"/>
    <mergeCell ref="V1:AC2"/>
    <mergeCell ref="Y3:Y6"/>
    <mergeCell ref="Z3:Z6"/>
    <mergeCell ref="V3:V6"/>
    <mergeCell ref="AA3:AA6"/>
    <mergeCell ref="AC3:AC6"/>
    <mergeCell ref="O9:R9"/>
    <mergeCell ref="O38:Q38"/>
    <mergeCell ref="R38:T38"/>
    <mergeCell ref="W3:W6"/>
    <mergeCell ref="U1:U6"/>
    <mergeCell ref="F21:G21"/>
    <mergeCell ref="B22:T22"/>
    <mergeCell ref="B23:E23"/>
    <mergeCell ref="B24:D24"/>
    <mergeCell ref="H24:J24"/>
    <mergeCell ref="O24:R24"/>
    <mergeCell ref="O23:Q23"/>
    <mergeCell ref="R23:T23"/>
    <mergeCell ref="F36:G36"/>
    <mergeCell ref="B37:T37"/>
    <mergeCell ref="B38:E38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Payslips</vt:lpstr>
      <vt:lpstr>Payment</vt:lpstr>
      <vt:lpstr>Admin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2014-03-09T13:01:28Z</dcterms:modified>
</cp:coreProperties>
</file>