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17" i="16" l="1"/>
  <c r="H4" i="16" s="1"/>
  <c r="F17" i="16"/>
  <c r="F4" i="16" s="1"/>
  <c r="E17" i="16"/>
  <c r="D17" i="16"/>
  <c r="C17" i="16"/>
  <c r="C4" i="16" s="1"/>
  <c r="I4" i="16"/>
  <c r="E4" i="16"/>
  <c r="D4" i="16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B42" i="28" l="1"/>
  <c r="B41" i="28" s="1"/>
  <c r="B44" i="28" l="1"/>
  <c r="B40" i="28"/>
  <c r="B39" i="28" s="1"/>
  <c r="B38" i="28"/>
  <c r="B46" i="28"/>
  <c r="B43" i="28"/>
  <c r="B37" i="28" l="1"/>
  <c r="B36" i="28"/>
  <c r="G3" i="28" s="1"/>
  <c r="N3" i="28" s="1"/>
  <c r="B48" i="28"/>
  <c r="B45" i="28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G28" i="17"/>
  <c r="R28" i="17"/>
  <c r="AC28" i="17"/>
  <c r="AN28" i="17"/>
  <c r="AY28" i="17"/>
  <c r="BJ28" i="17"/>
  <c r="BU28" i="17"/>
  <c r="CF28" i="17"/>
  <c r="CQ28" i="17"/>
  <c r="DB28" i="17"/>
  <c r="DM28" i="17"/>
  <c r="DX28" i="17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I20" i="17"/>
  <c r="K20" i="17"/>
  <c r="J20" i="17"/>
  <c r="H20" i="17"/>
  <c r="T20" i="17"/>
  <c r="V20" i="17"/>
  <c r="U20" i="17"/>
  <c r="S20" i="17"/>
  <c r="AE20" i="17"/>
  <c r="AG20" i="17"/>
  <c r="AF20" i="17"/>
  <c r="AD20" i="17"/>
  <c r="AP20" i="17"/>
  <c r="AR20" i="17"/>
  <c r="AQ20" i="17"/>
  <c r="AO20" i="17"/>
  <c r="BA20" i="17"/>
  <c r="BC20" i="17"/>
  <c r="BB20" i="17"/>
  <c r="AZ20" i="17"/>
  <c r="BL20" i="17"/>
  <c r="BN20" i="17"/>
  <c r="BM20" i="17"/>
  <c r="BK20" i="17"/>
  <c r="BW20" i="17"/>
  <c r="BY20" i="17"/>
  <c r="BX20" i="17"/>
  <c r="BV20" i="17"/>
  <c r="CH20" i="17"/>
  <c r="CJ20" i="17"/>
  <c r="CI20" i="17"/>
  <c r="CG20" i="17"/>
  <c r="CS20" i="17"/>
  <c r="CU20" i="17"/>
  <c r="CT20" i="17"/>
  <c r="CR20" i="17"/>
  <c r="DD20" i="17"/>
  <c r="DF20" i="17"/>
  <c r="DE20" i="17"/>
  <c r="DC20" i="17"/>
  <c r="DO20" i="17"/>
  <c r="DQ20" i="17"/>
  <c r="DP20" i="17"/>
  <c r="DN20" i="17"/>
  <c r="DZ20" i="17"/>
  <c r="EB20" i="17"/>
  <c r="EA20" i="17"/>
  <c r="DY20" i="17"/>
  <c r="I28" i="17"/>
  <c r="K28" i="17"/>
  <c r="J28" i="17"/>
  <c r="H28" i="17"/>
  <c r="T28" i="17"/>
  <c r="V28" i="17"/>
  <c r="U28" i="17"/>
  <c r="S28" i="17"/>
  <c r="AE28" i="17"/>
  <c r="AG28" i="17"/>
  <c r="AF28" i="17"/>
  <c r="AD28" i="17"/>
  <c r="AP28" i="17"/>
  <c r="AR28" i="17"/>
  <c r="AQ28" i="17"/>
  <c r="AO28" i="17"/>
  <c r="BA28" i="17"/>
  <c r="BC28" i="17"/>
  <c r="BB28" i="17"/>
  <c r="AZ28" i="17"/>
  <c r="BL28" i="17"/>
  <c r="BN28" i="17"/>
  <c r="BM28" i="17"/>
  <c r="BK28" i="17"/>
  <c r="BW28" i="17"/>
  <c r="BY28" i="17"/>
  <c r="BX28" i="17"/>
  <c r="BV28" i="17"/>
  <c r="CH28" i="17"/>
  <c r="CJ28" i="17"/>
  <c r="CI28" i="17"/>
  <c r="CG28" i="17"/>
  <c r="CS28" i="17"/>
  <c r="CU28" i="17"/>
  <c r="CT28" i="17"/>
  <c r="CR28" i="17"/>
  <c r="DD28" i="17"/>
  <c r="DF28" i="17"/>
  <c r="DE28" i="17"/>
  <c r="DC28" i="17"/>
  <c r="DO28" i="17"/>
  <c r="DQ28" i="17"/>
  <c r="DP28" i="17"/>
  <c r="DN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G24" i="16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W66" i="17"/>
  <c r="BO66" i="17"/>
  <c r="DG66" i="17"/>
  <c r="BZ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EH8" i="17"/>
  <c r="D9" i="17"/>
  <c r="O9" i="17" s="1"/>
  <c r="Z9" i="17" s="1"/>
  <c r="EH9" i="17"/>
  <c r="D10" i="17"/>
  <c r="O10" i="17" s="1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L30" i="17"/>
  <c r="W30" i="17"/>
  <c r="AH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8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6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B2" i="19"/>
  <c r="N1" i="19"/>
  <c r="M1" i="19"/>
  <c r="L1" i="19"/>
  <c r="K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7" i="21"/>
  <c r="B24" i="21"/>
  <c r="A29" i="21"/>
  <c r="B31" i="21" s="1"/>
  <c r="A30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1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AY33" i="17"/>
  <c r="D11" i="24" l="1"/>
  <c r="EJ48" i="17"/>
  <c r="F52" i="23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91" i="17"/>
  <c r="Z22" i="17"/>
  <c r="CT91" i="17"/>
  <c r="B35" i="28"/>
  <c r="B34" i="28"/>
  <c r="D34" i="12"/>
  <c r="H5" i="12"/>
  <c r="E79" i="12" s="1"/>
  <c r="B47" i="28"/>
  <c r="B50" i="28"/>
  <c r="B3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R91" i="17"/>
  <c r="BC91" i="17"/>
  <c r="AO91" i="17"/>
  <c r="F11" i="24"/>
  <c r="G11" i="16"/>
  <c r="CK29" i="17" s="1"/>
  <c r="BZ34" i="17"/>
  <c r="B9" i="23"/>
  <c r="F102" i="12"/>
  <c r="O39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F24" i="21" s="1"/>
  <c r="AG91" i="17"/>
  <c r="B11" i="24"/>
  <c r="L34" i="17"/>
  <c r="O34" i="17" s="1"/>
  <c r="W64" i="17"/>
  <c r="DG64" i="17"/>
  <c r="AB33" i="17"/>
  <c r="K91" i="12"/>
  <c r="I16" i="12" s="1"/>
  <c r="DM33" i="17"/>
  <c r="BU33" i="17"/>
  <c r="DR34" i="17"/>
  <c r="G27" i="16"/>
  <c r="DR66" i="17"/>
  <c r="CK34" i="17"/>
  <c r="AH66" i="17"/>
  <c r="AH64" i="17"/>
  <c r="BO34" i="17"/>
  <c r="I79" i="12"/>
  <c r="C17" i="24"/>
  <c r="C20" i="24" s="1"/>
  <c r="D17" i="24"/>
  <c r="D20" i="24" s="1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H87" i="26"/>
  <c r="I89" i="26"/>
  <c r="D91" i="17"/>
  <c r="O8" i="17"/>
  <c r="A14" i="23"/>
  <c r="B14" i="23" s="1"/>
  <c r="B16" i="23" s="1"/>
  <c r="B18" i="23" s="1"/>
  <c r="B46" i="23" s="1"/>
  <c r="B49" i="23" s="1"/>
  <c r="B51" i="23" s="1"/>
  <c r="B54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20" i="21" s="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B39" i="21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AX17" i="17"/>
  <c r="I96" i="12"/>
  <c r="I97" i="12"/>
  <c r="I94" i="12"/>
  <c r="I95" i="12"/>
  <c r="E84" i="12" l="1"/>
  <c r="E63" i="12"/>
  <c r="E28" i="12"/>
  <c r="F18" i="12"/>
  <c r="F20" i="24"/>
  <c r="D39" i="19"/>
  <c r="D40" i="19"/>
  <c r="E40" i="19" s="1"/>
  <c r="B20" i="24"/>
  <c r="B32" i="28"/>
  <c r="B33" i="28"/>
  <c r="L7" i="28" s="1"/>
  <c r="B11" i="16"/>
  <c r="B24" i="16" s="1"/>
  <c r="CE1" i="17"/>
  <c r="CN1" i="17" s="1"/>
  <c r="J1" i="19"/>
  <c r="B22" i="25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AM33" i="17"/>
  <c r="F33" i="17"/>
  <c r="O33" i="17" s="1"/>
  <c r="Q33" i="17"/>
  <c r="AN33" i="17"/>
  <c r="R33" i="17"/>
  <c r="DB33" i="17"/>
  <c r="BJ33" i="17"/>
  <c r="G33" i="17"/>
  <c r="DM73" i="17"/>
  <c r="DX33" i="17"/>
  <c r="BU84" i="17"/>
  <c r="AC33" i="17"/>
  <c r="CQ33" i="17"/>
  <c r="CF33" i="17"/>
  <c r="CQ85" i="17"/>
  <c r="G6" i="16"/>
  <c r="AH29" i="17" s="1"/>
  <c r="AH91" i="17" s="1"/>
  <c r="AL194" i="27"/>
  <c r="E20" i="24"/>
  <c r="K79" i="12"/>
  <c r="I15" i="12" s="1"/>
  <c r="Z82" i="17"/>
  <c r="E19" i="21"/>
  <c r="E30" i="21"/>
  <c r="E29" i="21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G15" i="16"/>
  <c r="EC29" i="17" s="1"/>
  <c r="EC64" i="17"/>
  <c r="AK67" i="17"/>
  <c r="D20" i="19"/>
  <c r="A20" i="24"/>
  <c r="A17" i="24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G75" i="17"/>
  <c r="O75" i="17" s="1"/>
  <c r="Z8" i="17"/>
  <c r="BR83" i="17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CV64" i="17"/>
  <c r="G12" i="16"/>
  <c r="CV29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AS64" i="17"/>
  <c r="G7" i="16"/>
  <c r="AS29" i="17" s="1"/>
  <c r="F40" i="19"/>
  <c r="BG87" i="17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Z58" i="17"/>
  <c r="C44" i="19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G13" i="16"/>
  <c r="DG29" i="17" s="1"/>
  <c r="DG91" i="17" s="1"/>
  <c r="BD64" i="17"/>
  <c r="G8" i="16"/>
  <c r="BD29" i="17" s="1"/>
  <c r="DX80" i="17"/>
  <c r="DX76" i="17"/>
  <c r="BJ77" i="17"/>
  <c r="AY72" i="17"/>
  <c r="BJ71" i="17"/>
  <c r="W29" i="17"/>
  <c r="W91" i="17" s="1"/>
  <c r="G4" i="16"/>
  <c r="L29" i="17" s="1"/>
  <c r="L64" i="17"/>
  <c r="O64" i="17" s="1"/>
  <c r="BO91" i="17"/>
  <c r="G17" i="24"/>
  <c r="G20" i="24" s="1"/>
  <c r="AV88" i="17"/>
  <c r="C36" i="19"/>
  <c r="H113" i="26"/>
  <c r="H98" i="26"/>
  <c r="F65" i="26"/>
  <c r="C82" i="26"/>
  <c r="G79" i="26"/>
  <c r="H97" i="26"/>
  <c r="K99" i="12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BZ64" i="17"/>
  <c r="G10" i="16"/>
  <c r="BZ29" i="17" s="1"/>
  <c r="B26" i="21"/>
  <c r="B33" i="21" s="1"/>
  <c r="E11" i="21"/>
  <c r="BG6" i="17"/>
  <c r="DA56" i="17"/>
  <c r="AX56" i="17"/>
  <c r="AM57" i="17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CE17" i="17"/>
  <c r="F81" i="17"/>
  <c r="O81" i="17" s="1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CE56" i="17"/>
  <c r="DB73" i="17"/>
  <c r="BJ61" i="17"/>
  <c r="AB17" i="17"/>
  <c r="CQ71" i="17"/>
  <c r="DB66" i="17"/>
  <c r="DB74" i="17"/>
  <c r="DB85" i="17"/>
  <c r="CF68" i="17"/>
  <c r="CF66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W56" i="17"/>
  <c r="BI17" i="17"/>
  <c r="DX73" i="17"/>
  <c r="DX71" i="17"/>
  <c r="DM74" i="17"/>
  <c r="CQ70" i="17"/>
  <c r="CQ66" i="17"/>
  <c r="CF72" i="17"/>
  <c r="DB76" i="17"/>
  <c r="DB78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AC74" i="17"/>
  <c r="AN76" i="17"/>
  <c r="AC77" i="17"/>
  <c r="R60" i="17"/>
  <c r="G72" i="17"/>
  <c r="O72" i="17" s="1"/>
  <c r="G74" i="17"/>
  <c r="O74" i="17" s="1"/>
  <c r="CP81" i="17"/>
  <c r="BI56" i="17"/>
  <c r="Q17" i="17"/>
  <c r="F57" i="17"/>
  <c r="O57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CQ61" i="17"/>
  <c r="CF70" i="17"/>
  <c r="BU68" i="17"/>
  <c r="DW81" i="17"/>
  <c r="DA81" i="17"/>
  <c r="AX57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C34" i="12" l="1"/>
  <c r="A34" i="12" s="1"/>
  <c r="K7" i="28"/>
  <c r="E34" i="12" s="1"/>
  <c r="C128" i="27" s="1"/>
  <c r="E39" i="19"/>
  <c r="F39" i="19" s="1"/>
  <c r="Z33" i="17"/>
  <c r="AK33" i="17" s="1"/>
  <c r="AV33" i="17" s="1"/>
  <c r="B31" i="28"/>
  <c r="B30" i="28"/>
  <c r="N11" i="28"/>
  <c r="L11" i="28"/>
  <c r="N6" i="28"/>
  <c r="D33" i="12" s="1"/>
  <c r="F8" i="28"/>
  <c r="BT1" i="17"/>
  <c r="CC1" i="17" s="1"/>
  <c r="F7" i="28"/>
  <c r="I1" i="19"/>
  <c r="B20" i="25"/>
  <c r="B10" i="16"/>
  <c r="B23" i="16" s="1"/>
  <c r="B54" i="28"/>
  <c r="B51" i="28"/>
  <c r="BI33" i="17"/>
  <c r="AX33" i="17"/>
  <c r="BZ91" i="17"/>
  <c r="D35" i="19"/>
  <c r="AK82" i="17"/>
  <c r="F31" i="21"/>
  <c r="D36" i="19"/>
  <c r="E36" i="19" s="1"/>
  <c r="F36" i="19" s="1"/>
  <c r="DW54" i="17"/>
  <c r="P30" i="25"/>
  <c r="R30" i="25" s="1"/>
  <c r="C8" i="19"/>
  <c r="Z57" i="17"/>
  <c r="C12" i="19"/>
  <c r="Z61" i="17"/>
  <c r="C28" i="19"/>
  <c r="Z75" i="17"/>
  <c r="J26" i="25"/>
  <c r="L26" i="25" s="1"/>
  <c r="DA53" i="17"/>
  <c r="V14" i="25"/>
  <c r="X14" i="25" s="1"/>
  <c r="AM55" i="17"/>
  <c r="CF60" i="17"/>
  <c r="CF91" i="17" s="1"/>
  <c r="BG88" i="17"/>
  <c r="Z73" i="17"/>
  <c r="C26" i="19"/>
  <c r="V30" i="25"/>
  <c r="X30" i="25" s="1"/>
  <c r="DW55" i="17"/>
  <c r="AY61" i="17"/>
  <c r="AY91" i="17" s="1"/>
  <c r="CQ60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3" i="19"/>
  <c r="Z62" i="17"/>
  <c r="C31" i="19"/>
  <c r="Z78" i="17"/>
  <c r="CC83" i="17"/>
  <c r="EC91" i="17"/>
  <c r="P24" i="25"/>
  <c r="R24" i="25" s="1"/>
  <c r="CP54" i="17"/>
  <c r="AB53" i="17"/>
  <c r="J12" i="25"/>
  <c r="L12" i="25" s="1"/>
  <c r="BT55" i="17"/>
  <c r="V20" i="25"/>
  <c r="X20" i="25" s="1"/>
  <c r="V12" i="25"/>
  <c r="X12" i="25" s="1"/>
  <c r="AB55" i="17"/>
  <c r="CE55" i="17"/>
  <c r="V22" i="25"/>
  <c r="X22" i="25" s="1"/>
  <c r="P8" i="25"/>
  <c r="R8" i="25" s="1"/>
  <c r="F54" i="17"/>
  <c r="O54" i="17" s="1"/>
  <c r="P12" i="25"/>
  <c r="R12" i="25" s="1"/>
  <c r="AB54" i="17"/>
  <c r="AX54" i="17"/>
  <c r="P16" i="25"/>
  <c r="R16" i="25" s="1"/>
  <c r="Q54" i="17"/>
  <c r="P10" i="25"/>
  <c r="R10" i="25" s="1"/>
  <c r="F53" i="17"/>
  <c r="O53" i="17" s="1"/>
  <c r="J8" i="25"/>
  <c r="L8" i="25" s="1"/>
  <c r="BT54" i="17"/>
  <c r="P20" i="25"/>
  <c r="R20" i="25" s="1"/>
  <c r="BI55" i="17"/>
  <c r="V18" i="25"/>
  <c r="X18" i="25" s="1"/>
  <c r="G66" i="17"/>
  <c r="O66" i="17" s="1"/>
  <c r="BR6" i="17"/>
  <c r="Z76" i="17"/>
  <c r="C29" i="19"/>
  <c r="CQ91" i="17"/>
  <c r="O16" i="17"/>
  <c r="BR87" i="17"/>
  <c r="G40" i="19"/>
  <c r="CV91" i="17"/>
  <c r="Z77" i="17"/>
  <c r="C30" i="19"/>
  <c r="DA55" i="17"/>
  <c r="V26" i="25"/>
  <c r="X26" i="25" s="1"/>
  <c r="AV67" i="17"/>
  <c r="E20" i="19"/>
  <c r="AX53" i="17"/>
  <c r="J16" i="25"/>
  <c r="L16" i="25" s="1"/>
  <c r="F55" i="17"/>
  <c r="O55" i="17" s="1"/>
  <c r="V8" i="25"/>
  <c r="X8" i="25" s="1"/>
  <c r="DL53" i="17"/>
  <c r="J28" i="25"/>
  <c r="L28" i="25" s="1"/>
  <c r="Z80" i="17"/>
  <c r="C33" i="19"/>
  <c r="DB60" i="17"/>
  <c r="DB91" i="17" s="1"/>
  <c r="BJ69" i="17"/>
  <c r="BJ91" i="17" s="1"/>
  <c r="DX60" i="17"/>
  <c r="DX91" i="17" s="1"/>
  <c r="Z85" i="17"/>
  <c r="C38" i="19"/>
  <c r="C18" i="19"/>
  <c r="Z64" i="17"/>
  <c r="AK58" i="17"/>
  <c r="D44" i="19"/>
  <c r="AK8" i="17"/>
  <c r="P18" i="25"/>
  <c r="R18" i="25" s="1"/>
  <c r="BI54" i="17"/>
  <c r="R16" i="17"/>
  <c r="R91" i="17" s="1"/>
  <c r="Z74" i="17"/>
  <c r="C27" i="19"/>
  <c r="CE54" i="17"/>
  <c r="P22" i="25"/>
  <c r="R22" i="25" s="1"/>
  <c r="J22" i="25"/>
  <c r="L22" i="25" s="1"/>
  <c r="CE53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Z68" i="17"/>
  <c r="C21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Z72" i="17"/>
  <c r="C25" i="19"/>
  <c r="BU91" i="17"/>
  <c r="Z71" i="17"/>
  <c r="C24" i="19"/>
  <c r="AC60" i="17"/>
  <c r="AC91" i="17" s="1"/>
  <c r="Z81" i="17"/>
  <c r="C34" i="19"/>
  <c r="Q53" i="17"/>
  <c r="J10" i="25"/>
  <c r="L10" i="25" s="1"/>
  <c r="I17" i="12"/>
  <c r="K104" i="12"/>
  <c r="CN86" i="17"/>
  <c r="Z69" i="17"/>
  <c r="C22" i="19"/>
  <c r="C7" i="19"/>
  <c r="Z56" i="17"/>
  <c r="AM53" i="17"/>
  <c r="J14" i="25"/>
  <c r="L14" i="25" s="1"/>
  <c r="Q55" i="17"/>
  <c r="V10" i="25"/>
  <c r="X10" i="25" s="1"/>
  <c r="P28" i="25"/>
  <c r="R28" i="25" s="1"/>
  <c r="DL54" i="17"/>
  <c r="P14" i="25"/>
  <c r="R14" i="25" s="1"/>
  <c r="AM54" i="17"/>
  <c r="DA54" i="17"/>
  <c r="P26" i="25"/>
  <c r="R26" i="25" s="1"/>
  <c r="Z79" i="17"/>
  <c r="C32" i="19"/>
  <c r="Z70" i="17"/>
  <c r="C23" i="19"/>
  <c r="DM91" i="17"/>
  <c r="CP53" i="17"/>
  <c r="J24" i="25"/>
  <c r="L24" i="25" s="1"/>
  <c r="CP55" i="17"/>
  <c r="V24" i="25"/>
  <c r="X24" i="25" s="1"/>
  <c r="J20" i="25"/>
  <c r="L20" i="25" s="1"/>
  <c r="BT53" i="17"/>
  <c r="J30" i="25"/>
  <c r="L30" i="25" s="1"/>
  <c r="DW53" i="17"/>
  <c r="DL55" i="17"/>
  <c r="V28" i="25"/>
  <c r="X28" i="25" s="1"/>
  <c r="C37" i="19"/>
  <c r="Z84" i="17"/>
  <c r="AX55" i="17"/>
  <c r="V16" i="25"/>
  <c r="X16" i="25" s="1"/>
  <c r="J18" i="25"/>
  <c r="L18" i="25" s="1"/>
  <c r="BI53" i="17"/>
  <c r="BD91" i="17"/>
  <c r="AS91" i="17"/>
  <c r="AN91" i="17"/>
  <c r="H1" i="19" l="1"/>
  <c r="B9" i="16"/>
  <c r="B22" i="16" s="1"/>
  <c r="B29" i="28"/>
  <c r="B28" i="28"/>
  <c r="BI1" i="17"/>
  <c r="BR1" i="17" s="1"/>
  <c r="B18" i="25"/>
  <c r="B56" i="28"/>
  <c r="B55" i="28" s="1"/>
  <c r="B53" i="28"/>
  <c r="G39" i="19"/>
  <c r="H39" i="19" s="1"/>
  <c r="AB91" i="17"/>
  <c r="BG33" i="17"/>
  <c r="BR33" i="17" s="1"/>
  <c r="Q91" i="17"/>
  <c r="AM91" i="17"/>
  <c r="AX91" i="17"/>
  <c r="BI91" i="17"/>
  <c r="K20" i="12"/>
  <c r="E35" i="19"/>
  <c r="AV82" i="17"/>
  <c r="AK68" i="17"/>
  <c r="D21" i="19"/>
  <c r="BT33" i="17"/>
  <c r="BT91" i="17" s="1"/>
  <c r="AK85" i="17"/>
  <c r="D38" i="19"/>
  <c r="AK80" i="17"/>
  <c r="D33" i="19"/>
  <c r="D8" i="19"/>
  <c r="AK57" i="17"/>
  <c r="D37" i="19"/>
  <c r="AK84" i="17"/>
  <c r="AK70" i="17"/>
  <c r="D23" i="19"/>
  <c r="E16" i="21"/>
  <c r="AK76" i="17"/>
  <c r="D29" i="19"/>
  <c r="CN83" i="17"/>
  <c r="AK73" i="17"/>
  <c r="D26" i="19"/>
  <c r="AK77" i="17"/>
  <c r="D30" i="19"/>
  <c r="AK79" i="17"/>
  <c r="D32" i="19"/>
  <c r="AK72" i="17"/>
  <c r="D25" i="19"/>
  <c r="AK64" i="17"/>
  <c r="D18" i="19"/>
  <c r="CC6" i="17"/>
  <c r="C4" i="19"/>
  <c r="Z53" i="17"/>
  <c r="BR88" i="17"/>
  <c r="G36" i="19"/>
  <c r="AK75" i="17"/>
  <c r="D28" i="19"/>
  <c r="AV8" i="17"/>
  <c r="E44" i="19"/>
  <c r="AV58" i="17"/>
  <c r="AB8" i="25"/>
  <c r="D8" i="25"/>
  <c r="CY86" i="17"/>
  <c r="C19" i="19"/>
  <c r="C41" i="19" s="1"/>
  <c r="Z66" i="17"/>
  <c r="D13" i="19"/>
  <c r="AK62" i="17"/>
  <c r="AK69" i="17"/>
  <c r="D22" i="19"/>
  <c r="CC87" i="17"/>
  <c r="H40" i="19"/>
  <c r="C5" i="19"/>
  <c r="Z54" i="17"/>
  <c r="AK78" i="17"/>
  <c r="D31" i="19"/>
  <c r="F91" i="17"/>
  <c r="G91" i="17"/>
  <c r="AK74" i="17"/>
  <c r="D27" i="19"/>
  <c r="AK81" i="17"/>
  <c r="D34" i="19"/>
  <c r="BG67" i="17"/>
  <c r="F20" i="19"/>
  <c r="AK56" i="17"/>
  <c r="D7" i="19"/>
  <c r="AK71" i="17"/>
  <c r="D24" i="19"/>
  <c r="Z55" i="17"/>
  <c r="C6" i="19"/>
  <c r="Z16" i="17"/>
  <c r="AK61" i="17"/>
  <c r="D12" i="19"/>
  <c r="AX1" i="17" l="1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AK16" i="17"/>
  <c r="AV76" i="17"/>
  <c r="E29" i="19"/>
  <c r="CE33" i="17"/>
  <c r="CE91" i="17" s="1"/>
  <c r="AV56" i="17"/>
  <c r="E7" i="19"/>
  <c r="E34" i="19"/>
  <c r="AV81" i="17"/>
  <c r="AV69" i="17"/>
  <c r="E22" i="19"/>
  <c r="AK53" i="17"/>
  <c r="D4" i="19"/>
  <c r="AV70" i="17"/>
  <c r="E23" i="19"/>
  <c r="AV71" i="17"/>
  <c r="E24" i="19"/>
  <c r="AV78" i="17"/>
  <c r="E31" i="19"/>
  <c r="BG8" i="17"/>
  <c r="C9" i="19"/>
  <c r="AV72" i="17"/>
  <c r="E25" i="19"/>
  <c r="E21" i="19"/>
  <c r="AV68" i="17"/>
  <c r="AK55" i="17"/>
  <c r="D6" i="19"/>
  <c r="CC33" i="17"/>
  <c r="AK54" i="17"/>
  <c r="D5" i="19"/>
  <c r="AV80" i="17"/>
  <c r="E33" i="19"/>
  <c r="G20" i="19"/>
  <c r="BR67" i="17"/>
  <c r="AK66" i="17"/>
  <c r="D19" i="19"/>
  <c r="D41" i="19" s="1"/>
  <c r="AB10" i="25"/>
  <c r="Z8" i="25"/>
  <c r="D10" i="25" s="1"/>
  <c r="CN6" i="17"/>
  <c r="AV79" i="17"/>
  <c r="E32" i="19"/>
  <c r="AV73" i="17"/>
  <c r="E26" i="19"/>
  <c r="E37" i="19"/>
  <c r="AV84" i="17"/>
  <c r="AV62" i="17"/>
  <c r="E13" i="19"/>
  <c r="BG58" i="17"/>
  <c r="F44" i="19"/>
  <c r="AV75" i="17"/>
  <c r="E28" i="19"/>
  <c r="CY83" i="17"/>
  <c r="AV85" i="17"/>
  <c r="E38" i="19"/>
  <c r="CC88" i="17"/>
  <c r="H36" i="19"/>
  <c r="DJ86" i="17"/>
  <c r="E12" i="19"/>
  <c r="AV61" i="17"/>
  <c r="AV74" i="17"/>
  <c r="E27" i="19"/>
  <c r="CN87" i="17"/>
  <c r="I40" i="19"/>
  <c r="AV64" i="17"/>
  <c r="E18" i="19"/>
  <c r="AV77" i="17"/>
  <c r="E30" i="19"/>
  <c r="AV57" i="17"/>
  <c r="E8" i="19"/>
  <c r="B7" i="16" l="1"/>
  <c r="B20" i="16" s="1"/>
  <c r="B14" i="25"/>
  <c r="B24" i="28"/>
  <c r="B25" i="28"/>
  <c r="F1" i="19"/>
  <c r="O19" i="28"/>
  <c r="AM1" i="17"/>
  <c r="AV1" i="17" s="1"/>
  <c r="K39" i="19"/>
  <c r="L39" i="19" s="1"/>
  <c r="D9" i="19"/>
  <c r="G35" i="19"/>
  <c r="BR82" i="17"/>
  <c r="F37" i="19"/>
  <c r="BG84" i="17"/>
  <c r="AB12" i="25"/>
  <c r="Z10" i="25"/>
  <c r="AV53" i="17"/>
  <c r="E4" i="19"/>
  <c r="CY87" i="17"/>
  <c r="J40" i="19"/>
  <c r="BG75" i="17"/>
  <c r="F28" i="19"/>
  <c r="BG72" i="17"/>
  <c r="F25" i="19"/>
  <c r="DU86" i="17"/>
  <c r="CN88" i="17"/>
  <c r="I36" i="19"/>
  <c r="BG73" i="17"/>
  <c r="F26" i="19"/>
  <c r="AV54" i="17"/>
  <c r="E5" i="19"/>
  <c r="BG69" i="17"/>
  <c r="F22" i="19"/>
  <c r="BG76" i="17"/>
  <c r="F29" i="19"/>
  <c r="CP33" i="17"/>
  <c r="CP91" i="17" s="1"/>
  <c r="BG74" i="17"/>
  <c r="F27" i="19"/>
  <c r="BR58" i="17"/>
  <c r="G44" i="19"/>
  <c r="F12" i="19"/>
  <c r="BG61" i="17"/>
  <c r="F38" i="19"/>
  <c r="BG85" i="17"/>
  <c r="BG79" i="17"/>
  <c r="F32" i="19"/>
  <c r="CC67" i="17"/>
  <c r="H20" i="19"/>
  <c r="BG71" i="17"/>
  <c r="F24" i="19"/>
  <c r="BG80" i="17"/>
  <c r="F33" i="19"/>
  <c r="BG78" i="17"/>
  <c r="F31" i="19"/>
  <c r="F8" i="19"/>
  <c r="BG57" i="17"/>
  <c r="BG81" i="17"/>
  <c r="F34" i="19"/>
  <c r="BG77" i="17"/>
  <c r="F30" i="19"/>
  <c r="F13" i="19"/>
  <c r="BG62" i="17"/>
  <c r="AV55" i="17"/>
  <c r="E6" i="19"/>
  <c r="BR8" i="17"/>
  <c r="AV16" i="17"/>
  <c r="F18" i="19"/>
  <c r="BG64" i="17"/>
  <c r="M60" i="17"/>
  <c r="O60" i="17" s="1"/>
  <c r="M19" i="17"/>
  <c r="AV66" i="17"/>
  <c r="E19" i="19"/>
  <c r="CN33" i="17"/>
  <c r="DJ83" i="17"/>
  <c r="CY6" i="17"/>
  <c r="BG68" i="17"/>
  <c r="F21" i="19"/>
  <c r="BG70" i="17"/>
  <c r="F23" i="19"/>
  <c r="F7" i="19"/>
  <c r="BG56" i="17"/>
  <c r="B22" i="28" l="1"/>
  <c r="B23" i="28"/>
  <c r="B12" i="25"/>
  <c r="B6" i="16"/>
  <c r="B19" i="16" s="1"/>
  <c r="AB1" i="17"/>
  <c r="AK1" i="17" s="1"/>
  <c r="E1" i="19"/>
  <c r="CY33" i="17"/>
  <c r="CC82" i="17"/>
  <c r="H35" i="19"/>
  <c r="CN67" i="17"/>
  <c r="I20" i="19"/>
  <c r="BR73" i="17"/>
  <c r="G26" i="19"/>
  <c r="DJ87" i="17"/>
  <c r="K40" i="19"/>
  <c r="G37" i="19"/>
  <c r="BR84" i="17"/>
  <c r="BG66" i="17"/>
  <c r="F19" i="19"/>
  <c r="F41" i="19" s="1"/>
  <c r="BG16" i="17"/>
  <c r="BR76" i="17"/>
  <c r="G29" i="19"/>
  <c r="E9" i="19"/>
  <c r="G7" i="19"/>
  <c r="BR56" i="17"/>
  <c r="DJ6" i="17"/>
  <c r="BR77" i="17"/>
  <c r="G30" i="19"/>
  <c r="BR78" i="17"/>
  <c r="G31" i="19"/>
  <c r="BR79" i="17"/>
  <c r="G32" i="19"/>
  <c r="CY88" i="17"/>
  <c r="J36" i="19"/>
  <c r="BG53" i="17"/>
  <c r="F4" i="19"/>
  <c r="DA33" i="17"/>
  <c r="DA91" i="17" s="1"/>
  <c r="BR68" i="17"/>
  <c r="G21" i="19"/>
  <c r="BR69" i="17"/>
  <c r="G22" i="19"/>
  <c r="BR80" i="17"/>
  <c r="G33" i="19"/>
  <c r="BR70" i="17"/>
  <c r="G23" i="19"/>
  <c r="C11" i="19"/>
  <c r="BG55" i="17"/>
  <c r="F6" i="19"/>
  <c r="BR74" i="17"/>
  <c r="G27" i="19"/>
  <c r="AB14" i="25"/>
  <c r="CC8" i="17"/>
  <c r="BR72" i="17"/>
  <c r="G25" i="19"/>
  <c r="O19" i="17"/>
  <c r="M91" i="17"/>
  <c r="E41" i="19"/>
  <c r="BR64" i="17"/>
  <c r="G18" i="19"/>
  <c r="BR62" i="17"/>
  <c r="G13" i="19"/>
  <c r="BR71" i="17"/>
  <c r="G24" i="19"/>
  <c r="G12" i="19"/>
  <c r="BR61" i="17"/>
  <c r="BG54" i="17"/>
  <c r="F5" i="19"/>
  <c r="EF86" i="17"/>
  <c r="M39" i="19"/>
  <c r="BR75" i="17"/>
  <c r="G28" i="19"/>
  <c r="CC58" i="17"/>
  <c r="H44" i="19"/>
  <c r="DU83" i="17"/>
  <c r="BR81" i="17"/>
  <c r="G34" i="19"/>
  <c r="G38" i="19"/>
  <c r="BR85" i="17"/>
  <c r="X19" i="17"/>
  <c r="X60" i="17"/>
  <c r="Z60" i="17" s="1"/>
  <c r="BR57" i="17"/>
  <c r="G8" i="19"/>
  <c r="D12" i="25"/>
  <c r="B21" i="28" l="1"/>
  <c r="B20" i="28"/>
  <c r="B10" i="25"/>
  <c r="B5" i="16"/>
  <c r="B18" i="16" s="1"/>
  <c r="D1" i="19"/>
  <c r="Q1" i="17"/>
  <c r="Z1" i="17" s="1"/>
  <c r="CN82" i="17"/>
  <c r="I35" i="19"/>
  <c r="D11" i="19"/>
  <c r="D14" i="19" s="1"/>
  <c r="D16" i="19" s="1"/>
  <c r="D43" i="19" s="1"/>
  <c r="D45" i="19" s="1"/>
  <c r="CC70" i="17"/>
  <c r="H23" i="19"/>
  <c r="BR66" i="17"/>
  <c r="G19" i="19"/>
  <c r="Z19" i="17"/>
  <c r="O91" i="17"/>
  <c r="CC78" i="17"/>
  <c r="H31" i="19"/>
  <c r="H37" i="19"/>
  <c r="CC84" i="17"/>
  <c r="CY67" i="17"/>
  <c r="J20" i="19"/>
  <c r="CC75" i="17"/>
  <c r="H28" i="19"/>
  <c r="CC71" i="17"/>
  <c r="H24" i="19"/>
  <c r="CC74" i="17"/>
  <c r="H27" i="19"/>
  <c r="CC80" i="17"/>
  <c r="H33" i="19"/>
  <c r="F9" i="19"/>
  <c r="CN58" i="17"/>
  <c r="I44" i="19"/>
  <c r="CC72" i="17"/>
  <c r="H25" i="19"/>
  <c r="N39" i="19"/>
  <c r="B39" i="19" s="1"/>
  <c r="EJ86" i="17"/>
  <c r="BR55" i="17"/>
  <c r="G6" i="19"/>
  <c r="DJ33" i="17"/>
  <c r="EF83" i="17"/>
  <c r="CN8" i="17"/>
  <c r="C14" i="19"/>
  <c r="C16" i="19" s="1"/>
  <c r="C43" i="19" s="1"/>
  <c r="C45" i="19" s="1"/>
  <c r="DJ88" i="17"/>
  <c r="K36" i="19"/>
  <c r="DU6" i="17"/>
  <c r="CC85" i="17"/>
  <c r="H38" i="19"/>
  <c r="CC81" i="17"/>
  <c r="H34" i="19"/>
  <c r="CC76" i="17"/>
  <c r="H29" i="19"/>
  <c r="BR54" i="17"/>
  <c r="G5" i="19"/>
  <c r="H18" i="19"/>
  <c r="CC64" i="17"/>
  <c r="AB16" i="25"/>
  <c r="H7" i="19"/>
  <c r="CC56" i="17"/>
  <c r="BR16" i="17"/>
  <c r="CC73" i="17"/>
  <c r="H26" i="19"/>
  <c r="CC57" i="17"/>
  <c r="H8" i="19"/>
  <c r="BR53" i="17"/>
  <c r="G4" i="19"/>
  <c r="CC77" i="17"/>
  <c r="H30" i="19"/>
  <c r="H13" i="19"/>
  <c r="CC62" i="17"/>
  <c r="CC69" i="17"/>
  <c r="H22" i="19"/>
  <c r="DU87" i="17"/>
  <c r="L40" i="19"/>
  <c r="DL33" i="17"/>
  <c r="DL91" i="17" s="1"/>
  <c r="X91" i="17"/>
  <c r="CC61" i="17"/>
  <c r="H12" i="19"/>
  <c r="Z12" i="25"/>
  <c r="D14" i="25" s="1"/>
  <c r="Z14" i="25" s="1"/>
  <c r="CC68" i="17"/>
  <c r="H21" i="19"/>
  <c r="CC79" i="17"/>
  <c r="H32" i="19"/>
  <c r="F1" i="17" l="1"/>
  <c r="O1" i="17" s="1"/>
  <c r="B8" i="25"/>
  <c r="C1" i="19"/>
  <c r="B4" i="16"/>
  <c r="B17" i="16" s="1"/>
  <c r="B19" i="28"/>
  <c r="B18" i="28"/>
  <c r="E42" i="23"/>
  <c r="J35" i="19"/>
  <c r="CY82" i="17"/>
  <c r="AT19" i="17"/>
  <c r="AT60" i="17"/>
  <c r="CY8" i="17"/>
  <c r="AI60" i="17"/>
  <c r="AK60" i="17" s="1"/>
  <c r="AI19" i="17"/>
  <c r="AK19" i="17" s="1"/>
  <c r="CN56" i="17"/>
  <c r="I7" i="19"/>
  <c r="H5" i="19"/>
  <c r="CC54" i="17"/>
  <c r="CN69" i="17"/>
  <c r="I22" i="19"/>
  <c r="EF6" i="17"/>
  <c r="G41" i="19"/>
  <c r="CN71" i="17"/>
  <c r="I24" i="19"/>
  <c r="CN78" i="17"/>
  <c r="I31" i="19"/>
  <c r="CC66" i="17"/>
  <c r="H19" i="19"/>
  <c r="H41" i="19" s="1"/>
  <c r="CC16" i="17"/>
  <c r="CN61" i="17"/>
  <c r="I12" i="19"/>
  <c r="I13" i="19"/>
  <c r="CN62" i="17"/>
  <c r="CN57" i="17"/>
  <c r="I8" i="19"/>
  <c r="CN76" i="17"/>
  <c r="I29" i="19"/>
  <c r="EJ83" i="17"/>
  <c r="CN72" i="17"/>
  <c r="I25" i="19"/>
  <c r="M40" i="19"/>
  <c r="EF87" i="17"/>
  <c r="AB18" i="25"/>
  <c r="DU88" i="17"/>
  <c r="L36" i="19"/>
  <c r="CN75" i="17"/>
  <c r="I28" i="19"/>
  <c r="CN81" i="17"/>
  <c r="I34" i="19"/>
  <c r="DU33" i="17"/>
  <c r="CY58" i="17"/>
  <c r="J44" i="19"/>
  <c r="CN80" i="17"/>
  <c r="I33" i="19"/>
  <c r="Z91" i="17"/>
  <c r="CN70" i="17"/>
  <c r="I23" i="19"/>
  <c r="CC53" i="17"/>
  <c r="H4" i="19"/>
  <c r="DW33" i="17"/>
  <c r="DW91" i="17" s="1"/>
  <c r="CN79" i="17"/>
  <c r="I32" i="19"/>
  <c r="CN77" i="17"/>
  <c r="I30" i="19"/>
  <c r="CN73" i="17"/>
  <c r="I26" i="19"/>
  <c r="I18" i="19"/>
  <c r="CN64" i="17"/>
  <c r="DJ67" i="17"/>
  <c r="K20" i="19"/>
  <c r="CN68" i="17"/>
  <c r="I21" i="19"/>
  <c r="D16" i="25"/>
  <c r="G9" i="19"/>
  <c r="CN85" i="17"/>
  <c r="I38" i="19"/>
  <c r="CC55" i="17"/>
  <c r="H6" i="19"/>
  <c r="CN74" i="17"/>
  <c r="I27" i="19"/>
  <c r="CN84" i="17"/>
  <c r="I37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AT91" i="17"/>
  <c r="DJ82" i="17"/>
  <c r="K35" i="19"/>
  <c r="CY80" i="17"/>
  <c r="J33" i="19"/>
  <c r="CY72" i="17"/>
  <c r="J25" i="19"/>
  <c r="CY78" i="17"/>
  <c r="J31" i="19"/>
  <c r="J37" i="19"/>
  <c r="CY84" i="17"/>
  <c r="H9" i="19"/>
  <c r="EF88" i="17"/>
  <c r="M36" i="19"/>
  <c r="I5" i="19"/>
  <c r="CN54" i="17"/>
  <c r="CY62" i="17"/>
  <c r="J13" i="19"/>
  <c r="CY61" i="17"/>
  <c r="J12" i="19"/>
  <c r="EF33" i="17"/>
  <c r="EJ33" i="17" s="1"/>
  <c r="AB20" i="25"/>
  <c r="Z16" i="25"/>
  <c r="CY71" i="17"/>
  <c r="J24" i="19"/>
  <c r="CY68" i="17"/>
  <c r="J21" i="19"/>
  <c r="CY77" i="17"/>
  <c r="J30" i="19"/>
  <c r="CY70" i="17"/>
  <c r="J23" i="19"/>
  <c r="N40" i="19"/>
  <c r="B40" i="19" s="1"/>
  <c r="EJ87" i="17"/>
  <c r="CY76" i="17"/>
  <c r="J29" i="19"/>
  <c r="CN16" i="17"/>
  <c r="J7" i="19"/>
  <c r="CY56" i="17"/>
  <c r="CY85" i="17"/>
  <c r="J38" i="19"/>
  <c r="CN53" i="17"/>
  <c r="I4" i="19"/>
  <c r="CN55" i="17"/>
  <c r="I6" i="19"/>
  <c r="J34" i="19"/>
  <c r="CY81" i="17"/>
  <c r="EJ6" i="17"/>
  <c r="AI91" i="17"/>
  <c r="J18" i="19"/>
  <c r="CY64" i="17"/>
  <c r="CY75" i="17"/>
  <c r="J28" i="19"/>
  <c r="CY69" i="17"/>
  <c r="J22" i="19"/>
  <c r="CY73" i="17"/>
  <c r="J26" i="19"/>
  <c r="DJ58" i="17"/>
  <c r="K44" i="19"/>
  <c r="DJ8" i="17"/>
  <c r="CY74" i="17"/>
  <c r="J27" i="19"/>
  <c r="DU67" i="17"/>
  <c r="L20" i="19"/>
  <c r="CY79" i="17"/>
  <c r="J32" i="19"/>
  <c r="AV19" i="17"/>
  <c r="AK91" i="17"/>
  <c r="J8" i="19"/>
  <c r="CY57" i="17"/>
  <c r="CN66" i="17"/>
  <c r="I19" i="19"/>
  <c r="I41" i="19" s="1"/>
  <c r="E11" i="19"/>
  <c r="AV60" i="17"/>
  <c r="C33" i="12" l="1"/>
  <c r="E5" i="12"/>
  <c r="B33" i="27"/>
  <c r="B14" i="28"/>
  <c r="B15" i="28"/>
  <c r="I9" i="19"/>
  <c r="L35" i="19"/>
  <c r="DU82" i="17"/>
  <c r="E18" i="21"/>
  <c r="E14" i="19"/>
  <c r="E16" i="19" s="1"/>
  <c r="E43" i="19" s="1"/>
  <c r="E45" i="19" s="1"/>
  <c r="DJ79" i="17"/>
  <c r="K32" i="19"/>
  <c r="DJ76" i="17"/>
  <c r="K29" i="19"/>
  <c r="DJ68" i="17"/>
  <c r="K21" i="19"/>
  <c r="EJ88" i="17"/>
  <c r="N36" i="19"/>
  <c r="B36" i="19" s="1"/>
  <c r="K31" i="19"/>
  <c r="DJ78" i="17"/>
  <c r="CY66" i="17"/>
  <c r="J19" i="19"/>
  <c r="J41" i="19" s="1"/>
  <c r="EF67" i="17"/>
  <c r="M20" i="19"/>
  <c r="DJ73" i="17"/>
  <c r="K26" i="19"/>
  <c r="I8" i="12"/>
  <c r="E43" i="23"/>
  <c r="DJ61" i="17"/>
  <c r="K12" i="19"/>
  <c r="DJ85" i="17"/>
  <c r="K38" i="19"/>
  <c r="DJ69" i="17"/>
  <c r="K22" i="19"/>
  <c r="DJ81" i="17"/>
  <c r="K34" i="19"/>
  <c r="K7" i="19"/>
  <c r="DJ56" i="17"/>
  <c r="BE60" i="17"/>
  <c r="BG60" i="17" s="1"/>
  <c r="BE19" i="17"/>
  <c r="K37" i="19"/>
  <c r="DJ84" i="17"/>
  <c r="DJ70" i="17"/>
  <c r="K23" i="19"/>
  <c r="D18" i="25"/>
  <c r="DJ62" i="17"/>
  <c r="K13" i="19"/>
  <c r="DJ80" i="17"/>
  <c r="K33" i="19"/>
  <c r="CY53" i="17"/>
  <c r="J4" i="19"/>
  <c r="DJ71" i="17"/>
  <c r="K24" i="19"/>
  <c r="AV91" i="17"/>
  <c r="DU8" i="17"/>
  <c r="DJ75" i="17"/>
  <c r="K28" i="19"/>
  <c r="CY54" i="17"/>
  <c r="J5" i="19"/>
  <c r="DU58" i="17"/>
  <c r="L44" i="19"/>
  <c r="DJ57" i="17"/>
  <c r="K8" i="19"/>
  <c r="DJ72" i="17"/>
  <c r="K25" i="19"/>
  <c r="DJ74" i="17"/>
  <c r="K27" i="19"/>
  <c r="F11" i="19"/>
  <c r="F14" i="19" s="1"/>
  <c r="F16" i="19" s="1"/>
  <c r="F43" i="19" s="1"/>
  <c r="F45" i="19" s="1"/>
  <c r="DJ64" i="17"/>
  <c r="K18" i="19"/>
  <c r="CY55" i="17"/>
  <c r="J6" i="19"/>
  <c r="CY16" i="17"/>
  <c r="DJ77" i="17"/>
  <c r="K30" i="19"/>
  <c r="AB22" i="25"/>
  <c r="BE91" i="17" l="1"/>
  <c r="B13" i="28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BG19" i="17"/>
  <c r="BG91" i="17" s="1"/>
  <c r="EF82" i="17"/>
  <c r="M35" i="19"/>
  <c r="E39" i="23"/>
  <c r="DJ55" i="17"/>
  <c r="K6" i="19"/>
  <c r="Z18" i="25"/>
  <c r="EJ67" i="17"/>
  <c r="N20" i="19"/>
  <c r="B20" i="19" s="1"/>
  <c r="DU68" i="17"/>
  <c r="L21" i="19"/>
  <c r="DU64" i="17"/>
  <c r="L18" i="19"/>
  <c r="DU57" i="17"/>
  <c r="L8" i="19"/>
  <c r="J9" i="19"/>
  <c r="L12" i="19"/>
  <c r="DU61" i="17"/>
  <c r="EF58" i="17"/>
  <c r="M44" i="19"/>
  <c r="DU84" i="17"/>
  <c r="L37" i="19"/>
  <c r="DU78" i="17"/>
  <c r="L31" i="19"/>
  <c r="DU62" i="17"/>
  <c r="L13" i="19"/>
  <c r="AB24" i="25"/>
  <c r="DU75" i="17"/>
  <c r="L28" i="19"/>
  <c r="EF8" i="17"/>
  <c r="DU81" i="17"/>
  <c r="L34" i="19"/>
  <c r="DU69" i="17"/>
  <c r="L22" i="19"/>
  <c r="DU79" i="17"/>
  <c r="L32" i="19"/>
  <c r="DU70" i="17"/>
  <c r="L23" i="19"/>
  <c r="DU76" i="17"/>
  <c r="L29" i="19"/>
  <c r="G11" i="19"/>
  <c r="G14" i="19" s="1"/>
  <c r="G16" i="19" s="1"/>
  <c r="G43" i="19" s="1"/>
  <c r="G45" i="19" s="1"/>
  <c r="DJ16" i="17"/>
  <c r="L27" i="19"/>
  <c r="DU74" i="17"/>
  <c r="DU80" i="17"/>
  <c r="L33" i="19"/>
  <c r="DU72" i="17"/>
  <c r="L25" i="19"/>
  <c r="L7" i="19"/>
  <c r="DU56" i="17"/>
  <c r="DJ53" i="17"/>
  <c r="K4" i="19"/>
  <c r="K19" i="19"/>
  <c r="K41" i="19" s="1"/>
  <c r="DJ66" i="17"/>
  <c r="DU77" i="17"/>
  <c r="L30" i="19"/>
  <c r="DJ54" i="17"/>
  <c r="K5" i="19"/>
  <c r="DU71" i="17"/>
  <c r="L24" i="19"/>
  <c r="L38" i="19"/>
  <c r="DU85" i="17"/>
  <c r="DU73" i="17"/>
  <c r="L26" i="19"/>
  <c r="B11" i="28" l="1"/>
  <c r="B10" i="28"/>
  <c r="E23" i="23"/>
  <c r="EJ82" i="17"/>
  <c r="N35" i="19"/>
  <c r="B35" i="19" s="1"/>
  <c r="EF71" i="17"/>
  <c r="M24" i="19"/>
  <c r="EF74" i="17"/>
  <c r="M27" i="19"/>
  <c r="M12" i="19"/>
  <c r="EF61" i="17"/>
  <c r="EF70" i="17"/>
  <c r="M23" i="19"/>
  <c r="EF68" i="17"/>
  <c r="M21" i="19"/>
  <c r="DU54" i="17"/>
  <c r="L5" i="19"/>
  <c r="EF79" i="17"/>
  <c r="M32" i="19"/>
  <c r="EJ8" i="17"/>
  <c r="EF77" i="17"/>
  <c r="M30" i="19"/>
  <c r="EF72" i="17"/>
  <c r="M25" i="19"/>
  <c r="BP19" i="17"/>
  <c r="BP60" i="17"/>
  <c r="BR60" i="17" s="1"/>
  <c r="EF56" i="17"/>
  <c r="M7" i="19"/>
  <c r="M13" i="19"/>
  <c r="EF62" i="17"/>
  <c r="DU16" i="17"/>
  <c r="EF78" i="17"/>
  <c r="M31" i="19"/>
  <c r="DU66" i="17"/>
  <c r="L19" i="19"/>
  <c r="L41" i="19" s="1"/>
  <c r="M22" i="19"/>
  <c r="EF69" i="17"/>
  <c r="EF75" i="17"/>
  <c r="M28" i="19"/>
  <c r="EF84" i="17"/>
  <c r="M37" i="19"/>
  <c r="M8" i="19"/>
  <c r="EF57" i="17"/>
  <c r="D20" i="25"/>
  <c r="DU53" i="17"/>
  <c r="L4" i="19"/>
  <c r="EF85" i="17"/>
  <c r="M38" i="19"/>
  <c r="EF81" i="17"/>
  <c r="M34" i="19"/>
  <c r="EF73" i="17"/>
  <c r="M26" i="19"/>
  <c r="K9" i="19"/>
  <c r="EF80" i="17"/>
  <c r="M33" i="19"/>
  <c r="EF76" i="17"/>
  <c r="M29" i="19"/>
  <c r="AB26" i="25"/>
  <c r="N44" i="19"/>
  <c r="B44" i="19" s="1"/>
  <c r="EH58" i="17"/>
  <c r="EH35" i="17" s="1"/>
  <c r="M18" i="19"/>
  <c r="EF64" i="17"/>
  <c r="DU55" i="17"/>
  <c r="L6" i="19"/>
  <c r="B9" i="28" l="1"/>
  <c r="B8" i="28"/>
  <c r="L9" i="19"/>
  <c r="E38" i="23"/>
  <c r="EJ58" i="17"/>
  <c r="K24" i="12" s="1"/>
  <c r="EJ57" i="17"/>
  <c r="N8" i="19"/>
  <c r="B8" i="19" s="1"/>
  <c r="N18" i="19"/>
  <c r="EJ64" i="17"/>
  <c r="EJ81" i="17"/>
  <c r="N34" i="19"/>
  <c r="B34" i="19" s="1"/>
  <c r="H11" i="19"/>
  <c r="EJ61" i="17"/>
  <c r="N12" i="19"/>
  <c r="B12" i="19" s="1"/>
  <c r="EF66" i="17"/>
  <c r="M19" i="19"/>
  <c r="M41" i="19" s="1"/>
  <c r="N37" i="19"/>
  <c r="B37" i="19" s="1"/>
  <c r="EJ84" i="17"/>
  <c r="EJ78" i="17"/>
  <c r="N31" i="19"/>
  <c r="B31" i="19" s="1"/>
  <c r="EJ79" i="17"/>
  <c r="E35" i="23" s="1"/>
  <c r="N32" i="19"/>
  <c r="B32" i="19" s="1"/>
  <c r="EJ85" i="17"/>
  <c r="N38" i="19"/>
  <c r="B38" i="19" s="1"/>
  <c r="N7" i="19"/>
  <c r="B7" i="19" s="1"/>
  <c r="EJ56" i="17"/>
  <c r="EJ75" i="17"/>
  <c r="N28" i="19"/>
  <c r="B28" i="19" s="1"/>
  <c r="EF16" i="17"/>
  <c r="EJ72" i="17"/>
  <c r="N25" i="19"/>
  <c r="B25" i="19" s="1"/>
  <c r="EF54" i="17"/>
  <c r="M5" i="19"/>
  <c r="EJ74" i="17"/>
  <c r="N27" i="19"/>
  <c r="B27" i="19" s="1"/>
  <c r="EF55" i="17"/>
  <c r="M6" i="19"/>
  <c r="EJ76" i="17"/>
  <c r="N29" i="19"/>
  <c r="B29" i="19" s="1"/>
  <c r="K37" i="12"/>
  <c r="AJ154" i="27"/>
  <c r="EJ73" i="17"/>
  <c r="N26" i="19"/>
  <c r="B26" i="19" s="1"/>
  <c r="M4" i="19"/>
  <c r="EF53" i="17"/>
  <c r="EJ69" i="17"/>
  <c r="N22" i="19"/>
  <c r="B22" i="19" s="1"/>
  <c r="EJ62" i="17"/>
  <c r="N13" i="19"/>
  <c r="B13" i="19" s="1"/>
  <c r="EJ70" i="17"/>
  <c r="N23" i="19"/>
  <c r="B23" i="19" s="1"/>
  <c r="EJ80" i="17"/>
  <c r="N33" i="19"/>
  <c r="B33" i="19" s="1"/>
  <c r="BP91" i="17"/>
  <c r="BR19" i="17"/>
  <c r="AB28" i="25"/>
  <c r="Z20" i="25"/>
  <c r="D22" i="25" s="1"/>
  <c r="EJ77" i="17"/>
  <c r="N30" i="19"/>
  <c r="B30" i="19" s="1"/>
  <c r="EJ68" i="17"/>
  <c r="N21" i="19"/>
  <c r="B21" i="19" s="1"/>
  <c r="EJ71" i="17"/>
  <c r="E27" i="23" s="1"/>
  <c r="N24" i="19"/>
  <c r="B24" i="19" s="1"/>
  <c r="F48" i="23" l="1"/>
  <c r="N10" i="28"/>
  <c r="B7" i="28"/>
  <c r="B6" i="28"/>
  <c r="F5" i="28"/>
  <c r="F6" i="28"/>
  <c r="L10" i="28"/>
  <c r="E24" i="23"/>
  <c r="E36" i="23"/>
  <c r="F8" i="23"/>
  <c r="E33" i="23"/>
  <c r="E31" i="23"/>
  <c r="E34" i="23"/>
  <c r="F15" i="23"/>
  <c r="E32" i="23"/>
  <c r="E28" i="23"/>
  <c r="E26" i="23"/>
  <c r="E29" i="23"/>
  <c r="E30" i="23"/>
  <c r="E40" i="23"/>
  <c r="E25" i="23"/>
  <c r="E37" i="23"/>
  <c r="E21" i="23"/>
  <c r="AJ76" i="27"/>
  <c r="Z22" i="25"/>
  <c r="I7" i="12"/>
  <c r="K10" i="12" s="1"/>
  <c r="E41" i="23"/>
  <c r="EJ55" i="17"/>
  <c r="N6" i="19"/>
  <c r="B6" i="19" s="1"/>
  <c r="EJ16" i="17"/>
  <c r="BR91" i="17"/>
  <c r="N19" i="19"/>
  <c r="B19" i="19" s="1"/>
  <c r="EJ66" i="17"/>
  <c r="AB30" i="25"/>
  <c r="B18" i="19"/>
  <c r="H14" i="19"/>
  <c r="H16" i="19" s="1"/>
  <c r="H43" i="19" s="1"/>
  <c r="H45" i="19" s="1"/>
  <c r="EJ53" i="17"/>
  <c r="N4" i="19"/>
  <c r="EJ54" i="17"/>
  <c r="N5" i="19"/>
  <c r="B5" i="19" s="1"/>
  <c r="CA19" i="17"/>
  <c r="CA60" i="17"/>
  <c r="CC60" i="17" s="1"/>
  <c r="M9" i="19"/>
  <c r="B5" i="28" l="1"/>
  <c r="B4" i="28"/>
  <c r="N41" i="19"/>
  <c r="CA91" i="17"/>
  <c r="N9" i="19"/>
  <c r="B4" i="19"/>
  <c r="B9" i="19" s="1"/>
  <c r="F7" i="23"/>
  <c r="F9" i="23" s="1"/>
  <c r="D35" i="24"/>
  <c r="E22" i="23"/>
  <c r="F44" i="23" s="1"/>
  <c r="F6" i="21"/>
  <c r="CL19" i="17"/>
  <c r="CL60" i="17"/>
  <c r="CN60" i="17" s="1"/>
  <c r="I11" i="19"/>
  <c r="B41" i="19"/>
  <c r="CC19" i="17"/>
  <c r="D24" i="25"/>
  <c r="B3" i="28" l="1"/>
  <c r="B2" i="28"/>
  <c r="CL91" i="17"/>
  <c r="Z24" i="25"/>
  <c r="D89" i="26"/>
  <c r="E87" i="26"/>
  <c r="AK66" i="27"/>
  <c r="CN19" i="17"/>
  <c r="CC91" i="17"/>
  <c r="I14" i="19"/>
  <c r="I16" i="19" s="1"/>
  <c r="I43" i="19" s="1"/>
  <c r="I45" i="19" s="1"/>
  <c r="J11" i="19"/>
  <c r="J14" i="19" s="1"/>
  <c r="J16" i="19" s="1"/>
  <c r="J43" i="19" s="1"/>
  <c r="J45" i="19" s="1"/>
  <c r="CW19" i="17" l="1"/>
  <c r="CW60" i="17"/>
  <c r="CY60" i="17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60" i="17"/>
  <c r="DU60" i="17" s="1"/>
  <c r="DS19" i="17"/>
  <c r="D30" i="25"/>
  <c r="Z30" i="25" s="1"/>
  <c r="DS91" i="17" l="1"/>
  <c r="ED19" i="17"/>
  <c r="ED60" i="17"/>
  <c r="EF60" i="17" s="1"/>
  <c r="M11" i="19"/>
  <c r="M14" i="19" s="1"/>
  <c r="M16" i="19" s="1"/>
  <c r="M43" i="19" s="1"/>
  <c r="M45" i="19" s="1"/>
  <c r="DU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K39" i="12"/>
  <c r="D41" i="24"/>
  <c r="ED35" i="17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<sst xmlns="http://schemas.openxmlformats.org/spreadsheetml/2006/main" count="1026" uniqueCount="622">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</sst>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274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494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316</v>
      </c>
      <c r="M6" s="41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3"/>
      <c r="K8" s="418" t="s">
        <v>601</v>
      </c>
      <c r="L8" s="419"/>
      <c r="M8" s="419"/>
      <c r="N8" s="419"/>
      <c r="O8" s="420"/>
      <c r="P8" s="402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2" t="s">
        <v>22</v>
      </c>
      <c r="F10" s="5"/>
      <c r="G10" s="411" t="s">
        <v>614</v>
      </c>
      <c r="H10" s="411"/>
      <c r="I10" s="411"/>
      <c r="J10" s="411"/>
      <c r="K10" s="411"/>
      <c r="L10" s="6"/>
      <c r="M10" s="411" t="s">
        <v>615</v>
      </c>
      <c r="N10" s="411"/>
      <c r="O10" s="411"/>
      <c r="P10" s="411"/>
      <c r="Q10" s="411"/>
      <c r="R10" s="3"/>
    </row>
    <row r="11" spans="1:18" s="9" customFormat="1" ht="21" x14ac:dyDescent="0.25">
      <c r="A11" s="4"/>
      <c r="B11" s="4" t="s">
        <v>273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612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Admin!B20</f>
        <v>41912</v>
      </c>
      <c r="C4" s="52">
        <f>[9]Sep14!$M$1-C17</f>
        <v>0</v>
      </c>
      <c r="D4" s="52">
        <f>[9]Sep14!$N$1-D17</f>
        <v>0</v>
      </c>
      <c r="E4" s="52">
        <f>[9]Sep14!$O$1-E17</f>
        <v>0</v>
      </c>
      <c r="F4" s="52">
        <f>[9]Sep14!$P$1+[9]Sep14!$Q$1-F17</f>
        <v>0</v>
      </c>
      <c r="G4" s="52">
        <f>C4-SUM(D4:F4)</f>
        <v>0</v>
      </c>
      <c r="H4" s="52">
        <f>[9]Sep14!$T$1-H17</f>
        <v>0</v>
      </c>
      <c r="I4" s="52">
        <f>[9]Sep14!$G$1</f>
        <v>0</v>
      </c>
      <c r="J4" s="23"/>
      <c r="K4" s="705" t="s">
        <v>144</v>
      </c>
      <c r="L4" s="30"/>
    </row>
    <row r="5" spans="1:12" ht="12" customHeight="1" x14ac:dyDescent="0.25">
      <c r="A5" s="31"/>
      <c r="B5" s="51">
        <f>Admin!B22</f>
        <v>41943</v>
      </c>
      <c r="C5" s="52">
        <f>[9]Oct14!$M$1-C18</f>
        <v>0</v>
      </c>
      <c r="D5" s="52">
        <f>[9]Oct14!$N$1-D18</f>
        <v>0</v>
      </c>
      <c r="E5" s="52">
        <f>[9]Oct14!$O$1-E18</f>
        <v>0</v>
      </c>
      <c r="F5" s="52">
        <f>[9]Oct14!$P$1+[9]Oct14!$Q$1-F18</f>
        <v>0</v>
      </c>
      <c r="G5" s="52">
        <f>C5-SUM(D5:F5)</f>
        <v>0</v>
      </c>
      <c r="H5" s="52">
        <f>[9]Oct14!$T$1-H18</f>
        <v>0</v>
      </c>
      <c r="I5" s="52">
        <f>[9]Oct14!$G$1</f>
        <v>0</v>
      </c>
      <c r="J5" s="23"/>
      <c r="K5" s="706"/>
      <c r="L5" s="30"/>
    </row>
    <row r="6" spans="1:12" x14ac:dyDescent="0.25">
      <c r="A6" s="31"/>
      <c r="B6" s="51">
        <f>Admin!B24</f>
        <v>41973</v>
      </c>
      <c r="C6" s="52">
        <f>[9]Nov14!$M$1-C19</f>
        <v>0</v>
      </c>
      <c r="D6" s="52">
        <f>[9]Nov14!$N$1-D19</f>
        <v>0</v>
      </c>
      <c r="E6" s="52">
        <f>[9]Nov14!$O$1-E19</f>
        <v>0</v>
      </c>
      <c r="F6" s="52">
        <f>[9]Nov14!$P$1+[9]Nov14!$Q$1-F19</f>
        <v>0</v>
      </c>
      <c r="G6" s="52">
        <f t="shared" ref="G6:G15" si="0">C6-SUM(D6:F6)</f>
        <v>0</v>
      </c>
      <c r="H6" s="52">
        <f>[9]Nov14!$T$1-H19</f>
        <v>0</v>
      </c>
      <c r="I6" s="52">
        <f>[9]Nov14!$G$1</f>
        <v>0</v>
      </c>
      <c r="J6" s="23"/>
      <c r="K6" s="706"/>
      <c r="L6" s="30"/>
    </row>
    <row r="7" spans="1:12" x14ac:dyDescent="0.25">
      <c r="A7" s="31"/>
      <c r="B7" s="51">
        <f>Admin!B26</f>
        <v>42004</v>
      </c>
      <c r="C7" s="52">
        <f>[9]Dec14!$M$1-C20</f>
        <v>0</v>
      </c>
      <c r="D7" s="52">
        <f>[9]Dec14!$N$1-D20</f>
        <v>0</v>
      </c>
      <c r="E7" s="52">
        <f>[9]Dec14!$O$1-E20</f>
        <v>0</v>
      </c>
      <c r="F7" s="52">
        <f>[9]Dec14!$P$1+[9]Dec14!$Q$1-F20</f>
        <v>0</v>
      </c>
      <c r="G7" s="52">
        <f t="shared" si="0"/>
        <v>0</v>
      </c>
      <c r="H7" s="52">
        <f>[9]Dec14!$T$1-H20</f>
        <v>0</v>
      </c>
      <c r="I7" s="52">
        <f>[9]Dec14!$G$1</f>
        <v>0</v>
      </c>
      <c r="J7" s="23"/>
      <c r="K7" s="706"/>
      <c r="L7" s="30"/>
    </row>
    <row r="8" spans="1:12" ht="12" customHeight="1" x14ac:dyDescent="0.25">
      <c r="A8" s="31"/>
      <c r="B8" s="51">
        <f>Admin!B28</f>
        <v>42035</v>
      </c>
      <c r="C8" s="52">
        <f>[9]Jan15!$M$1-C21</f>
        <v>0</v>
      </c>
      <c r="D8" s="52">
        <f>[9]Jan15!$N$1-D21</f>
        <v>0</v>
      </c>
      <c r="E8" s="52">
        <f>[9]Jan15!$O$1-E21</f>
        <v>0</v>
      </c>
      <c r="F8" s="52">
        <f>[9]Jan15!$P$1+[9]Jan15!$Q$1-F21</f>
        <v>0</v>
      </c>
      <c r="G8" s="52">
        <f t="shared" si="0"/>
        <v>0</v>
      </c>
      <c r="H8" s="52">
        <f>[9]Jan15!$T$1-H21</f>
        <v>0</v>
      </c>
      <c r="I8" s="52">
        <f>[9]Jan15!$G$1</f>
        <v>0</v>
      </c>
      <c r="J8" s="23"/>
      <c r="K8" s="705" t="s">
        <v>145</v>
      </c>
      <c r="L8" s="30"/>
    </row>
    <row r="9" spans="1:12" ht="12" customHeight="1" x14ac:dyDescent="0.25">
      <c r="A9" s="31"/>
      <c r="B9" s="51">
        <f>Admin!B30</f>
        <v>42063</v>
      </c>
      <c r="C9" s="52">
        <f>[9]Feb15!$M$1-C22</f>
        <v>0</v>
      </c>
      <c r="D9" s="52">
        <f>[9]Feb15!$N$1-D22</f>
        <v>0</v>
      </c>
      <c r="E9" s="52">
        <f>[9]Feb15!$O$1-E22</f>
        <v>0</v>
      </c>
      <c r="F9" s="52">
        <f>[9]Feb15!$P$1+[9]Feb15!$Q$1-F22</f>
        <v>0</v>
      </c>
      <c r="G9" s="52">
        <f t="shared" si="0"/>
        <v>0</v>
      </c>
      <c r="H9" s="52">
        <f>[9]Feb15!$T$1-H22</f>
        <v>0</v>
      </c>
      <c r="I9" s="52">
        <f>[9]Feb15!$G$1</f>
        <v>0</v>
      </c>
      <c r="J9" s="23"/>
      <c r="K9" s="706"/>
      <c r="L9" s="30"/>
    </row>
    <row r="10" spans="1:12" ht="12" customHeight="1" x14ac:dyDescent="0.25">
      <c r="A10" s="31"/>
      <c r="B10" s="51">
        <f>Admin!B32</f>
        <v>42094</v>
      </c>
      <c r="C10" s="52">
        <f>[9]Mar15!$M$1-C23</f>
        <v>0</v>
      </c>
      <c r="D10" s="52">
        <f>[9]Mar15!$N$1-D23</f>
        <v>0</v>
      </c>
      <c r="E10" s="52">
        <f>[9]Mar15!$O$1-E23</f>
        <v>0</v>
      </c>
      <c r="F10" s="52">
        <f>[9]Mar15!$P$1+[9]Mar15!$Q$1-F23</f>
        <v>0</v>
      </c>
      <c r="G10" s="52">
        <f t="shared" si="0"/>
        <v>0</v>
      </c>
      <c r="H10" s="52">
        <f>[9]Mar15!$T$1-H23</f>
        <v>0</v>
      </c>
      <c r="I10" s="52">
        <f>[9]Mar15!$G$1</f>
        <v>0</v>
      </c>
      <c r="J10" s="23"/>
      <c r="K10" s="706"/>
      <c r="L10" s="30"/>
    </row>
    <row r="11" spans="1:12" ht="12" customHeight="1" x14ac:dyDescent="0.25">
      <c r="A11" s="31"/>
      <c r="B11" s="51">
        <f>Admin!B34</f>
        <v>42124</v>
      </c>
      <c r="C11" s="52">
        <f>[10]Apr15!$M$1-C24</f>
        <v>0</v>
      </c>
      <c r="D11" s="52">
        <f>[10]Apr15!$N$1-D24</f>
        <v>0</v>
      </c>
      <c r="E11" s="52">
        <f>[10]Apr15!$O$1-E24</f>
        <v>0</v>
      </c>
      <c r="F11" s="52">
        <f>[10]Apr15!$P$1+[10]Apr15!$Q$1-F24</f>
        <v>0</v>
      </c>
      <c r="G11" s="52">
        <f t="shared" si="0"/>
        <v>0</v>
      </c>
      <c r="H11" s="52">
        <f>[10]Apr15!$T$1-H24</f>
        <v>0</v>
      </c>
      <c r="I11" s="52">
        <f>[10]Apr15!$G$1</f>
        <v>0</v>
      </c>
      <c r="J11" s="23"/>
      <c r="K11" s="706"/>
      <c r="L11" s="30"/>
    </row>
    <row r="12" spans="1:12" ht="12" customHeight="1" x14ac:dyDescent="0.25">
      <c r="A12" s="31"/>
      <c r="B12" s="51">
        <f>Admin!B36</f>
        <v>42155</v>
      </c>
      <c r="C12" s="52">
        <f>[10]May15!$M$1-C25</f>
        <v>0</v>
      </c>
      <c r="D12" s="52">
        <f>[10]May15!$N$1-D25</f>
        <v>0</v>
      </c>
      <c r="E12" s="52">
        <f>[10]May15!$O$1-E25</f>
        <v>0</v>
      </c>
      <c r="F12" s="52">
        <f>[10]May15!$P$1+[10]May15!$Q$1-F25</f>
        <v>0</v>
      </c>
      <c r="G12" s="52">
        <f t="shared" si="0"/>
        <v>0</v>
      </c>
      <c r="H12" s="52">
        <f>[10]May15!$T$1-H25</f>
        <v>0</v>
      </c>
      <c r="I12" s="52">
        <f>[10]May15!$G$1</f>
        <v>0</v>
      </c>
      <c r="J12" s="23"/>
      <c r="K12" s="705" t="s">
        <v>148</v>
      </c>
      <c r="L12" s="30"/>
    </row>
    <row r="13" spans="1:12" x14ac:dyDescent="0.25">
      <c r="A13" s="31"/>
      <c r="B13" s="51">
        <f>Admin!B38</f>
        <v>42185</v>
      </c>
      <c r="C13" s="52">
        <f>[10]Jun15!$M$1-C26</f>
        <v>0</v>
      </c>
      <c r="D13" s="52">
        <f>[10]Jun15!$N$1-D26</f>
        <v>0</v>
      </c>
      <c r="E13" s="52">
        <f>[10]Jun15!$O$1-E26</f>
        <v>0</v>
      </c>
      <c r="F13" s="52">
        <f>[10]Jun15!$P$1+[10]Jun15!$Q$1-F26</f>
        <v>0</v>
      </c>
      <c r="G13" s="52">
        <f t="shared" si="0"/>
        <v>0</v>
      </c>
      <c r="H13" s="52">
        <f>[10]Jun15!$T$1-H26</f>
        <v>0</v>
      </c>
      <c r="I13" s="52">
        <f>[10]Jun15!$G$1</f>
        <v>0</v>
      </c>
      <c r="J13" s="23"/>
      <c r="K13" s="706"/>
      <c r="L13" s="30"/>
    </row>
    <row r="14" spans="1:12" x14ac:dyDescent="0.25">
      <c r="A14" s="31"/>
      <c r="B14" s="51">
        <f>Admin!B40</f>
        <v>42216</v>
      </c>
      <c r="C14" s="52">
        <f>[10]Jul15!$M$1-C27</f>
        <v>0</v>
      </c>
      <c r="D14" s="52">
        <f>[10]Jul15!$N$1-D27</f>
        <v>0</v>
      </c>
      <c r="E14" s="52">
        <f>[10]Jul15!$O$1-E27</f>
        <v>0</v>
      </c>
      <c r="F14" s="52">
        <f>[10]Jul15!$P$1+[10]Jul15!$Q$1-F27</f>
        <v>0</v>
      </c>
      <c r="G14" s="52">
        <f t="shared" si="0"/>
        <v>0</v>
      </c>
      <c r="H14" s="52">
        <f>[10]Jul15!$T$1-H27</f>
        <v>0</v>
      </c>
      <c r="I14" s="52">
        <f>[10]Jul15!$G$1</f>
        <v>0</v>
      </c>
      <c r="J14" s="23"/>
      <c r="K14" s="706"/>
      <c r="L14" s="30"/>
    </row>
    <row r="15" spans="1:12" x14ac:dyDescent="0.25">
      <c r="A15" s="31"/>
      <c r="B15" s="51">
        <f>Admin!B42</f>
        <v>42247</v>
      </c>
      <c r="C15" s="52">
        <f>[10]Aug15!$M$1-C28</f>
        <v>0</v>
      </c>
      <c r="D15" s="52">
        <f>[10]Aug15!$N$1-D28</f>
        <v>0</v>
      </c>
      <c r="E15" s="52">
        <f>[10]Aug15!$O$1-E28</f>
        <v>0</v>
      </c>
      <c r="F15" s="52">
        <f>[10]Aug15!$P$1+[10]Aug15!$Q$1-F28</f>
        <v>0</v>
      </c>
      <c r="G15" s="52">
        <f t="shared" si="0"/>
        <v>0</v>
      </c>
      <c r="H15" s="52">
        <f>[10]Aug15!$T$1-H28</f>
        <v>0</v>
      </c>
      <c r="I15" s="52">
        <f>[10]Aug15!$G$1</f>
        <v>0</v>
      </c>
      <c r="J15" s="23"/>
      <c r="K15" s="23"/>
      <c r="L15" s="30"/>
    </row>
    <row r="16" spans="1:12" ht="15" customHeight="1" x14ac:dyDescent="0.25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41912</v>
      </c>
      <c r="C17" s="52">
        <f>[9]Sep14!$M$2</f>
        <v>0</v>
      </c>
      <c r="D17" s="52">
        <f>[9]Sep14!$N$2</f>
        <v>0</v>
      </c>
      <c r="E17" s="52">
        <f>[9]Sep14!$O$2</f>
        <v>0</v>
      </c>
      <c r="F17" s="52">
        <f>[9]Sep14!$P$2+[9]Sep14!$Q$2</f>
        <v>0</v>
      </c>
      <c r="G17" s="52">
        <f>C17-SUM(D17:F17)</f>
        <v>0</v>
      </c>
      <c r="H17" s="52">
        <f>[9]Sep14!$T$2</f>
        <v>0</v>
      </c>
      <c r="I17" s="52"/>
      <c r="J17" s="23"/>
      <c r="K17" s="705" t="s">
        <v>198</v>
      </c>
      <c r="L17" s="30"/>
    </row>
    <row r="18" spans="1:12" x14ac:dyDescent="0.25">
      <c r="A18" s="31"/>
      <c r="B18" s="51">
        <f t="shared" ref="B18:B28" si="1">B5</f>
        <v>41943</v>
      </c>
      <c r="C18" s="52">
        <f>[9]Oct14!$M$2</f>
        <v>0</v>
      </c>
      <c r="D18" s="52">
        <f>[9]Oct14!$N$2</f>
        <v>0</v>
      </c>
      <c r="E18" s="52">
        <f>[9]Oct14!$O$2</f>
        <v>0</v>
      </c>
      <c r="F18" s="52">
        <f>[9]Oct14!$P$2+[9]Oct14!$Q$2</f>
        <v>0</v>
      </c>
      <c r="G18" s="52">
        <f>C18-SUM(D18:F18)</f>
        <v>0</v>
      </c>
      <c r="H18" s="52">
        <f>[9]Oct14!$T$2</f>
        <v>0</v>
      </c>
      <c r="I18" s="52"/>
      <c r="J18" s="23"/>
      <c r="K18" s="706"/>
      <c r="L18" s="30"/>
    </row>
    <row r="19" spans="1:12" x14ac:dyDescent="0.25">
      <c r="A19" s="31"/>
      <c r="B19" s="51">
        <f t="shared" si="1"/>
        <v>41973</v>
      </c>
      <c r="C19" s="52">
        <f>[9]Nov14!$M$2</f>
        <v>0</v>
      </c>
      <c r="D19" s="52">
        <f>[9]Nov14!$N$2</f>
        <v>0</v>
      </c>
      <c r="E19" s="52">
        <f>[9]Nov14!$O$2</f>
        <v>0</v>
      </c>
      <c r="F19" s="52">
        <f>[9]Nov14!$P$2+[9]Nov14!$Q$2</f>
        <v>0</v>
      </c>
      <c r="G19" s="52">
        <f t="shared" ref="G19:G28" si="2">C19-SUM(D19:F19)</f>
        <v>0</v>
      </c>
      <c r="H19" s="52">
        <f>[9]Nov14!$T$2</f>
        <v>0</v>
      </c>
      <c r="I19" s="52"/>
      <c r="J19" s="23"/>
      <c r="K19" s="706"/>
      <c r="L19" s="30"/>
    </row>
    <row r="20" spans="1:12" x14ac:dyDescent="0.25">
      <c r="A20" s="31"/>
      <c r="B20" s="51">
        <f t="shared" si="1"/>
        <v>42004</v>
      </c>
      <c r="C20" s="52">
        <f>[9]Dec14!$M$2</f>
        <v>0</v>
      </c>
      <c r="D20" s="52">
        <f>[9]Dec14!$N$2</f>
        <v>0</v>
      </c>
      <c r="E20" s="52">
        <f>[9]Dec14!$O$2</f>
        <v>0</v>
      </c>
      <c r="F20" s="52">
        <f>[9]Dec14!$P$2+[9]Dec14!$Q$2</f>
        <v>0</v>
      </c>
      <c r="G20" s="52">
        <f t="shared" si="2"/>
        <v>0</v>
      </c>
      <c r="H20" s="52">
        <f>[9]Dec14!$T$2</f>
        <v>0</v>
      </c>
      <c r="I20" s="52"/>
      <c r="J20" s="23"/>
      <c r="K20" s="706"/>
      <c r="L20" s="30"/>
    </row>
    <row r="21" spans="1:12" x14ac:dyDescent="0.25">
      <c r="A21" s="31"/>
      <c r="B21" s="51">
        <f t="shared" si="1"/>
        <v>42035</v>
      </c>
      <c r="C21" s="52">
        <f>[9]Jan15!$M$2</f>
        <v>0</v>
      </c>
      <c r="D21" s="52">
        <f>[9]Jan15!$N$2</f>
        <v>0</v>
      </c>
      <c r="E21" s="52">
        <f>[9]Jan15!$O$2</f>
        <v>0</v>
      </c>
      <c r="F21" s="52">
        <f>[9]Jan15!$P$2+[9]Jan15!$Q$2</f>
        <v>0</v>
      </c>
      <c r="G21" s="52">
        <f t="shared" si="2"/>
        <v>0</v>
      </c>
      <c r="H21" s="52">
        <f>[9]Jan15!$T$2</f>
        <v>0</v>
      </c>
      <c r="I21" s="52"/>
      <c r="J21" s="23"/>
      <c r="K21" s="705"/>
      <c r="L21" s="30"/>
    </row>
    <row r="22" spans="1:12" x14ac:dyDescent="0.25">
      <c r="A22" s="31"/>
      <c r="B22" s="51">
        <f t="shared" si="1"/>
        <v>42063</v>
      </c>
      <c r="C22" s="52">
        <f>[9]Feb15!$M$2</f>
        <v>0</v>
      </c>
      <c r="D22" s="52">
        <f>[9]Feb15!$N$2</f>
        <v>0</v>
      </c>
      <c r="E22" s="52">
        <f>[9]Feb15!$O$2</f>
        <v>0</v>
      </c>
      <c r="F22" s="52">
        <f>[9]Feb15!$P$2+[9]Feb15!$Q$2</f>
        <v>0</v>
      </c>
      <c r="G22" s="52">
        <f t="shared" si="2"/>
        <v>0</v>
      </c>
      <c r="H22" s="52">
        <f>[9]Feb15!$T$2</f>
        <v>0</v>
      </c>
      <c r="I22" s="52"/>
      <c r="J22" s="23"/>
      <c r="K22" s="706"/>
      <c r="L22" s="30"/>
    </row>
    <row r="23" spans="1:12" x14ac:dyDescent="0.25">
      <c r="A23" s="31"/>
      <c r="B23" s="51">
        <f t="shared" si="1"/>
        <v>42094</v>
      </c>
      <c r="C23" s="52">
        <f>[9]Mar15!$M$2</f>
        <v>0</v>
      </c>
      <c r="D23" s="52">
        <f>[9]Mar15!$N$2</f>
        <v>0</v>
      </c>
      <c r="E23" s="52">
        <f>[9]Mar15!$O$2</f>
        <v>0</v>
      </c>
      <c r="F23" s="52">
        <f>[9]Mar15!$P$2+[9]Mar15!$Q$2</f>
        <v>0</v>
      </c>
      <c r="G23" s="52">
        <f t="shared" si="2"/>
        <v>0</v>
      </c>
      <c r="H23" s="52">
        <f>[9]Mar15!$T$2</f>
        <v>0</v>
      </c>
      <c r="I23" s="52"/>
      <c r="J23" s="23"/>
      <c r="K23" s="706"/>
      <c r="L23" s="30"/>
    </row>
    <row r="24" spans="1:12" x14ac:dyDescent="0.25">
      <c r="A24" s="31"/>
      <c r="B24" s="51">
        <f t="shared" si="1"/>
        <v>42124</v>
      </c>
      <c r="C24" s="52">
        <f>[10]Apr15!$M$2</f>
        <v>0</v>
      </c>
      <c r="D24" s="52">
        <f>[10]Apr15!$N$2</f>
        <v>0</v>
      </c>
      <c r="E24" s="52">
        <f>[10]Apr15!$O$2</f>
        <v>0</v>
      </c>
      <c r="F24" s="52">
        <f>[10]Apr15!$P$2+[10]Apr15!$Q$2</f>
        <v>0</v>
      </c>
      <c r="G24" s="52">
        <f t="shared" si="2"/>
        <v>0</v>
      </c>
      <c r="H24" s="52">
        <f>[10]Apr15!$T$2</f>
        <v>0</v>
      </c>
      <c r="I24" s="52"/>
      <c r="J24" s="23"/>
      <c r="K24" s="706"/>
      <c r="L24" s="30"/>
    </row>
    <row r="25" spans="1:12" x14ac:dyDescent="0.25">
      <c r="A25" s="31"/>
      <c r="B25" s="51">
        <f t="shared" si="1"/>
        <v>42155</v>
      </c>
      <c r="C25" s="52">
        <f>[10]May15!$M$2</f>
        <v>0</v>
      </c>
      <c r="D25" s="52">
        <f>[10]May15!$N$2</f>
        <v>0</v>
      </c>
      <c r="E25" s="52">
        <f>[10]May15!$O$2</f>
        <v>0</v>
      </c>
      <c r="F25" s="52">
        <f>[10]May15!$P$2+[10]May15!$Q$2</f>
        <v>0</v>
      </c>
      <c r="G25" s="52">
        <f t="shared" si="2"/>
        <v>0</v>
      </c>
      <c r="H25" s="52">
        <f>[10]May15!$T$2</f>
        <v>0</v>
      </c>
      <c r="I25" s="52"/>
      <c r="J25" s="23"/>
      <c r="K25" s="705"/>
      <c r="L25" s="30"/>
    </row>
    <row r="26" spans="1:12" x14ac:dyDescent="0.25">
      <c r="A26" s="31"/>
      <c r="B26" s="51">
        <f t="shared" si="1"/>
        <v>42185</v>
      </c>
      <c r="C26" s="52">
        <f>[10]Jun15!$M$2</f>
        <v>0</v>
      </c>
      <c r="D26" s="52">
        <f>[10]Jun15!$N$2</f>
        <v>0</v>
      </c>
      <c r="E26" s="52">
        <f>[10]Jun15!$O$2</f>
        <v>0</v>
      </c>
      <c r="F26" s="52">
        <f>[10]Jun15!$P$2+[10]Jun15!$Q$2</f>
        <v>0</v>
      </c>
      <c r="G26" s="52">
        <f t="shared" si="2"/>
        <v>0</v>
      </c>
      <c r="H26" s="52">
        <f>[10]Jun15!$T$2</f>
        <v>0</v>
      </c>
      <c r="I26" s="52"/>
      <c r="J26" s="23"/>
      <c r="K26" s="706"/>
      <c r="L26" s="30"/>
    </row>
    <row r="27" spans="1:12" x14ac:dyDescent="0.25">
      <c r="A27" s="31"/>
      <c r="B27" s="51">
        <f t="shared" si="1"/>
        <v>42216</v>
      </c>
      <c r="C27" s="52">
        <f>[10]Jul15!$M$2</f>
        <v>0</v>
      </c>
      <c r="D27" s="52">
        <f>[10]Jul15!$N$2</f>
        <v>0</v>
      </c>
      <c r="E27" s="52">
        <f>[10]Jul15!$O$2</f>
        <v>0</v>
      </c>
      <c r="F27" s="52">
        <f>[10]Jul15!$P$2+[10]Jul15!$Q$2</f>
        <v>0</v>
      </c>
      <c r="G27" s="52">
        <f t="shared" si="2"/>
        <v>0</v>
      </c>
      <c r="H27" s="52">
        <f>[10]Jul15!$T$2</f>
        <v>0</v>
      </c>
      <c r="I27" s="52"/>
      <c r="J27" s="23"/>
      <c r="K27" s="706"/>
      <c r="L27" s="30"/>
    </row>
    <row r="28" spans="1:12" x14ac:dyDescent="0.25">
      <c r="A28" s="31"/>
      <c r="B28" s="51">
        <f t="shared" si="1"/>
        <v>42247</v>
      </c>
      <c r="C28" s="52">
        <f>[10]Aug15!$M$2</f>
        <v>0</v>
      </c>
      <c r="D28" s="52">
        <f>[10]Aug15!$N$2</f>
        <v>0</v>
      </c>
      <c r="E28" s="52">
        <f>[10]Aug15!$O$2</f>
        <v>0</v>
      </c>
      <c r="F28" s="52">
        <f>[10]Aug15!$P$2+[10]Aug15!$Q$2</f>
        <v>0</v>
      </c>
      <c r="G28" s="52">
        <f t="shared" si="2"/>
        <v>0</v>
      </c>
      <c r="H28" s="52">
        <f>[10]Aug15!$T$2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V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1" t="s">
        <v>252</v>
      </c>
      <c r="I1" s="722"/>
      <c r="J1" s="722"/>
      <c r="K1" s="722"/>
      <c r="L1" s="723"/>
      <c r="M1" s="168"/>
      <c r="N1" s="721" t="s">
        <v>252</v>
      </c>
      <c r="O1" s="722"/>
      <c r="P1" s="722"/>
      <c r="Q1" s="722"/>
      <c r="R1" s="723"/>
      <c r="S1" s="168"/>
      <c r="T1" s="721" t="s">
        <v>252</v>
      </c>
      <c r="U1" s="722"/>
      <c r="V1" s="722"/>
      <c r="W1" s="722"/>
      <c r="X1" s="723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8" t="s">
        <v>239</v>
      </c>
      <c r="AE2" s="719"/>
      <c r="AF2" s="719"/>
      <c r="AG2" s="720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1" t="s">
        <v>620</v>
      </c>
      <c r="AE3" s="714"/>
      <c r="AF3" s="714"/>
      <c r="AG3" s="714"/>
      <c r="AH3" s="30"/>
    </row>
    <row r="4" spans="1:34" ht="13.2" x14ac:dyDescent="0.25">
      <c r="A4" s="31"/>
      <c r="B4" s="715" t="s">
        <v>238</v>
      </c>
      <c r="C4" s="716"/>
      <c r="D4" s="716"/>
      <c r="E4" s="717"/>
      <c r="F4" s="717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3"/>
      <c r="AE4" s="714"/>
      <c r="AF4" s="714"/>
      <c r="AG4" s="714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3"/>
      <c r="AE5" s="714"/>
      <c r="AF5" s="714"/>
      <c r="AG5" s="714"/>
      <c r="AH5" s="30"/>
    </row>
    <row r="6" spans="1:34" x14ac:dyDescent="0.25">
      <c r="A6" s="31"/>
      <c r="B6" s="141">
        <f>Admin!B19</f>
        <v>41883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3"/>
      <c r="AE7" s="714"/>
      <c r="AF7" s="714"/>
      <c r="AG7" s="714"/>
      <c r="AH7" s="30"/>
    </row>
    <row r="8" spans="1:34" x14ac:dyDescent="0.25">
      <c r="A8" s="31"/>
      <c r="B8" s="141">
        <f>Admin!B20</f>
        <v>41912</v>
      </c>
      <c r="C8" s="140"/>
      <c r="D8" s="139">
        <f>D6+F8-L8-R8-X8+Z6</f>
        <v>0</v>
      </c>
      <c r="E8" s="138"/>
      <c r="F8" s="113">
        <f>IF((H$4+N$4+T$4)=0,0,[2]Sep14!O$1)</f>
        <v>0</v>
      </c>
      <c r="G8" s="113"/>
      <c r="H8" s="136">
        <f>H4</f>
        <v>0</v>
      </c>
      <c r="I8" s="113"/>
      <c r="J8" s="113">
        <f>[3]Sep14!$O$1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[3]Sep14!$P$1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[3]Sep14!$Q$1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3"/>
      <c r="AE9" s="714"/>
      <c r="AF9" s="714"/>
      <c r="AG9" s="714"/>
      <c r="AH9" s="30"/>
    </row>
    <row r="10" spans="1:34" ht="13.2" x14ac:dyDescent="0.25">
      <c r="A10" s="31"/>
      <c r="B10" s="141">
        <f>Admin!B22</f>
        <v>41943</v>
      </c>
      <c r="C10" s="140"/>
      <c r="D10" s="139">
        <f>D8+F10-L10-R10-X10+Z8</f>
        <v>0</v>
      </c>
      <c r="E10" s="138"/>
      <c r="F10" s="113">
        <f>IF((H$4+N$4+T$4)=0,0,[2]Oct14!O$1)</f>
        <v>0</v>
      </c>
      <c r="G10" s="113"/>
      <c r="H10" s="136">
        <f>H8</f>
        <v>0</v>
      </c>
      <c r="I10" s="113"/>
      <c r="J10" s="113">
        <f>[3]Oct14!$O$1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[3]Oct14!$P$1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[3]Oct14!$Q$1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1" t="s">
        <v>237</v>
      </c>
      <c r="AE11" s="714"/>
      <c r="AF11" s="714"/>
      <c r="AG11" s="714"/>
      <c r="AH11" s="30"/>
    </row>
    <row r="12" spans="1:34" x14ac:dyDescent="0.25">
      <c r="A12" s="31"/>
      <c r="B12" s="141">
        <f>Admin!B24</f>
        <v>41973</v>
      </c>
      <c r="C12" s="140"/>
      <c r="D12" s="139">
        <f>D10+F12-L12-R12-X12+Z10</f>
        <v>0</v>
      </c>
      <c r="E12" s="138"/>
      <c r="F12" s="113">
        <f>IF((H$4+N$4+T$4)=0,0,[2]Nov14!O$1)</f>
        <v>0</v>
      </c>
      <c r="G12" s="113"/>
      <c r="H12" s="136">
        <f>H10</f>
        <v>0</v>
      </c>
      <c r="I12" s="113"/>
      <c r="J12" s="113">
        <f>[3]Nov14!$O$1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[3]Nov14!$P$1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[3]Nov14!$Q$1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3"/>
      <c r="AE13" s="714"/>
      <c r="AF13" s="714"/>
      <c r="AG13" s="714"/>
      <c r="AH13" s="30"/>
    </row>
    <row r="14" spans="1:34" ht="12" customHeight="1" x14ac:dyDescent="0.25">
      <c r="A14" s="31"/>
      <c r="B14" s="141">
        <f>Admin!B26</f>
        <v>42004</v>
      </c>
      <c r="C14" s="140"/>
      <c r="D14" s="139">
        <f>D12+F14-L14-R14-X14+Z12</f>
        <v>0</v>
      </c>
      <c r="E14" s="138"/>
      <c r="F14" s="113">
        <f>IF((H$4+N$4+T$4)=0,0,[2]Dec14!O$1)</f>
        <v>0</v>
      </c>
      <c r="G14" s="113"/>
      <c r="H14" s="136">
        <f>H12</f>
        <v>0</v>
      </c>
      <c r="I14" s="113"/>
      <c r="J14" s="113">
        <f>[3]Dec14!$O$1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[3]Dec14!$P$1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[3]Dec14!$Q$1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5">
      <c r="A16" s="31"/>
      <c r="B16" s="141">
        <f>Admin!B28</f>
        <v>42035</v>
      </c>
      <c r="C16" s="140"/>
      <c r="D16" s="139">
        <f>D14+F16-L16-R16-X16+Z14</f>
        <v>0</v>
      </c>
      <c r="E16" s="138"/>
      <c r="F16" s="113">
        <f>IF((H$4+N$4+T$4)=0,0,[2]Jan15!O$1)</f>
        <v>0</v>
      </c>
      <c r="G16" s="113"/>
      <c r="H16" s="136">
        <f>H14</f>
        <v>0</v>
      </c>
      <c r="I16" s="113"/>
      <c r="J16" s="113">
        <f>[3]Jan15!$O$1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[3]Jan15!$P$1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[3]Jan15!$Q$1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1"/>
      <c r="AE17" s="712"/>
      <c r="AF17" s="712"/>
      <c r="AG17" s="712"/>
      <c r="AH17" s="30"/>
    </row>
    <row r="18" spans="1:34" ht="12" customHeight="1" x14ac:dyDescent="0.25">
      <c r="A18" s="31"/>
      <c r="B18" s="141">
        <f>Admin!B30</f>
        <v>42063</v>
      </c>
      <c r="C18" s="140"/>
      <c r="D18" s="139">
        <f>D16+F18-L18-R18-X18+Z16</f>
        <v>0</v>
      </c>
      <c r="E18" s="138"/>
      <c r="F18" s="113">
        <f>IF((H$4+N$4+T$4)=0,0,[2]Feb15!O$1)</f>
        <v>0</v>
      </c>
      <c r="G18" s="113"/>
      <c r="H18" s="136">
        <f>H16</f>
        <v>0</v>
      </c>
      <c r="I18" s="113"/>
      <c r="J18" s="113">
        <f>[3]Feb15!$O$1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[3]Feb15!$P$1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[3]Feb15!$Q$1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5">
      <c r="A20" s="31"/>
      <c r="B20" s="141">
        <f>Admin!B32</f>
        <v>42094</v>
      </c>
      <c r="C20" s="140"/>
      <c r="D20" s="139">
        <f>D18+F20-L20-R20-X20+Z18</f>
        <v>0</v>
      </c>
      <c r="E20" s="138"/>
      <c r="F20" s="113">
        <f>IF((H$4+N$4+T$4)=0,0,[2]Mar15!O$1)</f>
        <v>0</v>
      </c>
      <c r="G20" s="113"/>
      <c r="H20" s="136">
        <f>H18</f>
        <v>0</v>
      </c>
      <c r="I20" s="113"/>
      <c r="J20" s="113">
        <f>[3]Mar15!$O$1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[3]Mar15!$P$1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[3]Mar15!$Q$1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1"/>
      <c r="AE21" s="712"/>
      <c r="AF21" s="712"/>
      <c r="AG21" s="712"/>
      <c r="AH21" s="30"/>
    </row>
    <row r="22" spans="1:34" ht="12" customHeight="1" x14ac:dyDescent="0.25">
      <c r="A22" s="31"/>
      <c r="B22" s="141">
        <f>Admin!B34</f>
        <v>42124</v>
      </c>
      <c r="C22" s="140"/>
      <c r="D22" s="139">
        <f>D20+F22-L22-R22-X22+Z20</f>
        <v>0</v>
      </c>
      <c r="E22" s="138"/>
      <c r="F22" s="113">
        <f>IF((H$4+N$4+T$4)=0,0,[2]Apr15!O$1)</f>
        <v>0</v>
      </c>
      <c r="G22" s="113"/>
      <c r="H22" s="136">
        <f>H20</f>
        <v>0</v>
      </c>
      <c r="I22" s="113"/>
      <c r="J22" s="113">
        <f>[3]Apr15!$O$1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[3]Apr15!$P$1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[3]Apr15!$Q$1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1" t="s">
        <v>235</v>
      </c>
      <c r="AE23" s="712"/>
      <c r="AF23" s="712"/>
      <c r="AG23" s="712"/>
      <c r="AH23" s="30"/>
    </row>
    <row r="24" spans="1:34" x14ac:dyDescent="0.25">
      <c r="A24" s="31"/>
      <c r="B24" s="141">
        <f>Admin!B36</f>
        <v>42155</v>
      </c>
      <c r="C24" s="140"/>
      <c r="D24" s="139">
        <f>D22+F24-L24-R24-X24+Z22</f>
        <v>0</v>
      </c>
      <c r="E24" s="138"/>
      <c r="F24" s="113">
        <f>IF((H$4+N$4+T$4)=0,0,[2]May15!O$1)</f>
        <v>0</v>
      </c>
      <c r="G24" s="113"/>
      <c r="H24" s="136">
        <f>H22</f>
        <v>0</v>
      </c>
      <c r="I24" s="113"/>
      <c r="J24" s="113">
        <f>[3]May15!$O$1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[3]May15!$P$1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[3]May15!$Q$1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1"/>
      <c r="AE25" s="712"/>
      <c r="AF25" s="712"/>
      <c r="AG25" s="712"/>
      <c r="AH25" s="30"/>
    </row>
    <row r="26" spans="1:34" x14ac:dyDescent="0.25">
      <c r="A26" s="31"/>
      <c r="B26" s="141">
        <f>Admin!B38</f>
        <v>42185</v>
      </c>
      <c r="C26" s="140"/>
      <c r="D26" s="139">
        <f>D24+F26-L26-R26-X26+Z24</f>
        <v>0</v>
      </c>
      <c r="E26" s="138"/>
      <c r="F26" s="113">
        <f>IF((H$4+N$4+T$4)=0,0,[2]Jun15!O$1)</f>
        <v>0</v>
      </c>
      <c r="G26" s="113"/>
      <c r="H26" s="136">
        <f>H24</f>
        <v>0</v>
      </c>
      <c r="I26" s="113"/>
      <c r="J26" s="113">
        <f>[3]Jun15!$O$1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[3]Jun15!$P$1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[3]Jun15!$Q$1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Admin!B40</f>
        <v>42216</v>
      </c>
      <c r="C28" s="140"/>
      <c r="D28" s="139">
        <f>D26+F28-L28-R28-X28+Z26</f>
        <v>0</v>
      </c>
      <c r="E28" s="138"/>
      <c r="F28" s="113">
        <f>IF((H$4+N$4+T$4)=0,0,[2]Jul15!O$1)</f>
        <v>0</v>
      </c>
      <c r="G28" s="113"/>
      <c r="H28" s="136">
        <f>H26</f>
        <v>0</v>
      </c>
      <c r="I28" s="113"/>
      <c r="J28" s="113">
        <f>[3]Jul15!$O$1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[3]Jul15!$P$1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[3]Jul15!$Q$1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1"/>
      <c r="AE29" s="712"/>
      <c r="AF29" s="712"/>
      <c r="AG29" s="712"/>
      <c r="AH29" s="30"/>
    </row>
    <row r="30" spans="1:34" x14ac:dyDescent="0.25">
      <c r="A30" s="31"/>
      <c r="B30" s="141">
        <f>Admin!B42</f>
        <v>42247</v>
      </c>
      <c r="C30" s="140"/>
      <c r="D30" s="139">
        <f>D28+F30-L30-R30-X30+Z28</f>
        <v>0</v>
      </c>
      <c r="E30" s="138"/>
      <c r="F30" s="113">
        <f>IF((H$4+N$4+T$4)=0,0,[2]Aug15!O$1)</f>
        <v>0</v>
      </c>
      <c r="G30" s="113"/>
      <c r="H30" s="136">
        <f>H28</f>
        <v>0</v>
      </c>
      <c r="I30" s="113"/>
      <c r="J30" s="113">
        <f>[3]Aug15!$O$1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[3]Aug15!$P$1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[3]Aug15!$Q$1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0" customWidth="1"/>
    <col min="2" max="2" width="10.109375" style="331" bestFit="1" customWidth="1"/>
    <col min="3" max="3" width="4.6640625" style="310" customWidth="1"/>
    <col min="4" max="4" width="11.109375" style="310" customWidth="1"/>
    <col min="5" max="5" width="12.44140625" style="310" customWidth="1"/>
    <col min="6" max="6" width="11" style="310" customWidth="1"/>
    <col min="7" max="7" width="9.109375" style="330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9" style="310" customWidth="1"/>
    <col min="14" max="14" width="9.109375" style="310"/>
    <col min="15" max="15" width="9.66406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4">
        <f>DATE(YEAR(B4),MONTH(B4),1)-1</f>
        <v>41639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5">
        <f>DATE(YEAR(B4),MONTH(B4),1)</f>
        <v>41640</v>
      </c>
      <c r="C3" s="307"/>
      <c r="D3" s="728" t="s">
        <v>508</v>
      </c>
      <c r="E3" s="728"/>
      <c r="F3" s="728"/>
      <c r="G3" s="313" t="str">
        <f>YEAR(B36)-1 &amp; "-" &amp; YEAR(B36)-2000</f>
        <v>2014-15</v>
      </c>
      <c r="H3" s="307"/>
      <c r="I3" s="307"/>
      <c r="J3" s="307"/>
      <c r="K3" s="730" t="s">
        <v>509</v>
      </c>
      <c r="L3" s="730"/>
      <c r="M3" s="730"/>
      <c r="N3" s="312" t="str">
        <f>G3</f>
        <v>2014-15</v>
      </c>
      <c r="O3" s="307"/>
      <c r="P3" s="307"/>
      <c r="Q3" s="307"/>
    </row>
    <row r="4" spans="1:17" ht="12" customHeight="1" x14ac:dyDescent="0.25">
      <c r="A4" s="307"/>
      <c r="B4" s="405">
        <f>DATE(YEAR(B6),MONTH(B6),1)-1</f>
        <v>41670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41671</v>
      </c>
      <c r="C5" s="307"/>
      <c r="D5" s="352" t="s">
        <v>510</v>
      </c>
      <c r="E5" s="352"/>
      <c r="F5" s="359">
        <f>B8</f>
        <v>41729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5">
        <f>DATE(YEAR(B8),MONTH(B8),1)-1</f>
        <v>41698</v>
      </c>
      <c r="C6" s="307"/>
      <c r="D6" s="352" t="s">
        <v>511</v>
      </c>
      <c r="E6" s="352"/>
      <c r="F6" s="359">
        <f>B8</f>
        <v>41729</v>
      </c>
      <c r="G6" s="386">
        <v>18</v>
      </c>
      <c r="H6" s="307"/>
      <c r="I6" s="318" t="s">
        <v>14</v>
      </c>
      <c r="J6" s="318"/>
      <c r="K6" s="318">
        <f>YEAR(L6)</f>
        <v>2014</v>
      </c>
      <c r="L6" s="724">
        <f>B19</f>
        <v>41883</v>
      </c>
      <c r="M6" s="726"/>
      <c r="N6" s="724">
        <f>B32</f>
        <v>42094</v>
      </c>
      <c r="O6" s="725"/>
      <c r="P6" s="386">
        <v>20</v>
      </c>
      <c r="Q6" s="309" t="s">
        <v>269</v>
      </c>
    </row>
    <row r="7" spans="1:17" ht="12" customHeight="1" x14ac:dyDescent="0.25">
      <c r="A7" s="307"/>
      <c r="B7" s="405">
        <f>DATE(YEAR(B8),MONTH(B8),1)</f>
        <v>41699</v>
      </c>
      <c r="C7" s="307"/>
      <c r="D7" s="352" t="s">
        <v>510</v>
      </c>
      <c r="E7" s="352"/>
      <c r="F7" s="359">
        <f>B32</f>
        <v>42094</v>
      </c>
      <c r="G7" s="386">
        <v>100</v>
      </c>
      <c r="H7" s="307"/>
      <c r="I7" s="318" t="s">
        <v>14</v>
      </c>
      <c r="J7" s="318"/>
      <c r="K7" s="318">
        <f>YEAR(L7)</f>
        <v>2015</v>
      </c>
      <c r="L7" s="724">
        <f>B33</f>
        <v>42095</v>
      </c>
      <c r="M7" s="726"/>
      <c r="N7" s="724">
        <f>B42</f>
        <v>42247</v>
      </c>
      <c r="O7" s="725"/>
      <c r="P7" s="386">
        <v>20</v>
      </c>
      <c r="Q7" s="309" t="s">
        <v>269</v>
      </c>
    </row>
    <row r="8" spans="1:17" ht="12" customHeight="1" x14ac:dyDescent="0.2">
      <c r="A8" s="307"/>
      <c r="B8" s="405">
        <f>DATE(YEAR(B10),MONTH(B10),1)-1</f>
        <v>41729</v>
      </c>
      <c r="C8" s="307"/>
      <c r="D8" s="352" t="s">
        <v>511</v>
      </c>
      <c r="E8" s="352"/>
      <c r="F8" s="359">
        <f>B32</f>
        <v>42094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41730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41759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41729</v>
      </c>
      <c r="M10" s="323" t="s">
        <v>534</v>
      </c>
      <c r="N10" s="363">
        <f>B8</f>
        <v>41729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41760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42094</v>
      </c>
      <c r="M11" s="324" t="s">
        <v>534</v>
      </c>
      <c r="N11" s="363">
        <f>B32</f>
        <v>42094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41790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5">
      <c r="A13" s="307"/>
      <c r="B13" s="405">
        <f>DATE(YEAR(B14),MONTH(B14),1)</f>
        <v>41791</v>
      </c>
      <c r="C13" s="307"/>
      <c r="D13" s="728" t="s">
        <v>515</v>
      </c>
      <c r="E13" s="728"/>
      <c r="F13" s="728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5">
        <f>DATE(YEAR(B16),MONTH(B16),1)-1</f>
        <v>41820</v>
      </c>
      <c r="C14" s="307"/>
      <c r="D14" s="307"/>
      <c r="E14" s="307"/>
      <c r="F14" s="307"/>
      <c r="G14" s="309"/>
      <c r="H14" s="307"/>
      <c r="I14" s="728" t="s">
        <v>517</v>
      </c>
      <c r="J14" s="728"/>
      <c r="K14" s="728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5">
      <c r="A15" s="307"/>
      <c r="B15" s="405">
        <f>DATE(YEAR(B16),MONTH(B16),1)</f>
        <v>41821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5">
        <f>DATE(YEAR(B18),MONTH(B18),1)-1</f>
        <v>41851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41852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4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41882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5">
      <c r="A19" s="307"/>
      <c r="B19" s="405">
        <f>DATE(YEAR(B20),MONTH(B20),1)</f>
        <v>41883</v>
      </c>
      <c r="C19" s="320"/>
      <c r="D19" s="727" t="s">
        <v>128</v>
      </c>
      <c r="E19" s="727"/>
      <c r="F19" s="727"/>
      <c r="G19" s="316">
        <v>0.25</v>
      </c>
      <c r="H19" s="320"/>
      <c r="I19" s="731" t="s">
        <v>563</v>
      </c>
      <c r="J19" s="732"/>
      <c r="K19" s="733"/>
      <c r="L19" s="320"/>
      <c r="M19" s="389">
        <v>20</v>
      </c>
      <c r="N19" s="308">
        <f>B19</f>
        <v>41883</v>
      </c>
      <c r="O19" s="392">
        <f>B26</f>
        <v>42004</v>
      </c>
      <c r="P19" s="307"/>
      <c r="Q19" s="307"/>
    </row>
    <row r="20" spans="1:17" ht="12" customHeight="1" x14ac:dyDescent="0.2">
      <c r="A20" s="307"/>
      <c r="B20" s="405">
        <f>DATE(YEAR(B22),MONTH(B22),1)-1</f>
        <v>41912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5">
      <c r="A21" s="307"/>
      <c r="B21" s="405">
        <f>DATE(YEAR(B22),MONTH(B22),1)</f>
        <v>41913</v>
      </c>
      <c r="C21" s="320"/>
      <c r="D21" s="10" t="s">
        <v>532</v>
      </c>
      <c r="E21" s="3"/>
      <c r="F21" s="403">
        <v>42247</v>
      </c>
      <c r="G21" s="323"/>
      <c r="H21" s="320"/>
      <c r="I21" s="731" t="s">
        <v>563</v>
      </c>
      <c r="J21" s="732"/>
      <c r="K21" s="733"/>
      <c r="L21" s="320"/>
      <c r="M21" s="388">
        <v>20</v>
      </c>
      <c r="N21" s="308">
        <f>B27</f>
        <v>42005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41943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41944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41973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41974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42004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42005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42035</v>
      </c>
      <c r="C28" s="307"/>
    </row>
    <row r="29" spans="1:17" x14ac:dyDescent="0.2">
      <c r="A29" s="307"/>
      <c r="B29" s="405">
        <f>DATE(YEAR(B30),MONTH(B30),1)</f>
        <v>42036</v>
      </c>
      <c r="C29" s="307"/>
    </row>
    <row r="30" spans="1:17" x14ac:dyDescent="0.2">
      <c r="A30" s="307"/>
      <c r="B30" s="405">
        <f>DATE(YEAR(B32),MONTH(B32),1)-1</f>
        <v>42063</v>
      </c>
      <c r="C30" s="307"/>
    </row>
    <row r="31" spans="1:17" x14ac:dyDescent="0.2">
      <c r="A31" s="307"/>
      <c r="B31" s="405">
        <f>DATE(YEAR(B32),MONTH(B32),1)</f>
        <v>42064</v>
      </c>
      <c r="C31" s="307"/>
    </row>
    <row r="32" spans="1:17" x14ac:dyDescent="0.2">
      <c r="A32" s="307"/>
      <c r="B32" s="405">
        <f>DATE(YEAR(B34),MONTH(B34),1)-1</f>
        <v>42094</v>
      </c>
      <c r="C32" s="307"/>
    </row>
    <row r="33" spans="1:3" x14ac:dyDescent="0.2">
      <c r="A33" s="307"/>
      <c r="B33" s="405">
        <f>DATE(YEAR(B34),MONTH(B34),1)</f>
        <v>42095</v>
      </c>
      <c r="C33" s="307"/>
    </row>
    <row r="34" spans="1:3" x14ac:dyDescent="0.2">
      <c r="A34" s="307"/>
      <c r="B34" s="405">
        <f>DATE(YEAR(B36),MONTH(B36),1)-1</f>
        <v>42124</v>
      </c>
      <c r="C34" s="307"/>
    </row>
    <row r="35" spans="1:3" x14ac:dyDescent="0.2">
      <c r="A35" s="307"/>
      <c r="B35" s="405">
        <f>DATE(YEAR(B36),MONTH(B36),1)</f>
        <v>42125</v>
      </c>
      <c r="C35" s="307"/>
    </row>
    <row r="36" spans="1:3" x14ac:dyDescent="0.2">
      <c r="A36" s="307"/>
      <c r="B36" s="405">
        <f>DATE(YEAR(B38),MONTH(B38),1)-1</f>
        <v>42155</v>
      </c>
      <c r="C36" s="307"/>
    </row>
    <row r="37" spans="1:3" x14ac:dyDescent="0.2">
      <c r="A37" s="307"/>
      <c r="B37" s="405">
        <f>DATE(YEAR(B38),MONTH(B38),1)</f>
        <v>42156</v>
      </c>
      <c r="C37" s="307"/>
    </row>
    <row r="38" spans="1:3" x14ac:dyDescent="0.2">
      <c r="A38" s="307"/>
      <c r="B38" s="405">
        <f>DATE(YEAR(B40),MONTH(B40),1)-1</f>
        <v>42185</v>
      </c>
      <c r="C38" s="307"/>
    </row>
    <row r="39" spans="1:3" x14ac:dyDescent="0.2">
      <c r="A39" s="307"/>
      <c r="B39" s="405">
        <f>DATE(YEAR(B40),MONTH(B40),1)</f>
        <v>42186</v>
      </c>
      <c r="C39" s="307"/>
    </row>
    <row r="40" spans="1:3" x14ac:dyDescent="0.2">
      <c r="A40" s="307"/>
      <c r="B40" s="405">
        <f>DATE(YEAR(B42),MONTH(B42),1)-1</f>
        <v>42216</v>
      </c>
      <c r="C40" s="307"/>
    </row>
    <row r="41" spans="1:3" x14ac:dyDescent="0.2">
      <c r="A41" s="307"/>
      <c r="B41" s="405">
        <f>DATE(YEAR(B42),MONTH(B42),1)</f>
        <v>42217</v>
      </c>
      <c r="C41" s="307"/>
    </row>
    <row r="42" spans="1:3" x14ac:dyDescent="0.2">
      <c r="A42" s="307"/>
      <c r="B42" s="406">
        <f>F21</f>
        <v>42247</v>
      </c>
      <c r="C42" s="307"/>
    </row>
    <row r="43" spans="1:3" x14ac:dyDescent="0.2">
      <c r="A43" s="307"/>
      <c r="B43" s="405">
        <f>DATE(YEAR(B44),MONTH(B44),1)</f>
        <v>42248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42277</v>
      </c>
      <c r="C44" s="307"/>
    </row>
    <row r="45" spans="1:3" x14ac:dyDescent="0.2">
      <c r="A45" s="307"/>
      <c r="B45" s="405">
        <f>DATE(YEAR(B46),MONTH(B46),1)</f>
        <v>42278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42308</v>
      </c>
      <c r="C46" s="307"/>
    </row>
    <row r="47" spans="1:3" x14ac:dyDescent="0.2">
      <c r="A47" s="307"/>
      <c r="B47" s="405">
        <f>DATE(YEAR(B48),MONTH(B48),1)</f>
        <v>42309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42338</v>
      </c>
      <c r="C48" s="307"/>
    </row>
    <row r="49" spans="1:3" x14ac:dyDescent="0.2">
      <c r="A49" s="307"/>
      <c r="B49" s="405">
        <f>DATE(YEAR(B50),MONTH(B50),1)</f>
        <v>42339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42369</v>
      </c>
      <c r="C50" s="307"/>
    </row>
    <row r="51" spans="1:3" x14ac:dyDescent="0.2">
      <c r="A51" s="307"/>
      <c r="B51" s="405">
        <f>DATE(YEAR(B52),MONTH(B52),1)</f>
        <v>42370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42400</v>
      </c>
      <c r="C52" s="307"/>
    </row>
    <row r="53" spans="1:3" x14ac:dyDescent="0.2">
      <c r="A53" s="307"/>
      <c r="B53" s="405">
        <f>DATE(YEAR(B54),MONTH(B54),1)</f>
        <v>42401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42429</v>
      </c>
      <c r="C54" s="307"/>
    </row>
    <row r="55" spans="1:3" x14ac:dyDescent="0.2">
      <c r="A55" s="307"/>
      <c r="B55" s="405">
        <f>DATE(YEAR(B56),MONTH(B56),1)</f>
        <v>42430</v>
      </c>
      <c r="C55" s="307"/>
    </row>
    <row r="56" spans="1:3" ht="12" thickBot="1" x14ac:dyDescent="0.25">
      <c r="A56" s="307"/>
      <c r="B56" s="407">
        <f>DATE(IF(MONTH(B54)&lt;11,YEAR(B54),YEAR(B54)+1),IF(MONTH(B54)&lt;11,MONTH(B54)+2,IF(MONTH(B54)=11,1,2)),1)-1</f>
        <v>42460</v>
      </c>
      <c r="C56" s="307"/>
    </row>
    <row r="57" spans="1:3" x14ac:dyDescent="0.2">
      <c r="A57" s="307"/>
      <c r="B57" s="308"/>
      <c r="C57" s="307"/>
    </row>
  </sheetData>
  <mergeCells count="19"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7" customFormat="1" ht="12" customHeight="1" x14ac:dyDescent="0.25">
      <c r="A1" s="334"/>
      <c r="B1" s="335" t="s">
        <v>267</v>
      </c>
      <c r="C1" s="429" t="s">
        <v>200</v>
      </c>
      <c r="D1" s="336">
        <f>Admin!B19</f>
        <v>41883</v>
      </c>
      <c r="E1" s="432"/>
      <c r="F1" s="434">
        <f>Admin!B20</f>
        <v>41912</v>
      </c>
      <c r="G1" s="434"/>
      <c r="H1" s="434"/>
      <c r="I1" s="434"/>
      <c r="J1" s="434"/>
      <c r="K1" s="434"/>
      <c r="L1" s="434"/>
      <c r="M1" s="434"/>
      <c r="N1" s="432"/>
      <c r="O1" s="336">
        <f>F1</f>
        <v>41912</v>
      </c>
      <c r="P1" s="432"/>
      <c r="Q1" s="429">
        <f>Admin!B22</f>
        <v>41943</v>
      </c>
      <c r="R1" s="429"/>
      <c r="S1" s="429"/>
      <c r="T1" s="429"/>
      <c r="U1" s="429"/>
      <c r="V1" s="429"/>
      <c r="W1" s="429"/>
      <c r="X1" s="429"/>
      <c r="Y1" s="432"/>
      <c r="Z1" s="336">
        <f>Q1</f>
        <v>41943</v>
      </c>
      <c r="AA1" s="432"/>
      <c r="AB1" s="429">
        <f>Admin!B24</f>
        <v>41973</v>
      </c>
      <c r="AC1" s="429"/>
      <c r="AD1" s="429"/>
      <c r="AE1" s="429"/>
      <c r="AF1" s="429"/>
      <c r="AG1" s="429"/>
      <c r="AH1" s="429"/>
      <c r="AI1" s="429"/>
      <c r="AJ1" s="432"/>
      <c r="AK1" s="336">
        <f>AB1</f>
        <v>41973</v>
      </c>
      <c r="AL1" s="432"/>
      <c r="AM1" s="429">
        <f>Admin!B26</f>
        <v>42004</v>
      </c>
      <c r="AN1" s="429"/>
      <c r="AO1" s="429"/>
      <c r="AP1" s="429"/>
      <c r="AQ1" s="429"/>
      <c r="AR1" s="429"/>
      <c r="AS1" s="429"/>
      <c r="AT1" s="429"/>
      <c r="AU1" s="432"/>
      <c r="AV1" s="336">
        <f>AM1</f>
        <v>42004</v>
      </c>
      <c r="AW1" s="432"/>
      <c r="AX1" s="429">
        <f>Admin!B28</f>
        <v>42035</v>
      </c>
      <c r="AY1" s="429"/>
      <c r="AZ1" s="429"/>
      <c r="BA1" s="429"/>
      <c r="BB1" s="429"/>
      <c r="BC1" s="429"/>
      <c r="BD1" s="429"/>
      <c r="BE1" s="429"/>
      <c r="BF1" s="432"/>
      <c r="BG1" s="336">
        <f>AX1</f>
        <v>42035</v>
      </c>
      <c r="BH1" s="432"/>
      <c r="BI1" s="429">
        <f>Admin!B30</f>
        <v>42063</v>
      </c>
      <c r="BJ1" s="429"/>
      <c r="BK1" s="429"/>
      <c r="BL1" s="429"/>
      <c r="BM1" s="429"/>
      <c r="BN1" s="429"/>
      <c r="BO1" s="429"/>
      <c r="BP1" s="429"/>
      <c r="BQ1" s="432"/>
      <c r="BR1" s="336">
        <f>BI1</f>
        <v>42063</v>
      </c>
      <c r="BS1" s="432"/>
      <c r="BT1" s="429">
        <f>Admin!B32</f>
        <v>42094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42094</v>
      </c>
      <c r="CD1" s="432"/>
      <c r="CE1" s="429">
        <f>Admin!B34</f>
        <v>42124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42124</v>
      </c>
      <c r="CO1" s="432"/>
      <c r="CP1" s="429">
        <f>Admin!B36</f>
        <v>42155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42155</v>
      </c>
      <c r="CZ1" s="432"/>
      <c r="DA1" s="429">
        <f>Admin!B38</f>
        <v>42185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42185</v>
      </c>
      <c r="DK1" s="432"/>
      <c r="DL1" s="429">
        <f>Admin!B40</f>
        <v>42216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42216</v>
      </c>
      <c r="DV1" s="432"/>
      <c r="DW1" s="429">
        <f>Admin!B42</f>
        <v>42247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42247</v>
      </c>
      <c r="EG1" s="429"/>
      <c r="EH1" s="429" t="s">
        <v>228</v>
      </c>
      <c r="EI1" s="429"/>
      <c r="EJ1" s="336">
        <f>EF1</f>
        <v>42247</v>
      </c>
      <c r="EK1" s="429"/>
    </row>
    <row r="2" spans="1:141" s="340" customFormat="1" ht="24" x14ac:dyDescent="0.25">
      <c r="A2" s="338"/>
      <c r="B2" s="333" t="s">
        <v>272</v>
      </c>
      <c r="C2" s="431"/>
      <c r="D2" s="339" t="s">
        <v>522</v>
      </c>
      <c r="E2" s="433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3"/>
      <c r="O2" s="339" t="s">
        <v>523</v>
      </c>
      <c r="P2" s="433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3"/>
      <c r="Z2" s="339" t="s">
        <v>523</v>
      </c>
      <c r="AA2" s="433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3"/>
      <c r="AK2" s="339" t="s">
        <v>523</v>
      </c>
      <c r="AL2" s="433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3"/>
      <c r="AV2" s="339" t="s">
        <v>523</v>
      </c>
      <c r="AW2" s="433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3"/>
      <c r="BG2" s="339" t="s">
        <v>523</v>
      </c>
      <c r="BH2" s="433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3"/>
      <c r="BR2" s="339" t="s">
        <v>523</v>
      </c>
      <c r="BS2" s="433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3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3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3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3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3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1"/>
      <c r="EI2" s="430"/>
      <c r="EJ2" s="339" t="s">
        <v>524</v>
      </c>
      <c r="EK2" s="430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[2]Sep14!$AI$1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-[3]Sep14!$U$1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[3]Sep14!$F$1-[3]Sep14!$V$1</f>
        <v>0</v>
      </c>
      <c r="G20" s="25"/>
      <c r="H20" s="25">
        <f>-[4]Sep14!$J$1</f>
        <v>0</v>
      </c>
      <c r="I20" s="25">
        <f>-[5]Sep14!$J$1</f>
        <v>0</v>
      </c>
      <c r="J20" s="25">
        <f>-[6]Sep14!$J$1</f>
        <v>0</v>
      </c>
      <c r="K20" s="25">
        <f>-[7]Sep14!$J$1</f>
        <v>0</v>
      </c>
      <c r="L20" s="25"/>
      <c r="N20" s="24"/>
      <c r="O20" s="25">
        <f t="shared" si="1"/>
        <v>0</v>
      </c>
      <c r="P20" s="24"/>
      <c r="Q20" s="25">
        <f>[3]Oct14!$F$1-[3]Oct14!$V$1</f>
        <v>0</v>
      </c>
      <c r="R20" s="25"/>
      <c r="S20" s="25">
        <f>-[4]Oct14!$J$1</f>
        <v>0</v>
      </c>
      <c r="T20" s="25">
        <f>-[5]Oct14!$J$1</f>
        <v>0</v>
      </c>
      <c r="U20" s="25">
        <f>-[6]Oct14!$J$1</f>
        <v>0</v>
      </c>
      <c r="V20" s="25">
        <f>-[7]Oct14!$J$1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[3]Nov14!$F$1-[3]Nov14!$V$1</f>
        <v>0</v>
      </c>
      <c r="AC20" s="25"/>
      <c r="AD20" s="25">
        <f>-[4]Nov14!$J$1</f>
        <v>0</v>
      </c>
      <c r="AE20" s="25">
        <f>-[5]Nov14!$J$1</f>
        <v>0</v>
      </c>
      <c r="AF20" s="25">
        <f>-[6]Nov14!$J$1</f>
        <v>0</v>
      </c>
      <c r="AG20" s="25">
        <f>-[7]Nov14!$J$1</f>
        <v>0</v>
      </c>
      <c r="AH20" s="25"/>
      <c r="AI20" s="25"/>
      <c r="AJ20" s="15"/>
      <c r="AK20" s="25">
        <f t="shared" si="3"/>
        <v>0</v>
      </c>
      <c r="AL20" s="24"/>
      <c r="AM20" s="25">
        <f>[3]Dec14!$F$1-[3]Dec14!$V$1</f>
        <v>0</v>
      </c>
      <c r="AN20" s="25"/>
      <c r="AO20" s="25">
        <f>-[4]Dec14!$J$1</f>
        <v>0</v>
      </c>
      <c r="AP20" s="25">
        <f>-[5]Dec14!$J$1</f>
        <v>0</v>
      </c>
      <c r="AQ20" s="25">
        <f>-[6]Dec14!$J$1</f>
        <v>0</v>
      </c>
      <c r="AR20" s="25">
        <f>-[7]Dec14!$J$1</f>
        <v>0</v>
      </c>
      <c r="AS20" s="25"/>
      <c r="AT20" s="25"/>
      <c r="AU20" s="15"/>
      <c r="AV20" s="25">
        <f t="shared" si="4"/>
        <v>0</v>
      </c>
      <c r="AW20" s="24"/>
      <c r="AX20" s="25">
        <f>[3]Jan15!$F$1-[3]Jan15!$V$1</f>
        <v>0</v>
      </c>
      <c r="AY20" s="25"/>
      <c r="AZ20" s="25">
        <f>-[4]Jan15!$J$1</f>
        <v>0</v>
      </c>
      <c r="BA20" s="25">
        <f>-[5]Jan15!$J$1</f>
        <v>0</v>
      </c>
      <c r="BB20" s="25">
        <f>-[6]Jan15!$J$1</f>
        <v>0</v>
      </c>
      <c r="BC20" s="25">
        <f>-[7]Jan15!$J$1</f>
        <v>0</v>
      </c>
      <c r="BD20" s="25"/>
      <c r="BE20" s="25"/>
      <c r="BF20" s="15"/>
      <c r="BG20" s="25">
        <f t="shared" si="5"/>
        <v>0</v>
      </c>
      <c r="BH20" s="24"/>
      <c r="BI20" s="25">
        <f>[3]Feb15!$F$1-[3]Feb15!$V$1</f>
        <v>0</v>
      </c>
      <c r="BJ20" s="25"/>
      <c r="BK20" s="25">
        <f>-[4]Feb15!$J$1</f>
        <v>0</v>
      </c>
      <c r="BL20" s="25">
        <f>-[5]Feb15!$J$1</f>
        <v>0</v>
      </c>
      <c r="BM20" s="25">
        <f>-[6]Feb15!$J$1</f>
        <v>0</v>
      </c>
      <c r="BN20" s="25">
        <f>-[7]Feb15!$J$1</f>
        <v>0</v>
      </c>
      <c r="BO20" s="25"/>
      <c r="BP20" s="25"/>
      <c r="BQ20" s="15"/>
      <c r="BR20" s="25">
        <f t="shared" si="6"/>
        <v>0</v>
      </c>
      <c r="BS20" s="24"/>
      <c r="BT20" s="25">
        <f>[3]Mar15!$F$1-[3]Mar15!$V$1</f>
        <v>0</v>
      </c>
      <c r="BU20" s="25"/>
      <c r="BV20" s="25">
        <f>-[4]Mar15!$J$1</f>
        <v>0</v>
      </c>
      <c r="BW20" s="25">
        <f>-[5]Mar15!$J$1</f>
        <v>0</v>
      </c>
      <c r="BX20" s="25">
        <f>-[6]Mar15!$J$1</f>
        <v>0</v>
      </c>
      <c r="BY20" s="25">
        <f>-[7]Mar15!$J$1</f>
        <v>0</v>
      </c>
      <c r="BZ20" s="25"/>
      <c r="CA20" s="25"/>
      <c r="CB20" s="15"/>
      <c r="CC20" s="25">
        <f t="shared" si="7"/>
        <v>0</v>
      </c>
      <c r="CD20" s="24"/>
      <c r="CE20" s="25">
        <f>[3]Apr15!$F$1-[3]Apr15!$V$1</f>
        <v>0</v>
      </c>
      <c r="CF20" s="25"/>
      <c r="CG20" s="25">
        <f>-[4]Apr15!$J$1</f>
        <v>0</v>
      </c>
      <c r="CH20" s="25">
        <f>-[5]Apr15!$J$1</f>
        <v>0</v>
      </c>
      <c r="CI20" s="25">
        <f>-[6]Apr15!$J$1</f>
        <v>0</v>
      </c>
      <c r="CJ20" s="25">
        <f>-[7]Apr15!$J$1</f>
        <v>0</v>
      </c>
      <c r="CK20" s="25"/>
      <c r="CL20" s="25"/>
      <c r="CM20" s="15"/>
      <c r="CN20" s="25">
        <f t="shared" si="8"/>
        <v>0</v>
      </c>
      <c r="CO20" s="24"/>
      <c r="CP20" s="25">
        <f>[3]May15!$F$1-[3]May15!$V$1</f>
        <v>0</v>
      </c>
      <c r="CQ20" s="25"/>
      <c r="CR20" s="25">
        <f>-[4]May15!$J$1</f>
        <v>0</v>
      </c>
      <c r="CS20" s="25">
        <f>-[5]May15!$J$1</f>
        <v>0</v>
      </c>
      <c r="CT20" s="25">
        <f>-[6]May15!$J$1</f>
        <v>0</v>
      </c>
      <c r="CU20" s="25">
        <f>-[7]May15!$J$1</f>
        <v>0</v>
      </c>
      <c r="CV20" s="25"/>
      <c r="CW20" s="25"/>
      <c r="CX20" s="15"/>
      <c r="CY20" s="25">
        <f t="shared" si="9"/>
        <v>0</v>
      </c>
      <c r="CZ20" s="24"/>
      <c r="DA20" s="25">
        <f>[3]Jun15!$F$1-[3]Jun15!$V$1</f>
        <v>0</v>
      </c>
      <c r="DB20" s="25"/>
      <c r="DC20" s="25">
        <f>-[4]Jun15!$J$1</f>
        <v>0</v>
      </c>
      <c r="DD20" s="25">
        <f>-[5]Jun15!$J$1</f>
        <v>0</v>
      </c>
      <c r="DE20" s="25">
        <f>-[6]Jun15!$J$1</f>
        <v>0</v>
      </c>
      <c r="DF20" s="25">
        <f>-[7]Jun15!$J$1</f>
        <v>0</v>
      </c>
      <c r="DG20" s="25"/>
      <c r="DH20" s="25"/>
      <c r="DI20" s="15"/>
      <c r="DJ20" s="25">
        <f t="shared" si="10"/>
        <v>0</v>
      </c>
      <c r="DK20" s="24"/>
      <c r="DL20" s="25">
        <f>[3]Jul15!$F$1-[3]Jul15!$V$1</f>
        <v>0</v>
      </c>
      <c r="DM20" s="25"/>
      <c r="DN20" s="25">
        <f>-[4]Jul15!$J$1</f>
        <v>0</v>
      </c>
      <c r="DO20" s="25">
        <f>-[5]Jul15!$J$1</f>
        <v>0</v>
      </c>
      <c r="DP20" s="25">
        <f>-[6]Jul15!$J$1</f>
        <v>0</v>
      </c>
      <c r="DQ20" s="25">
        <f>-[7]Jul15!$J$1</f>
        <v>0</v>
      </c>
      <c r="DR20" s="25"/>
      <c r="DS20" s="25"/>
      <c r="DT20" s="15"/>
      <c r="DU20" s="25">
        <f t="shared" si="11"/>
        <v>0</v>
      </c>
      <c r="DV20" s="24"/>
      <c r="DW20" s="25">
        <f>[3]Aug15!$F$1-[3]Aug15!$V$1</f>
        <v>0</v>
      </c>
      <c r="DX20" s="25"/>
      <c r="DY20" s="25">
        <f>-[4]Aug15!$J$1</f>
        <v>0</v>
      </c>
      <c r="DZ20" s="25">
        <f>-[5]Aug15!$J$1</f>
        <v>0</v>
      </c>
      <c r="EA20" s="25">
        <f>-[6]Aug15!$J$1</f>
        <v>0</v>
      </c>
      <c r="EB20" s="25">
        <f>-[7]Aug15!$J$1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[4]Sep14!$F$1-[4]Sep14!$X$1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[4]Oct14!$F$1-[4]Oct14!$X$1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[4]Nov14!$F$1-[4]Nov14!$X$1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[4]Dec14!$F$1-[4]Dec14!$X$1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[4]Jan15!$F$1-[4]Jan15!$X$1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[4]Feb15!$F$1-[4]Feb15!$X$1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[4]Mar15!$F$1-[4]Mar15!$X$1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[4]Apr15!$F$1-[4]Apr15!$X$1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[4]May15!$F$1-[4]May15!$X$1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[4]Jun15!$F$1-[4]Jun15!$X$1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[4]Jul15!$F$1-[4]Jul15!$X$1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[4]Aug15!$F$1-[4]Aug15!$X$1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[5]Sep14!$F$1-[5]Sep14!$X$1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[5]Oct14!$F$1-[5]Oct14!$X$1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[5]Nov14!$F$1-[5]Nov14!$X$1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[5]Dec14!$F$1-[5]Dec14!$X$1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[5]Jan15!$F$1-[5]Jan15!$X$1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[5]Feb15!$F$1-[5]Feb15!$X$1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[5]Mar15!$F$1-[5]Mar15!$X$1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[5]Apr15!$F$1-[5]Apr15!$X$1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[5]May15!$F$1-[5]May15!$X$1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[5]Jun15!$F$1-[5]Jun15!$X$1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[5]Jul15!$F$1-[5]Jul15!$X$1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[5]Aug15!$F$1-[5]Aug15!$X$1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[6]Sep14!$F$1-[6]Sep14!$X$1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[6]Oct14!$F$1-[6]Oct14!$X$1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[6]Nov14!$F$1-[6]Nov14!$X$1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[6]Dec14!$F$1-[6]Dec14!$X$1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[6]Jan15!$F$1-[6]Jan15!$X$1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[6]Feb15!$F$1-[6]Feb15!$X$1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[6]Mar15!$F$1-[6]Mar15!$X$1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[6]Apr15!$F$1-[6]Apr15!$X$1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[6]May15!$F$1-[6]May15!$X$1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[6]Jun15!$F$1-[6]Jun15!$X$1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[6]Jul15!$F$1-[6]Jul15!$X$1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[6]Aug15!$F$1-[6]Aug15!$X$1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[7]Sep14!$F$1-[7]Sep14!$U$1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[7]Oct14!$F$1-[7]Oct14!$U$1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[7]Nov14!$F$1-[7]Nov14!$U$1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[7]Dec14!$F$1-[7]Dec14!$U$1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[7]Jan15!$F$1-[7]Jan15!$U$1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[7]Feb15!$F$1-[7]Feb15!$U$1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[7]Mar15!$F$1-[7]Mar15!$U$1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[7]Apr15!$F$1-[7]Apr15!$U$1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[7]May15!$F$1-[7]May15!$U$1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[7]Jun15!$F$1-[7]Jun15!$U$1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[7]Jul15!$F$1-[7]Jul15!$U$1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[7]Aug15!$F$1-[7]Aug15!$U$1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-[4]Sep14!$G$1-[4]Sep14!$H$1-[4]Sep14!$I$1+[4]Sep14!$Y$1+[4]Sep14!$Z$1+[4]Sep14!$AA$1</f>
        <v>0</v>
      </c>
      <c r="I26" s="26">
        <f>-[5]Sep14!$G$1-[5]Sep14!$H$1-[5]Sep14!$I$1+[5]Sep14!$Y$1+[5]Sep14!$Z$1+[5]Sep14!$AA$1</f>
        <v>0</v>
      </c>
      <c r="J26" s="26">
        <f>-[6]Sep14!$G$1-[6]Sep14!$H$1-[6]Sep14!$I$1+[6]Sep14!$Y$1+[6]Sep14!$Z$1+[6]Sep14!$AA$1</f>
        <v>0</v>
      </c>
      <c r="K26" s="26">
        <f>-[7]Sep14!$G$1-[7]Sep14!$H$1-[7]Sep14!$I$1+[7]Sep14!$V$1+[7]Sep14!$W$1+[7]Sep14!$X$1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-[4]Oct14!$G$1-[4]Oct14!$H$1-[4]Oct14!$I$1+[4]Oct14!$Y$1+[4]Oct14!$Z$1+[4]Oct14!$AA$1</f>
        <v>0</v>
      </c>
      <c r="T26" s="26">
        <f>-[5]Oct14!$G$1-[5]Oct14!$H$1-[5]Oct14!$I$1+[5]Oct14!$Y$1+[5]Oct14!$Z$1+[5]Oct14!$AA$1</f>
        <v>0</v>
      </c>
      <c r="U26" s="26">
        <f>-[6]Oct14!$G$1-[6]Oct14!$H$1-[6]Oct14!$I$1+[6]Oct14!$Y$1+[6]Oct14!$Z$1+[6]Oct14!$AA$1</f>
        <v>0</v>
      </c>
      <c r="V26" s="26">
        <f>-[7]Oct14!$G$1-[7]Oct14!$H$1-[7]Oct14!$I$1+[7]Oct14!$V$1+[7]Oct14!$W$1+[7]Oct14!$X$1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-[4]Nov14!$G$1-[4]Nov14!$H$1-[4]Nov14!$I$1+[4]Nov14!$Y$1+[4]Nov14!$Z$1+[4]Nov14!$AA$1</f>
        <v>0</v>
      </c>
      <c r="AE26" s="26">
        <f>-[5]Nov14!$G$1-[5]Nov14!$H$1-[5]Nov14!$I$1+[5]Nov14!$Y$1+[5]Nov14!$Z$1+[5]Nov14!$AA$1</f>
        <v>0</v>
      </c>
      <c r="AF26" s="26">
        <f>-[6]Nov14!$G$1-[6]Nov14!$H$1-[6]Nov14!$I$1+[6]Nov14!$Y$1+[6]Nov14!$Z$1+[6]Nov14!$AA$1</f>
        <v>0</v>
      </c>
      <c r="AG26" s="26">
        <f>-[7]Nov14!$G$1-[7]Nov14!$H$1-[7]Nov14!$I$1+[7]Nov14!$V$1+[7]Nov14!$W$1+[7]Nov14!$X$1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-[4]Dec14!$G$1-[4]Dec14!$H$1-[4]Dec14!$I$1+[4]Dec14!$Y$1+[4]Dec14!$Z$1+[4]Dec14!$AA$1</f>
        <v>0</v>
      </c>
      <c r="AP26" s="26">
        <f>-[5]Dec14!$G$1-[5]Dec14!$H$1-[5]Dec14!$I$1+[5]Dec14!$Y$1+[5]Dec14!$Z$1+[5]Dec14!$AA$1</f>
        <v>0</v>
      </c>
      <c r="AQ26" s="26">
        <f>-[6]Dec14!$G$1-[6]Dec14!$H$1-[6]Dec14!$I$1+[6]Dec14!$Y$1+[6]Dec14!$Z$1+[6]Dec14!$AA$1</f>
        <v>0</v>
      </c>
      <c r="AR26" s="26">
        <f>-[7]Dec14!$G$1-[7]Dec14!$H$1-[7]Dec14!$I$1+[7]Dec14!$V$1+[7]Dec14!$W$1+[7]Dec14!$X$1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-[4]Jan15!$G$1-[4]Jan15!$H$1-[4]Jan15!$I$1+[4]Jan15!$Y$1+[4]Jan15!$Z$1+[4]Jan15!$AA$1</f>
        <v>0</v>
      </c>
      <c r="BA26" s="26">
        <f>-[5]Jan15!$G$1-[5]Jan15!$H$1-[5]Jan15!$I$1+[5]Jan15!$Y$1+[5]Jan15!$Z$1+[5]Jan15!$AA$1</f>
        <v>0</v>
      </c>
      <c r="BB26" s="26">
        <f>-[6]Jan15!$G$1-[6]Jan15!$H$1-[6]Jan15!$I$1+[6]Jan15!$Y$1+[6]Jan15!$Z$1+[6]Jan15!$AA$1</f>
        <v>0</v>
      </c>
      <c r="BC26" s="26">
        <f>-[7]Jan15!$G$1-[7]Jan15!$H$1-[7]Jan15!$I$1+[7]Jan15!$V$1+[7]Jan15!$W$1+[7]Jan15!$X$1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-[4]Feb15!$G$1-[4]Feb15!$H$1-[4]Feb15!$I$1+[4]Feb15!$Y$1+[4]Feb15!$Z$1+[4]Feb15!$AA$1</f>
        <v>0</v>
      </c>
      <c r="BL26" s="26">
        <f>-[5]Feb15!$G$1-[5]Feb15!$H$1-[5]Feb15!$I$1+[5]Feb15!$Y$1+[5]Feb15!$Z$1+[5]Feb15!$AA$1</f>
        <v>0</v>
      </c>
      <c r="BM26" s="26">
        <f>-[6]Feb15!$G$1-[6]Feb15!$H$1-[6]Feb15!$I$1+[6]Feb15!$Y$1+[6]Feb15!$Z$1+[6]Feb15!$AA$1</f>
        <v>0</v>
      </c>
      <c r="BN26" s="26">
        <f>-[7]Feb15!$G$1-[7]Feb15!$H$1-[7]Feb15!$I$1+[7]Feb15!$V$1+[7]Feb15!$W$1+[7]Feb15!$X$1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-[4]Mar15!$G$1-[4]Mar15!$H$1-[4]Mar15!$I$1+[4]Mar15!$Y$1+[4]Mar15!$Z$1+[4]Mar15!$AA$1</f>
        <v>0</v>
      </c>
      <c r="BW26" s="26">
        <f>-[5]Mar15!$G$1-[5]Mar15!$H$1-[5]Mar15!$I$1+[5]Mar15!$Y$1+[5]Mar15!$Z$1+[5]Mar15!$AA$1</f>
        <v>0</v>
      </c>
      <c r="BX26" s="26">
        <f>-[6]Mar15!$G$1-[6]Mar15!$H$1-[6]Mar15!$I$1+[6]Mar15!$Y$1+[6]Mar15!$Z$1+[6]Mar15!$AA$1</f>
        <v>0</v>
      </c>
      <c r="BY26" s="26">
        <f>-[7]Mar15!$G$1-[7]Mar15!$H$1-[7]Mar15!$I$1+[7]Mar15!$V$1+[7]Mar15!$W$1+[7]Mar15!$X$1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-[4]Apr15!$G$1-[4]Apr15!$H$1-[4]Apr15!$I$1+[4]Apr15!$Y$1+[4]Apr15!$Z$1+[4]Apr15!$AA$1</f>
        <v>0</v>
      </c>
      <c r="CH26" s="26">
        <f>-[5]Apr15!$G$1-[5]Apr15!$H$1-[5]Apr15!$I$1+[5]Apr15!$Y$1+[5]Apr15!$Z$1+[5]Apr15!$AA$1</f>
        <v>0</v>
      </c>
      <c r="CI26" s="26">
        <f>-[6]Apr15!$G$1-[6]Apr15!$H$1-[6]Apr15!$I$1+[6]Apr15!$Y$1+[6]Apr15!$Z$1+[6]Apr15!$AA$1</f>
        <v>0</v>
      </c>
      <c r="CJ26" s="26">
        <f>-[7]Apr15!$G$1-[7]Apr15!$H$1-[7]Apr15!$I$1+[7]Apr15!$V$1+[7]Apr15!$W$1+[7]Apr15!$X$1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-[4]May15!$G$1-[4]May15!$H$1-[4]May15!$I$1+[4]May15!$Y$1+[4]May15!$Z$1+[4]May15!$AA$1</f>
        <v>0</v>
      </c>
      <c r="CS26" s="26">
        <f>-[5]May15!$G$1-[5]May15!$H$1-[5]May15!$I$1+[5]May15!$Y$1+[5]May15!$Z$1+[5]May15!$AA$1</f>
        <v>0</v>
      </c>
      <c r="CT26" s="26">
        <f>-[6]May15!$G$1-[6]May15!$H$1-[6]May15!$I$1+[6]May15!$Y$1+[6]May15!$Z$1+[6]May15!$AA$1</f>
        <v>0</v>
      </c>
      <c r="CU26" s="26">
        <f>-[7]May15!$G$1-[7]May15!$H$1-[7]May15!$I$1+[7]May15!$V$1+[7]May15!$W$1+[7]May15!$X$1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-[4]Jun15!$G$1-[4]Jun15!$H$1-[4]Jun15!$I$1+[4]Jun15!$Y$1+[4]Jun15!$Z$1+[4]Jun15!$AA$1</f>
        <v>0</v>
      </c>
      <c r="DD26" s="26">
        <f>-[5]Jun15!$G$1-[5]Jun15!$H$1-[5]Jun15!$I$1+[5]Jun15!$Y$1+[5]Jun15!$Z$1+[5]Jun15!$AA$1</f>
        <v>0</v>
      </c>
      <c r="DE26" s="26">
        <f>-[6]Jun15!$G$1-[6]Jun15!$H$1-[6]Jun15!$I$1+[6]Jun15!$Y$1+[6]Jun15!$Z$1+[6]Jun15!$AA$1</f>
        <v>0</v>
      </c>
      <c r="DF26" s="26">
        <f>-[7]Jun15!$G$1-[7]Jun15!$H$1-[7]Jun15!$I$1+[7]Jun15!$V$1+[7]Jun15!$W$1+[7]Jun15!$X$1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-[4]Jul15!$G$1-[4]Jul15!$H$1-[4]Jul15!$I$1+[4]Jul15!$Y$1+[4]Jul15!$Z$1+[4]Jul15!$AA$1</f>
        <v>0</v>
      </c>
      <c r="DO26" s="26">
        <f>-[5]Jul15!$G$1-[5]Jul15!$H$1-[5]Jul15!$I$1+[5]Jul15!$Y$1+[5]Jul15!$Z$1+[5]Jul15!$AA$1</f>
        <v>0</v>
      </c>
      <c r="DP26" s="26">
        <f>-[6]Jul15!$G$1-[6]Jul15!$H$1-[6]Jul15!$I$1+[6]Jul15!$Y$1+[6]Jul15!$Z$1+[6]Jul15!$AA$1</f>
        <v>0</v>
      </c>
      <c r="DQ26" s="26">
        <f>-[7]Jul15!$G$1-[7]Jul15!$H$1-[7]Jul15!$I$1+[7]Jul15!$V$1+[7]Jul15!$W$1+[7]Jul15!$X$1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-[4]Aug15!$G$1-[4]Aug15!$H$1-[4]Aug15!$I$1+[4]Aug15!$Y$1+[4]Aug15!$Z$1+[4]Aug15!$AA$1</f>
        <v>0</v>
      </c>
      <c r="DZ26" s="26">
        <f>-[5]Aug15!$G$1-[5]Aug15!$H$1-[5]Aug15!$I$1+[5]Aug15!$Y$1+[5]Aug15!$Z$1+[5]Aug15!$AA$1</f>
        <v>0</v>
      </c>
      <c r="EA26" s="26">
        <f>-[6]Aug15!$G$1-[6]Aug15!$H$1-[6]Aug15!$I$1+[6]Aug15!$Y$1+[6]Aug15!$Z$1+[6]Aug15!$AA$1</f>
        <v>0</v>
      </c>
      <c r="EB26" s="26">
        <f>-[7]Aug15!$G$1-[7]Aug15!$H$1-[7]Aug15!$I$1+[7]Aug15!$V$1+[7]Aug15!$W$1+[7]Aug15!$X$1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-[2]Sep14!$F$1+[2]Sep14!$AK$1</f>
        <v>0</v>
      </c>
      <c r="H28" s="25">
        <f>[4]Sep14!$AB$1</f>
        <v>0</v>
      </c>
      <c r="I28" s="25">
        <f>[5]Sep14!$AB$1</f>
        <v>0</v>
      </c>
      <c r="J28" s="25">
        <f>[6]Sep14!$AB$1</f>
        <v>0</v>
      </c>
      <c r="K28" s="25">
        <f>[7]Sep14!$Y$1</f>
        <v>0</v>
      </c>
      <c r="L28" s="25"/>
      <c r="N28" s="24"/>
      <c r="O28" s="25">
        <f t="shared" si="1"/>
        <v>0</v>
      </c>
      <c r="P28" s="24"/>
      <c r="Q28" s="25"/>
      <c r="R28" s="25">
        <f>-[2]Oct14!$F$1+[2]Oct14!$AK$1</f>
        <v>0</v>
      </c>
      <c r="S28" s="25">
        <f>[4]Oct14!$AB$1</f>
        <v>0</v>
      </c>
      <c r="T28" s="25">
        <f>[5]Oct14!$AB$1</f>
        <v>0</v>
      </c>
      <c r="U28" s="25">
        <f>[6]Oct14!$AB$1</f>
        <v>0</v>
      </c>
      <c r="V28" s="25">
        <f>[7]Oct14!$Y$1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-[2]Nov14!$F$1+[2]Nov14!$AK$1</f>
        <v>0</v>
      </c>
      <c r="AD28" s="25">
        <f>[4]Nov14!$AB$1</f>
        <v>0</v>
      </c>
      <c r="AE28" s="25">
        <f>[5]Nov14!$AB$1</f>
        <v>0</v>
      </c>
      <c r="AF28" s="25">
        <f>[6]Nov14!$AB$1</f>
        <v>0</v>
      </c>
      <c r="AG28" s="25">
        <f>[7]Nov14!$Y$1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-[2]Dec14!$F$1+[2]Dec14!$AK$1</f>
        <v>0</v>
      </c>
      <c r="AO28" s="25">
        <f>[4]Dec14!$AB$1</f>
        <v>0</v>
      </c>
      <c r="AP28" s="25">
        <f>[5]Dec14!$AB$1</f>
        <v>0</v>
      </c>
      <c r="AQ28" s="25">
        <f>[6]Dec14!$AB$1</f>
        <v>0</v>
      </c>
      <c r="AR28" s="25">
        <f>[7]Dec14!$Y$1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-[2]Jan15!$F$1+[2]Jan15!$AK$1</f>
        <v>0</v>
      </c>
      <c r="AZ28" s="25">
        <f>[4]Jan15!$AB$1</f>
        <v>0</v>
      </c>
      <c r="BA28" s="25">
        <f>[5]Jan15!$AB$1</f>
        <v>0</v>
      </c>
      <c r="BB28" s="25">
        <f>[6]Jan15!$AB$1</f>
        <v>0</v>
      </c>
      <c r="BC28" s="25">
        <f>[7]Jan15!$Y$1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-[2]Feb15!$F$1+[2]Feb15!$AK$1</f>
        <v>0</v>
      </c>
      <c r="BK28" s="25">
        <f>[4]Feb15!$AB$1</f>
        <v>0</v>
      </c>
      <c r="BL28" s="25">
        <f>[5]Feb15!$AB$1</f>
        <v>0</v>
      </c>
      <c r="BM28" s="25">
        <f>[6]Feb15!$AB$1</f>
        <v>0</v>
      </c>
      <c r="BN28" s="25">
        <f>[7]Feb15!$Y$1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-[2]Mar15!$F$1+[2]Mar15!$AK$1</f>
        <v>0</v>
      </c>
      <c r="BV28" s="25">
        <f>[4]Mar15!$AB$1</f>
        <v>0</v>
      </c>
      <c r="BW28" s="25">
        <f>[5]Mar15!$AB$1</f>
        <v>0</v>
      </c>
      <c r="BX28" s="25">
        <f>[6]Mar15!$AB$1</f>
        <v>0</v>
      </c>
      <c r="BY28" s="25">
        <f>[7]Mar15!$Y$1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-[2]Apr15!$F$1+[2]Apr15!$AK$1</f>
        <v>0</v>
      </c>
      <c r="CG28" s="25">
        <f>[4]Apr15!$AB$1</f>
        <v>0</v>
      </c>
      <c r="CH28" s="25">
        <f>[5]Apr15!$AB$1</f>
        <v>0</v>
      </c>
      <c r="CI28" s="25">
        <f>[6]Apr15!$AB$1</f>
        <v>0</v>
      </c>
      <c r="CJ28" s="25">
        <f>[7]Apr15!$Y$1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-[2]May15!$F$1+[2]May15!$AK$1</f>
        <v>0</v>
      </c>
      <c r="CR28" s="25">
        <f>[4]May15!$AB$1</f>
        <v>0</v>
      </c>
      <c r="CS28" s="25">
        <f>[5]May15!$AB$1</f>
        <v>0</v>
      </c>
      <c r="CT28" s="25">
        <f>[6]May15!$AB$1</f>
        <v>0</v>
      </c>
      <c r="CU28" s="25">
        <f>[7]May15!$Y$1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-[2]Jun15!$F$1+[2]Jun15!$AK$1</f>
        <v>0</v>
      </c>
      <c r="DC28" s="25">
        <f>[4]Jun15!$AB$1</f>
        <v>0</v>
      </c>
      <c r="DD28" s="25">
        <f>[5]Jun15!$AB$1</f>
        <v>0</v>
      </c>
      <c r="DE28" s="25">
        <f>[6]Jun15!$AB$1</f>
        <v>0</v>
      </c>
      <c r="DF28" s="25">
        <f>[7]Jun15!$Y$1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-[2]Jul15!$F$1+[2]Jul15!$AK$1</f>
        <v>0</v>
      </c>
      <c r="DN28" s="25">
        <f>[4]Jul15!$AB$1</f>
        <v>0</v>
      </c>
      <c r="DO28" s="25">
        <f>[5]Jul15!$AB$1</f>
        <v>0</v>
      </c>
      <c r="DP28" s="25">
        <f>[6]Jul15!$AB$1</f>
        <v>0</v>
      </c>
      <c r="DQ28" s="25">
        <f>[7]Jul15!$Y$1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-[2]Aug15!$F$1+[2]Aug15!$AK$1</f>
        <v>0</v>
      </c>
      <c r="DY28" s="25">
        <f>[4]Aug15!$AB$1</f>
        <v>0</v>
      </c>
      <c r="DZ28" s="25">
        <f>[5]Aug15!$AB$1</f>
        <v>0</v>
      </c>
      <c r="EA28" s="25">
        <f>[6]Aug15!$AB$1</f>
        <v>0</v>
      </c>
      <c r="EB28" s="25">
        <f>[7]Aug15!$Y$1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[4]Sep14!$AC$1</f>
        <v>0</v>
      </c>
      <c r="I29" s="25">
        <f>[5]Sep14!$AC$1</f>
        <v>0</v>
      </c>
      <c r="J29" s="25">
        <f>[6]Sep14!$AC$1</f>
        <v>0</v>
      </c>
      <c r="K29" s="25">
        <f>[7]Sep14!$Z$1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[4]Oct14!$AC$1</f>
        <v>0</v>
      </c>
      <c r="T29" s="25">
        <f>[5]Oct14!$AC$1</f>
        <v>0</v>
      </c>
      <c r="U29" s="25">
        <f>[6]Oct14!$AC$1</f>
        <v>0</v>
      </c>
      <c r="V29" s="25">
        <f>[7]Oct14!$Z$1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[4]Nov14!$AC$1</f>
        <v>0</v>
      </c>
      <c r="AE29" s="25">
        <f>[5]Nov14!$AC$1</f>
        <v>0</v>
      </c>
      <c r="AF29" s="25">
        <f>[6]Nov14!$AC$1</f>
        <v>0</v>
      </c>
      <c r="AG29" s="25">
        <f>[7]Nov14!$Z$1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[4]Dec14!$AC$1</f>
        <v>0</v>
      </c>
      <c r="AP29" s="25">
        <f>[5]Dec14!$AC$1</f>
        <v>0</v>
      </c>
      <c r="AQ29" s="25">
        <f>[6]Dec14!$AC$1</f>
        <v>0</v>
      </c>
      <c r="AR29" s="25">
        <f>[7]Dec14!$Z$1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[4]Jan15!$AC$1</f>
        <v>0</v>
      </c>
      <c r="BA29" s="25">
        <f>[5]Jan15!$AC$1</f>
        <v>0</v>
      </c>
      <c r="BB29" s="25">
        <f>[6]Jan15!$AC$1</f>
        <v>0</v>
      </c>
      <c r="BC29" s="25">
        <f>[7]Jan15!$Z$1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[4]Feb15!$AC$1</f>
        <v>0</v>
      </c>
      <c r="BL29" s="25">
        <f>[5]Feb15!$AC$1</f>
        <v>0</v>
      </c>
      <c r="BM29" s="25">
        <f>[6]Feb15!$AC$1</f>
        <v>0</v>
      </c>
      <c r="BN29" s="25">
        <f>[7]Feb15!$Z$1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[4]Mar15!$AC$1</f>
        <v>0</v>
      </c>
      <c r="BW29" s="25">
        <f>[5]Mar15!$AC$1</f>
        <v>0</v>
      </c>
      <c r="BX29" s="25">
        <f>[6]Mar15!$AC$1</f>
        <v>0</v>
      </c>
      <c r="BY29" s="25">
        <f>[7]Mar15!$Z$1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[4]Apr15!$AC$1</f>
        <v>0</v>
      </c>
      <c r="CH29" s="25">
        <f>[5]Apr15!$AC$1</f>
        <v>0</v>
      </c>
      <c r="CI29" s="25">
        <f>[6]Apr15!$AC$1</f>
        <v>0</v>
      </c>
      <c r="CJ29" s="25">
        <f>[7]Apr15!$Z$1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[4]May15!$AC$1</f>
        <v>0</v>
      </c>
      <c r="CS29" s="25">
        <f>[5]May15!$AC$1</f>
        <v>0</v>
      </c>
      <c r="CT29" s="25">
        <f>[6]May15!$AC$1</f>
        <v>0</v>
      </c>
      <c r="CU29" s="25">
        <f>[7]May15!$Z$1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[4]Jun15!$AC$1</f>
        <v>0</v>
      </c>
      <c r="DD29" s="25">
        <f>[5]Jun15!$AC$1</f>
        <v>0</v>
      </c>
      <c r="DE29" s="25">
        <f>[6]Jun15!$AC$1</f>
        <v>0</v>
      </c>
      <c r="DF29" s="25">
        <f>[7]Jun15!$Z$1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[4]Jul15!$AC$1</f>
        <v>0</v>
      </c>
      <c r="DO29" s="25">
        <f>[5]Jul15!$AC$1</f>
        <v>0</v>
      </c>
      <c r="DP29" s="25">
        <f>[6]Jul15!$AC$1</f>
        <v>0</v>
      </c>
      <c r="DQ29" s="25">
        <f>[7]Jul15!$Z$1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[4]Aug15!$AC$1</f>
        <v>0</v>
      </c>
      <c r="DZ29" s="25">
        <f>[5]Aug15!$AC$1</f>
        <v>0</v>
      </c>
      <c r="EA29" s="25">
        <f>[6]Aug15!$AC$1</f>
        <v>0</v>
      </c>
      <c r="EB29" s="25">
        <f>[7]Aug15!$Z$1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[4]Sep14!$AL$1</f>
        <v>0</v>
      </c>
      <c r="I31" s="25">
        <f>[5]Sep14!$AL$1</f>
        <v>0</v>
      </c>
      <c r="J31" s="25">
        <f>[6]Sep14!$AL$1</f>
        <v>0</v>
      </c>
      <c r="K31" s="25">
        <f>[7]Sep14!$AI$1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[4]Oct14!$AL$1</f>
        <v>0</v>
      </c>
      <c r="T31" s="25">
        <f>[5]Oct14!$AL$1</f>
        <v>0</v>
      </c>
      <c r="U31" s="25">
        <f>[6]Oct14!$AL$1</f>
        <v>0</v>
      </c>
      <c r="V31" s="25">
        <f>[7]Oct14!$AI$1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[4]Nov14!$AL$1</f>
        <v>0</v>
      </c>
      <c r="AE31" s="25">
        <f>[5]Nov14!$AL$1</f>
        <v>0</v>
      </c>
      <c r="AF31" s="25">
        <f>[6]Nov14!$AL$1</f>
        <v>0</v>
      </c>
      <c r="AG31" s="25">
        <f>[7]Nov14!$AI$1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[4]Dec14!$AL$1</f>
        <v>0</v>
      </c>
      <c r="AP31" s="25">
        <f>[5]Dec14!$AL$1</f>
        <v>0</v>
      </c>
      <c r="AQ31" s="25">
        <f>[6]Dec14!$AL$1</f>
        <v>0</v>
      </c>
      <c r="AR31" s="25">
        <f>[7]Dec14!$AI$1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[4]Jan15!$AL$1</f>
        <v>0</v>
      </c>
      <c r="BA31" s="25">
        <f>[5]Jan15!$AL$1</f>
        <v>0</v>
      </c>
      <c r="BB31" s="25">
        <f>[6]Jan15!$AL$1</f>
        <v>0</v>
      </c>
      <c r="BC31" s="25">
        <f>[7]Jan15!$AI$1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[4]Feb15!$AL$1</f>
        <v>0</v>
      </c>
      <c r="BL31" s="25">
        <f>[5]Feb15!$AL$1</f>
        <v>0</v>
      </c>
      <c r="BM31" s="25">
        <f>[6]Feb15!$AL$1</f>
        <v>0</v>
      </c>
      <c r="BN31" s="25">
        <f>[7]Feb15!$AI$1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[4]Mar15!$AL$1</f>
        <v>0</v>
      </c>
      <c r="BW31" s="25">
        <f>[5]Mar15!$AL$1</f>
        <v>0</v>
      </c>
      <c r="BX31" s="25">
        <f>[6]Mar15!$AL$1</f>
        <v>0</v>
      </c>
      <c r="BY31" s="25">
        <f>[7]Mar15!$AI$1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[4]Apr15!$AL$1</f>
        <v>0</v>
      </c>
      <c r="CH31" s="25">
        <f>[5]Apr15!$AL$1</f>
        <v>0</v>
      </c>
      <c r="CI31" s="25">
        <f>[6]Apr15!$AL$1</f>
        <v>0</v>
      </c>
      <c r="CJ31" s="25">
        <f>[7]Apr15!$AI$1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[4]May15!$AL$1</f>
        <v>0</v>
      </c>
      <c r="CS31" s="25">
        <f>[5]May15!$AL$1</f>
        <v>0</v>
      </c>
      <c r="CT31" s="25">
        <f>[6]May15!$AL$1</f>
        <v>0</v>
      </c>
      <c r="CU31" s="25">
        <f>[7]May15!$AI$1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[4]Jun15!$AL$1</f>
        <v>0</v>
      </c>
      <c r="DD31" s="25">
        <f>[5]Jun15!$AL$1</f>
        <v>0</v>
      </c>
      <c r="DE31" s="25">
        <f>[6]Jun15!$AL$1</f>
        <v>0</v>
      </c>
      <c r="DF31" s="25">
        <f>[7]Jun15!$AI$1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[4]Jul15!$AL$1</f>
        <v>0</v>
      </c>
      <c r="DO31" s="25">
        <f>[5]Jul15!$AL$1</f>
        <v>0</v>
      </c>
      <c r="DP31" s="25">
        <f>[6]Jul15!$AL$1</f>
        <v>0</v>
      </c>
      <c r="DQ31" s="25">
        <f>[7]Jul15!$AI$1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[4]Aug15!$AL$1</f>
        <v>0</v>
      </c>
      <c r="DZ31" s="25">
        <f>[5]Aug15!$AL$1</f>
        <v>0</v>
      </c>
      <c r="EA31" s="25">
        <f>[6]Aug15!$AL$1</f>
        <v>0</v>
      </c>
      <c r="EB31" s="25">
        <f>[7]Aug15!$AI$1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[3]Sep14!$V$1</f>
        <v>0</v>
      </c>
      <c r="G32" s="25">
        <f>-[2]Sep14!$AK$1</f>
        <v>0</v>
      </c>
      <c r="H32" s="25">
        <f>-[4]Sep14!$O$1+[4]Sep14!$AJ$1</f>
        <v>0</v>
      </c>
      <c r="I32" s="25">
        <f>-[5]Sep14!$O$1+[5]Sep14!$AJ$1</f>
        <v>0</v>
      </c>
      <c r="J32" s="25">
        <f>-[6]Sep14!$O$1+[6]Sep14!$AJ$1</f>
        <v>0</v>
      </c>
      <c r="K32" s="25">
        <f>[7]Sep14!$AG$1</f>
        <v>0</v>
      </c>
      <c r="L32" s="25"/>
      <c r="N32" s="24"/>
      <c r="O32" s="25">
        <f t="shared" si="1"/>
        <v>0</v>
      </c>
      <c r="P32" s="24"/>
      <c r="Q32" s="25">
        <f>[3]Oct14!$V$1</f>
        <v>0</v>
      </c>
      <c r="R32" s="25">
        <f>-[2]Oct14!$AK$1</f>
        <v>0</v>
      </c>
      <c r="S32" s="25">
        <f>-[4]Oct14!$O$1+[4]Oct14!$AJ$1</f>
        <v>0</v>
      </c>
      <c r="T32" s="25">
        <f>-[5]Oct14!$O$1+[5]Oct14!$AJ$1</f>
        <v>0</v>
      </c>
      <c r="U32" s="25">
        <f>-[6]Oct14!$O$1+[6]Oct14!$AJ$1</f>
        <v>0</v>
      </c>
      <c r="V32" s="25">
        <f>[7]Oct14!$AG$1</f>
        <v>0</v>
      </c>
      <c r="W32" s="25"/>
      <c r="X32" s="25"/>
      <c r="Y32" s="15"/>
      <c r="Z32" s="25">
        <f t="shared" si="2"/>
        <v>0</v>
      </c>
      <c r="AA32" s="24"/>
      <c r="AB32" s="25">
        <f>[3]Nov14!$V$1</f>
        <v>0</v>
      </c>
      <c r="AC32" s="25">
        <f>-[2]Nov14!$AK$1</f>
        <v>0</v>
      </c>
      <c r="AD32" s="25">
        <f>-[4]Nov14!$O$1+[4]Nov14!$AJ$1</f>
        <v>0</v>
      </c>
      <c r="AE32" s="25">
        <f>-[5]Nov14!$O$1+[5]Nov14!$AJ$1</f>
        <v>0</v>
      </c>
      <c r="AF32" s="25">
        <f>-[6]Nov14!$O$1+[6]Nov14!$AJ$1</f>
        <v>0</v>
      </c>
      <c r="AG32" s="25">
        <f>[7]Nov14!$AG$1</f>
        <v>0</v>
      </c>
      <c r="AH32" s="25"/>
      <c r="AI32" s="25"/>
      <c r="AJ32" s="15"/>
      <c r="AK32" s="25">
        <f t="shared" si="3"/>
        <v>0</v>
      </c>
      <c r="AL32" s="24"/>
      <c r="AM32" s="25">
        <f>[3]Dec14!$V$1</f>
        <v>0</v>
      </c>
      <c r="AN32" s="25">
        <f>-[2]Dec14!$AK$1</f>
        <v>0</v>
      </c>
      <c r="AO32" s="25">
        <f>-[4]Dec14!$O$1+[4]Dec14!$AJ$1</f>
        <v>0</v>
      </c>
      <c r="AP32" s="25">
        <f>-[5]Dec14!$O$1+[5]Dec14!$AJ$1</f>
        <v>0</v>
      </c>
      <c r="AQ32" s="25">
        <f>-[6]Dec14!$O$1+[6]Dec14!$AJ$1</f>
        <v>0</v>
      </c>
      <c r="AR32" s="25">
        <f>[7]Dec14!$AG$1</f>
        <v>0</v>
      </c>
      <c r="AS32" s="25"/>
      <c r="AT32" s="25"/>
      <c r="AU32" s="15"/>
      <c r="AV32" s="25">
        <f t="shared" si="4"/>
        <v>0</v>
      </c>
      <c r="AW32" s="24"/>
      <c r="AX32" s="25">
        <f>[3]Jan15!$V$1</f>
        <v>0</v>
      </c>
      <c r="AY32" s="25">
        <f>-[2]Jan15!$AK$1</f>
        <v>0</v>
      </c>
      <c r="AZ32" s="25">
        <f>-[4]Jan15!$O$1+[4]Jan15!$AJ$1</f>
        <v>0</v>
      </c>
      <c r="BA32" s="25">
        <f>-[5]Jan15!$O$1+[5]Jan15!$AJ$1</f>
        <v>0</v>
      </c>
      <c r="BB32" s="25">
        <f>-[6]Jan15!$O$1+[6]Jan15!$AJ$1</f>
        <v>0</v>
      </c>
      <c r="BC32" s="25">
        <f>[7]Jan15!$AG$1</f>
        <v>0</v>
      </c>
      <c r="BD32" s="25"/>
      <c r="BE32" s="25"/>
      <c r="BF32" s="15"/>
      <c r="BG32" s="25">
        <f t="shared" si="5"/>
        <v>0</v>
      </c>
      <c r="BH32" s="24"/>
      <c r="BI32" s="25">
        <f>[3]Feb15!$V$1</f>
        <v>0</v>
      </c>
      <c r="BJ32" s="25">
        <f>-[2]Feb15!$AK$1</f>
        <v>0</v>
      </c>
      <c r="BK32" s="25">
        <f>-[4]Feb15!$O$1+[4]Feb15!$AJ$1</f>
        <v>0</v>
      </c>
      <c r="BL32" s="25">
        <f>-[5]Feb15!$O$1+[5]Feb15!$AJ$1</f>
        <v>0</v>
      </c>
      <c r="BM32" s="25">
        <f>-[6]Feb15!$O$1+[6]Feb15!$AJ$1</f>
        <v>0</v>
      </c>
      <c r="BN32" s="25">
        <f>[7]Feb15!$AG$1</f>
        <v>0</v>
      </c>
      <c r="BO32" s="25"/>
      <c r="BP32" s="25"/>
      <c r="BQ32" s="15"/>
      <c r="BR32" s="25">
        <f t="shared" si="6"/>
        <v>0</v>
      </c>
      <c r="BS32" s="24"/>
      <c r="BT32" s="25">
        <f>[3]Mar15!$V$1</f>
        <v>0</v>
      </c>
      <c r="BU32" s="25">
        <f>-[2]Mar15!$AK$1</f>
        <v>0</v>
      </c>
      <c r="BV32" s="25">
        <f>-[4]Mar15!$O$1+[4]Mar15!$AJ$1</f>
        <v>0</v>
      </c>
      <c r="BW32" s="25">
        <f>-[5]Mar15!$O$1+[5]Mar15!$AJ$1</f>
        <v>0</v>
      </c>
      <c r="BX32" s="25">
        <f>-[6]Mar15!$O$1+[6]Mar15!$AJ$1</f>
        <v>0</v>
      </c>
      <c r="BY32" s="25">
        <f>[7]Mar15!$AG$1</f>
        <v>0</v>
      </c>
      <c r="BZ32" s="25"/>
      <c r="CA32" s="25"/>
      <c r="CB32" s="15"/>
      <c r="CC32" s="25">
        <f t="shared" si="7"/>
        <v>0</v>
      </c>
      <c r="CD32" s="24"/>
      <c r="CE32" s="25">
        <f>[3]Apr15!$V$1</f>
        <v>0</v>
      </c>
      <c r="CF32" s="25">
        <f>-[2]Apr15!$AK$1</f>
        <v>0</v>
      </c>
      <c r="CG32" s="25">
        <f>-[4]Apr15!$O$1+[4]Apr15!$AJ$1</f>
        <v>0</v>
      </c>
      <c r="CH32" s="25">
        <f>-[5]Apr15!$O$1+[5]Apr15!$AJ$1</f>
        <v>0</v>
      </c>
      <c r="CI32" s="25">
        <f>-[6]Apr15!$O$1+[6]Apr15!$AJ$1</f>
        <v>0</v>
      </c>
      <c r="CJ32" s="25">
        <f>[7]Apr15!$AG$1</f>
        <v>0</v>
      </c>
      <c r="CK32" s="25"/>
      <c r="CL32" s="25"/>
      <c r="CM32" s="15"/>
      <c r="CN32" s="25">
        <f t="shared" si="8"/>
        <v>0</v>
      </c>
      <c r="CO32" s="24"/>
      <c r="CP32" s="25">
        <f>[3]May15!$V$1</f>
        <v>0</v>
      </c>
      <c r="CQ32" s="25">
        <f>-[2]May15!$AK$1</f>
        <v>0</v>
      </c>
      <c r="CR32" s="25">
        <f>-[4]May15!$O$1+[4]May15!$AJ$1</f>
        <v>0</v>
      </c>
      <c r="CS32" s="25">
        <f>-[5]May15!$O$1+[5]May15!$AJ$1</f>
        <v>0</v>
      </c>
      <c r="CT32" s="25">
        <f>-[6]May15!$O$1+[6]May15!$AJ$1</f>
        <v>0</v>
      </c>
      <c r="CU32" s="25">
        <f>[7]May15!$AG$1</f>
        <v>0</v>
      </c>
      <c r="CV32" s="25"/>
      <c r="CW32" s="25"/>
      <c r="CX32" s="15"/>
      <c r="CY32" s="25">
        <f t="shared" si="9"/>
        <v>0</v>
      </c>
      <c r="CZ32" s="24"/>
      <c r="DA32" s="25">
        <f>[3]Jun15!$V$1</f>
        <v>0</v>
      </c>
      <c r="DB32" s="25">
        <f>-[2]Jun15!$AK$1</f>
        <v>0</v>
      </c>
      <c r="DC32" s="25">
        <f>-[4]Jun15!$O$1+[4]Jun15!$AJ$1</f>
        <v>0</v>
      </c>
      <c r="DD32" s="25">
        <f>-[5]Jun15!$O$1+[5]Jun15!$AJ$1</f>
        <v>0</v>
      </c>
      <c r="DE32" s="25">
        <f>-[6]Jun15!$O$1+[6]Jun15!$AJ$1</f>
        <v>0</v>
      </c>
      <c r="DF32" s="25">
        <f>[7]Jun15!$AG$1</f>
        <v>0</v>
      </c>
      <c r="DG32" s="25"/>
      <c r="DH32" s="25"/>
      <c r="DI32" s="15"/>
      <c r="DJ32" s="25">
        <f t="shared" si="10"/>
        <v>0</v>
      </c>
      <c r="DK32" s="24"/>
      <c r="DL32" s="25">
        <f>[3]Jul15!$V$1</f>
        <v>0</v>
      </c>
      <c r="DM32" s="25">
        <f>-[2]Jul15!$AK$1</f>
        <v>0</v>
      </c>
      <c r="DN32" s="25">
        <f>-[4]Jul15!$O$1+[4]Jul15!$AJ$1</f>
        <v>0</v>
      </c>
      <c r="DO32" s="25">
        <f>-[5]Jul15!$O$1+[5]Jul15!$AJ$1</f>
        <v>0</v>
      </c>
      <c r="DP32" s="25">
        <f>-[6]Jul15!$O$1+[6]Jul15!$AJ$1</f>
        <v>0</v>
      </c>
      <c r="DQ32" s="25">
        <f>[7]Jul15!$AG$1</f>
        <v>0</v>
      </c>
      <c r="DR32" s="25"/>
      <c r="DS32" s="25"/>
      <c r="DT32" s="15"/>
      <c r="DU32" s="25">
        <f t="shared" si="11"/>
        <v>0</v>
      </c>
      <c r="DV32" s="24"/>
      <c r="DW32" s="25">
        <f>[3]Aug15!$V$1</f>
        <v>0</v>
      </c>
      <c r="DX32" s="25">
        <f>-[2]Aug15!$AK$1</f>
        <v>0</v>
      </c>
      <c r="DY32" s="25">
        <f>-[4]Aug15!$O$1+[4]Aug15!$AJ$1</f>
        <v>0</v>
      </c>
      <c r="DZ32" s="25">
        <f>-[5]Aug15!$O$1+[5]Aug15!$AJ$1</f>
        <v>0</v>
      </c>
      <c r="EA32" s="25">
        <f>-[6]Aug15!$O$1+[6]Aug15!$AJ$1</f>
        <v>0</v>
      </c>
      <c r="EB32" s="25">
        <f>[7]Aug15!$AG$1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-[3]Sep14!$G$1</f>
        <v>0</v>
      </c>
      <c r="G33" s="25">
        <f>[2]Sep14!$G$1</f>
        <v>0</v>
      </c>
      <c r="H33" s="25">
        <f>-[4]Sep14!$N$1+[4]Sep14!$AI$1</f>
        <v>0</v>
      </c>
      <c r="I33" s="25">
        <f>-[5]Sep14!$N$1+[5]Sep14!$AI$1</f>
        <v>0</v>
      </c>
      <c r="J33" s="25">
        <f>-[6]Sep14!$N$1+[6]Sep14!$AI$1</f>
        <v>0</v>
      </c>
      <c r="K33" s="25">
        <f>[7]Sep14!$AF$1</f>
        <v>0</v>
      </c>
      <c r="L33" s="25"/>
      <c r="N33" s="24"/>
      <c r="O33" s="25">
        <f t="shared" si="1"/>
        <v>0</v>
      </c>
      <c r="P33" s="24"/>
      <c r="Q33" s="25">
        <f>-[3]Oct14!$G$1</f>
        <v>0</v>
      </c>
      <c r="R33" s="25">
        <f>[2]Oct14!$G$1</f>
        <v>0</v>
      </c>
      <c r="S33" s="25">
        <f>-[4]Oct14!$N$1+[4]Oct14!$AI$1</f>
        <v>0</v>
      </c>
      <c r="T33" s="25">
        <f>-[5]Oct14!$N$1+[5]Oct14!$AI$1</f>
        <v>0</v>
      </c>
      <c r="U33" s="25">
        <f>-[6]Oct14!$N$1+[6]Oct14!$AI$1</f>
        <v>0</v>
      </c>
      <c r="V33" s="25">
        <f>[7]Oct14!$AF$1</f>
        <v>0</v>
      </c>
      <c r="W33" s="25"/>
      <c r="X33" s="25"/>
      <c r="Y33" s="15"/>
      <c r="Z33" s="25">
        <f t="shared" si="2"/>
        <v>0</v>
      </c>
      <c r="AA33" s="24"/>
      <c r="AB33" s="25">
        <f>-[3]Nov14!$G$1</f>
        <v>0</v>
      </c>
      <c r="AC33" s="25">
        <f>[2]Nov14!$G$1</f>
        <v>0</v>
      </c>
      <c r="AD33" s="25">
        <f>-[4]Nov14!$N$1+[4]Nov14!$AI$1</f>
        <v>0</v>
      </c>
      <c r="AE33" s="25">
        <f>-[5]Nov14!$N$1+[5]Nov14!$AI$1</f>
        <v>0</v>
      </c>
      <c r="AF33" s="25">
        <f>-[6]Nov14!$N$1+[6]Nov14!$AI$1</f>
        <v>0</v>
      </c>
      <c r="AG33" s="25">
        <f>[7]Nov14!$AF$1</f>
        <v>0</v>
      </c>
      <c r="AH33" s="25"/>
      <c r="AI33" s="25"/>
      <c r="AJ33" s="15"/>
      <c r="AK33" s="25">
        <f t="shared" si="3"/>
        <v>0</v>
      </c>
      <c r="AL33" s="24"/>
      <c r="AM33" s="25">
        <f>-[3]Dec14!$G$1</f>
        <v>0</v>
      </c>
      <c r="AN33" s="25">
        <f>[2]Dec14!$G$1</f>
        <v>0</v>
      </c>
      <c r="AO33" s="25">
        <f>-[4]Dec14!$N$1+[4]Dec14!$AI$1</f>
        <v>0</v>
      </c>
      <c r="AP33" s="25">
        <f>-[5]Dec14!$N$1+[5]Dec14!$AI$1</f>
        <v>0</v>
      </c>
      <c r="AQ33" s="25">
        <f>-[6]Dec14!$N$1+[6]Dec14!$AI$1</f>
        <v>0</v>
      </c>
      <c r="AR33" s="25">
        <f>[7]Dec14!$AF$1</f>
        <v>0</v>
      </c>
      <c r="AS33" s="25"/>
      <c r="AT33" s="25"/>
      <c r="AU33" s="15"/>
      <c r="AV33" s="25">
        <f t="shared" si="4"/>
        <v>0</v>
      </c>
      <c r="AW33" s="24"/>
      <c r="AX33" s="25">
        <f>-[3]Jan15!$G$1</f>
        <v>0</v>
      </c>
      <c r="AY33" s="25">
        <f>[2]Jan15!$G$1</f>
        <v>0</v>
      </c>
      <c r="AZ33" s="25">
        <f>-[4]Jan15!$N$1+[4]Jan15!$AI$1</f>
        <v>0</v>
      </c>
      <c r="BA33" s="25">
        <f>-[5]Jan15!$N$1+[5]Jan15!$AI$1</f>
        <v>0</v>
      </c>
      <c r="BB33" s="25">
        <f>-[6]Jan15!$N$1+[6]Jan15!$AI$1</f>
        <v>0</v>
      </c>
      <c r="BC33" s="25">
        <f>[7]Jan15!$AF$1</f>
        <v>0</v>
      </c>
      <c r="BD33" s="25"/>
      <c r="BE33" s="25"/>
      <c r="BF33" s="15"/>
      <c r="BG33" s="25">
        <f t="shared" si="5"/>
        <v>0</v>
      </c>
      <c r="BH33" s="24"/>
      <c r="BI33" s="25">
        <f>-[3]Feb15!$G$1</f>
        <v>0</v>
      </c>
      <c r="BJ33" s="25">
        <f>[2]Feb15!$G$1</f>
        <v>0</v>
      </c>
      <c r="BK33" s="25">
        <f>-[4]Feb15!$N$1+[4]Feb15!$AI$1</f>
        <v>0</v>
      </c>
      <c r="BL33" s="25">
        <f>-[5]Feb15!$N$1+[5]Feb15!$AI$1</f>
        <v>0</v>
      </c>
      <c r="BM33" s="25">
        <f>-[6]Feb15!$N$1+[6]Feb15!$AI$1</f>
        <v>0</v>
      </c>
      <c r="BN33" s="25">
        <f>[7]Feb15!$AF$1</f>
        <v>0</v>
      </c>
      <c r="BO33" s="25"/>
      <c r="BP33" s="25"/>
      <c r="BQ33" s="15"/>
      <c r="BR33" s="25">
        <f t="shared" si="6"/>
        <v>0</v>
      </c>
      <c r="BS33" s="24"/>
      <c r="BT33" s="25">
        <f>-[3]Mar15!$G$1</f>
        <v>0</v>
      </c>
      <c r="BU33" s="25">
        <f>[2]Mar15!$G$1</f>
        <v>0</v>
      </c>
      <c r="BV33" s="25">
        <f>-[4]Mar15!$N$1+[4]Mar15!$AI$1</f>
        <v>0</v>
      </c>
      <c r="BW33" s="25">
        <f>-[5]Mar15!$N$1+[5]Mar15!$AI$1</f>
        <v>0</v>
      </c>
      <c r="BX33" s="25">
        <f>-[6]Mar15!$N$1+[6]Mar15!$AI$1</f>
        <v>0</v>
      </c>
      <c r="BY33" s="25">
        <f>[7]Mar15!$AF$1</f>
        <v>0</v>
      </c>
      <c r="BZ33" s="25"/>
      <c r="CA33" s="25"/>
      <c r="CB33" s="15"/>
      <c r="CC33" s="25">
        <f t="shared" si="7"/>
        <v>0</v>
      </c>
      <c r="CD33" s="24"/>
      <c r="CE33" s="25">
        <f>-[3]Apr15!$G$1</f>
        <v>0</v>
      </c>
      <c r="CF33" s="25">
        <f>[2]Apr15!$G$1</f>
        <v>0</v>
      </c>
      <c r="CG33" s="25">
        <f>-[4]Apr15!$N$1+[4]Apr15!$AI$1</f>
        <v>0</v>
      </c>
      <c r="CH33" s="25">
        <f>-[5]Apr15!$N$1+[5]Apr15!$AI$1</f>
        <v>0</v>
      </c>
      <c r="CI33" s="25">
        <f>-[6]Apr15!$N$1+[6]Apr15!$AI$1</f>
        <v>0</v>
      </c>
      <c r="CJ33" s="25">
        <f>[7]Apr15!$AF$1</f>
        <v>0</v>
      </c>
      <c r="CK33" s="25"/>
      <c r="CL33" s="25"/>
      <c r="CM33" s="15"/>
      <c r="CN33" s="25">
        <f t="shared" si="8"/>
        <v>0</v>
      </c>
      <c r="CO33" s="24"/>
      <c r="CP33" s="25">
        <f>-[3]May15!$G$1</f>
        <v>0</v>
      </c>
      <c r="CQ33" s="25">
        <f>[2]May15!$G$1</f>
        <v>0</v>
      </c>
      <c r="CR33" s="25">
        <f>-[4]May15!$N$1+[4]May15!$AI$1</f>
        <v>0</v>
      </c>
      <c r="CS33" s="25">
        <f>-[5]May15!$N$1+[5]May15!$AI$1</f>
        <v>0</v>
      </c>
      <c r="CT33" s="25">
        <f>-[6]May15!$N$1+[6]May15!$AI$1</f>
        <v>0</v>
      </c>
      <c r="CU33" s="25">
        <f>[7]May15!$AF$1</f>
        <v>0</v>
      </c>
      <c r="CV33" s="25"/>
      <c r="CW33" s="25"/>
      <c r="CX33" s="15"/>
      <c r="CY33" s="25">
        <f t="shared" si="9"/>
        <v>0</v>
      </c>
      <c r="CZ33" s="24"/>
      <c r="DA33" s="25">
        <f>-[3]Jun15!$G$1</f>
        <v>0</v>
      </c>
      <c r="DB33" s="25">
        <f>[2]Jun15!$G$1</f>
        <v>0</v>
      </c>
      <c r="DC33" s="25">
        <f>-[4]Jun15!$N$1+[4]Jun15!$AI$1</f>
        <v>0</v>
      </c>
      <c r="DD33" s="25">
        <f>-[5]Jun15!$N$1+[5]Jun15!$AI$1</f>
        <v>0</v>
      </c>
      <c r="DE33" s="25">
        <f>-[6]Jun15!$N$1+[6]Jun15!$AI$1</f>
        <v>0</v>
      </c>
      <c r="DF33" s="25">
        <f>[7]Jun15!$AF$1</f>
        <v>0</v>
      </c>
      <c r="DG33" s="25"/>
      <c r="DH33" s="25"/>
      <c r="DI33" s="15"/>
      <c r="DJ33" s="25">
        <f t="shared" si="10"/>
        <v>0</v>
      </c>
      <c r="DK33" s="24"/>
      <c r="DL33" s="25">
        <f>-[3]Jul15!$G$1</f>
        <v>0</v>
      </c>
      <c r="DM33" s="25">
        <f>[2]Jul15!$G$1</f>
        <v>0</v>
      </c>
      <c r="DN33" s="25">
        <f>-[4]Jul15!$N$1+[4]Jul15!$AI$1</f>
        <v>0</v>
      </c>
      <c r="DO33" s="25">
        <f>-[5]Jul15!$N$1+[5]Jul15!$AI$1</f>
        <v>0</v>
      </c>
      <c r="DP33" s="25">
        <f>-[6]Jul15!$N$1+[6]Jul15!$AI$1</f>
        <v>0</v>
      </c>
      <c r="DQ33" s="25">
        <f>[7]Jul15!$AF$1</f>
        <v>0</v>
      </c>
      <c r="DR33" s="25"/>
      <c r="DS33" s="25"/>
      <c r="DT33" s="15"/>
      <c r="DU33" s="25">
        <f t="shared" si="11"/>
        <v>0</v>
      </c>
      <c r="DV33" s="24"/>
      <c r="DW33" s="25">
        <f>-[3]Aug15!$G$1</f>
        <v>0</v>
      </c>
      <c r="DX33" s="25">
        <f>[2]Aug15!$G$1</f>
        <v>0</v>
      </c>
      <c r="DY33" s="25">
        <f>-[4]Aug15!$N$1+[4]Aug15!$AI$1</f>
        <v>0</v>
      </c>
      <c r="DZ33" s="25">
        <f>-[5]Aug15!$N$1+[5]Aug15!$AI$1</f>
        <v>0</v>
      </c>
      <c r="EA33" s="25">
        <f>-[6]Aug15!$N$1+[6]Aug15!$AI$1</f>
        <v>0</v>
      </c>
      <c r="EB33" s="25">
        <f>[7]Aug15!$AF$1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[4]Sep14!$AH$1</f>
        <v>0</v>
      </c>
      <c r="I34" s="25">
        <f>[5]Sep14!$AH$1</f>
        <v>0</v>
      </c>
      <c r="J34" s="25">
        <f>[6]Sep14!$AH$1</f>
        <v>0</v>
      </c>
      <c r="K34" s="25">
        <f>[7]Sep14!$AE$1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[4]Oct14!$AH$1</f>
        <v>0</v>
      </c>
      <c r="T34" s="25">
        <f>[5]Oct14!$AH$1</f>
        <v>0</v>
      </c>
      <c r="U34" s="25">
        <f>[6]Oct14!$AH$1</f>
        <v>0</v>
      </c>
      <c r="V34" s="25">
        <f>[7]Oct14!$AE$1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[4]Nov14!$AH$1</f>
        <v>0</v>
      </c>
      <c r="AE34" s="25">
        <f>[5]Nov14!$AH$1</f>
        <v>0</v>
      </c>
      <c r="AF34" s="25">
        <f>[6]Nov14!$AH$1</f>
        <v>0</v>
      </c>
      <c r="AG34" s="25">
        <f>[7]Nov14!$AE$1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[4]Dec14!$AH$1</f>
        <v>0</v>
      </c>
      <c r="AP34" s="25">
        <f>[5]Dec14!$AH$1</f>
        <v>0</v>
      </c>
      <c r="AQ34" s="25">
        <f>[6]Dec14!$AH$1</f>
        <v>0</v>
      </c>
      <c r="AR34" s="25">
        <f>[7]Dec14!$AE$1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[4]Jan15!$AH$1</f>
        <v>0</v>
      </c>
      <c r="BA34" s="25">
        <f>[5]Jan15!$AH$1</f>
        <v>0</v>
      </c>
      <c r="BB34" s="25">
        <f>[6]Jan15!$AH$1</f>
        <v>0</v>
      </c>
      <c r="BC34" s="25">
        <f>[7]Jan15!$AE$1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[4]Feb15!$AH$1</f>
        <v>0</v>
      </c>
      <c r="BL34" s="25">
        <f>[5]Feb15!$AH$1</f>
        <v>0</v>
      </c>
      <c r="BM34" s="25">
        <f>[6]Feb15!$AH$1</f>
        <v>0</v>
      </c>
      <c r="BN34" s="25">
        <f>[7]Feb15!$AE$1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[4]Mar15!$AH$1</f>
        <v>0</v>
      </c>
      <c r="BW34" s="25">
        <f>[5]Mar15!$AH$1</f>
        <v>0</v>
      </c>
      <c r="BX34" s="25">
        <f>[6]Mar15!$AH$1</f>
        <v>0</v>
      </c>
      <c r="BY34" s="25">
        <f>[7]Mar15!$AE$1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[4]Apr15!$AH$1</f>
        <v>0</v>
      </c>
      <c r="CH34" s="25">
        <f>[5]Apr15!$AH$1</f>
        <v>0</v>
      </c>
      <c r="CI34" s="25">
        <f>[6]Apr15!$AH$1</f>
        <v>0</v>
      </c>
      <c r="CJ34" s="25">
        <f>[7]Apr15!$AE$1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[4]May15!$AH$1</f>
        <v>0</v>
      </c>
      <c r="CS34" s="25">
        <f>[5]May15!$AH$1</f>
        <v>0</v>
      </c>
      <c r="CT34" s="25">
        <f>[6]May15!$AH$1</f>
        <v>0</v>
      </c>
      <c r="CU34" s="25">
        <f>[7]May15!$AE$1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[4]Jun15!$AH$1</f>
        <v>0</v>
      </c>
      <c r="DD34" s="25">
        <f>[5]Jun15!$AH$1</f>
        <v>0</v>
      </c>
      <c r="DE34" s="25">
        <f>[6]Jun15!$AH$1</f>
        <v>0</v>
      </c>
      <c r="DF34" s="25">
        <f>[7]Jun15!$AE$1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[4]Jul15!$AH$1</f>
        <v>0</v>
      </c>
      <c r="DO34" s="25">
        <f>[5]Jul15!$AH$1</f>
        <v>0</v>
      </c>
      <c r="DP34" s="25">
        <f>[6]Jul15!$AH$1</f>
        <v>0</v>
      </c>
      <c r="DQ34" s="25">
        <f>[7]Jul15!$AE$1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[4]Aug15!$AH$1</f>
        <v>0</v>
      </c>
      <c r="DZ34" s="25">
        <f>[5]Aug15!$AH$1</f>
        <v>0</v>
      </c>
      <c r="EA34" s="25">
        <f>[6]Aug15!$AH$1</f>
        <v>0</v>
      </c>
      <c r="EB34" s="25">
        <f>[7]Aug15!$AE$1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[4]Sep14!$AK$1</f>
        <v>0</v>
      </c>
      <c r="I35" s="25">
        <f>[5]Sep14!$AK$1</f>
        <v>0</v>
      </c>
      <c r="J35" s="25">
        <f>[6]Sep14!$AK$1</f>
        <v>0</v>
      </c>
      <c r="K35" s="25">
        <f>[7]Sep14!$AH$1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[4]Oct14!$AK$1</f>
        <v>0</v>
      </c>
      <c r="T35" s="25">
        <f>[5]Oct14!$AK$1</f>
        <v>0</v>
      </c>
      <c r="U35" s="25">
        <f>[6]Oct14!$AK$1</f>
        <v>0</v>
      </c>
      <c r="V35" s="25">
        <f>[7]Oct14!$AH$1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[4]Nov14!$AK$1</f>
        <v>0</v>
      </c>
      <c r="AE35" s="25">
        <f>[5]Nov14!$AK$1</f>
        <v>0</v>
      </c>
      <c r="AF35" s="25">
        <f>[6]Nov14!$AK$1</f>
        <v>0</v>
      </c>
      <c r="AG35" s="25">
        <f>[7]Nov14!$AH$1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[4]Dec14!$AK$1</f>
        <v>0</v>
      </c>
      <c r="AP35" s="25">
        <f>[5]Dec14!$AK$1</f>
        <v>0</v>
      </c>
      <c r="AQ35" s="25">
        <f>[6]Dec14!$AK$1</f>
        <v>0</v>
      </c>
      <c r="AR35" s="25">
        <f>[7]Dec14!$AH$1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[4]Jan15!$AK$1</f>
        <v>0</v>
      </c>
      <c r="BA35" s="25">
        <f>[5]Jan15!$AK$1</f>
        <v>0</v>
      </c>
      <c r="BB35" s="25">
        <f>[6]Jan15!$AK$1</f>
        <v>0</v>
      </c>
      <c r="BC35" s="25">
        <f>[7]Jan15!$AH$1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[4]Feb15!$AK$1</f>
        <v>0</v>
      </c>
      <c r="BL35" s="25">
        <f>[5]Feb15!$AK$1</f>
        <v>0</v>
      </c>
      <c r="BM35" s="25">
        <f>[6]Feb15!$AK$1</f>
        <v>0</v>
      </c>
      <c r="BN35" s="25">
        <f>[7]Feb15!$AH$1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[4]Mar15!$AK$1</f>
        <v>0</v>
      </c>
      <c r="BW35" s="25">
        <f>[5]Mar15!$AK$1</f>
        <v>0</v>
      </c>
      <c r="BX35" s="25">
        <f>[6]Mar15!$AK$1</f>
        <v>0</v>
      </c>
      <c r="BY35" s="25">
        <f>[7]Mar15!$AH$1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[4]Apr15!$AK$1</f>
        <v>0</v>
      </c>
      <c r="CH35" s="25">
        <f>[5]Apr15!$AK$1</f>
        <v>0</v>
      </c>
      <c r="CI35" s="25">
        <f>[6]Apr15!$AK$1</f>
        <v>0</v>
      </c>
      <c r="CJ35" s="25">
        <f>[7]Apr15!$AH$1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[4]May15!$AK$1</f>
        <v>0</v>
      </c>
      <c r="CS35" s="25">
        <f>[5]May15!$AK$1</f>
        <v>0</v>
      </c>
      <c r="CT35" s="25">
        <f>[6]May15!$AK$1</f>
        <v>0</v>
      </c>
      <c r="CU35" s="25">
        <f>[7]May15!$AH$1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[4]Jun15!$AK$1</f>
        <v>0</v>
      </c>
      <c r="DD35" s="25">
        <f>[5]Jun15!$AK$1</f>
        <v>0</v>
      </c>
      <c r="DE35" s="25">
        <f>[6]Jun15!$AK$1</f>
        <v>0</v>
      </c>
      <c r="DF35" s="25">
        <f>[7]Jun15!$AH$1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[4]Jul15!$AK$1</f>
        <v>0</v>
      </c>
      <c r="DO35" s="25">
        <f>[5]Jul15!$AK$1</f>
        <v>0</v>
      </c>
      <c r="DP35" s="25">
        <f>[6]Jul15!$AK$1</f>
        <v>0</v>
      </c>
      <c r="DQ35" s="25">
        <f>[7]Jul15!$AH$1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[4]Aug15!$AK$1</f>
        <v>0</v>
      </c>
      <c r="DZ35" s="25">
        <f>[5]Aug15!$AK$1</f>
        <v>0</v>
      </c>
      <c r="EA35" s="25">
        <f>[6]Aug15!$AK$1</f>
        <v>0</v>
      </c>
      <c r="EB35" s="25">
        <f>[7]Aug15!$AH$1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-[4]Sep14!$L$1+[4]Sep14!$AF$1</f>
        <v>0</v>
      </c>
      <c r="I37" s="25">
        <f>-[5]Sep14!$L$1+[5]Sep14!$AF$1</f>
        <v>0</v>
      </c>
      <c r="J37" s="25">
        <f>-[6]Sep14!$L$1+[6]Sep14!$AF$1</f>
        <v>0</v>
      </c>
      <c r="K37" s="25">
        <f>-[7]Sep14!$L$1+[7]Sep14!$AC$1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-[4]Oct14!$L$1+[4]Oct14!$AF$1</f>
        <v>0</v>
      </c>
      <c r="T37" s="25">
        <f>-[5]Oct14!$L$1+[5]Oct14!$AF$1</f>
        <v>0</v>
      </c>
      <c r="U37" s="25">
        <f>-[6]Oct14!$L$1+[6]Oct14!$AF$1</f>
        <v>0</v>
      </c>
      <c r="V37" s="25">
        <f>-[7]Oct14!$L$1+[7]Oct14!$AC$1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-[4]Nov14!$L$1+[4]Nov14!$AF$1</f>
        <v>0</v>
      </c>
      <c r="AE37" s="25">
        <f>-[5]Nov14!$L$1+[5]Nov14!$AF$1</f>
        <v>0</v>
      </c>
      <c r="AF37" s="25">
        <f>-[6]Nov14!$L$1+[6]Nov14!$AF$1</f>
        <v>0</v>
      </c>
      <c r="AG37" s="25">
        <f>-[7]Nov14!$L$1+[7]Nov14!$AC$1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-[4]Dec14!$L$1+[4]Dec14!$AF$1</f>
        <v>0</v>
      </c>
      <c r="AP37" s="25">
        <f>-[5]Dec14!$L$1+[5]Dec14!$AF$1</f>
        <v>0</v>
      </c>
      <c r="AQ37" s="25">
        <f>-[6]Dec14!$L$1+[6]Dec14!$AF$1</f>
        <v>0</v>
      </c>
      <c r="AR37" s="25">
        <f>-[7]Dec14!$L$1+[7]Dec14!$AC$1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-[4]Jan15!$L$1+[4]Jan15!$AF$1</f>
        <v>0</v>
      </c>
      <c r="BA37" s="25">
        <f>-[5]Jan15!$L$1+[5]Jan15!$AF$1</f>
        <v>0</v>
      </c>
      <c r="BB37" s="25">
        <f>-[6]Jan15!$L$1+[6]Jan15!$AF$1</f>
        <v>0</v>
      </c>
      <c r="BC37" s="25">
        <f>-[7]Jan15!$L$1+[7]Jan15!$AC$1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-[4]Feb15!$L$1+[4]Feb15!$AF$1</f>
        <v>0</v>
      </c>
      <c r="BL37" s="25">
        <f>-[5]Feb15!$L$1+[5]Feb15!$AF$1</f>
        <v>0</v>
      </c>
      <c r="BM37" s="25">
        <f>-[6]Feb15!$L$1+[6]Feb15!$AF$1</f>
        <v>0</v>
      </c>
      <c r="BN37" s="25">
        <f>-[7]Feb15!$L$1+[7]Feb15!$AC$1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-[4]Mar15!$L$1+[4]Mar15!$AF$1</f>
        <v>0</v>
      </c>
      <c r="BW37" s="25">
        <f>-[5]Mar15!$L$1+[5]Mar15!$AF$1</f>
        <v>0</v>
      </c>
      <c r="BX37" s="25">
        <f>-[6]Mar15!$L$1+[6]Mar15!$AF$1</f>
        <v>0</v>
      </c>
      <c r="BY37" s="25">
        <f>-[7]Mar15!$L$1+[7]Mar15!$AC$1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-[4]Apr15!$L$1+[4]Apr15!$AF$1</f>
        <v>0</v>
      </c>
      <c r="CH37" s="25">
        <f>-[5]Apr15!$L$1+[5]Apr15!$AF$1</f>
        <v>0</v>
      </c>
      <c r="CI37" s="25">
        <f>-[6]Apr15!$L$1+[6]Apr15!$AF$1</f>
        <v>0</v>
      </c>
      <c r="CJ37" s="25">
        <f>-[7]Apr15!$L$1+[7]Apr15!$AC$1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-[4]May15!$L$1+[4]May15!$AF$1</f>
        <v>0</v>
      </c>
      <c r="CS37" s="25">
        <f>-[5]May15!$L$1+[5]May15!$AF$1</f>
        <v>0</v>
      </c>
      <c r="CT37" s="25">
        <f>-[6]May15!$L$1+[6]May15!$AF$1</f>
        <v>0</v>
      </c>
      <c r="CU37" s="25">
        <f>-[7]May15!$L$1+[7]May15!$AC$1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-[4]Jun15!$L$1+[4]Jun15!$AF$1</f>
        <v>0</v>
      </c>
      <c r="DD37" s="25">
        <f>-[5]Jun15!$L$1+[5]Jun15!$AF$1</f>
        <v>0</v>
      </c>
      <c r="DE37" s="25">
        <f>-[6]Jun15!$L$1+[6]Jun15!$AF$1</f>
        <v>0</v>
      </c>
      <c r="DF37" s="25">
        <f>-[7]Jun15!$L$1+[7]Jun15!$AC$1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-[4]Jul15!$L$1+[4]Jul15!$AF$1</f>
        <v>0</v>
      </c>
      <c r="DO37" s="25">
        <f>-[5]Jul15!$L$1+[5]Jul15!$AF$1</f>
        <v>0</v>
      </c>
      <c r="DP37" s="25">
        <f>-[6]Jul15!$L$1+[6]Jul15!$AF$1</f>
        <v>0</v>
      </c>
      <c r="DQ37" s="25">
        <f>-[7]Jul15!$L$1+[7]Jul15!$AC$1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-[4]Aug15!$L$1+[4]Aug15!$AF$1</f>
        <v>0</v>
      </c>
      <c r="DZ37" s="25">
        <f>-[5]Aug15!$L$1+[5]Aug15!$AF$1</f>
        <v>0</v>
      </c>
      <c r="EA37" s="25">
        <f>-[6]Aug15!$L$1+[6]Aug15!$AF$1</f>
        <v>0</v>
      </c>
      <c r="EB37" s="25">
        <f>-[7]Aug15!$L$1+[7]Aug15!$AC$1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-[4]Sep14!$P$1+[4]Sep14!$AM$1</f>
        <v>0</v>
      </c>
      <c r="I39" s="25">
        <f>-[5]Sep14!$P$1+[5]Sep14!$AM$1</f>
        <v>0</v>
      </c>
      <c r="J39" s="25">
        <f>-[6]Sep14!$P$1+[6]Sep14!$AM$1</f>
        <v>0</v>
      </c>
      <c r="K39" s="25">
        <f>-[7]Sep14!$N$1+[7]Sep14!$AJ$1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-[4]Oct14!$P$1+[4]Oct14!$AM$1</f>
        <v>0</v>
      </c>
      <c r="T39" s="25">
        <f>-[5]Oct14!$P$1+[5]Oct14!$AM$1</f>
        <v>0</v>
      </c>
      <c r="U39" s="25">
        <f>-[6]Oct14!$P$1+[6]Oct14!$AM$1</f>
        <v>0</v>
      </c>
      <c r="V39" s="25">
        <f>-[7]Oct14!$N$1+[7]Oct14!$AJ$1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-[4]Nov14!$P$1+[4]Nov14!$AM$1</f>
        <v>0</v>
      </c>
      <c r="AE39" s="25">
        <f>-[5]Nov14!$P$1+[5]Nov14!$AM$1</f>
        <v>0</v>
      </c>
      <c r="AF39" s="25">
        <f>-[6]Nov14!$P$1+[6]Nov14!$AM$1</f>
        <v>0</v>
      </c>
      <c r="AG39" s="25">
        <f>-[7]Nov14!$N$1+[7]Nov14!$AJ$1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-[4]Dec14!$P$1+[4]Dec14!$AM$1</f>
        <v>0</v>
      </c>
      <c r="AP39" s="25">
        <f>-[5]Dec14!$P$1+[5]Dec14!$AM$1</f>
        <v>0</v>
      </c>
      <c r="AQ39" s="25">
        <f>-[6]Dec14!$P$1+[6]Dec14!$AM$1</f>
        <v>0</v>
      </c>
      <c r="AR39" s="25">
        <f>-[7]Dec14!$N$1+[7]Dec14!$AJ$1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-[4]Jan15!$P$1+[4]Jan15!$AM$1</f>
        <v>0</v>
      </c>
      <c r="BA39" s="25">
        <f>-[5]Jan15!$P$1+[5]Jan15!$AM$1</f>
        <v>0</v>
      </c>
      <c r="BB39" s="25">
        <f>-[6]Jan15!$P$1+[6]Jan15!$AM$1</f>
        <v>0</v>
      </c>
      <c r="BC39" s="25">
        <f>-[7]Jan15!$N$1+[7]Jan15!$AJ$1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-[4]Feb15!$P$1+[4]Feb15!$AM$1</f>
        <v>0</v>
      </c>
      <c r="BL39" s="25">
        <f>-[5]Feb15!$P$1+[5]Feb15!$AM$1</f>
        <v>0</v>
      </c>
      <c r="BM39" s="25">
        <f>-[6]Feb15!$P$1+[6]Feb15!$AM$1</f>
        <v>0</v>
      </c>
      <c r="BN39" s="25">
        <f>-[7]Feb15!$N$1+[7]Feb15!$AJ$1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-[4]Mar15!$P$1+[4]Mar15!$AM$1</f>
        <v>0</v>
      </c>
      <c r="BW39" s="25">
        <f>-[5]Mar15!$P$1+[5]Mar15!$AM$1</f>
        <v>0</v>
      </c>
      <c r="BX39" s="25">
        <f>-[6]Mar15!$P$1+[6]Mar15!$AM$1</f>
        <v>0</v>
      </c>
      <c r="BY39" s="25">
        <f>-[7]Mar15!$N$1+[7]Mar15!$AJ$1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-[4]Apr15!$P$1+[4]Apr15!$AM$1</f>
        <v>0</v>
      </c>
      <c r="CH39" s="25">
        <f>-[5]Apr15!$P$1+[5]Apr15!$AM$1</f>
        <v>0</v>
      </c>
      <c r="CI39" s="25">
        <f>-[6]Apr15!$P$1+[6]Apr15!$AM$1</f>
        <v>0</v>
      </c>
      <c r="CJ39" s="25">
        <f>-[7]Apr15!$N$1+[7]Apr15!$AJ$1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-[4]May15!$P$1+[4]May15!$AM$1</f>
        <v>0</v>
      </c>
      <c r="CS39" s="25">
        <f>-[5]May15!$P$1+[5]May15!$AM$1</f>
        <v>0</v>
      </c>
      <c r="CT39" s="25">
        <f>-[6]May15!$P$1+[6]May15!$AM$1</f>
        <v>0</v>
      </c>
      <c r="CU39" s="25">
        <f>-[7]May15!$N$1+[7]May15!$AJ$1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-[4]Jun15!$P$1+[4]Jun15!$AM$1</f>
        <v>0</v>
      </c>
      <c r="DD39" s="25">
        <f>-[5]Jun15!$P$1+[5]Jun15!$AM$1</f>
        <v>0</v>
      </c>
      <c r="DE39" s="25">
        <f>-[6]Jun15!$P$1+[6]Jun15!$AM$1</f>
        <v>0</v>
      </c>
      <c r="DF39" s="25">
        <f>-[7]Jun15!$N$1+[7]Jun15!$AJ$1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-[4]Jul15!$P$1+[4]Jul15!$AM$1</f>
        <v>0</v>
      </c>
      <c r="DO39" s="25">
        <f>-[5]Jul15!$P$1+[5]Jul15!$AM$1</f>
        <v>0</v>
      </c>
      <c r="DP39" s="25">
        <f>-[6]Jul15!$P$1+[6]Jul15!$AM$1</f>
        <v>0</v>
      </c>
      <c r="DQ39" s="25">
        <f>-[7]Jul15!$N$1+[7]Jul15!$AJ$1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-[4]Aug15!$P$1+[4]Aug15!$AM$1</f>
        <v>0</v>
      </c>
      <c r="DZ39" s="25">
        <f>-[5]Aug15!$P$1+[5]Aug15!$AM$1</f>
        <v>0</v>
      </c>
      <c r="EA39" s="25">
        <f>-[6]Aug15!$P$1+[6]Aug15!$AM$1</f>
        <v>0</v>
      </c>
      <c r="EB39" s="25">
        <f>-[7]Aug15!$N$1+[7]Aug15!$AJ$1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-[4]Sep14!$M$1+[4]Sep14!$AG$1</f>
        <v>0</v>
      </c>
      <c r="I40" s="25">
        <f>-[5]Sep14!$M$1+[5]Sep14!$AG$1</f>
        <v>0</v>
      </c>
      <c r="J40" s="25">
        <f>-[6]Sep14!$M$1+[6]Sep14!$AG$1</f>
        <v>0</v>
      </c>
      <c r="K40" s="25">
        <f>-[7]Sep14!$M$1+[7]Sep14!$AD$1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-[4]Oct14!$M$1+[4]Oct14!$AG$1</f>
        <v>0</v>
      </c>
      <c r="T40" s="25">
        <f>-[5]Oct14!$M$1+[5]Oct14!$AG$1</f>
        <v>0</v>
      </c>
      <c r="U40" s="25">
        <f>-[6]Oct14!$M$1+[6]Oct14!$AG$1</f>
        <v>0</v>
      </c>
      <c r="V40" s="25">
        <f>-[7]Oct14!$M$1+[7]Oct14!$AD$1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-[4]Nov14!$M$1+[4]Nov14!$AG$1</f>
        <v>0</v>
      </c>
      <c r="AE40" s="25">
        <f>-[5]Nov14!$M$1+[5]Nov14!$AG$1</f>
        <v>0</v>
      </c>
      <c r="AF40" s="25">
        <f>-[6]Nov14!$M$1+[6]Nov14!$AG$1</f>
        <v>0</v>
      </c>
      <c r="AG40" s="25">
        <f>-[7]Nov14!$M$1+[7]Nov14!$AD$1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-[4]Dec14!$M$1+[4]Dec14!$AG$1</f>
        <v>0</v>
      </c>
      <c r="AP40" s="25">
        <f>-[5]Dec14!$M$1+[5]Dec14!$AG$1</f>
        <v>0</v>
      </c>
      <c r="AQ40" s="25">
        <f>-[6]Dec14!$M$1+[6]Dec14!$AG$1</f>
        <v>0</v>
      </c>
      <c r="AR40" s="25">
        <f>-[7]Dec14!$M$1+[7]Dec14!$AD$1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-[4]Jan15!$M$1+[4]Jan15!$AG$1</f>
        <v>0</v>
      </c>
      <c r="BA40" s="25">
        <f>-[5]Jan15!$M$1+[5]Jan15!$AG$1</f>
        <v>0</v>
      </c>
      <c r="BB40" s="25">
        <f>-[6]Jan15!$M$1+[6]Jan15!$AG$1</f>
        <v>0</v>
      </c>
      <c r="BC40" s="25">
        <f>-[7]Jan15!$M$1+[7]Jan15!$AD$1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-[4]Feb15!$M$1+[4]Feb15!$AG$1</f>
        <v>0</v>
      </c>
      <c r="BL40" s="25">
        <f>-[5]Feb15!$M$1+[5]Feb15!$AG$1</f>
        <v>0</v>
      </c>
      <c r="BM40" s="25">
        <f>-[6]Feb15!$M$1+[6]Feb15!$AG$1</f>
        <v>0</v>
      </c>
      <c r="BN40" s="25">
        <f>-[7]Feb15!$M$1+[7]Feb15!$AD$1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-[4]Mar15!$M$1+[4]Mar15!$AG$1</f>
        <v>0</v>
      </c>
      <c r="BW40" s="25">
        <f>-[5]Mar15!$M$1+[5]Mar15!$AG$1</f>
        <v>0</v>
      </c>
      <c r="BX40" s="25">
        <f>-[6]Mar15!$M$1+[6]Mar15!$AG$1</f>
        <v>0</v>
      </c>
      <c r="BY40" s="25">
        <f>-[7]Mar15!$M$1+[7]Mar15!$AD$1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-[4]Apr15!$M$1+[4]Apr15!$AG$1</f>
        <v>0</v>
      </c>
      <c r="CH40" s="25">
        <f>-[5]Apr15!$M$1+[5]Apr15!$AG$1</f>
        <v>0</v>
      </c>
      <c r="CI40" s="25">
        <f>-[6]Apr15!$M$1+[6]Apr15!$AG$1</f>
        <v>0</v>
      </c>
      <c r="CJ40" s="25">
        <f>-[7]Apr15!$M$1+[7]Apr15!$AD$1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-[4]May15!$M$1+[4]May15!$AG$1</f>
        <v>0</v>
      </c>
      <c r="CS40" s="25">
        <f>-[5]May15!$M$1+[5]May15!$AG$1</f>
        <v>0</v>
      </c>
      <c r="CT40" s="25">
        <f>-[6]May15!$M$1+[6]May15!$AG$1</f>
        <v>0</v>
      </c>
      <c r="CU40" s="25">
        <f>-[7]May15!$M$1+[7]May15!$AD$1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-[4]Jun15!$M$1+[4]Jun15!$AG$1</f>
        <v>0</v>
      </c>
      <c r="DD40" s="25">
        <f>-[5]Jun15!$M$1+[5]Jun15!$AG$1</f>
        <v>0</v>
      </c>
      <c r="DE40" s="25">
        <f>-[6]Jun15!$M$1+[6]Jun15!$AG$1</f>
        <v>0</v>
      </c>
      <c r="DF40" s="25">
        <f>-[7]Jun15!$M$1+[7]Jun15!$AD$1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-[4]Jul15!$M$1+[4]Jul15!$AG$1</f>
        <v>0</v>
      </c>
      <c r="DO40" s="25">
        <f>-[5]Jul15!$M$1+[5]Jul15!$AG$1</f>
        <v>0</v>
      </c>
      <c r="DP40" s="25">
        <f>-[6]Jul15!$M$1+[6]Jul15!$AG$1</f>
        <v>0</v>
      </c>
      <c r="DQ40" s="25">
        <f>-[7]Jul15!$M$1+[7]Jul15!$AD$1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-[4]Aug15!$M$1+[4]Aug15!$AG$1</f>
        <v>0</v>
      </c>
      <c r="DZ40" s="25">
        <f>-[5]Aug15!$M$1+[5]Aug15!$AG$1</f>
        <v>0</v>
      </c>
      <c r="EA40" s="25">
        <f>-[6]Aug15!$M$1+[6]Aug15!$AG$1</f>
        <v>0</v>
      </c>
      <c r="EB40" s="25">
        <f>-[7]Aug15!$M$1+[7]Aug15!$AD$1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-[3]Sep14!$O$1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-[3]Sep14!$P$1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-[3]Sep14!$Q$1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-[3]Sep14!$R$1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-[3]Sep14!$S$1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-[4]Sep14!$K$1</f>
        <v>0</v>
      </c>
      <c r="I58" s="25">
        <f>-[5]Sep14!$K$1</f>
        <v>0</v>
      </c>
      <c r="J58" s="25">
        <f>-[6]Sep14!$K$1</f>
        <v>0</v>
      </c>
      <c r="K58" s="25">
        <f>-[7]Sep14!$K$1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-[4]Oct14!$K$1</f>
        <v>0</v>
      </c>
      <c r="T58" s="25">
        <f>-[5]Oct14!$K$1</f>
        <v>0</v>
      </c>
      <c r="U58" s="25">
        <f>-[6]Oct14!$K$1</f>
        <v>0</v>
      </c>
      <c r="V58" s="25">
        <f>-[7]Oct14!$K$1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-[4]Nov14!$K$1</f>
        <v>0</v>
      </c>
      <c r="AE58" s="25">
        <f>-[5]Nov14!$K$1</f>
        <v>0</v>
      </c>
      <c r="AF58" s="25">
        <f>-[6]Nov14!$K$1</f>
        <v>0</v>
      </c>
      <c r="AG58" s="25">
        <f>-[7]Nov14!$K$1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-[4]Dec14!$K$1</f>
        <v>0</v>
      </c>
      <c r="AP58" s="25">
        <f>-[5]Dec14!$K$1</f>
        <v>0</v>
      </c>
      <c r="AQ58" s="25">
        <f>-[6]Dec14!$K$1</f>
        <v>0</v>
      </c>
      <c r="AR58" s="25">
        <f>-[7]Dec14!$K$1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-[4]Jan15!$K$1</f>
        <v>0</v>
      </c>
      <c r="BA58" s="25">
        <f>-[5]Jan15!$K$1</f>
        <v>0</v>
      </c>
      <c r="BB58" s="25">
        <f>-[6]Jan15!$K$1</f>
        <v>0</v>
      </c>
      <c r="BC58" s="25">
        <f>-[7]Jan15!$K$1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-[4]Feb15!$K$1</f>
        <v>0</v>
      </c>
      <c r="BL58" s="25">
        <f>-[5]Feb15!$K$1</f>
        <v>0</v>
      </c>
      <c r="BM58" s="25">
        <f>-[6]Feb15!$K$1</f>
        <v>0</v>
      </c>
      <c r="BN58" s="25">
        <f>-[7]Feb15!$K$1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-[4]Mar15!$K$1</f>
        <v>0</v>
      </c>
      <c r="BW58" s="25">
        <f>-[5]Mar15!$K$1</f>
        <v>0</v>
      </c>
      <c r="BX58" s="25">
        <f>-[6]Mar15!$K$1</f>
        <v>0</v>
      </c>
      <c r="BY58" s="25">
        <f>-[7]Mar15!$K$1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-[4]Apr15!$K$1</f>
        <v>0</v>
      </c>
      <c r="CH58" s="25">
        <f>-[5]Apr15!$K$1</f>
        <v>0</v>
      </c>
      <c r="CI58" s="25">
        <f>-[6]Apr15!$K$1</f>
        <v>0</v>
      </c>
      <c r="CJ58" s="25">
        <f>-[7]Apr15!$K$1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-[4]May15!$K$1</f>
        <v>0</v>
      </c>
      <c r="CS58" s="25">
        <f>-[5]May15!$K$1</f>
        <v>0</v>
      </c>
      <c r="CT58" s="25">
        <f>-[6]May15!$K$1</f>
        <v>0</v>
      </c>
      <c r="CU58" s="25">
        <f>-[7]May15!$K$1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-[4]Jun15!$K$1</f>
        <v>0</v>
      </c>
      <c r="DD58" s="25">
        <f>-[5]Jun15!$K$1</f>
        <v>0</v>
      </c>
      <c r="DE58" s="25">
        <f>-[6]Jun15!$K$1</f>
        <v>0</v>
      </c>
      <c r="DF58" s="25">
        <f>-[7]Jun15!$K$1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-[4]Jul15!$K$1</f>
        <v>0</v>
      </c>
      <c r="DO58" s="25">
        <f>-[5]Jul15!$K$1</f>
        <v>0</v>
      </c>
      <c r="DP58" s="25">
        <f>-[6]Jul15!$K$1</f>
        <v>0</v>
      </c>
      <c r="DQ58" s="25">
        <f>-[7]Jul15!$K$1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-[4]Aug15!$K$1</f>
        <v>0</v>
      </c>
      <c r="DZ58" s="25">
        <f>-[5]Aug15!$K$1</f>
        <v>0</v>
      </c>
      <c r="EA58" s="25">
        <f>-[6]Aug15!$K$1</f>
        <v>0</v>
      </c>
      <c r="EB58" s="25">
        <f>-[7]Aug15!$K$1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[2]Sep14!$O$1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[2]Sep14!$P$1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[2]Sep14!$Q$1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[2]Sep14!$S$1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[2]Sep14!$R$1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[2]Sep14!$T$1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[2]Sep14!$U$1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[2]Sep14!$V$1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[2]Sep14!$W$1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[2]Sep14!$X$1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[2]Sep14!$Y$1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[2]Sep14!$Z$1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[2]Sep14!$AA$1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[2]Sep14!$AB$1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[2]Sep14!$AC$1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[2]Sep14!$AD$1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[2]Sep14!$AE$1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[2]Sep14!$AF$1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-[3]Sep14!$T$1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[4]Sep14!$AE$1</f>
        <v>0</v>
      </c>
      <c r="I82" s="25">
        <f>[5]Sep14!$AE$1</f>
        <v>0</v>
      </c>
      <c r="J82" s="25">
        <f>[6]Sep14!$AE$1</f>
        <v>0</v>
      </c>
      <c r="K82" s="25">
        <f>[7]Sep14!$AB$1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[4]Oct14!$AE$1</f>
        <v>0</v>
      </c>
      <c r="T82" s="25">
        <f>[5]Oct14!$AE$1</f>
        <v>0</v>
      </c>
      <c r="U82" s="25">
        <f>[6]Oct14!$AE$1</f>
        <v>0</v>
      </c>
      <c r="V82" s="25">
        <f>[7]Oct14!$AB$1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[4]Nov14!$AE$1</f>
        <v>0</v>
      </c>
      <c r="AE82" s="25">
        <f>[5]Nov14!$AE$1</f>
        <v>0</v>
      </c>
      <c r="AF82" s="25">
        <f>[6]Nov14!$AE$1</f>
        <v>0</v>
      </c>
      <c r="AG82" s="25">
        <f>[7]Nov14!$AB$1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[4]Dec14!$AE$1</f>
        <v>0</v>
      </c>
      <c r="AP82" s="25">
        <f>[5]Dec14!$AE$1</f>
        <v>0</v>
      </c>
      <c r="AQ82" s="25">
        <f>[6]Dec14!$AE$1</f>
        <v>0</v>
      </c>
      <c r="AR82" s="25">
        <f>[7]Dec14!$AB$1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[4]Jan15!$AE$1</f>
        <v>0</v>
      </c>
      <c r="BA82" s="25">
        <f>[5]Jan15!$AE$1</f>
        <v>0</v>
      </c>
      <c r="BB82" s="25">
        <f>[6]Jan15!$AE$1</f>
        <v>0</v>
      </c>
      <c r="BC82" s="25">
        <f>[7]Jan15!$AB$1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[4]Feb15!$AE$1</f>
        <v>0</v>
      </c>
      <c r="BL82" s="25">
        <f>[5]Feb15!$AE$1</f>
        <v>0</v>
      </c>
      <c r="BM82" s="25">
        <f>[6]Feb15!$AE$1</f>
        <v>0</v>
      </c>
      <c r="BN82" s="25">
        <f>[7]Feb15!$AB$1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[4]Mar15!$AE$1</f>
        <v>0</v>
      </c>
      <c r="BW82" s="25">
        <f>[5]Mar15!$AE$1</f>
        <v>0</v>
      </c>
      <c r="BX82" s="25">
        <f>[6]Mar15!$AE$1</f>
        <v>0</v>
      </c>
      <c r="BY82" s="25">
        <f>[7]Mar15!$AB$1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[4]Apr15!$AE$1</f>
        <v>0</v>
      </c>
      <c r="CH82" s="25">
        <f>[5]Apr15!$AE$1</f>
        <v>0</v>
      </c>
      <c r="CI82" s="25">
        <f>[6]Apr15!$AE$1</f>
        <v>0</v>
      </c>
      <c r="CJ82" s="25">
        <f>[7]Apr15!$AB$1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[4]May15!$AE$1</f>
        <v>0</v>
      </c>
      <c r="CS82" s="25">
        <f>[5]May15!$AE$1</f>
        <v>0</v>
      </c>
      <c r="CT82" s="25">
        <f>[6]May15!$AE$1</f>
        <v>0</v>
      </c>
      <c r="CU82" s="25">
        <f>[7]May15!$AB$1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[4]Jun15!$AE$1</f>
        <v>0</v>
      </c>
      <c r="DD82" s="25">
        <f>[5]Jun15!$AE$1</f>
        <v>0</v>
      </c>
      <c r="DE82" s="25">
        <f>[6]Jun15!$AE$1</f>
        <v>0</v>
      </c>
      <c r="DF82" s="25">
        <f>[7]Jun15!$AB$1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[4]Jul15!$AE$1</f>
        <v>0</v>
      </c>
      <c r="DO82" s="25">
        <f>[5]Jul15!$AE$1</f>
        <v>0</v>
      </c>
      <c r="DP82" s="25">
        <f>[6]Jul15!$AE$1</f>
        <v>0</v>
      </c>
      <c r="DQ82" s="25">
        <f>[7]Jul15!$AB$1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[4]Aug15!$AE$1</f>
        <v>0</v>
      </c>
      <c r="DZ82" s="25">
        <f>[5]Aug15!$AE$1</f>
        <v>0</v>
      </c>
      <c r="EA82" s="25">
        <f>[6]Aug15!$AE$1</f>
        <v>0</v>
      </c>
      <c r="EB82" s="25">
        <f>[7]Aug15!$AB$1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[4]Sep14!$AD$1</f>
        <v>0</v>
      </c>
      <c r="I83" s="25">
        <f>[5]Sep14!$AD$1</f>
        <v>0</v>
      </c>
      <c r="J83" s="25">
        <f>[6]Sep14!$AD$1</f>
        <v>0</v>
      </c>
      <c r="K83" s="25">
        <f>[7]Sep14!$AA$1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[4]Oct14!$AD$1</f>
        <v>0</v>
      </c>
      <c r="T83" s="25">
        <f>[5]Oct14!$AD$1</f>
        <v>0</v>
      </c>
      <c r="U83" s="25">
        <f>[6]Oct14!$AD$1</f>
        <v>0</v>
      </c>
      <c r="V83" s="25">
        <f>[7]Oct14!$AA$1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[4]Nov14!$AD$1</f>
        <v>0</v>
      </c>
      <c r="AE83" s="25">
        <f>[5]Nov14!$AD$1</f>
        <v>0</v>
      </c>
      <c r="AF83" s="25">
        <f>[6]Nov14!$AD$1</f>
        <v>0</v>
      </c>
      <c r="AG83" s="25">
        <f>[7]Nov14!$AA$1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[4]Dec14!$AD$1</f>
        <v>0</v>
      </c>
      <c r="AP83" s="25">
        <f>[5]Dec14!$AD$1</f>
        <v>0</v>
      </c>
      <c r="AQ83" s="25">
        <f>[6]Dec14!$AD$1</f>
        <v>0</v>
      </c>
      <c r="AR83" s="25">
        <f>[7]Dec14!$AA$1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[4]Jan15!$AD$1</f>
        <v>0</v>
      </c>
      <c r="BA83" s="25">
        <f>[5]Jan15!$AD$1</f>
        <v>0</v>
      </c>
      <c r="BB83" s="25">
        <f>[6]Jan15!$AD$1</f>
        <v>0</v>
      </c>
      <c r="BC83" s="25">
        <f>[7]Jan15!$AA$1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[4]Feb15!$AD$1</f>
        <v>0</v>
      </c>
      <c r="BL83" s="25">
        <f>[5]Feb15!$AD$1</f>
        <v>0</v>
      </c>
      <c r="BM83" s="25">
        <f>[6]Feb15!$AD$1</f>
        <v>0</v>
      </c>
      <c r="BN83" s="25">
        <f>[7]Feb15!$AA$1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[4]Mar15!$AD$1</f>
        <v>0</v>
      </c>
      <c r="BW83" s="25">
        <f>[5]Mar15!$AD$1</f>
        <v>0</v>
      </c>
      <c r="BX83" s="25">
        <f>[6]Mar15!$AD$1</f>
        <v>0</v>
      </c>
      <c r="BY83" s="25">
        <f>[7]Mar15!$AA$1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[4]Apr15!$AD$1</f>
        <v>0</v>
      </c>
      <c r="CH83" s="25">
        <f>[5]Apr15!$AD$1</f>
        <v>0</v>
      </c>
      <c r="CI83" s="25">
        <f>[6]Apr15!$AD$1</f>
        <v>0</v>
      </c>
      <c r="CJ83" s="25">
        <f>[7]Apr15!$AA$1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[4]May15!$AD$1</f>
        <v>0</v>
      </c>
      <c r="CS83" s="25">
        <f>[5]May15!$AD$1</f>
        <v>0</v>
      </c>
      <c r="CT83" s="25">
        <f>[6]May15!$AD$1</f>
        <v>0</v>
      </c>
      <c r="CU83" s="25">
        <f>[7]May15!$AA$1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[4]Jun15!$AD$1</f>
        <v>0</v>
      </c>
      <c r="DD83" s="25">
        <f>[5]Jun15!$AD$1</f>
        <v>0</v>
      </c>
      <c r="DE83" s="25">
        <f>[6]Jun15!$AD$1</f>
        <v>0</v>
      </c>
      <c r="DF83" s="25">
        <f>[7]Jun15!$AA$1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[4]Jul15!$AD$1</f>
        <v>0</v>
      </c>
      <c r="DO83" s="25">
        <f>[5]Jul15!$AD$1</f>
        <v>0</v>
      </c>
      <c r="DP83" s="25">
        <f>[6]Jul15!$AD$1</f>
        <v>0</v>
      </c>
      <c r="DQ83" s="25">
        <f>[7]Jul15!$AA$1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[4]Aug15!$AD$1</f>
        <v>0</v>
      </c>
      <c r="DZ83" s="25">
        <f>[5]Aug15!$AD$1</f>
        <v>0</v>
      </c>
      <c r="EA83" s="25">
        <f>[6]Aug15!$AD$1</f>
        <v>0</v>
      </c>
      <c r="EB83" s="25">
        <f>[7]Aug15!$AA$1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[2]Sep14!$AG$1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[2]Sep14!$AH$1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-[4]Sep14!$Q$1</f>
        <v>0</v>
      </c>
      <c r="I88" s="25">
        <f>-[5]Sep14!$Q$1</f>
        <v>0</v>
      </c>
      <c r="J88" s="25">
        <f>-[6]Sep14!$Q$1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-[4]Oct14!$Q$1</f>
        <v>0</v>
      </c>
      <c r="T88" s="25">
        <f>-[5]Oct14!$Q$1</f>
        <v>0</v>
      </c>
      <c r="U88" s="25">
        <f>-[6]Oct14!$Q$1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-[4]Nov14!$Q$1</f>
        <v>0</v>
      </c>
      <c r="AE88" s="25">
        <f>-[5]Nov14!$Q$1</f>
        <v>0</v>
      </c>
      <c r="AF88" s="25">
        <f>-[6]Nov14!$Q$1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-[4]Dec14!$Q$1</f>
        <v>0</v>
      </c>
      <c r="AP88" s="25">
        <f>-[5]Dec14!$Q$1</f>
        <v>0</v>
      </c>
      <c r="AQ88" s="25">
        <f>-[6]Dec14!$Q$1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-[4]Jan15!$Q$1</f>
        <v>0</v>
      </c>
      <c r="BA88" s="25">
        <f>-[5]Jan15!$Q$1</f>
        <v>0</v>
      </c>
      <c r="BB88" s="25">
        <f>-[6]Jan15!$Q$1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-[4]Feb15!$Q$1</f>
        <v>0</v>
      </c>
      <c r="BL88" s="25">
        <f>-[5]Feb15!$Q$1</f>
        <v>0</v>
      </c>
      <c r="BM88" s="25">
        <f>-[6]Feb15!$Q$1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-[4]Mar15!$Q$1</f>
        <v>0</v>
      </c>
      <c r="BW88" s="25">
        <f>-[5]Mar15!$Q$1</f>
        <v>0</v>
      </c>
      <c r="BX88" s="25">
        <f>-[6]Mar15!$Q$1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-[4]Apr15!$Q$1</f>
        <v>0</v>
      </c>
      <c r="CH88" s="25">
        <f>-[5]Apr15!$Q$1</f>
        <v>0</v>
      </c>
      <c r="CI88" s="25">
        <f>-[6]Apr15!$Q$1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-[4]May15!$Q$1</f>
        <v>0</v>
      </c>
      <c r="CS88" s="25">
        <f>-[5]May15!$Q$1</f>
        <v>0</v>
      </c>
      <c r="CT88" s="25">
        <f>-[6]May15!$Q$1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-[4]Jun15!$Q$1</f>
        <v>0</v>
      </c>
      <c r="DD88" s="25">
        <f>-[5]Jun15!$Q$1</f>
        <v>0</v>
      </c>
      <c r="DE88" s="25">
        <f>-[6]Jun15!$Q$1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-[4]Jul15!$Q$1</f>
        <v>0</v>
      </c>
      <c r="DO88" s="25">
        <f>-[5]Jul15!$Q$1</f>
        <v>0</v>
      </c>
      <c r="DP88" s="25">
        <f>-[6]Jul15!$Q$1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-[4]Aug15!$Q$1</f>
        <v>0</v>
      </c>
      <c r="DZ88" s="25">
        <f>-[5]Aug15!$Q$1</f>
        <v>0</v>
      </c>
      <c r="EA88" s="25">
        <f>-[6]Aug15!$Q$1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[4]Sep14!$AN$1</f>
        <v>0</v>
      </c>
      <c r="I89" s="25">
        <f>[5]Sep14!$AN$1</f>
        <v>0</v>
      </c>
      <c r="J89" s="25">
        <f>[6]Sep14!$AN$1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[4]Oct14!$AN$1</f>
        <v>0</v>
      </c>
      <c r="T89" s="25">
        <f>[5]Oct14!$AN$1</f>
        <v>0</v>
      </c>
      <c r="U89" s="25">
        <f>[6]Oct14!$AN$1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[4]Nov14!$AN$1</f>
        <v>0</v>
      </c>
      <c r="AE89" s="25">
        <f>[5]Nov14!$AN$1</f>
        <v>0</v>
      </c>
      <c r="AF89" s="25">
        <f>[6]Nov14!$AN$1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[4]Dec14!$AN$1</f>
        <v>0</v>
      </c>
      <c r="AP89" s="25">
        <f>[5]Dec14!$AN$1</f>
        <v>0</v>
      </c>
      <c r="AQ89" s="25">
        <f>[6]Dec14!$AN$1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[4]Jan15!$AN$1</f>
        <v>0</v>
      </c>
      <c r="BA89" s="25">
        <f>[5]Jan15!$AN$1</f>
        <v>0</v>
      </c>
      <c r="BB89" s="25">
        <f>[6]Jan15!$AN$1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[4]Feb15!$AN$1</f>
        <v>0</v>
      </c>
      <c r="BL89" s="25">
        <f>[5]Feb15!$AN$1</f>
        <v>0</v>
      </c>
      <c r="BM89" s="25">
        <f>[6]Feb15!$AN$1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[4]Mar15!$AN$1</f>
        <v>0</v>
      </c>
      <c r="BW89" s="25">
        <f>[5]Mar15!$AN$1</f>
        <v>0</v>
      </c>
      <c r="BX89" s="25">
        <f>[6]Mar15!$AN$1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[4]Apr15!$AN$1</f>
        <v>0</v>
      </c>
      <c r="CH89" s="25">
        <f>[5]Apr15!$AN$1</f>
        <v>0</v>
      </c>
      <c r="CI89" s="25">
        <f>[6]Apr15!$AN$1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[4]May15!$AN$1</f>
        <v>0</v>
      </c>
      <c r="CS89" s="25">
        <f>[5]May15!$AN$1</f>
        <v>0</v>
      </c>
      <c r="CT89" s="25">
        <f>[6]May15!$AN$1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[4]Jun15!$AN$1</f>
        <v>0</v>
      </c>
      <c r="DD89" s="25">
        <f>[5]Jun15!$AN$1</f>
        <v>0</v>
      </c>
      <c r="DE89" s="25">
        <f>[6]Jun15!$AN$1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[4]Jul15!$AN$1</f>
        <v>0</v>
      </c>
      <c r="DO89" s="25">
        <f>[5]Jul15!$AN$1</f>
        <v>0</v>
      </c>
      <c r="DP89" s="25">
        <f>[6]Jul15!$AN$1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[4]Aug15!$AN$1</f>
        <v>0</v>
      </c>
      <c r="DZ89" s="25">
        <f>[5]Aug15!$AN$1</f>
        <v>0</v>
      </c>
      <c r="EA89" s="25">
        <f>[6]Aug15!$AN$1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X1:BE1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BH1:BH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41" t="s">
        <v>525</v>
      </c>
      <c r="C1" s="438">
        <f>Admin!B20</f>
        <v>41912</v>
      </c>
      <c r="D1" s="440">
        <f>Admin!B22</f>
        <v>41943</v>
      </c>
      <c r="E1" s="440">
        <f>Admin!B24</f>
        <v>41973</v>
      </c>
      <c r="F1" s="440">
        <f>Admin!B26</f>
        <v>42004</v>
      </c>
      <c r="G1" s="440">
        <f>Admin!B28</f>
        <v>42035</v>
      </c>
      <c r="H1" s="440">
        <f>Admin!B30</f>
        <v>42063</v>
      </c>
      <c r="I1" s="440">
        <f>Admin!B32</f>
        <v>42094</v>
      </c>
      <c r="J1" s="440">
        <f>Admin!B34</f>
        <v>42124</v>
      </c>
      <c r="K1" s="440">
        <f>Admin!B36</f>
        <v>42155</v>
      </c>
      <c r="L1" s="440">
        <f>Admin!B38</f>
        <v>42185</v>
      </c>
      <c r="M1" s="440">
        <f>Admin!B40</f>
        <v>42216</v>
      </c>
      <c r="N1" s="440">
        <f>Admin!B42</f>
        <v>42247</v>
      </c>
      <c r="O1" s="33"/>
    </row>
    <row r="2" spans="1:15" x14ac:dyDescent="0.25">
      <c r="A2" s="436"/>
      <c r="B2" s="342">
        <f>Admin!B42</f>
        <v>42247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3"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42247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4">
        <f>Admin!B18</f>
        <v>41882</v>
      </c>
      <c r="B5" s="445"/>
      <c r="C5" s="345"/>
      <c r="D5" s="345"/>
      <c r="E5" s="444">
        <f>D3</f>
        <v>42247</v>
      </c>
      <c r="F5" s="445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41883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42247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5" sqref="C5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5" t="s">
        <v>149</v>
      </c>
      <c r="D1" s="455"/>
      <c r="E1" s="91"/>
    </row>
    <row r="2" spans="1:6" x14ac:dyDescent="0.2">
      <c r="A2" s="348"/>
      <c r="B2" s="348"/>
      <c r="C2" s="349" t="s">
        <v>531</v>
      </c>
      <c r="D2" s="350">
        <f>'PubP&amp;L'!D3</f>
        <v>42247</v>
      </c>
      <c r="E2" s="348"/>
      <c r="F2" s="348"/>
    </row>
    <row r="3" spans="1:6" ht="12" x14ac:dyDescent="0.25">
      <c r="A3" s="448">
        <f>'PubP&amp;L'!A5:B5</f>
        <v>41882</v>
      </c>
      <c r="B3" s="445"/>
      <c r="C3" s="346"/>
      <c r="D3" s="346"/>
      <c r="E3" s="448">
        <f>'PubP&amp;L'!D3</f>
        <v>42247</v>
      </c>
      <c r="F3" s="445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ht="12" x14ac:dyDescent="0.25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ht="12" x14ac:dyDescent="0.25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6" thickBot="1" x14ac:dyDescent="0.3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ht="12" x14ac:dyDescent="0.25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6" thickBot="1" x14ac:dyDescent="0.3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6" thickBot="1" x14ac:dyDescent="0.3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6" thickBot="1" x14ac:dyDescent="0.3">
      <c r="A21" s="175"/>
      <c r="B21" s="175"/>
      <c r="C21" s="79"/>
      <c r="D21" s="79"/>
      <c r="E21" s="175"/>
      <c r="F21" s="175"/>
      <c r="G21" s="42"/>
    </row>
    <row r="22" spans="1:15" ht="12.6" thickBot="1" x14ac:dyDescent="0.3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6" thickBot="1" x14ac:dyDescent="0.3">
      <c r="A23" s="175"/>
      <c r="B23" s="175"/>
      <c r="C23" s="79"/>
      <c r="D23" s="79"/>
      <c r="E23" s="175"/>
      <c r="F23" s="175"/>
      <c r="G23" s="42"/>
    </row>
    <row r="24" spans="1:15" ht="12.6" thickBot="1" x14ac:dyDescent="0.3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6" thickBot="1" x14ac:dyDescent="0.3">
      <c r="A25" s="175"/>
      <c r="B25" s="178"/>
      <c r="C25" s="79"/>
      <c r="D25" s="79"/>
      <c r="E25" s="180"/>
      <c r="F25" s="178"/>
      <c r="G25" s="42"/>
      <c r="O25" s="42"/>
    </row>
    <row r="26" spans="1:15" ht="12.6" thickBot="1" x14ac:dyDescent="0.3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ht="12" x14ac:dyDescent="0.25">
      <c r="A27" s="175"/>
      <c r="B27" s="175"/>
      <c r="E27" s="175"/>
      <c r="F27" s="175"/>
      <c r="O27" s="46"/>
    </row>
    <row r="28" spans="1:15" ht="12" x14ac:dyDescent="0.25">
      <c r="A28" s="175"/>
      <c r="B28" s="175"/>
      <c r="C28" s="83" t="s">
        <v>17</v>
      </c>
      <c r="D28" s="83"/>
      <c r="E28" s="175"/>
      <c r="F28" s="175"/>
    </row>
    <row r="29" spans="1:15" s="46" customFormat="1" ht="12" x14ac:dyDescent="0.25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6" thickBot="1" x14ac:dyDescent="0.3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6" thickBot="1" x14ac:dyDescent="0.3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6" thickBot="1" x14ac:dyDescent="0.3">
      <c r="A32" s="175"/>
      <c r="B32" s="178"/>
      <c r="C32" s="79"/>
      <c r="D32" s="79"/>
      <c r="E32" s="175"/>
      <c r="F32" s="178"/>
      <c r="G32" s="42"/>
      <c r="O32" s="42"/>
    </row>
    <row r="33" spans="1:15" ht="12.6" thickBot="1" x14ac:dyDescent="0.3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ht="12" x14ac:dyDescent="0.25">
      <c r="A35" s="175"/>
      <c r="B35" s="175"/>
      <c r="C35" s="83" t="s">
        <v>19</v>
      </c>
      <c r="D35" s="83"/>
      <c r="E35" s="175"/>
      <c r="F35" s="175"/>
      <c r="O35" s="81"/>
    </row>
    <row r="36" spans="1:15" ht="12" x14ac:dyDescent="0.25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6" thickBot="1" x14ac:dyDescent="0.3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6" thickBot="1" x14ac:dyDescent="0.3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42247</v>
      </c>
      <c r="C41" s="456" t="s">
        <v>496</v>
      </c>
      <c r="D41" s="456"/>
      <c r="E41" s="457"/>
      <c r="F41" s="457"/>
    </row>
    <row r="42" spans="1:15" x14ac:dyDescent="0.2">
      <c r="A42" s="449" t="s">
        <v>497</v>
      </c>
      <c r="B42" s="451"/>
      <c r="C42" s="451"/>
      <c r="D42" s="451"/>
      <c r="E42" s="451"/>
      <c r="F42" s="451"/>
    </row>
    <row r="43" spans="1:15" ht="12" x14ac:dyDescent="0.25">
      <c r="A43" s="453" t="s">
        <v>610</v>
      </c>
      <c r="B43" s="454"/>
      <c r="C43" s="454"/>
      <c r="D43" s="454"/>
      <c r="E43" s="454"/>
      <c r="F43" s="454"/>
    </row>
    <row r="44" spans="1:15" x14ac:dyDescent="0.2">
      <c r="A44" s="449" t="s">
        <v>498</v>
      </c>
      <c r="B44" s="452"/>
      <c r="C44" s="452"/>
      <c r="D44" s="452"/>
      <c r="E44" s="452"/>
      <c r="F44" s="452"/>
    </row>
    <row r="45" spans="1:15" x14ac:dyDescent="0.2">
      <c r="A45" s="449" t="s">
        <v>499</v>
      </c>
      <c r="B45" s="451"/>
      <c r="C45" s="451"/>
      <c r="D45" s="451"/>
      <c r="E45" s="451"/>
      <c r="F45" s="451"/>
    </row>
    <row r="46" spans="1:15" x14ac:dyDescent="0.2">
      <c r="A46" s="449" t="s">
        <v>500</v>
      </c>
      <c r="B46" s="452"/>
      <c r="C46" s="452"/>
      <c r="D46" s="452"/>
      <c r="E46" s="452"/>
      <c r="F46" s="452"/>
    </row>
    <row r="47" spans="1:15" ht="13.2" x14ac:dyDescent="0.25">
      <c r="A47" s="449" t="s">
        <v>602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1"/>
      <c r="C48" s="451"/>
      <c r="D48" s="451"/>
      <c r="E48" s="451"/>
      <c r="F48" s="451"/>
    </row>
    <row r="49" spans="1:6" ht="13.2" x14ac:dyDescent="0.25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1"/>
      <c r="C50" s="451"/>
      <c r="D50" s="451"/>
      <c r="E50" s="451"/>
      <c r="F50" s="451"/>
    </row>
    <row r="51" spans="1:6" ht="13.2" x14ac:dyDescent="0.25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8" t="s">
        <v>505</v>
      </c>
      <c r="B52" s="451"/>
      <c r="C52" s="451"/>
      <c r="D52" s="451"/>
      <c r="E52" s="451"/>
      <c r="F52" s="451"/>
    </row>
    <row r="53" spans="1:6" ht="13.2" x14ac:dyDescent="0.25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7" t="s">
        <v>207</v>
      </c>
      <c r="B55" s="447"/>
      <c r="C55" s="86"/>
      <c r="D55" s="86"/>
      <c r="E55" s="182"/>
    </row>
    <row r="56" spans="1:6" x14ac:dyDescent="0.2">
      <c r="A56" s="447" t="s">
        <v>208</v>
      </c>
      <c r="B56" s="447"/>
      <c r="C56" s="79">
        <f>OpenAccounts!E5</f>
        <v>0</v>
      </c>
    </row>
    <row r="57" spans="1:6" x14ac:dyDescent="0.2">
      <c r="A57" s="447" t="s">
        <v>209</v>
      </c>
      <c r="B57" s="447"/>
      <c r="C57" s="87">
        <f ca="1">TODAY()</f>
        <v>41823</v>
      </c>
      <c r="D57" s="87"/>
    </row>
    <row r="58" spans="1:6" x14ac:dyDescent="0.2">
      <c r="A58" s="175"/>
      <c r="B58" s="175"/>
    </row>
    <row r="59" spans="1:6" x14ac:dyDescent="0.2">
      <c r="A59" s="447" t="s">
        <v>210</v>
      </c>
      <c r="B59" s="447"/>
      <c r="C59" s="79">
        <f>OpenAccounts!E3</f>
        <v>0</v>
      </c>
      <c r="E59" s="182"/>
    </row>
    <row r="60" spans="1:6" x14ac:dyDescent="0.2">
      <c r="A60" s="447" t="s">
        <v>158</v>
      </c>
      <c r="B60" s="447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C41:F41"/>
    <mergeCell ref="A52:F52"/>
    <mergeCell ref="A42:F42"/>
    <mergeCell ref="A47:F47"/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1">
        <f>Admin!B19</f>
        <v>41883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1">
        <f>'PubP&amp;L'!D3</f>
        <v>42247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ht="12" x14ac:dyDescent="0.25">
      <c r="A13" s="351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1">
        <f>A8</f>
        <v>41883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1">
        <f>A11</f>
        <v>42247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ht="12" x14ac:dyDescent="0.25">
      <c r="A19" s="351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1">
        <f>A11</f>
        <v>42247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42247</v>
      </c>
      <c r="E38" s="460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0">
        <f>'PubP&amp;L'!D3</f>
        <v>42247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8" x14ac:dyDescent="0.3">
      <c r="A20" s="472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8" x14ac:dyDescent="0.3">
      <c r="A22" s="468" t="s">
        <v>255</v>
      </c>
      <c r="B22" s="419"/>
      <c r="C22" s="419"/>
      <c r="D22" s="419"/>
      <c r="E22" s="419"/>
      <c r="F22" s="466">
        <f>PubBalSht!D2</f>
        <v>42247</v>
      </c>
      <c r="G22" s="466"/>
      <c r="H22" s="467"/>
      <c r="I22" s="467"/>
    </row>
    <row r="46" spans="2:9" x14ac:dyDescent="0.25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5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5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5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64">
        <f>OpenAccounts!E4</f>
        <v>0</v>
      </c>
      <c r="D50" s="464"/>
      <c r="E50" s="173"/>
      <c r="F50" s="465" t="s">
        <v>256</v>
      </c>
      <c r="G50" s="465"/>
      <c r="H50" s="465"/>
      <c r="I50" s="172">
        <f>OpenAccounts!E3</f>
        <v>0</v>
      </c>
    </row>
    <row r="56" spans="1:9" ht="22.8" x14ac:dyDescent="0.4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5">
      <c r="D60" s="200" t="s">
        <v>275</v>
      </c>
      <c r="E60" s="200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619</v>
      </c>
    </row>
    <row r="65" spans="1:9" x14ac:dyDescent="0.25">
      <c r="B65" t="s">
        <v>565</v>
      </c>
      <c r="F65" s="467">
        <f>'PubP&amp;L'!E5</f>
        <v>42247</v>
      </c>
      <c r="G65" s="467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69">
        <f>OpenAccounts!E5</f>
        <v>0</v>
      </c>
      <c r="E71" s="469"/>
      <c r="F71" s="469"/>
    </row>
    <row r="74" spans="1:9" x14ac:dyDescent="0.25">
      <c r="B74" t="s">
        <v>281</v>
      </c>
      <c r="D74" s="470">
        <f ca="1">TODAY()</f>
        <v>41823</v>
      </c>
      <c r="E74" s="471"/>
      <c r="F74" s="471"/>
    </row>
    <row r="78" spans="1:9" s="394" customFormat="1" ht="13.8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5" customFormat="1" ht="16.2" x14ac:dyDescent="0.3">
      <c r="B79" s="478" t="s">
        <v>566</v>
      </c>
      <c r="C79" s="479"/>
      <c r="D79" s="479"/>
      <c r="E79" s="479"/>
      <c r="F79" s="479"/>
      <c r="G79" s="480">
        <f>'PubP&amp;L'!E5</f>
        <v>42247</v>
      </c>
      <c r="H79" s="481"/>
      <c r="I79" s="481"/>
    </row>
    <row r="81" spans="1:9" s="171" customFormat="1" ht="12.6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5">
      <c r="A82" s="484" t="s">
        <v>568</v>
      </c>
      <c r="B82" s="484"/>
      <c r="C82" s="485">
        <f>'PubP&amp;L'!E5</f>
        <v>42247</v>
      </c>
      <c r="D82" s="481"/>
    </row>
    <row r="83" spans="1:9" s="171" customFormat="1" ht="12.6" x14ac:dyDescent="0.2"/>
    <row r="84" spans="1:9" s="171" customFormat="1" ht="12.6" x14ac:dyDescent="0.2">
      <c r="A84" s="474" t="s">
        <v>564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ht="12.6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6" customFormat="1" ht="12.6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ht="12.6" x14ac:dyDescent="0.2">
      <c r="A87" s="474" t="s">
        <v>570</v>
      </c>
      <c r="B87" s="474"/>
      <c r="C87" s="474"/>
      <c r="D87" s="474"/>
      <c r="E87" s="397">
        <f>'PubP&amp;L'!F9</f>
        <v>0</v>
      </c>
      <c r="F87" s="490" t="s">
        <v>571</v>
      </c>
      <c r="G87" s="490"/>
      <c r="H87" s="397">
        <f>'PubP&amp;L'!B9</f>
        <v>0</v>
      </c>
      <c r="I87" s="171" t="s">
        <v>572</v>
      </c>
    </row>
    <row r="88" spans="1:9" s="171" customFormat="1" ht="12.6" x14ac:dyDescent="0.2">
      <c r="A88" s="474" t="s">
        <v>573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ht="12.6" x14ac:dyDescent="0.2">
      <c r="A89" s="486" t="s">
        <v>574</v>
      </c>
      <c r="B89" s="486"/>
      <c r="C89" s="486"/>
      <c r="D89" s="398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8" t="str">
        <f>IF('PubP&amp;L'!B9&gt;0,'PubP&amp;L'!B18/'PubP&amp;L'!B9," ")</f>
        <v xml:space="preserve"> </v>
      </c>
    </row>
    <row r="90" spans="1:9" s="171" customFormat="1" ht="12.6" x14ac:dyDescent="0.2">
      <c r="A90" s="474" t="s">
        <v>576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ht="12.6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396" customFormat="1" ht="12.6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ht="12.6" x14ac:dyDescent="0.2">
      <c r="A93" s="474" t="s">
        <v>578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5">
      <c r="A94" s="474" t="s">
        <v>579</v>
      </c>
      <c r="B94" s="474"/>
      <c r="C94" s="474"/>
      <c r="D94" s="397">
        <f>[8]Boardmeeting!$E$4</f>
        <v>0</v>
      </c>
      <c r="E94" s="463" t="s">
        <v>580</v>
      </c>
      <c r="F94" s="463"/>
      <c r="G94" s="463"/>
      <c r="H94" s="463"/>
      <c r="I94" s="419"/>
    </row>
    <row r="95" spans="1:9" s="171" customFormat="1" x14ac:dyDescent="0.25">
      <c r="A95" s="486" t="s">
        <v>581</v>
      </c>
      <c r="B95" s="486"/>
      <c r="C95" s="486"/>
      <c r="D95" s="486"/>
      <c r="E95" s="486"/>
      <c r="F95" s="486"/>
      <c r="G95" s="486"/>
      <c r="H95" s="491"/>
      <c r="I95" s="400">
        <f>[8]RegisterofMembers!$G$1</f>
        <v>0</v>
      </c>
    </row>
    <row r="96" spans="1:9" s="171" customFormat="1" x14ac:dyDescent="0.25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1" customFormat="1" x14ac:dyDescent="0.25">
      <c r="A97" s="487" t="str">
        <f>IF([8]RegisterofMembers!$A$3&gt;0,[8]RegisterofMembers!$A$3," ")</f>
        <v xml:space="preserve"> </v>
      </c>
      <c r="B97" s="473"/>
      <c r="C97" s="473"/>
      <c r="D97" s="465" t="s">
        <v>583</v>
      </c>
      <c r="E97" s="465"/>
      <c r="F97" s="401">
        <f>[8]RegisterofMembers!$G$3</f>
        <v>0</v>
      </c>
      <c r="G97" s="399" t="s">
        <v>531</v>
      </c>
      <c r="H97" s="485">
        <f>'PubP&amp;L'!E5</f>
        <v>42247</v>
      </c>
      <c r="I97" s="467"/>
    </row>
    <row r="98" spans="1:9" s="171" customFormat="1" x14ac:dyDescent="0.25">
      <c r="A98" s="487" t="str">
        <f>IF([8]RegisterofMembers!$A$4&gt;0,[8]RegisterofMembers!$A$4," ")</f>
        <v xml:space="preserve"> </v>
      </c>
      <c r="B98" s="473"/>
      <c r="C98" s="473"/>
      <c r="D98" s="465" t="s">
        <v>583</v>
      </c>
      <c r="E98" s="465"/>
      <c r="F98" s="401">
        <f>[8]RegisterofMembers!$G$4</f>
        <v>0</v>
      </c>
      <c r="G98" s="399" t="s">
        <v>531</v>
      </c>
      <c r="H98" s="485">
        <f>'PubP&amp;L'!E5</f>
        <v>42247</v>
      </c>
      <c r="I98" s="467"/>
    </row>
    <row r="99" spans="1:9" s="171" customFormat="1" ht="12.6" x14ac:dyDescent="0.2"/>
    <row r="100" spans="1:9" s="396" customFormat="1" ht="12.6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ht="12.6" x14ac:dyDescent="0.2">
      <c r="A101" s="474" t="s">
        <v>585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ht="12.6" x14ac:dyDescent="0.2">
      <c r="A102" s="474" t="s">
        <v>586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ht="12.6" x14ac:dyDescent="0.2">
      <c r="A103" s="474" t="s">
        <v>587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ht="12.6" x14ac:dyDescent="0.2">
      <c r="A104" s="474" t="s">
        <v>588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ht="12.6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ht="12.6" x14ac:dyDescent="0.2">
      <c r="A106" s="474" t="s">
        <v>589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ht="12.6" x14ac:dyDescent="0.2">
      <c r="A107" s="474" t="s">
        <v>590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ht="12.6" x14ac:dyDescent="0.2">
      <c r="A108" s="474" t="s">
        <v>591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ht="12.6" x14ac:dyDescent="0.2">
      <c r="A109" s="474" t="s">
        <v>592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ht="12.6" x14ac:dyDescent="0.2">
      <c r="A110" s="474" t="s">
        <v>593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ht="12.6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ht="12.6" x14ac:dyDescent="0.2">
      <c r="A112" s="474" t="s">
        <v>594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5">
      <c r="A113" s="486" t="s">
        <v>595</v>
      </c>
      <c r="B113" s="486"/>
      <c r="C113" s="486"/>
      <c r="D113" s="486"/>
      <c r="E113" s="486"/>
      <c r="F113" s="486"/>
      <c r="G113" s="486"/>
      <c r="H113" s="485">
        <f>'PubP&amp;L'!E5</f>
        <v>42247</v>
      </c>
      <c r="I113" s="467"/>
    </row>
    <row r="114" spans="1:9" s="171" customFormat="1" ht="12.6" x14ac:dyDescent="0.2">
      <c r="A114" s="474" t="s">
        <v>596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ht="12.6" x14ac:dyDescent="0.2">
      <c r="A115" s="474" t="s">
        <v>597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ht="12.6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ht="12.6" x14ac:dyDescent="0.2"/>
    <row r="118" spans="1:9" s="171" customFormat="1" ht="12.6" x14ac:dyDescent="0.2">
      <c r="B118" s="463"/>
      <c r="C118" s="463"/>
      <c r="D118" s="171" t="s">
        <v>598</v>
      </c>
    </row>
    <row r="119" spans="1:9" s="171" customFormat="1" ht="12.6" x14ac:dyDescent="0.2">
      <c r="B119" s="463">
        <f>OpenAccounts!E5</f>
        <v>0</v>
      </c>
      <c r="C119" s="463"/>
      <c r="D119" s="171" t="s">
        <v>599</v>
      </c>
      <c r="F119" s="171" t="s">
        <v>600</v>
      </c>
      <c r="G119" s="485">
        <f ca="1">TODAY()</f>
        <v>41823</v>
      </c>
      <c r="H119" s="485"/>
    </row>
    <row r="120" spans="1:9" s="171" customFormat="1" ht="12.6" x14ac:dyDescent="0.2"/>
    <row r="121" spans="1:9" s="171" customFormat="1" ht="12.6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22" t="str">
        <f>IF(OpenAccounts!E2&gt;0,OpenAccounts!E2," ")</f>
        <v xml:space="preserve"> </v>
      </c>
      <c r="C2" s="523"/>
      <c r="D2" s="523"/>
      <c r="E2" s="524" t="s">
        <v>174</v>
      </c>
      <c r="F2" s="525"/>
      <c r="G2" s="525"/>
      <c r="H2" s="525"/>
      <c r="I2" s="525"/>
      <c r="J2" s="201"/>
      <c r="K2" s="202" t="s">
        <v>282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05" t="s">
        <v>561</v>
      </c>
      <c r="C5" s="506"/>
      <c r="D5" s="506"/>
      <c r="E5" s="526">
        <f>Admin!L6</f>
        <v>41883</v>
      </c>
      <c r="F5" s="473"/>
      <c r="G5" s="383" t="s">
        <v>562</v>
      </c>
      <c r="H5" s="526">
        <f>Admin!N7</f>
        <v>42247</v>
      </c>
      <c r="I5" s="527"/>
      <c r="J5" s="187"/>
      <c r="K5" s="300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3.2" x14ac:dyDescent="0.25">
      <c r="A7" s="184"/>
      <c r="B7" s="357"/>
      <c r="C7" s="502" t="s">
        <v>175</v>
      </c>
      <c r="D7" s="419"/>
      <c r="E7" s="419"/>
      <c r="F7" s="41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3.2" x14ac:dyDescent="0.25">
      <c r="A8" s="184"/>
      <c r="B8" s="357"/>
      <c r="C8" s="502" t="s">
        <v>176</v>
      </c>
      <c r="D8" s="419"/>
      <c r="E8" s="419"/>
      <c r="F8" s="41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3.2" x14ac:dyDescent="0.25">
      <c r="A10" s="184"/>
      <c r="B10" s="356"/>
      <c r="C10" s="504" t="s">
        <v>283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ht="12" x14ac:dyDescent="0.25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3.2" x14ac:dyDescent="0.25">
      <c r="A15" s="185"/>
      <c r="B15" s="521" t="s">
        <v>535</v>
      </c>
      <c r="C15" s="514"/>
      <c r="D15" s="514"/>
      <c r="E15" s="365">
        <f>E5</f>
        <v>41883</v>
      </c>
      <c r="F15" s="365">
        <f>H5</f>
        <v>42247</v>
      </c>
      <c r="G15" s="496">
        <f>Admin!G5</f>
        <v>100</v>
      </c>
      <c r="H15" s="497"/>
      <c r="I15" s="203">
        <f>IF(K79&gt;0,K79,0)</f>
        <v>0</v>
      </c>
      <c r="J15" s="190"/>
      <c r="K15" s="367" t="s">
        <v>536</v>
      </c>
      <c r="L15" s="368"/>
    </row>
    <row r="16" spans="1:12" s="46" customFormat="1" ht="13.2" x14ac:dyDescent="0.25">
      <c r="A16" s="185"/>
      <c r="B16" s="502" t="s">
        <v>537</v>
      </c>
      <c r="C16" s="419"/>
      <c r="D16" s="419"/>
      <c r="E16" s="365">
        <f>E5</f>
        <v>41883</v>
      </c>
      <c r="F16" s="365">
        <f>H5</f>
        <v>42247</v>
      </c>
      <c r="G16" s="496">
        <f>Admin!G6</f>
        <v>18</v>
      </c>
      <c r="H16" s="497"/>
      <c r="I16" s="203">
        <f>IF(K91&gt;0,K91,0)</f>
        <v>0</v>
      </c>
      <c r="J16" s="190"/>
      <c r="K16" s="367" t="s">
        <v>538</v>
      </c>
      <c r="L16" s="368"/>
    </row>
    <row r="17" spans="1:12" s="46" customFormat="1" ht="13.2" x14ac:dyDescent="0.25">
      <c r="A17" s="185"/>
      <c r="B17" s="502" t="s">
        <v>539</v>
      </c>
      <c r="C17" s="419"/>
      <c r="D17" s="419"/>
      <c r="E17" s="503">
        <f>E5</f>
        <v>41883</v>
      </c>
      <c r="F17" s="473"/>
      <c r="G17" s="496">
        <f>Admin!G6</f>
        <v>18</v>
      </c>
      <c r="H17" s="497"/>
      <c r="I17" s="203">
        <f>IF(K99&gt;0,K99,0)</f>
        <v>0</v>
      </c>
      <c r="J17" s="190"/>
      <c r="K17" s="367" t="s">
        <v>540</v>
      </c>
      <c r="L17" s="368"/>
    </row>
    <row r="18" spans="1:12" s="46" customFormat="1" ht="13.2" x14ac:dyDescent="0.25">
      <c r="A18" s="185"/>
      <c r="B18" s="502" t="s">
        <v>541</v>
      </c>
      <c r="C18" s="419"/>
      <c r="D18" s="419"/>
      <c r="E18" s="365">
        <f>E5</f>
        <v>41883</v>
      </c>
      <c r="F18" s="365">
        <f>H5</f>
        <v>42247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3.2" x14ac:dyDescent="0.25">
      <c r="A20" s="185"/>
      <c r="B20" s="356"/>
      <c r="C20" s="504" t="s">
        <v>284</v>
      </c>
      <c r="D20" s="419"/>
      <c r="E20" s="41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3.2" x14ac:dyDescent="0.25">
      <c r="A22" s="185"/>
      <c r="B22" s="493" t="s">
        <v>289</v>
      </c>
      <c r="C22" s="492"/>
      <c r="D22" s="492"/>
      <c r="E22" s="492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ht="12" x14ac:dyDescent="0.25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ht="12" x14ac:dyDescent="0.25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3.2" x14ac:dyDescent="0.25">
      <c r="A28" s="185"/>
      <c r="B28" s="505" t="s">
        <v>543</v>
      </c>
      <c r="C28" s="506"/>
      <c r="D28" s="506"/>
      <c r="E28" s="507">
        <f>H5</f>
        <v>42247</v>
      </c>
      <c r="F28" s="507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ht="12" x14ac:dyDescent="0.25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00" t="s">
        <v>269</v>
      </c>
      <c r="H31" s="501"/>
      <c r="I31" s="211" t="s">
        <v>271</v>
      </c>
      <c r="J31" s="191"/>
      <c r="K31" s="190"/>
      <c r="L31" s="212"/>
    </row>
    <row r="32" spans="1:12" ht="14.25" customHeight="1" x14ac:dyDescent="0.25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5">
      <c r="A33" s="216">
        <f>D33-C33+1</f>
        <v>212</v>
      </c>
      <c r="B33" s="214" t="s">
        <v>14</v>
      </c>
      <c r="C33" s="230">
        <f>Admin!L6</f>
        <v>41883</v>
      </c>
      <c r="D33" s="230">
        <f>Admin!N6</f>
        <v>42094</v>
      </c>
      <c r="E33" s="217">
        <f>Admin!K6</f>
        <v>2014</v>
      </c>
      <c r="F33" s="218">
        <f>IF(K28&gt;0,K28*A33/A35,0)</f>
        <v>0</v>
      </c>
      <c r="G33" s="512">
        <f>Admin!P6</f>
        <v>20</v>
      </c>
      <c r="H33" s="513"/>
      <c r="I33" s="219">
        <f>F33*G33/100</f>
        <v>0</v>
      </c>
      <c r="J33" s="198"/>
      <c r="K33" s="190"/>
      <c r="L33" s="212"/>
    </row>
    <row r="34" spans="1:12" ht="15" customHeight="1" thickBot="1" x14ac:dyDescent="0.3">
      <c r="A34" s="216">
        <f>D34-C34+1</f>
        <v>153</v>
      </c>
      <c r="B34" s="214" t="s">
        <v>14</v>
      </c>
      <c r="C34" s="230">
        <f>Admin!L7</f>
        <v>42095</v>
      </c>
      <c r="D34" s="230">
        <f>Admin!N7</f>
        <v>42247</v>
      </c>
      <c r="E34" s="217">
        <f>Admin!K7</f>
        <v>2015</v>
      </c>
      <c r="F34" s="218">
        <f>IF(K28&gt;0,K28*A34/A35,0)</f>
        <v>0</v>
      </c>
      <c r="G34" s="512">
        <f>Admin!P7</f>
        <v>20</v>
      </c>
      <c r="H34" s="513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3">
      <c r="A35" s="216">
        <f>D34-C33+1</f>
        <v>365</v>
      </c>
      <c r="B35" s="384"/>
      <c r="C35" s="504" t="s">
        <v>293</v>
      </c>
      <c r="D35" s="419"/>
      <c r="E35" s="419"/>
      <c r="F35" s="419"/>
      <c r="G35" s="419"/>
      <c r="H35" s="419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23"/>
      <c r="B37" s="224"/>
      <c r="C37" s="504" t="s">
        <v>294</v>
      </c>
      <c r="D37" s="514"/>
      <c r="E37" s="514"/>
      <c r="F37" s="514"/>
      <c r="G37" s="514"/>
      <c r="H37" s="51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3"/>
      <c r="C39" s="504" t="s">
        <v>295</v>
      </c>
      <c r="D39" s="419"/>
      <c r="E39" s="419"/>
      <c r="F39" s="419"/>
      <c r="G39" s="419"/>
      <c r="H39" s="419"/>
      <c r="I39" s="370"/>
      <c r="J39" s="187"/>
      <c r="K39" s="299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5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8" t="s">
        <v>297</v>
      </c>
      <c r="G45" s="187"/>
      <c r="H45" s="188"/>
      <c r="I45" s="498" t="s">
        <v>495</v>
      </c>
      <c r="J45" s="187"/>
      <c r="K45" s="187"/>
      <c r="L45" s="43"/>
    </row>
    <row r="46" spans="1:12" ht="24" customHeight="1" thickBot="1" x14ac:dyDescent="0.3">
      <c r="A46" s="371" t="s">
        <v>285</v>
      </c>
      <c r="B46" s="508" t="s">
        <v>495</v>
      </c>
      <c r="C46" s="509"/>
      <c r="D46" s="43"/>
      <c r="E46" s="217"/>
      <c r="F46" s="499"/>
      <c r="G46" s="187"/>
      <c r="H46" s="188"/>
      <c r="I46" s="499"/>
      <c r="J46" s="187"/>
      <c r="K46" s="187"/>
      <c r="L46" s="43"/>
    </row>
    <row r="47" spans="1:12" ht="12" customHeight="1" x14ac:dyDescent="0.25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3.2" x14ac:dyDescent="0.25">
      <c r="A48" s="185"/>
      <c r="B48" s="510" t="s">
        <v>547</v>
      </c>
      <c r="C48" s="511"/>
      <c r="D48" s="372">
        <f>E5</f>
        <v>41883</v>
      </c>
      <c r="E48" s="372">
        <f>H5</f>
        <v>42247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30"/>
      <c r="B57" s="510" t="s">
        <v>548</v>
      </c>
      <c r="C57" s="511"/>
      <c r="D57" s="372">
        <f>E5</f>
        <v>41883</v>
      </c>
      <c r="E57" s="372">
        <f>H5</f>
        <v>42247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515" t="s">
        <v>549</v>
      </c>
      <c r="B63" s="516"/>
      <c r="C63" s="516"/>
      <c r="D63" s="372">
        <f>E5</f>
        <v>41883</v>
      </c>
      <c r="E63" s="372">
        <f>H5</f>
        <v>42247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2" t="s">
        <v>550</v>
      </c>
      <c r="C72" s="514"/>
      <c r="D72" s="372">
        <f>E5</f>
        <v>41883</v>
      </c>
      <c r="E72" s="372">
        <f>H5</f>
        <v>42247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7" t="s">
        <v>551</v>
      </c>
      <c r="C79" s="473"/>
      <c r="D79" s="230">
        <f>E5</f>
        <v>41883</v>
      </c>
      <c r="E79" s="373">
        <f>H5</f>
        <v>42247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8"/>
      <c r="C81" s="519"/>
      <c r="D81" s="44"/>
      <c r="E81" s="44"/>
      <c r="F81" s="498" t="s">
        <v>297</v>
      </c>
      <c r="G81" s="190"/>
      <c r="H81" s="191"/>
      <c r="I81" s="494" t="s">
        <v>552</v>
      </c>
      <c r="J81" s="190"/>
      <c r="K81" s="187"/>
      <c r="L81" s="44"/>
    </row>
    <row r="82" spans="1:12" s="46" customFormat="1" ht="12" customHeight="1" thickBot="1" x14ac:dyDescent="0.3">
      <c r="A82" s="44"/>
      <c r="B82" s="508" t="s">
        <v>268</v>
      </c>
      <c r="C82" s="509"/>
      <c r="D82" s="44"/>
      <c r="E82" s="217"/>
      <c r="F82" s="499"/>
      <c r="G82" s="187"/>
      <c r="H82" s="188"/>
      <c r="I82" s="495"/>
      <c r="J82" s="187"/>
      <c r="K82" s="190"/>
      <c r="L82" s="44"/>
    </row>
    <row r="83" spans="1:12" s="46" customFormat="1" ht="13.2" x14ac:dyDescent="0.25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5">
      <c r="A84" s="374" t="s">
        <v>286</v>
      </c>
      <c r="B84" s="515" t="s">
        <v>553</v>
      </c>
      <c r="C84" s="529"/>
      <c r="D84" s="385">
        <f>E5</f>
        <v>41883</v>
      </c>
      <c r="E84" s="385">
        <f>H5</f>
        <v>42247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530" t="s">
        <v>554</v>
      </c>
      <c r="C91" s="506"/>
      <c r="D91" s="376">
        <f>E5</f>
        <v>41883</v>
      </c>
      <c r="E91" s="376">
        <f>H5</f>
        <v>42247</v>
      </c>
      <c r="F91" s="531" t="s">
        <v>555</v>
      </c>
      <c r="G91" s="531"/>
      <c r="H91" s="531"/>
      <c r="I91" s="531"/>
      <c r="J91" s="187"/>
      <c r="K91" s="192">
        <f>SUM(I84:I90)</f>
        <v>0</v>
      </c>
      <c r="L91" s="43"/>
    </row>
    <row r="92" spans="1:12" ht="12" customHeight="1" x14ac:dyDescent="0.25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7" t="s">
        <v>287</v>
      </c>
      <c r="B93" s="504" t="s">
        <v>556</v>
      </c>
      <c r="C93" s="504"/>
      <c r="D93" s="504"/>
      <c r="E93" s="375">
        <f>E5</f>
        <v>41883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2" t="s">
        <v>557</v>
      </c>
      <c r="C94" s="532"/>
      <c r="D94" s="379">
        <f>E5</f>
        <v>41883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2" t="s">
        <v>558</v>
      </c>
      <c r="C95" s="532"/>
      <c r="D95" s="379">
        <f>E5</f>
        <v>41883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2" t="s">
        <v>559</v>
      </c>
      <c r="C96" s="532"/>
      <c r="D96" s="379">
        <f>E5</f>
        <v>41883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2" t="s">
        <v>560</v>
      </c>
      <c r="C97" s="532"/>
      <c r="D97" s="379">
        <f>E5</f>
        <v>41883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32"/>
      <c r="B99" s="504" t="s">
        <v>556</v>
      </c>
      <c r="C99" s="504"/>
      <c r="D99" s="504"/>
      <c r="E99" s="375">
        <f>E5</f>
        <v>41883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504"/>
      <c r="C101" s="514"/>
      <c r="D101" s="51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4" t="s">
        <v>288</v>
      </c>
      <c r="B102" s="504" t="s">
        <v>541</v>
      </c>
      <c r="C102" s="419"/>
      <c r="D102" s="419"/>
      <c r="E102" s="375">
        <f>E5</f>
        <v>41883</v>
      </c>
      <c r="F102" s="382">
        <f>H5</f>
        <v>42247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3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32"/>
      <c r="B104" s="528" t="s">
        <v>298</v>
      </c>
      <c r="C104" s="419"/>
      <c r="D104" s="419"/>
      <c r="E104" s="419"/>
      <c r="F104" s="419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5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09375" defaultRowHeight="13.2" x14ac:dyDescent="0.25"/>
  <cols>
    <col min="1" max="1" width="0.5546875" style="234" customWidth="1"/>
    <col min="2" max="3" width="2.6640625" style="234" customWidth="1"/>
    <col min="4" max="4" width="0.44140625" style="234" customWidth="1"/>
    <col min="5" max="6" width="2.6640625" style="234" customWidth="1"/>
    <col min="7" max="7" width="0.44140625" style="234" customWidth="1"/>
    <col min="8" max="14" width="2.6640625" style="234" customWidth="1"/>
    <col min="15" max="15" width="0.44140625" style="234" customWidth="1"/>
    <col min="16" max="17" width="2.6640625" style="234" customWidth="1"/>
    <col min="18" max="18" width="0.44140625" style="234" customWidth="1"/>
    <col min="19" max="23" width="2.6640625" style="234" customWidth="1"/>
    <col min="24" max="24" width="0.88671875" style="234" customWidth="1"/>
    <col min="25" max="25" width="2.109375" style="234" customWidth="1"/>
    <col min="26" max="29" width="2.6640625" style="234" customWidth="1"/>
    <col min="30" max="30" width="0.88671875" style="234" customWidth="1"/>
    <col min="31" max="32" width="2.6640625" style="234" customWidth="1"/>
    <col min="33" max="33" width="0.5546875" style="234" customWidth="1"/>
    <col min="34" max="34" width="3.33203125" style="234" customWidth="1"/>
    <col min="35" max="43" width="2.6640625" style="234" customWidth="1"/>
    <col min="44" max="44" width="0.5546875" style="234" customWidth="1"/>
    <col min="45" max="16384" width="9.109375" style="234"/>
  </cols>
  <sheetData>
    <row r="1" spans="1:44" ht="18" customHeight="1" thickBot="1" x14ac:dyDescent="0.3">
      <c r="A1" s="419"/>
      <c r="B1" s="419"/>
      <c r="C1" s="419"/>
      <c r="D1" s="419"/>
      <c r="E1" s="419"/>
      <c r="F1" s="541" t="s">
        <v>299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9"/>
      <c r="AP1" s="419"/>
      <c r="AQ1" s="419"/>
      <c r="AR1" s="419"/>
    </row>
    <row r="2" spans="1:44" ht="16.5" customHeight="1" x14ac:dyDescent="0.25">
      <c r="A2" s="419"/>
      <c r="B2" s="419"/>
      <c r="C2" s="419"/>
      <c r="D2" s="419"/>
      <c r="E2" s="419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9"/>
      <c r="AP2" s="419"/>
      <c r="AQ2" s="419"/>
      <c r="AR2" s="419"/>
    </row>
    <row r="3" spans="1:44" x14ac:dyDescent="0.25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300</v>
      </c>
      <c r="AP3" s="419"/>
      <c r="AQ3" s="419"/>
      <c r="AR3" s="419"/>
    </row>
    <row r="4" spans="1:44" ht="12.75" customHeight="1" x14ac:dyDescent="0.25">
      <c r="A4" s="537"/>
      <c r="B4" s="537"/>
      <c r="C4" s="548" t="s">
        <v>301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302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5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5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613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5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303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5">
      <c r="A8" s="535"/>
      <c r="B8" s="535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5">
      <c r="A9" s="536" t="s">
        <v>304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6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1.4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1.4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1.4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1.4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1.4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5">
      <c r="A16" s="538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9"/>
    </row>
    <row r="17" spans="1:44" ht="18" customHeight="1" x14ac:dyDescent="0.25">
      <c r="A17" s="539" t="s">
        <v>311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9"/>
    </row>
    <row r="18" spans="1:44" s="42" customFormat="1" ht="12" x14ac:dyDescent="0.25">
      <c r="A18" s="235"/>
      <c r="B18" s="561" t="s">
        <v>312</v>
      </c>
      <c r="C18" s="562"/>
      <c r="D18" s="562"/>
      <c r="E18" s="562"/>
      <c r="F18" s="562"/>
      <c r="G18" s="562"/>
      <c r="H18" s="562"/>
      <c r="I18" s="562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35"/>
    </row>
    <row r="20" spans="1:44" s="46" customFormat="1" ht="12" x14ac:dyDescent="0.25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35"/>
      <c r="O21" s="235"/>
      <c r="P21" s="235"/>
      <c r="Q21" s="235"/>
      <c r="R21" s="235"/>
      <c r="S21" s="235"/>
      <c r="T21" s="235"/>
      <c r="U21" s="569" t="str">
        <f>IF(OpenAccounts!$O$3&gt;0,OpenAccounts!O3," ")</f>
        <v xml:space="preserve"> </v>
      </c>
      <c r="V21" s="570"/>
      <c r="W21" s="571"/>
      <c r="X21" s="239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39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35"/>
      <c r="AL21" s="574"/>
      <c r="AM21" s="575"/>
      <c r="AN21" s="235"/>
      <c r="AO21" s="235"/>
      <c r="AP21" s="235"/>
      <c r="AQ21" s="235"/>
      <c r="AR21" s="240"/>
    </row>
    <row r="22" spans="1:44" s="46" customFormat="1" ht="12" x14ac:dyDescent="0.25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35"/>
    </row>
    <row r="24" spans="1:44" s="42" customFormat="1" ht="14.1" customHeight="1" x14ac:dyDescent="0.2">
      <c r="A24" s="235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35"/>
    </row>
    <row r="25" spans="1:44" s="42" customFormat="1" ht="14.1" customHeight="1" x14ac:dyDescent="0.2">
      <c r="A25" s="235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35"/>
    </row>
    <row r="26" spans="1:44" s="42" customFormat="1" ht="14.1" customHeight="1" x14ac:dyDescent="0.2">
      <c r="A26" s="235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316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35"/>
    </row>
    <row r="27" spans="1:44" ht="6" customHeight="1" x14ac:dyDescent="0.25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5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0" customFormat="1" ht="18" customHeight="1" x14ac:dyDescent="0.25">
      <c r="A29" s="539" t="s">
        <v>317</v>
      </c>
      <c r="B29" s="539"/>
      <c r="C29" s="539"/>
      <c r="D29" s="539"/>
      <c r="E29" s="539"/>
      <c r="F29" s="539"/>
      <c r="G29" s="539"/>
      <c r="H29" s="539"/>
      <c r="I29" s="539"/>
      <c r="J29" s="584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0" customFormat="1" ht="3.9" customHeight="1" x14ac:dyDescent="0.25">
      <c r="A30" s="585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5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83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1.4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83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5">
      <c r="A33" s="235"/>
      <c r="B33" s="576">
        <f>Admin!L6</f>
        <v>41883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35"/>
      <c r="M33" s="576">
        <f>Admin!N7</f>
        <v>42247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35"/>
      <c r="X33" s="583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3.8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83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1.4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83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1.4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83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1.4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83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83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1.4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83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1.4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83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1.4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83"/>
      <c r="Y41" s="23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5"/>
    </row>
    <row r="42" spans="1:44" s="42" customFormat="1" ht="11.4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83"/>
      <c r="Y42" s="23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83"/>
      <c r="Y43" s="23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5"/>
    </row>
    <row r="44" spans="1:44" s="42" customFormat="1" ht="11.4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83"/>
      <c r="Y44" s="23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83"/>
      <c r="Y45" s="23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5"/>
    </row>
    <row r="46" spans="1:44" s="42" customFormat="1" ht="11.4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83"/>
      <c r="Y46" s="23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5"/>
    </row>
    <row r="47" spans="1:44" s="42" customFormat="1" ht="11.4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83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83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5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83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1.4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83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1.4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83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1.4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83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1.4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83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" customHeight="1" x14ac:dyDescent="0.25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83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1.4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83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1.4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83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83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1.4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83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1.4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83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5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83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5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47" customFormat="1" x14ac:dyDescent="0.25">
      <c r="A62" s="580" t="s">
        <v>348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5">
      <c r="A63" s="600" t="s">
        <v>349</v>
      </c>
      <c r="B63" s="601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2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5">
      <c r="A64" s="603" t="s">
        <v>350</v>
      </c>
      <c r="B64" s="603"/>
      <c r="C64" s="603"/>
      <c r="D64" s="603"/>
      <c r="E64" s="603"/>
      <c r="F64" s="603"/>
      <c r="G64" s="241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5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5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596">
        <f>'PubP&amp;L'!F9</f>
        <v>0</v>
      </c>
      <c r="AL66" s="596"/>
      <c r="AM66" s="596"/>
      <c r="AN66" s="596"/>
      <c r="AO66" s="596"/>
      <c r="AP66" s="596"/>
      <c r="AQ66" s="596"/>
      <c r="AR66" s="235"/>
    </row>
    <row r="67" spans="1:44" ht="3" customHeight="1" x14ac:dyDescent="0.25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5">
      <c r="A68" s="539" t="s">
        <v>352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5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5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597">
        <v>3</v>
      </c>
      <c r="X70" s="598"/>
      <c r="Y70" s="252" t="s">
        <v>150</v>
      </c>
      <c r="Z70" s="596" t="str">
        <f>IF(CorporationTax!K22&gt;0,CorporationTax!K22," ")</f>
        <v xml:space="preserve"> </v>
      </c>
      <c r="AA70" s="596"/>
      <c r="AB70" s="596"/>
      <c r="AC70" s="596"/>
      <c r="AD70" s="596"/>
      <c r="AE70" s="596"/>
      <c r="AF70" s="599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5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5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597">
        <v>4</v>
      </c>
      <c r="X72" s="598"/>
      <c r="Y72" s="252" t="s">
        <v>150</v>
      </c>
      <c r="Z72" s="596" t="str">
        <f>IF(OpenAccounts!Q5&gt;0,OpenAccounts!Q5," ")</f>
        <v xml:space="preserve"> </v>
      </c>
      <c r="AA72" s="596"/>
      <c r="AB72" s="596"/>
      <c r="AC72" s="596"/>
      <c r="AD72" s="596"/>
      <c r="AE72" s="596"/>
      <c r="AF72" s="599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08" t="s">
        <v>355</v>
      </c>
      <c r="AI73" s="608"/>
      <c r="AJ73" s="608"/>
      <c r="AK73" s="608"/>
      <c r="AL73" s="608"/>
      <c r="AM73" s="608"/>
      <c r="AN73" s="608"/>
      <c r="AO73" s="608"/>
      <c r="AP73" s="608"/>
      <c r="AQ73" s="608"/>
      <c r="AR73" s="240"/>
    </row>
    <row r="74" spans="1:44" s="42" customFormat="1" ht="15" customHeight="1" x14ac:dyDescent="0.25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596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35"/>
    </row>
    <row r="75" spans="1:44" s="42" customFormat="1" ht="12" customHeight="1" x14ac:dyDescent="0.25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5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596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40"/>
    </row>
    <row r="77" spans="1:44" s="42" customFormat="1" ht="2.1" customHeight="1" x14ac:dyDescent="0.25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5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596"/>
      <c r="AK78" s="604"/>
      <c r="AL78" s="604"/>
      <c r="AM78" s="604"/>
      <c r="AN78" s="604"/>
      <c r="AO78" s="604"/>
      <c r="AP78" s="604"/>
      <c r="AQ78" s="605"/>
      <c r="AR78" s="240"/>
    </row>
    <row r="79" spans="1:44" s="42" customFormat="1" ht="2.1" customHeight="1" x14ac:dyDescent="0.25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5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596"/>
      <c r="AK80" s="604"/>
      <c r="AL80" s="604"/>
      <c r="AM80" s="604"/>
      <c r="AN80" s="604"/>
      <c r="AO80" s="604"/>
      <c r="AP80" s="604"/>
      <c r="AQ80" s="605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5">
      <c r="A82" s="606" t="s">
        <v>361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7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5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597">
        <v>16</v>
      </c>
      <c r="X84" s="598"/>
      <c r="Y84" s="252" t="s">
        <v>150</v>
      </c>
      <c r="Z84" s="611"/>
      <c r="AA84" s="611"/>
      <c r="AB84" s="611"/>
      <c r="AC84" s="611"/>
      <c r="AD84" s="611"/>
      <c r="AE84" s="611"/>
      <c r="AF84" s="615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5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5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597">
        <v>17</v>
      </c>
      <c r="X86" s="598"/>
      <c r="Y86" s="252" t="s">
        <v>150</v>
      </c>
      <c r="Z86" s="611"/>
      <c r="AA86" s="611"/>
      <c r="AB86" s="611"/>
      <c r="AC86" s="611"/>
      <c r="AD86" s="611"/>
      <c r="AE86" s="611"/>
      <c r="AF86" s="615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5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08" t="s">
        <v>364</v>
      </c>
      <c r="AI87" s="608"/>
      <c r="AJ87" s="608"/>
      <c r="AK87" s="608"/>
      <c r="AL87" s="608"/>
      <c r="AM87" s="608"/>
      <c r="AN87" s="608"/>
      <c r="AO87" s="608"/>
      <c r="AP87" s="608"/>
      <c r="AQ87" s="608"/>
      <c r="AR87" s="235"/>
    </row>
    <row r="88" spans="1:44" s="42" customFormat="1" ht="15" customHeight="1" x14ac:dyDescent="0.25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611"/>
      <c r="AK88" s="612"/>
      <c r="AL88" s="612"/>
      <c r="AM88" s="612"/>
      <c r="AN88" s="612"/>
      <c r="AO88" s="612"/>
      <c r="AP88" s="612"/>
      <c r="AQ88" s="613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08" t="s">
        <v>366</v>
      </c>
      <c r="AI91" s="608"/>
      <c r="AJ91" s="608"/>
      <c r="AK91" s="608"/>
      <c r="AL91" s="608"/>
      <c r="AM91" s="608"/>
      <c r="AN91" s="608"/>
      <c r="AO91" s="608"/>
      <c r="AP91" s="608"/>
      <c r="AQ91" s="608"/>
      <c r="AR91" s="235"/>
    </row>
    <row r="92" spans="1:44" s="42" customFormat="1" ht="15" customHeight="1" x14ac:dyDescent="0.25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596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35"/>
    </row>
    <row r="93" spans="1:44" s="257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06" t="s">
        <v>368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  <c r="AH94" s="610"/>
      <c r="AI94" s="610"/>
      <c r="AJ94" s="610"/>
      <c r="AK94" s="610"/>
      <c r="AL94" s="610"/>
      <c r="AM94" s="610"/>
      <c r="AN94" s="610"/>
      <c r="AO94" s="610"/>
      <c r="AP94" s="610"/>
      <c r="AQ94" s="610"/>
      <c r="AR94" s="610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5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597">
        <v>24</v>
      </c>
      <c r="X96" s="598"/>
      <c r="Y96" s="252" t="s">
        <v>150</v>
      </c>
      <c r="Z96" s="611"/>
      <c r="AA96" s="611"/>
      <c r="AB96" s="611"/>
      <c r="AC96" s="611"/>
      <c r="AD96" s="611"/>
      <c r="AE96" s="611"/>
      <c r="AF96" s="61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" customHeight="1" x14ac:dyDescent="0.25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597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" customHeight="1" x14ac:dyDescent="0.25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17"/>
      <c r="X99" s="617"/>
      <c r="Y99" s="593"/>
      <c r="Z99" s="594"/>
      <c r="AA99" s="594"/>
      <c r="AB99" s="594"/>
      <c r="AC99" s="594"/>
      <c r="AD99" s="594"/>
      <c r="AE99" s="594"/>
      <c r="AF99" s="59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" customHeight="1" x14ac:dyDescent="0.25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597">
        <v>31</v>
      </c>
      <c r="X101" s="616"/>
      <c r="Y101" s="618"/>
      <c r="Z101" s="619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" customHeight="1" x14ac:dyDescent="0.25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17"/>
      <c r="X102" s="617"/>
      <c r="Y102" s="593"/>
      <c r="Z102" s="595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5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597">
        <v>32</v>
      </c>
      <c r="X104" s="598"/>
      <c r="Y104" s="252" t="s">
        <v>150</v>
      </c>
      <c r="Z104" s="611"/>
      <c r="AA104" s="611"/>
      <c r="AB104" s="611"/>
      <c r="AC104" s="611"/>
      <c r="AD104" s="611"/>
      <c r="AE104" s="611"/>
      <c r="AF104" s="61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5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597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17"/>
      <c r="X107" s="617"/>
      <c r="Y107" s="593"/>
      <c r="Z107" s="594"/>
      <c r="AA107" s="594"/>
      <c r="AB107" s="594"/>
      <c r="AC107" s="594"/>
      <c r="AD107" s="594"/>
      <c r="AE107" s="594"/>
      <c r="AF107" s="59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08" t="s">
        <v>376</v>
      </c>
      <c r="AI109" s="608"/>
      <c r="AJ109" s="608"/>
      <c r="AK109" s="608"/>
      <c r="AL109" s="608"/>
      <c r="AM109" s="608"/>
      <c r="AN109" s="608"/>
      <c r="AO109" s="608"/>
      <c r="AP109" s="608"/>
      <c r="AQ109" s="608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596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5">
      <c r="A112" s="606" t="s">
        <v>378</v>
      </c>
      <c r="B112" s="606"/>
      <c r="C112" s="606"/>
      <c r="D112" s="606"/>
      <c r="E112" s="606"/>
      <c r="F112" s="606"/>
      <c r="G112" s="606"/>
      <c r="H112" s="606"/>
      <c r="I112" s="606"/>
      <c r="J112" s="624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5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597">
        <v>38</v>
      </c>
      <c r="X114" s="598"/>
      <c r="Y114" s="252" t="s">
        <v>150</v>
      </c>
      <c r="Z114" s="611"/>
      <c r="AA114" s="611"/>
      <c r="AB114" s="611"/>
      <c r="AC114" s="611"/>
      <c r="AD114" s="611"/>
      <c r="AE114" s="611"/>
      <c r="AF114" s="61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597">
        <v>39</v>
      </c>
      <c r="X116" s="598"/>
      <c r="Y116" s="623">
        <v>0</v>
      </c>
      <c r="Z116" s="570"/>
      <c r="AA116" s="571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5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5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597">
        <v>40</v>
      </c>
      <c r="X118" s="598"/>
      <c r="Y118" s="574"/>
      <c r="Z118" s="638"/>
      <c r="AA118" s="57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5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5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597">
        <v>41</v>
      </c>
      <c r="X120" s="598"/>
      <c r="Y120" s="574"/>
      <c r="Z120" s="638"/>
      <c r="AA120" s="57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" customHeight="1" x14ac:dyDescent="0.25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625">
        <v>42</v>
      </c>
      <c r="AI122" s="626" t="s">
        <v>119</v>
      </c>
      <c r="AJ122" s="627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625"/>
      <c r="AI123" s="628"/>
      <c r="AJ123" s="629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5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5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569">
        <f>CorporationTax!E33</f>
        <v>2014</v>
      </c>
      <c r="D126" s="630"/>
      <c r="E126" s="631"/>
      <c r="F126" s="631"/>
      <c r="G126" s="631"/>
      <c r="H126" s="632"/>
      <c r="I126" s="235"/>
      <c r="J126" s="235"/>
      <c r="K126" s="235"/>
      <c r="L126" s="251">
        <v>44</v>
      </c>
      <c r="M126" s="252" t="s">
        <v>150</v>
      </c>
      <c r="N126" s="633">
        <f>CorporationTax!F33</f>
        <v>0</v>
      </c>
      <c r="O126" s="634"/>
      <c r="P126" s="634"/>
      <c r="Q126" s="634"/>
      <c r="R126" s="634"/>
      <c r="S126" s="634"/>
      <c r="T126" s="635"/>
      <c r="U126" s="235"/>
      <c r="V126" s="235"/>
      <c r="W126" s="235"/>
      <c r="X126" s="235"/>
      <c r="Y126" s="597">
        <v>45</v>
      </c>
      <c r="Z126" s="419"/>
      <c r="AA126" s="636">
        <f>CorporationTax!G33</f>
        <v>20</v>
      </c>
      <c r="AB126" s="632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37">
        <f>CorporationTax!I33</f>
        <v>0</v>
      </c>
      <c r="AK126" s="634"/>
      <c r="AL126" s="634"/>
      <c r="AM126" s="634"/>
      <c r="AN126" s="634"/>
      <c r="AO126" s="634"/>
      <c r="AP126" s="634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569">
        <f>CorporationTax!E34</f>
        <v>2015</v>
      </c>
      <c r="D128" s="630"/>
      <c r="E128" s="631"/>
      <c r="F128" s="631"/>
      <c r="G128" s="631"/>
      <c r="H128" s="632"/>
      <c r="I128" s="235"/>
      <c r="J128" s="235"/>
      <c r="K128" s="235"/>
      <c r="L128" s="251">
        <v>54</v>
      </c>
      <c r="M128" s="252" t="s">
        <v>150</v>
      </c>
      <c r="N128" s="633">
        <f>CorporationTax!F34</f>
        <v>0</v>
      </c>
      <c r="O128" s="634"/>
      <c r="P128" s="634"/>
      <c r="Q128" s="634"/>
      <c r="R128" s="634"/>
      <c r="S128" s="634"/>
      <c r="T128" s="635"/>
      <c r="U128" s="235"/>
      <c r="V128" s="235"/>
      <c r="W128" s="235"/>
      <c r="X128" s="235"/>
      <c r="Y128" s="597">
        <v>55</v>
      </c>
      <c r="Z128" s="419"/>
      <c r="AA128" s="636">
        <f>CorporationTax!G34</f>
        <v>20</v>
      </c>
      <c r="AB128" s="632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37">
        <f>CorporationTax!I34</f>
        <v>0</v>
      </c>
      <c r="AK128" s="634"/>
      <c r="AL128" s="634"/>
      <c r="AM128" s="634"/>
      <c r="AN128" s="634"/>
      <c r="AO128" s="634"/>
      <c r="AP128" s="634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08" t="s">
        <v>392</v>
      </c>
      <c r="AI130" s="608"/>
      <c r="AJ130" s="608"/>
      <c r="AK130" s="608"/>
      <c r="AL130" s="608"/>
      <c r="AM130" s="608"/>
      <c r="AN130" s="608"/>
      <c r="AO130" s="608"/>
      <c r="AP130" s="608"/>
      <c r="AQ130" s="608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37">
        <f>AJ126+AJ128</f>
        <v>0</v>
      </c>
      <c r="AK131" s="637"/>
      <c r="AL131" s="637"/>
      <c r="AM131" s="637"/>
      <c r="AN131" s="637"/>
      <c r="AO131" s="637"/>
      <c r="AP131" s="637"/>
      <c r="AQ131" s="269" t="s">
        <v>391</v>
      </c>
      <c r="AR131" s="235"/>
    </row>
    <row r="132" spans="1:44" s="42" customFormat="1" ht="2.1" customHeight="1" x14ac:dyDescent="0.25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5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611"/>
      <c r="Z133" s="611"/>
      <c r="AA133" s="611"/>
      <c r="AB133" s="611"/>
      <c r="AC133" s="611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5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5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611"/>
      <c r="Z135" s="611"/>
      <c r="AA135" s="611"/>
      <c r="AB135" s="611"/>
      <c r="AC135" s="611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5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39" t="str">
        <f>IF(AJ131&gt;0,AJ131*100/AJ110," ")</f>
        <v xml:space="preserve"> </v>
      </c>
      <c r="X137" s="640"/>
      <c r="Y137" s="640"/>
      <c r="Z137" s="640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5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5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641"/>
      <c r="X139" s="612"/>
      <c r="Y139" s="612"/>
      <c r="Z139" s="612"/>
      <c r="AA139" s="612"/>
      <c r="AB139" s="612"/>
      <c r="AC139" s="613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5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5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611"/>
      <c r="Z141" s="611"/>
      <c r="AA141" s="611"/>
      <c r="AB141" s="611"/>
      <c r="AC141" s="611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5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5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611"/>
      <c r="Z143" s="611"/>
      <c r="AA143" s="611"/>
      <c r="AB143" s="611"/>
      <c r="AC143" s="611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5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08" t="s">
        <v>399</v>
      </c>
      <c r="AI144" s="608"/>
      <c r="AJ144" s="608"/>
      <c r="AK144" s="608"/>
      <c r="AL144" s="608"/>
      <c r="AM144" s="608"/>
      <c r="AN144" s="608"/>
      <c r="AO144" s="608"/>
      <c r="AP144" s="608"/>
      <c r="AQ144" s="608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37">
        <f>AJ131</f>
        <v>0</v>
      </c>
      <c r="AK145" s="634"/>
      <c r="AL145" s="634"/>
      <c r="AM145" s="634"/>
      <c r="AN145" s="634"/>
      <c r="AO145" s="634"/>
      <c r="AP145" s="634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5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7" t="s">
        <v>401</v>
      </c>
      <c r="AP147" s="419"/>
      <c r="AQ147" s="419"/>
      <c r="AR147" s="419"/>
    </row>
    <row r="148" spans="1:44" s="42" customFormat="1" ht="3.9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5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597">
        <v>79</v>
      </c>
      <c r="AH149" s="642"/>
      <c r="AI149" s="255" t="s">
        <v>150</v>
      </c>
      <c r="AJ149" s="611"/>
      <c r="AK149" s="611"/>
      <c r="AL149" s="611"/>
      <c r="AM149" s="611"/>
      <c r="AN149" s="611"/>
      <c r="AO149" s="611"/>
      <c r="AP149" s="611"/>
      <c r="AQ149" s="269" t="s">
        <v>391</v>
      </c>
      <c r="AR149" s="235"/>
    </row>
    <row r="150" spans="1:44" s="42" customFormat="1" ht="3.9" customHeight="1" x14ac:dyDescent="0.25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" customHeight="1" x14ac:dyDescent="0.25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597">
        <v>80</v>
      </c>
      <c r="X151" s="587"/>
      <c r="Y151" s="588"/>
      <c r="Z151" s="589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43"/>
      <c r="X152" s="644"/>
      <c r="Y152" s="645"/>
      <c r="Z152" s="646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37">
        <f>IF(TrialBalance!EH35&gt;0,TrialBalance!EH35,0)</f>
        <v>0</v>
      </c>
      <c r="AK154" s="637"/>
      <c r="AL154" s="637"/>
      <c r="AM154" s="637"/>
      <c r="AN154" s="637"/>
      <c r="AO154" s="637"/>
      <c r="AP154" s="637"/>
      <c r="AQ154" s="269" t="s">
        <v>391</v>
      </c>
      <c r="AR154" s="235"/>
    </row>
    <row r="155" spans="1:44" s="42" customFormat="1" ht="3.9" customHeight="1" x14ac:dyDescent="0.25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5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611"/>
      <c r="AK156" s="611"/>
      <c r="AL156" s="611"/>
      <c r="AM156" s="611"/>
      <c r="AN156" s="611"/>
      <c r="AO156" s="611"/>
      <c r="AP156" s="611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1.4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08" t="s">
        <v>407</v>
      </c>
      <c r="AI158" s="608"/>
      <c r="AJ158" s="608"/>
      <c r="AK158" s="608"/>
      <c r="AL158" s="608"/>
      <c r="AM158" s="608"/>
      <c r="AN158" s="608"/>
      <c r="AO158" s="608"/>
      <c r="AP158" s="608"/>
      <c r="AQ158" s="608"/>
      <c r="AR158" s="235"/>
    </row>
    <row r="159" spans="1:44" s="42" customFormat="1" ht="13.8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37">
        <f>IF(AJ145&gt;0,AJ145+AJ149-AJ154,0)</f>
        <v>0</v>
      </c>
      <c r="AK159" s="637"/>
      <c r="AL159" s="637"/>
      <c r="AM159" s="637"/>
      <c r="AN159" s="637"/>
      <c r="AO159" s="637"/>
      <c r="AP159" s="637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606" t="s">
        <v>409</v>
      </c>
      <c r="B161" s="606"/>
      <c r="C161" s="606"/>
      <c r="D161" s="606"/>
      <c r="E161" s="606"/>
      <c r="F161" s="606"/>
      <c r="G161" s="606"/>
      <c r="H161" s="606"/>
      <c r="I161" s="606"/>
      <c r="J161" s="606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37"/>
      <c r="AK163" s="637"/>
      <c r="AL163" s="637"/>
      <c r="AM163" s="637"/>
      <c r="AN163" s="637"/>
      <c r="AO163" s="637"/>
      <c r="AP163" s="637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47">
        <v>92</v>
      </c>
      <c r="C165" s="647" t="s">
        <v>411</v>
      </c>
      <c r="D165" s="648"/>
      <c r="E165" s="648"/>
      <c r="F165" s="648"/>
      <c r="G165" s="648"/>
      <c r="H165" s="648"/>
      <c r="I165" s="648"/>
      <c r="J165" s="648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08" t="s">
        <v>412</v>
      </c>
      <c r="AI165" s="608"/>
      <c r="AJ165" s="608"/>
      <c r="AK165" s="608"/>
      <c r="AL165" s="608"/>
      <c r="AM165" s="608"/>
      <c r="AN165" s="608"/>
      <c r="AO165" s="608"/>
      <c r="AP165" s="608"/>
      <c r="AQ165" s="608"/>
      <c r="AR165" s="235"/>
    </row>
    <row r="166" spans="1:44" s="42" customFormat="1" ht="15" customHeight="1" x14ac:dyDescent="0.25">
      <c r="A166" s="235"/>
      <c r="B166" s="648"/>
      <c r="C166" s="648"/>
      <c r="D166" s="648"/>
      <c r="E166" s="648"/>
      <c r="F166" s="648"/>
      <c r="G166" s="648"/>
      <c r="H166" s="648"/>
      <c r="I166" s="648"/>
      <c r="J166" s="648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37">
        <f>IF(AJ159&gt;0,AJ159-AJ163,0)</f>
        <v>0</v>
      </c>
      <c r="AK166" s="637"/>
      <c r="AL166" s="637"/>
      <c r="AM166" s="637"/>
      <c r="AN166" s="637"/>
      <c r="AO166" s="637"/>
      <c r="AP166" s="637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5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08" t="s">
        <v>414</v>
      </c>
      <c r="AI168" s="608"/>
      <c r="AJ168" s="608"/>
      <c r="AK168" s="608"/>
      <c r="AL168" s="608"/>
      <c r="AM168" s="608"/>
      <c r="AN168" s="608"/>
      <c r="AO168" s="608"/>
      <c r="AP168" s="608"/>
      <c r="AQ168" s="608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37" t="str">
        <f>IF(AJ163&gt;0,AJ163-AJ159," ")</f>
        <v xml:space="preserve"> </v>
      </c>
      <c r="AK169" s="637"/>
      <c r="AL169" s="637"/>
      <c r="AM169" s="637"/>
      <c r="AN169" s="637"/>
      <c r="AO169" s="637"/>
      <c r="AP169" s="637"/>
      <c r="AQ169" s="269" t="s">
        <v>391</v>
      </c>
      <c r="AR169" s="235"/>
    </row>
    <row r="170" spans="1:44" s="42" customFormat="1" ht="3.9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649" t="s">
        <v>415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06" t="s">
        <v>416</v>
      </c>
      <c r="B172" s="606"/>
      <c r="C172" s="606"/>
      <c r="D172" s="606"/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606"/>
      <c r="R172" s="606"/>
      <c r="S172" s="606"/>
      <c r="T172" s="606"/>
      <c r="U172" s="606"/>
      <c r="V172" s="606"/>
      <c r="W172" s="606"/>
      <c r="X172" s="606"/>
      <c r="Y172" s="606"/>
      <c r="Z172" s="606"/>
      <c r="AA172" s="606"/>
      <c r="AB172" s="606"/>
      <c r="AC172" s="606"/>
      <c r="AD172" s="606"/>
      <c r="AE172" s="606"/>
      <c r="AF172" s="606"/>
      <c r="AG172" s="610"/>
      <c r="AH172" s="610"/>
      <c r="AI172" s="610"/>
      <c r="AJ172" s="610"/>
      <c r="AK172" s="610"/>
      <c r="AL172" s="610"/>
      <c r="AM172" s="610"/>
      <c r="AN172" s="610"/>
      <c r="AO172" s="610"/>
      <c r="AP172" s="610"/>
      <c r="AQ172" s="610"/>
      <c r="AR172" s="610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5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561" t="s">
        <v>419</v>
      </c>
      <c r="C175" s="561"/>
      <c r="D175" s="561"/>
      <c r="E175" s="561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625">
        <v>105</v>
      </c>
      <c r="X175" s="625"/>
      <c r="Y175" s="625"/>
      <c r="Z175" s="273" t="s">
        <v>150</v>
      </c>
      <c r="AA175" s="634"/>
      <c r="AB175" s="634"/>
      <c r="AC175" s="634"/>
      <c r="AD175" s="634"/>
      <c r="AE175" s="634"/>
      <c r="AF175" s="635"/>
      <c r="AG175" s="235"/>
      <c r="AH175" s="235"/>
      <c r="AI175" s="625">
        <v>106</v>
      </c>
      <c r="AJ175" s="625"/>
      <c r="AK175" s="273" t="s">
        <v>150</v>
      </c>
      <c r="AL175" s="650"/>
      <c r="AM175" s="650"/>
      <c r="AN175" s="650"/>
      <c r="AO175" s="650"/>
      <c r="AP175" s="650"/>
      <c r="AQ175" s="651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561" t="s">
        <v>421</v>
      </c>
      <c r="C177" s="561"/>
      <c r="D177" s="561"/>
      <c r="E177" s="561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625">
        <v>107</v>
      </c>
      <c r="X177" s="625"/>
      <c r="Y177" s="625"/>
      <c r="Z177" s="273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2"/>
      <c r="AG177" s="235"/>
      <c r="AH177" s="235"/>
      <c r="AI177" s="625">
        <v>108</v>
      </c>
      <c r="AJ177" s="625"/>
      <c r="AK177" s="273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2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561" t="s">
        <v>423</v>
      </c>
      <c r="C179" s="561"/>
      <c r="D179" s="561"/>
      <c r="E179" s="561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625">
        <v>109</v>
      </c>
      <c r="X179" s="625"/>
      <c r="Y179" s="625"/>
      <c r="Z179" s="273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2"/>
      <c r="AG179" s="235"/>
      <c r="AH179" s="235"/>
      <c r="AI179" s="625">
        <v>110</v>
      </c>
      <c r="AJ179" s="625"/>
      <c r="AK179" s="273" t="s">
        <v>150</v>
      </c>
      <c r="AL179" s="650"/>
      <c r="AM179" s="650"/>
      <c r="AN179" s="650"/>
      <c r="AO179" s="650"/>
      <c r="AP179" s="650"/>
      <c r="AQ179" s="651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561" t="s">
        <v>425</v>
      </c>
      <c r="C181" s="561"/>
      <c r="D181" s="561"/>
      <c r="E181" s="561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625">
        <v>111</v>
      </c>
      <c r="X181" s="625"/>
      <c r="Y181" s="625"/>
      <c r="Z181" s="273" t="s">
        <v>150</v>
      </c>
      <c r="AA181" s="634"/>
      <c r="AB181" s="634"/>
      <c r="AC181" s="634"/>
      <c r="AD181" s="634"/>
      <c r="AE181" s="634"/>
      <c r="AF181" s="635"/>
      <c r="AG181" s="235"/>
      <c r="AH181" s="235"/>
      <c r="AI181" s="625">
        <v>112</v>
      </c>
      <c r="AJ181" s="625"/>
      <c r="AK181" s="273" t="s">
        <v>150</v>
      </c>
      <c r="AL181" s="650"/>
      <c r="AM181" s="650"/>
      <c r="AN181" s="650"/>
      <c r="AO181" s="650"/>
      <c r="AP181" s="650"/>
      <c r="AQ181" s="651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561" t="s">
        <v>427</v>
      </c>
      <c r="C183" s="561"/>
      <c r="D183" s="561"/>
      <c r="E183" s="561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625">
        <v>113</v>
      </c>
      <c r="X183" s="625"/>
      <c r="Y183" s="625"/>
      <c r="Z183" s="273" t="s">
        <v>150</v>
      </c>
      <c r="AA183" s="634"/>
      <c r="AB183" s="634"/>
      <c r="AC183" s="634"/>
      <c r="AD183" s="634"/>
      <c r="AE183" s="634"/>
      <c r="AF183" s="635"/>
      <c r="AG183" s="235"/>
      <c r="AH183" s="235"/>
      <c r="AI183" s="625">
        <v>114</v>
      </c>
      <c r="AJ183" s="625"/>
      <c r="AK183" s="273" t="s">
        <v>150</v>
      </c>
      <c r="AL183" s="650"/>
      <c r="AM183" s="650"/>
      <c r="AN183" s="650"/>
      <c r="AO183" s="650"/>
      <c r="AP183" s="650"/>
      <c r="AQ183" s="651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606" t="s">
        <v>429</v>
      </c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  <c r="V185" s="606"/>
      <c r="W185" s="606"/>
      <c r="X185" s="606"/>
      <c r="Y185" s="606"/>
      <c r="Z185" s="606"/>
      <c r="AA185" s="606"/>
      <c r="AB185" s="606"/>
      <c r="AC185" s="606"/>
      <c r="AD185" s="606"/>
      <c r="AE185" s="606"/>
      <c r="AF185" s="606"/>
      <c r="AG185" s="584"/>
      <c r="AH185" s="584"/>
      <c r="AI185" s="584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5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5">
      <c r="A187" s="235"/>
      <c r="B187" s="561" t="s">
        <v>430</v>
      </c>
      <c r="C187" s="561"/>
      <c r="D187" s="561"/>
      <c r="E187" s="561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625">
        <v>115</v>
      </c>
      <c r="X187" s="625"/>
      <c r="Y187" s="625"/>
      <c r="Z187" s="273" t="s">
        <v>150</v>
      </c>
      <c r="AA187" s="611"/>
      <c r="AB187" s="611"/>
      <c r="AC187" s="611"/>
      <c r="AD187" s="611"/>
      <c r="AE187" s="611"/>
      <c r="AF187" s="615"/>
      <c r="AG187" s="235"/>
      <c r="AH187" s="235"/>
      <c r="AI187" s="625">
        <v>116</v>
      </c>
      <c r="AJ187" s="625"/>
      <c r="AK187" s="273" t="s">
        <v>150</v>
      </c>
      <c r="AL187" s="611"/>
      <c r="AM187" s="611"/>
      <c r="AN187" s="611"/>
      <c r="AO187" s="611"/>
      <c r="AP187" s="611"/>
      <c r="AQ187" s="615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" customHeight="1" x14ac:dyDescent="0.25">
      <c r="A189" s="235"/>
      <c r="B189" s="656">
        <v>117</v>
      </c>
      <c r="C189" s="656"/>
      <c r="D189" s="656"/>
      <c r="E189" s="656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625">
        <v>117</v>
      </c>
      <c r="X189" s="625"/>
      <c r="Y189" s="625"/>
      <c r="Z189" s="618"/>
      <c r="AA189" s="622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625"/>
      <c r="X190" s="625"/>
      <c r="Y190" s="625"/>
      <c r="Z190" s="654"/>
      <c r="AA190" s="65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5">
      <c r="A192" s="606" t="s">
        <v>434</v>
      </c>
      <c r="B192" s="606"/>
      <c r="C192" s="606"/>
      <c r="D192" s="606"/>
      <c r="E192" s="606"/>
      <c r="F192" s="606"/>
      <c r="G192" s="606"/>
      <c r="H192" s="606"/>
      <c r="I192" s="624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656">
        <v>118</v>
      </c>
      <c r="C194" s="656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625">
        <v>118</v>
      </c>
      <c r="AJ194" s="625"/>
      <c r="AK194" s="273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2"/>
      <c r="AR194" s="235"/>
    </row>
    <row r="195" spans="1:44" s="42" customFormat="1" ht="9.9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" customHeight="1" x14ac:dyDescent="0.25">
      <c r="A196" s="235"/>
      <c r="B196" s="653">
        <v>119</v>
      </c>
      <c r="C196" s="653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625">
        <v>119</v>
      </c>
      <c r="X196" s="625"/>
      <c r="Y196" s="625"/>
      <c r="Z196" s="618"/>
      <c r="AA196" s="622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" customHeight="1" x14ac:dyDescent="0.2">
      <c r="A197" s="235"/>
      <c r="B197" s="653"/>
      <c r="C197" s="653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625"/>
      <c r="X197" s="625"/>
      <c r="Y197" s="625"/>
      <c r="Z197" s="654"/>
      <c r="AA197" s="65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5">
      <c r="A199" s="235"/>
      <c r="B199" s="656">
        <v>120</v>
      </c>
      <c r="C199" s="656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625">
        <v>120</v>
      </c>
      <c r="AJ199" s="625"/>
      <c r="AK199" s="273" t="s">
        <v>150</v>
      </c>
      <c r="AL199" s="611"/>
      <c r="AM199" s="611"/>
      <c r="AN199" s="611"/>
      <c r="AO199" s="611"/>
      <c r="AP199" s="611"/>
      <c r="AQ199" s="615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5">
      <c r="A201" s="235"/>
      <c r="B201" s="656">
        <v>121</v>
      </c>
      <c r="C201" s="656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625">
        <v>121</v>
      </c>
      <c r="AJ201" s="625"/>
      <c r="AK201" s="273" t="s">
        <v>150</v>
      </c>
      <c r="AL201" s="611"/>
      <c r="AM201" s="611"/>
      <c r="AN201" s="611"/>
      <c r="AO201" s="611"/>
      <c r="AP201" s="611"/>
      <c r="AQ201" s="615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649" t="s">
        <v>440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5">
      <c r="A205" s="235"/>
      <c r="B205" s="656">
        <v>122</v>
      </c>
      <c r="C205" s="656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657" t="s">
        <v>442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7"/>
      <c r="X205" s="617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59" t="s">
        <v>444</v>
      </c>
      <c r="AJ205" s="659"/>
      <c r="AK205" s="659"/>
      <c r="AL205" s="659"/>
      <c r="AM205" s="659"/>
      <c r="AN205" s="659"/>
      <c r="AO205" s="659"/>
      <c r="AP205" s="658"/>
      <c r="AQ205" s="658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625">
        <v>122</v>
      </c>
      <c r="N206" s="625"/>
      <c r="O206" s="660"/>
      <c r="P206" s="273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2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625">
        <v>124</v>
      </c>
      <c r="AJ206" s="660"/>
      <c r="AK206" s="273" t="s">
        <v>150</v>
      </c>
      <c r="AL206" s="611"/>
      <c r="AM206" s="611"/>
      <c r="AN206" s="611"/>
      <c r="AO206" s="611"/>
      <c r="AP206" s="612"/>
      <c r="AQ206" s="613"/>
      <c r="AR206" s="240"/>
    </row>
    <row r="207" spans="1:44" s="42" customFormat="1" ht="14.1" customHeight="1" x14ac:dyDescent="0.25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5">
      <c r="A208" s="235"/>
      <c r="B208" s="656">
        <v>125</v>
      </c>
      <c r="C208" s="656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657" t="s">
        <v>447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7"/>
      <c r="X208" s="617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59" t="s">
        <v>449</v>
      </c>
      <c r="AJ208" s="659"/>
      <c r="AK208" s="659"/>
      <c r="AL208" s="659"/>
      <c r="AM208" s="659"/>
      <c r="AN208" s="659"/>
      <c r="AO208" s="659"/>
      <c r="AP208" s="658"/>
      <c r="AQ208" s="658"/>
      <c r="AR208" s="240"/>
    </row>
    <row r="209" spans="1:44" s="42" customFormat="1" ht="15" customHeight="1" x14ac:dyDescent="0.25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625">
        <v>125</v>
      </c>
      <c r="N209" s="625"/>
      <c r="O209" s="660"/>
      <c r="P209" s="273" t="s">
        <v>150</v>
      </c>
      <c r="Q209" s="611"/>
      <c r="R209" s="661"/>
      <c r="S209" s="661"/>
      <c r="T209" s="661"/>
      <c r="U209" s="661"/>
      <c r="V209" s="661"/>
      <c r="W209" s="661"/>
      <c r="X209" s="662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625">
        <v>127</v>
      </c>
      <c r="AJ209" s="660"/>
      <c r="AK209" s="273" t="s">
        <v>150</v>
      </c>
      <c r="AL209" s="611"/>
      <c r="AM209" s="611"/>
      <c r="AN209" s="611"/>
      <c r="AO209" s="611"/>
      <c r="AP209" s="612"/>
      <c r="AQ209" s="613"/>
      <c r="AR209" s="240"/>
    </row>
    <row r="210" spans="1:44" s="42" customFormat="1" ht="9.9" customHeight="1" x14ac:dyDescent="0.25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5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5">
      <c r="A212" s="235"/>
      <c r="B212" s="656">
        <v>129</v>
      </c>
      <c r="C212" s="656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657" t="s">
        <v>453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7"/>
      <c r="X212" s="617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59" t="s">
        <v>455</v>
      </c>
      <c r="AJ212" s="659"/>
      <c r="AK212" s="659"/>
      <c r="AL212" s="659"/>
      <c r="AM212" s="659"/>
      <c r="AN212" s="659"/>
      <c r="AO212" s="659"/>
      <c r="AP212" s="658"/>
      <c r="AQ212" s="658"/>
      <c r="AR212" s="240"/>
    </row>
    <row r="213" spans="1:44" s="42" customFormat="1" ht="15" customHeight="1" x14ac:dyDescent="0.25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625">
        <v>129</v>
      </c>
      <c r="N213" s="625"/>
      <c r="O213" s="660"/>
      <c r="P213" s="273" t="s">
        <v>150</v>
      </c>
      <c r="Q213" s="611"/>
      <c r="R213" s="661"/>
      <c r="S213" s="661"/>
      <c r="T213" s="661"/>
      <c r="U213" s="661"/>
      <c r="V213" s="661"/>
      <c r="W213" s="661"/>
      <c r="X213" s="662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625">
        <v>130</v>
      </c>
      <c r="AJ213" s="660"/>
      <c r="AK213" s="273" t="s">
        <v>150</v>
      </c>
      <c r="AL213" s="611"/>
      <c r="AM213" s="611"/>
      <c r="AN213" s="611"/>
      <c r="AO213" s="611"/>
      <c r="AP213" s="612"/>
      <c r="AQ213" s="613"/>
      <c r="AR213" s="240"/>
    </row>
    <row r="214" spans="1:44" s="42" customFormat="1" ht="14.1" customHeight="1" x14ac:dyDescent="0.25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5">
      <c r="A215" s="235"/>
      <c r="B215" s="656">
        <v>131</v>
      </c>
      <c r="C215" s="656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657" t="s">
        <v>458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7"/>
      <c r="X215" s="617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59" t="s">
        <v>460</v>
      </c>
      <c r="AJ215" s="659"/>
      <c r="AK215" s="659"/>
      <c r="AL215" s="659"/>
      <c r="AM215" s="659"/>
      <c r="AN215" s="659"/>
      <c r="AO215" s="659"/>
      <c r="AP215" s="658"/>
      <c r="AQ215" s="658"/>
      <c r="AR215" s="240"/>
    </row>
    <row r="216" spans="1:44" s="42" customFormat="1" ht="15" customHeight="1" x14ac:dyDescent="0.25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625">
        <v>131</v>
      </c>
      <c r="N216" s="625"/>
      <c r="O216" s="660"/>
      <c r="P216" s="273" t="s">
        <v>150</v>
      </c>
      <c r="Q216" s="611"/>
      <c r="R216" s="661"/>
      <c r="S216" s="661"/>
      <c r="T216" s="661"/>
      <c r="U216" s="661"/>
      <c r="V216" s="661"/>
      <c r="W216" s="661"/>
      <c r="X216" s="662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625">
        <v>136</v>
      </c>
      <c r="AJ216" s="660"/>
      <c r="AK216" s="273" t="s">
        <v>150</v>
      </c>
      <c r="AL216" s="611"/>
      <c r="AM216" s="611"/>
      <c r="AN216" s="611"/>
      <c r="AO216" s="611"/>
      <c r="AP216" s="612"/>
      <c r="AQ216" s="613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5">
      <c r="A218" s="666" t="s">
        <v>462</v>
      </c>
      <c r="B218" s="666"/>
      <c r="C218" s="666"/>
      <c r="D218" s="614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600" t="s">
        <v>463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5">
      <c r="A220" s="668" t="s">
        <v>464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5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5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5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625">
        <v>139</v>
      </c>
      <c r="M224" s="625"/>
      <c r="N224" s="663"/>
      <c r="O224" s="664"/>
      <c r="P224" s="665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625">
        <v>140</v>
      </c>
      <c r="AB224" s="625"/>
      <c r="AC224" s="273" t="s">
        <v>150</v>
      </c>
      <c r="AD224" s="611"/>
      <c r="AE224" s="661"/>
      <c r="AF224" s="661"/>
      <c r="AG224" s="661"/>
      <c r="AH224" s="662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606" t="s">
        <v>470</v>
      </c>
      <c r="B226" s="606"/>
      <c r="C226" s="606"/>
      <c r="D226" s="606"/>
      <c r="E226" s="606"/>
      <c r="F226" s="606"/>
      <c r="G226" s="606"/>
      <c r="H226" s="606"/>
      <c r="I226" s="606"/>
      <c r="J226" s="606"/>
      <c r="K226" s="606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  <c r="V226" s="606"/>
      <c r="W226" s="606"/>
      <c r="X226" s="606"/>
      <c r="Y226" s="606"/>
      <c r="Z226" s="606"/>
      <c r="AA226" s="606"/>
      <c r="AB226" s="610"/>
      <c r="AC226" s="610"/>
      <c r="AD226" s="610"/>
      <c r="AE226" s="610"/>
      <c r="AF226" s="610"/>
      <c r="AG226" s="610"/>
      <c r="AH226" s="610"/>
      <c r="AI226" s="610"/>
      <c r="AJ226" s="610"/>
      <c r="AK226" s="610"/>
      <c r="AL226" s="610"/>
      <c r="AM226" s="610"/>
      <c r="AN226" s="610"/>
      <c r="AO226" s="610"/>
      <c r="AP226" s="610"/>
      <c r="AQ226" s="610"/>
      <c r="AR226" s="610"/>
    </row>
    <row r="227" spans="1:46" s="46" customFormat="1" ht="14.1" customHeight="1" x14ac:dyDescent="0.25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5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5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5">
      <c r="A230" s="235"/>
      <c r="B230" s="675">
        <v>149</v>
      </c>
      <c r="C230" s="676"/>
      <c r="D230" s="677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12"/>
      <c r="AF230" s="613"/>
      <c r="AG230" s="235"/>
      <c r="AH230" s="235"/>
      <c r="AI230" s="235"/>
      <c r="AJ230" s="670">
        <v>150</v>
      </c>
      <c r="AK230" s="671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5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5">
      <c r="A233" s="235"/>
      <c r="B233" s="670">
        <v>151</v>
      </c>
      <c r="C233" s="671"/>
      <c r="D233" s="672"/>
      <c r="E233" s="283"/>
      <c r="F233" s="283"/>
      <c r="G233" s="673"/>
      <c r="H233" s="674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625">
        <v>152</v>
      </c>
      <c r="V233" s="625"/>
      <c r="W233" s="641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5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5">
      <c r="A236" s="235"/>
      <c r="B236" s="670">
        <v>153</v>
      </c>
      <c r="C236" s="671"/>
      <c r="D236" s="672"/>
      <c r="E236" s="283"/>
      <c r="F236" s="283"/>
      <c r="G236" s="673"/>
      <c r="H236" s="674"/>
      <c r="I236" s="283"/>
      <c r="J236" s="283"/>
      <c r="K236" s="283"/>
      <c r="L236" s="283"/>
      <c r="M236" s="283"/>
      <c r="N236" s="679"/>
      <c r="O236" s="679"/>
      <c r="P236" s="283"/>
      <c r="Q236" s="679"/>
      <c r="R236" s="679"/>
      <c r="S236" s="283"/>
      <c r="T236" s="283"/>
      <c r="U236" s="283"/>
      <c r="V236" s="283"/>
      <c r="W236" s="283"/>
      <c r="X236" s="679"/>
      <c r="Y236" s="679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5">
      <c r="A238" s="606" t="s">
        <v>478</v>
      </c>
      <c r="B238" s="606"/>
      <c r="C238" s="606"/>
      <c r="D238" s="606"/>
      <c r="E238" s="606"/>
      <c r="F238" s="606"/>
      <c r="G238" s="606"/>
      <c r="H238" s="606"/>
      <c r="I238" s="606"/>
      <c r="J238" s="606"/>
      <c r="K238" s="606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  <c r="V238" s="624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87" customFormat="1" ht="15" customHeight="1" x14ac:dyDescent="0.25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5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5">
      <c r="A241" s="235"/>
      <c r="B241" s="675">
        <v>154</v>
      </c>
      <c r="C241" s="678"/>
      <c r="D241" s="64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12"/>
      <c r="AF241" s="613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5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5">
      <c r="A244" s="235"/>
      <c r="B244" s="675">
        <v>155</v>
      </c>
      <c r="C244" s="678"/>
      <c r="D244" s="641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12"/>
      <c r="AF244" s="613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5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5">
      <c r="A246" s="235"/>
      <c r="B246" s="670">
        <v>156</v>
      </c>
      <c r="C246" s="671"/>
      <c r="D246" s="641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12"/>
      <c r="AF246" s="613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682">
        <v>157</v>
      </c>
      <c r="C248" s="683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316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5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5">
      <c r="A253" s="235"/>
      <c r="B253" s="670">
        <v>158</v>
      </c>
      <c r="C253" s="671"/>
      <c r="D253" s="641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12"/>
      <c r="AF253" s="613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5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5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699">
        <v>159</v>
      </c>
      <c r="C257" s="700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701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5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675">
        <v>160</v>
      </c>
      <c r="C261" s="678"/>
      <c r="D261" s="702"/>
      <c r="E261" s="634"/>
      <c r="F261" s="634"/>
      <c r="G261" s="634"/>
      <c r="H261" s="634"/>
      <c r="I261" s="634"/>
      <c r="J261" s="634"/>
      <c r="K261" s="634"/>
      <c r="L261" s="634"/>
      <c r="M261" s="634"/>
      <c r="N261" s="634"/>
      <c r="O261" s="634"/>
      <c r="P261" s="634"/>
      <c r="Q261" s="634"/>
      <c r="R261" s="634"/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  <c r="AD261" s="634"/>
      <c r="AE261" s="703"/>
      <c r="AF261" s="704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649" t="s">
        <v>487</v>
      </c>
      <c r="B263" s="687"/>
      <c r="C263" s="687"/>
      <c r="D263" s="687"/>
      <c r="E263" s="687"/>
      <c r="F263" s="687"/>
      <c r="G263" s="687"/>
      <c r="H263" s="687"/>
      <c r="I263" s="687"/>
      <c r="J263" s="687"/>
      <c r="K263" s="687"/>
      <c r="L263" s="687"/>
      <c r="M263" s="687"/>
      <c r="N263" s="687"/>
      <c r="O263" s="687"/>
      <c r="P263" s="687"/>
      <c r="Q263" s="687"/>
      <c r="R263" s="687"/>
      <c r="S263" s="687"/>
      <c r="T263" s="687"/>
      <c r="U263" s="687"/>
      <c r="V263" s="687"/>
      <c r="W263" s="687"/>
      <c r="X263" s="687"/>
      <c r="Y263" s="687"/>
      <c r="Z263" s="687"/>
      <c r="AA263" s="687"/>
      <c r="AB263" s="687"/>
      <c r="AC263" s="687"/>
      <c r="AD263" s="687"/>
      <c r="AE263" s="687"/>
      <c r="AF263" s="687"/>
      <c r="AG263" s="687"/>
      <c r="AH263" s="687"/>
      <c r="AI263" s="687"/>
      <c r="AJ263" s="687"/>
      <c r="AK263" s="687"/>
      <c r="AL263" s="687"/>
      <c r="AM263" s="687"/>
      <c r="AN263" s="687"/>
      <c r="AO263" s="687"/>
      <c r="AP263" s="687"/>
      <c r="AQ263" s="687"/>
      <c r="AR263" s="687"/>
    </row>
    <row r="264" spans="1:44" s="200" customFormat="1" ht="15" customHeight="1" x14ac:dyDescent="0.25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5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5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5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5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5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5">
      <c r="A270" s="237"/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89"/>
      <c r="O270" s="689"/>
      <c r="P270" s="689"/>
      <c r="Q270" s="689"/>
      <c r="R270" s="689"/>
      <c r="S270" s="689"/>
      <c r="T270" s="689"/>
      <c r="U270" s="689"/>
      <c r="V270" s="689"/>
      <c r="W270" s="689"/>
      <c r="X270" s="689"/>
      <c r="Y270" s="689"/>
      <c r="Z270" s="689"/>
      <c r="AA270" s="689"/>
      <c r="AB270" s="689"/>
      <c r="AC270" s="689"/>
      <c r="AD270" s="689"/>
      <c r="AE270" s="689"/>
      <c r="AF270" s="689"/>
      <c r="AG270" s="69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691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5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5">
      <c r="A274" s="235"/>
      <c r="B274" s="684">
        <f>OpenAccounts!E5</f>
        <v>0</v>
      </c>
      <c r="C274" s="685"/>
      <c r="D274" s="685"/>
      <c r="E274" s="685"/>
      <c r="F274" s="685"/>
      <c r="G274" s="685"/>
      <c r="H274" s="685"/>
      <c r="I274" s="685"/>
      <c r="J274" s="685"/>
      <c r="K274" s="685"/>
      <c r="L274" s="685"/>
      <c r="M274" s="685"/>
      <c r="N274" s="685"/>
      <c r="O274" s="685"/>
      <c r="P274" s="685"/>
      <c r="Q274" s="685"/>
      <c r="R274" s="685"/>
      <c r="S274" s="685"/>
      <c r="T274" s="685"/>
      <c r="U274" s="685"/>
      <c r="V274" s="685"/>
      <c r="W274" s="685"/>
      <c r="X274" s="685"/>
      <c r="Y274" s="685"/>
      <c r="Z274" s="686"/>
      <c r="AA274" s="235"/>
      <c r="AB274" s="235"/>
      <c r="AC274" s="235"/>
      <c r="AD274" s="235"/>
      <c r="AE274" s="294"/>
      <c r="AF274" s="697"/>
      <c r="AG274" s="69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5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684" t="s">
        <v>280</v>
      </c>
      <c r="C276" s="685"/>
      <c r="D276" s="685"/>
      <c r="E276" s="685"/>
      <c r="F276" s="685"/>
      <c r="G276" s="685"/>
      <c r="H276" s="685"/>
      <c r="I276" s="685"/>
      <c r="J276" s="685"/>
      <c r="K276" s="685"/>
      <c r="L276" s="685"/>
      <c r="M276" s="685"/>
      <c r="N276" s="685"/>
      <c r="O276" s="685"/>
      <c r="P276" s="685"/>
      <c r="Q276" s="685"/>
      <c r="R276" s="685"/>
      <c r="S276" s="685"/>
      <c r="T276" s="685"/>
      <c r="U276" s="685"/>
      <c r="V276" s="685"/>
      <c r="W276" s="685"/>
      <c r="X276" s="685"/>
      <c r="Y276" s="685"/>
      <c r="Z276" s="686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2008-02-05T15:12:33Z</cp:lastPrinted>
  <dcterms:created xsi:type="dcterms:W3CDTF">2002-12-30T15:31:19Z</dcterms:created>
  <dcterms:modified xsi:type="dcterms:W3CDTF">2014-07-03T21:27:12Z</dcterms:modified>
</cp:coreProperties>
</file>