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I6" i="12"/>
  <c r="H6" i="12"/>
  <c r="F6" i="12"/>
  <c r="E6" i="12"/>
  <c r="D6" i="12"/>
  <c r="C6" i="12"/>
  <c r="I5" i="12"/>
  <c r="H5" i="12"/>
  <c r="F5" i="12"/>
  <c r="E5" i="12"/>
  <c r="D5" i="12"/>
  <c r="C5" i="12"/>
  <c r="I4" i="12"/>
  <c r="H4" i="12"/>
  <c r="F4" i="12"/>
  <c r="E4" i="12"/>
  <c r="D4" i="12"/>
  <c r="C4" i="12"/>
  <c r="L12" i="15" l="1"/>
  <c r="M11" i="15"/>
  <c r="N12" i="6" l="1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12" i="6" l="1"/>
  <c r="B9" i="6"/>
  <c r="B10" i="6"/>
  <c r="B11" i="6"/>
  <c r="B8" i="6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16" i="14" s="1"/>
  <c r="M33" i="14" s="1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L13" i="6"/>
  <c r="L34" i="6"/>
  <c r="K34" i="6"/>
  <c r="N34" i="6"/>
  <c r="N13" i="6"/>
  <c r="M13" i="6"/>
  <c r="J34" i="6"/>
  <c r="K16" i="6" l="1"/>
  <c r="L7" i="14" s="1"/>
  <c r="L24" i="14" s="1"/>
  <c r="I7" i="6"/>
  <c r="P18" i="13"/>
  <c r="R18" i="13" s="1"/>
  <c r="H34" i="6"/>
  <c r="F34" i="6"/>
  <c r="P22" i="13"/>
  <c r="R22" i="13" s="1"/>
  <c r="J16" i="6"/>
  <c r="K7" i="14" s="1"/>
  <c r="K24" i="14" s="1"/>
  <c r="L16" i="6"/>
  <c r="M7" i="14" s="1"/>
  <c r="M24" i="14" s="1"/>
  <c r="I13" i="6"/>
  <c r="E34" i="6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K5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K5" i="14" l="1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C5" i="14" l="1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AB14" i="13" l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AB18" i="13" l="1"/>
  <c r="Z16" i="13"/>
  <c r="D18" i="13" s="1"/>
  <c r="C28" i="14"/>
  <c r="D32" i="14"/>
  <c r="AB20" i="13" l="1"/>
  <c r="Z18" i="13"/>
  <c r="D20" i="13" s="1"/>
  <c r="D34" i="14"/>
  <c r="C34" i="14" s="1"/>
  <c r="C32" i="14"/>
  <c r="Z20" i="13" l="1"/>
  <c r="D22" i="13" s="1"/>
  <c r="AB22" i="13"/>
  <c r="Z22" i="13" l="1"/>
  <c r="D24" i="13" s="1"/>
  <c r="AB24" i="13"/>
  <c r="AB26" i="13" l="1"/>
  <c r="Z24" i="13"/>
  <c r="D26" i="13" s="1"/>
  <c r="Z26" i="13" l="1"/>
  <c r="D28" i="13" s="1"/>
  <c r="AB28" i="13"/>
  <c r="Z28" i="13" l="1"/>
  <c r="D30" i="13" s="1"/>
  <c r="AB30" i="13"/>
  <c r="Z30" i="13" l="1"/>
  <c r="D152" i="16" l="1"/>
  <c r="D144" i="16" l="1"/>
  <c r="D139" i="16"/>
  <c r="D80" i="18"/>
  <c r="O139" i="16"/>
  <c r="O149" i="16" s="1"/>
  <c r="O169" i="16" s="1"/>
  <c r="O144" i="16"/>
  <c r="D85" i="18" l="1"/>
  <c r="L43" i="6"/>
  <c r="K43" i="6"/>
  <c r="C43" i="6"/>
  <c r="I43" i="6"/>
  <c r="D43" i="6"/>
  <c r="G43" i="6"/>
  <c r="J43" i="6"/>
  <c r="E43" i="6"/>
  <c r="M43" i="6"/>
  <c r="H43" i="6"/>
  <c r="F43" i="6"/>
  <c r="N43" i="6"/>
  <c r="O160" i="16"/>
  <c r="O85" i="18"/>
  <c r="O80" i="18"/>
  <c r="N44" i="6"/>
  <c r="C44" i="6"/>
  <c r="L44" i="6"/>
  <c r="H44" i="6"/>
  <c r="G44" i="6"/>
  <c r="I44" i="6"/>
  <c r="M44" i="6"/>
  <c r="J44" i="6"/>
  <c r="K44" i="6"/>
  <c r="F44" i="6"/>
  <c r="E44" i="6"/>
  <c r="D44" i="6"/>
  <c r="C38" i="14"/>
  <c r="B43" i="6" l="1"/>
  <c r="B44" i="6"/>
  <c r="O122" i="16" l="1"/>
  <c r="D174" i="16" s="1"/>
  <c r="O114" i="16"/>
  <c r="C37" i="14"/>
  <c r="C39" i="14" s="1"/>
  <c r="C41" i="14" s="1"/>
  <c r="D114" i="16"/>
  <c r="C44" i="14" l="1"/>
  <c r="C42" i="14"/>
  <c r="C43" i="14"/>
  <c r="C46" i="14" l="1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19" i="6"/>
  <c r="I31" i="6"/>
  <c r="I26" i="6"/>
  <c r="I42" i="6"/>
  <c r="I27" i="6"/>
  <c r="H32" i="6"/>
  <c r="H27" i="6"/>
  <c r="H19" i="6"/>
  <c r="H31" i="6"/>
  <c r="H26" i="6"/>
  <c r="G21" i="6"/>
  <c r="G31" i="6"/>
  <c r="G26" i="6"/>
  <c r="G27" i="6"/>
  <c r="F32" i="6"/>
  <c r="J19" i="6"/>
  <c r="J22" i="6" s="1"/>
  <c r="H21" i="6"/>
  <c r="L31" i="6"/>
  <c r="K27" i="6"/>
  <c r="J26" i="6"/>
  <c r="L19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19" i="6"/>
  <c r="G22" i="6" s="1"/>
  <c r="G42" i="6"/>
  <c r="G32" i="6"/>
  <c r="L27" i="6"/>
  <c r="J29" i="6"/>
  <c r="J27" i="6"/>
  <c r="M32" i="6"/>
  <c r="K19" i="6"/>
  <c r="K42" i="6"/>
  <c r="N27" i="6"/>
  <c r="N31" i="6"/>
  <c r="M21" i="6"/>
  <c r="M19" i="6"/>
  <c r="M22" i="6" s="1"/>
  <c r="M26" i="6"/>
  <c r="N20" i="6"/>
  <c r="M42" i="6"/>
  <c r="N26" i="6"/>
  <c r="N29" i="6"/>
  <c r="N32" i="6"/>
  <c r="N19" i="6"/>
  <c r="M27" i="6"/>
  <c r="M31" i="6"/>
  <c r="N22" i="6" l="1"/>
  <c r="O9" i="14"/>
  <c r="O11" i="14" s="1"/>
  <c r="N24" i="6"/>
  <c r="M24" i="6"/>
  <c r="N9" i="14"/>
  <c r="N11" i="14" s="1"/>
  <c r="G24" i="6"/>
  <c r="H9" i="14"/>
  <c r="H11" i="14" s="1"/>
  <c r="L22" i="6"/>
  <c r="I22" i="6"/>
  <c r="K22" i="6"/>
  <c r="J24" i="6"/>
  <c r="K9" i="14"/>
  <c r="K11" i="14" s="1"/>
  <c r="H22" i="6"/>
  <c r="F26" i="6"/>
  <c r="F27" i="6"/>
  <c r="F19" i="6"/>
  <c r="F22" i="6" s="1"/>
  <c r="F31" i="6"/>
  <c r="F29" i="6"/>
  <c r="F28" i="6"/>
  <c r="F42" i="6"/>
  <c r="E33" i="6"/>
  <c r="E21" i="6"/>
  <c r="E42" i="6"/>
  <c r="E32" i="6"/>
  <c r="E26" i="6"/>
  <c r="D31" i="6"/>
  <c r="E19" i="6"/>
  <c r="E31" i="6"/>
  <c r="D32" i="6"/>
  <c r="D19" i="6"/>
  <c r="E27" i="6"/>
  <c r="C29" i="6"/>
  <c r="D33" i="6"/>
  <c r="D42" i="6"/>
  <c r="C21" i="6"/>
  <c r="C31" i="6"/>
  <c r="B31" i="6" s="1"/>
  <c r="D20" i="6"/>
  <c r="E29" i="6"/>
  <c r="D27" i="6"/>
  <c r="C26" i="6"/>
  <c r="C20" i="6"/>
  <c r="D28" i="6"/>
  <c r="E28" i="6"/>
  <c r="D29" i="6"/>
  <c r="C33" i="6"/>
  <c r="B33" i="6" s="1"/>
  <c r="D110" i="16" s="1"/>
  <c r="C32" i="6"/>
  <c r="D21" i="6"/>
  <c r="C27" i="6"/>
  <c r="E20" i="6"/>
  <c r="C42" i="6"/>
  <c r="B42" i="6" s="1"/>
  <c r="D26" i="6"/>
  <c r="C19" i="6"/>
  <c r="C28" i="6"/>
  <c r="B28" i="6" s="1"/>
  <c r="D86" i="16" s="1"/>
  <c r="B27" i="6" l="1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C38" i="6"/>
  <c r="D38" i="6"/>
  <c r="F37" i="6"/>
  <c r="G38" i="6"/>
  <c r="I41" i="6"/>
  <c r="K37" i="6"/>
  <c r="L37" i="6"/>
  <c r="N39" i="6"/>
  <c r="D39" i="6"/>
  <c r="E39" i="6"/>
  <c r="G37" i="6"/>
  <c r="H41" i="6"/>
  <c r="J37" i="6"/>
  <c r="L41" i="6"/>
  <c r="M38" i="6"/>
  <c r="C41" i="6"/>
  <c r="E41" i="6"/>
  <c r="F39" i="6"/>
  <c r="H39" i="6"/>
  <c r="I39" i="6"/>
  <c r="K39" i="6"/>
  <c r="M41" i="6"/>
  <c r="N41" i="6"/>
  <c r="D41" i="6"/>
  <c r="F38" i="6"/>
  <c r="G41" i="6"/>
  <c r="I38" i="6"/>
  <c r="J39" i="6"/>
  <c r="L38" i="6"/>
  <c r="N37" i="6"/>
  <c r="C40" i="6"/>
  <c r="E38" i="6"/>
  <c r="G40" i="6"/>
  <c r="H38" i="6"/>
  <c r="J41" i="6"/>
  <c r="K38" i="6"/>
  <c r="M39" i="6"/>
  <c r="C37" i="6"/>
  <c r="D37" i="6"/>
  <c r="F40" i="6"/>
  <c r="H40" i="6"/>
  <c r="I40" i="6"/>
  <c r="K40" i="6"/>
  <c r="L39" i="6"/>
  <c r="N38" i="6"/>
  <c r="D40" i="6"/>
  <c r="E40" i="6"/>
  <c r="G39" i="6"/>
  <c r="I37" i="6"/>
  <c r="J38" i="6"/>
  <c r="L40" i="6"/>
  <c r="M37" i="6"/>
  <c r="C39" i="6"/>
  <c r="E37" i="6"/>
  <c r="F41" i="6"/>
  <c r="H37" i="6"/>
  <c r="J40" i="6"/>
  <c r="K41" i="6"/>
  <c r="M40" i="6"/>
  <c r="N40" i="6"/>
  <c r="C30" i="6"/>
  <c r="D30" i="6"/>
  <c r="D45" i="6" s="1"/>
  <c r="B39" i="6" l="1"/>
  <c r="B38" i="6"/>
  <c r="E9" i="14"/>
  <c r="E11" i="14" s="1"/>
  <c r="D24" i="6"/>
  <c r="D47" i="6" s="1"/>
  <c r="D49" i="6" s="1"/>
  <c r="D55" i="6" s="1"/>
  <c r="E24" i="6"/>
  <c r="F9" i="14"/>
  <c r="F11" i="14" s="1"/>
  <c r="B41" i="6"/>
  <c r="B40" i="6"/>
  <c r="D66" i="16"/>
  <c r="B22" i="6"/>
  <c r="B24" i="6" s="1"/>
  <c r="B37" i="6"/>
  <c r="D9" i="14"/>
  <c r="C24" i="6"/>
  <c r="C45" i="6"/>
  <c r="E13" i="14"/>
  <c r="E15" i="14" s="1"/>
  <c r="E17" i="14" s="1"/>
  <c r="E30" i="6"/>
  <c r="E45" i="6" s="1"/>
  <c r="D118" i="16" l="1"/>
  <c r="D11" i="14"/>
  <c r="C11" i="14" s="1"/>
  <c r="C9" i="14"/>
  <c r="F13" i="14"/>
  <c r="F15" i="14" s="1"/>
  <c r="F17" i="14" s="1"/>
  <c r="E47" i="6"/>
  <c r="E49" i="6" s="1"/>
  <c r="E55" i="6" s="1"/>
  <c r="D13" i="14"/>
  <c r="C47" i="6"/>
  <c r="C49" i="6" s="1"/>
  <c r="C55" i="6" s="1"/>
  <c r="F30" i="6"/>
  <c r="F45" i="6" s="1"/>
  <c r="G13" i="14" l="1"/>
  <c r="G15" i="14" s="1"/>
  <c r="G17" i="14" s="1"/>
  <c r="F47" i="6"/>
  <c r="F49" i="6" s="1"/>
  <c r="F55" i="6" s="1"/>
  <c r="D15" i="14"/>
  <c r="G30" i="6"/>
  <c r="D17" i="14" l="1"/>
  <c r="G45" i="6"/>
  <c r="H30" i="6"/>
  <c r="H45" i="6" s="1"/>
  <c r="H13" i="14" l="1"/>
  <c r="G47" i="6"/>
  <c r="G49" i="6" s="1"/>
  <c r="G55" i="6" s="1"/>
  <c r="I13" i="14"/>
  <c r="I15" i="14" s="1"/>
  <c r="I17" i="14" s="1"/>
  <c r="H47" i="6"/>
  <c r="H49" i="6" s="1"/>
  <c r="H55" i="6" s="1"/>
  <c r="I30" i="6"/>
  <c r="I45" i="6" s="1"/>
  <c r="J13" i="14" l="1"/>
  <c r="J15" i="14" s="1"/>
  <c r="J17" i="14" s="1"/>
  <c r="I47" i="6"/>
  <c r="I49" i="6" s="1"/>
  <c r="I55" i="6" s="1"/>
  <c r="H15" i="14"/>
  <c r="J30" i="6"/>
  <c r="J45" i="6" s="1"/>
  <c r="H17" i="14" l="1"/>
  <c r="K13" i="14"/>
  <c r="J47" i="6"/>
  <c r="J49" i="6" s="1"/>
  <c r="J55" i="6" s="1"/>
  <c r="K30" i="6"/>
  <c r="K45" i="6" s="1"/>
  <c r="K15" i="14" l="1"/>
  <c r="L13" i="14"/>
  <c r="L15" i="14" s="1"/>
  <c r="L17" i="14" s="1"/>
  <c r="K47" i="6"/>
  <c r="K49" i="6" s="1"/>
  <c r="K55" i="6" s="1"/>
  <c r="L30" i="6"/>
  <c r="L45" i="6" s="1"/>
  <c r="M13" i="14" l="1"/>
  <c r="L47" i="6"/>
  <c r="L49" i="6" s="1"/>
  <c r="L55" i="6" s="1"/>
  <c r="K17" i="14"/>
  <c r="M30" i="6"/>
  <c r="M45" i="6" s="1"/>
  <c r="N13" i="14" l="1"/>
  <c r="N15" i="14" s="1"/>
  <c r="N17" i="14" s="1"/>
  <c r="M47" i="6"/>
  <c r="M49" i="6" s="1"/>
  <c r="M55" i="6" s="1"/>
  <c r="M15" i="14"/>
  <c r="N30" i="6"/>
  <c r="M17" i="14" l="1"/>
  <c r="N45" i="6"/>
  <c r="B30" i="6"/>
  <c r="N47" i="6" l="1"/>
  <c r="N49" i="6" s="1"/>
  <c r="N55" i="6" s="1"/>
  <c r="B55" i="6" s="1"/>
  <c r="O13" i="14"/>
  <c r="D78" i="16"/>
  <c r="B45" i="6"/>
  <c r="O15" i="14" l="1"/>
  <c r="C13" i="14"/>
  <c r="B47" i="6"/>
  <c r="B49" i="6" s="1"/>
  <c r="D122" i="16"/>
  <c r="O64" i="18"/>
  <c r="O129" i="16" l="1"/>
  <c r="D129" i="16"/>
  <c r="D71" i="18"/>
  <c r="O71" i="18"/>
  <c r="O106" i="18" s="1"/>
  <c r="O94" i="18" s="1"/>
  <c r="D55" i="17" s="1"/>
  <c r="O55" i="17" s="1"/>
  <c r="D124" i="18" s="1"/>
  <c r="O17" i="14"/>
  <c r="C17" i="14" s="1"/>
  <c r="C15" i="14"/>
  <c r="D99" i="18" l="1"/>
  <c r="D106" i="18"/>
  <c r="O174" i="16"/>
  <c r="O179" i="16" l="1"/>
  <c r="D219" i="16" s="1"/>
  <c r="O224" i="16" s="1"/>
  <c r="O194" i="16"/>
  <c r="O199" i="16" s="1"/>
  <c r="O210" i="16" s="1"/>
  <c r="E5" i="8" s="1"/>
  <c r="E16" i="8" l="1"/>
  <c r="E6" i="8"/>
  <c r="E7" i="8" s="1"/>
  <c r="E15" i="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<sst xmlns="http://schemas.openxmlformats.org/spreadsheetml/2006/main" count="749" uniqueCount="398">
  <si>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</si>
  <si>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</si>
  <si>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</si>
  <si>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</si>
  <si>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</si>
  <si>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</si>
  <si>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</si>
  <si>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</si>
  <si>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</si>
  <si>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</si>
  <si>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</si>
  <si>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</si>
  <si>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</si>
  <si>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</si>
  <si>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</si>
  <si>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</si>
  <si>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</si>
  <si>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</si>
  <si>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</si>
  <si>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</si>
  <si>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</si>
  <si>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</si>
  <si>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</si>
  <si>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</si>
  <si>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</si>
  <si>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</si>
  <si>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</si>
  <si>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</si>
  <si>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</si>
  <si>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</si>
  <si>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</si>
  <si>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</si>
  <si>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</si>
  <si>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</si>
  <si>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</si>
  <si>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</si>
  <si>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</si>
  <si>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</si>
  <si>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</si>
  <si>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</si>
  <si>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</si>
  <si>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</si>
  <si>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</si>
  <si>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</si>
  <si>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</si>
  <si>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</si>
  <si>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</si>
  <si>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</si>
  <si>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</si>
  <si>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</si>
  <si>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</si>
  <si>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</si>
  <si>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</si>
  <si>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</si>
  <si>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</si>
  <si>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</si>
  <si>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</si>
  <si>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</si>
  <si>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</si>
  <si>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</si>
  <si>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</si>
  <si>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</si>
  <si>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</si>
  <si>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</si>
  <si>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</si>
  <si>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</si>
  <si>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</si>
  <si>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</si>
  <si>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</si>
  <si>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</si>
  <si>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</si>
  <si>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</si>
  <si>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</si>
  <si>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</si>
  <si>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</si>
  <si>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</si>
  <si>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</si>
  <si>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</si>
  <si>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</si>
  <si>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</si>
  <si>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</si>
  <si>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</si>
  <si>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</si>
  <si>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</si>
  <si>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</si>
  <si>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</si>
  <si>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</si>
  <si>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</si>
  <si>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</si>
  <si>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</si>
  <si>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</si>
  <si>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</si>
  <si>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</si>
  <si>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</si>
  <si>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</si>
  <si>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</si>
  <si>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</si>
  <si>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</si>
  <si>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</si>
  <si>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</si>
  <si>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</si>
  <si>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</si>
  <si>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</si>
  <si>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</si>
  <si>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</si>
  <si>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</si>
  <si>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</si>
  <si>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</si>
  <si>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</si>
  <si>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</si>
  <si>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</si>
  <si>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</si>
  <si>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</si>
  <si>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</si>
  <si>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</si>
  <si>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</si>
  <si>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</si>
  <si>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</si>
  <si>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</si>
  <si>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</si>
  <si>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</si>
  <si>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</si>
  <si>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</si>
  <si>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</si>
  <si>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</si>
  <si>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</si>
  <si>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</si>
  <si>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</si>
  <si>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</si>
  <si>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</si>
  <si>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</si>
  <si>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</si>
  <si>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</si>
  <si>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</si>
  <si>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</si>
  <si>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</si>
  <si>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</si>
  <si>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</si>
  <si>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</si>
  <si>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</si>
  <si>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</si>
  <si>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</si>
  <si>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</si>
  <si>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</si>
  <si>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</si>
  <si>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</si>
  <si>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</si>
  <si>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</si>
  <si>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</si>
  <si>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</si>
  <si>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</si>
  <si>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</si>
  <si>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</si>
  <si>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</si>
  <si>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</si>
  <si>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</si>
  <si>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</si>
  <si>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</si>
  <si>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</si>
  <si>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</si>
  <si>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</si>
  <si>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</si>
  <si>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</si>
  <si>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</si>
  <si>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</si>
  <si>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</si>
  <si>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</si>
  <si>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</si>
  <si>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</si>
  <si>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</si>
  <si>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</si>
  <si>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</si>
  <si>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</si>
  <si>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</si>
  <si>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</si>
  <si>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</si>
  <si>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</si>
  <si>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</si>
  <si>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</si>
  <si>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</si>
  <si>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</si>
  <si>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</si>
  <si>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</si>
  <si>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</si>
  <si>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</si>
  <si>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</si>
  <si>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</si>
  <si>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</si>
  <si>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</si>
  <si>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</si>
  <si>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</si>
  <si>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</si>
  <si>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</si>
  <si>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</si>
  <si>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</si>
  <si>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</si>
  <si>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</si>
  <si>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</si>
  <si>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</si>
  <si>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</si>
  <si>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</si>
  <si>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</si>
  <si>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</si>
  <si>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</si>
  <si>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</si>
  <si>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</si>
  <si>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</si>
  <si>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</si>
  <si>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</si>
  <si>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</si>
  <si>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</si>
  <si>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</si>
  <si>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</si>
  <si>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</si>
  <si>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</si>
  <si>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</si>
  <si>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</si>
  <si>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</si>
  <si>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</si>
  <si>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</si>
  <si>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</si>
  <si>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</si>
  <si>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</si>
  <si>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</si>
  <si>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</si>
  <si>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</si>
  <si>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</si>
  <si>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</si>
  <si>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</si>
  <si>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</si>
  <si>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</si>
  <si>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</si>
  <si>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</si>
  <si>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</si>
  <si>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</si>
  <si>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</si>
  <si>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</si>
  <si>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</si>
  <si>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</si>
  <si>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</si>
  <si>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</si>
  <si>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</si>
  <si>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</si>
  <si>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</si>
  <si>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</si>
  <si>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</si>
  <si>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</si>
  <si>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</si>
  <si>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</si>
  <si>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</si>
  <si>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</si>
  <si>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</si>
  <si>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</si>
  <si>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</si>
  <si>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</si>
  <si>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</si>
  <si>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</si>
  <si>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</si>
  <si>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</si>
  <si>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</si>
  <si>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</si>
  <si>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</si>
  <si>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</si>
  <si>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</si>
  <si>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</si>
  <si>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</si>
  <si>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</si>
  <si>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</si>
  <si>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</si>
  <si>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</si>
  <si>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</si>
  <si>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</si>
  <si>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</si>
  <si>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</si>
  <si>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</si>
  <si>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</si>
  <si>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</si>
  <si>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</si>
  <si>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</si>
  <si>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</si>
  <si>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</si>
  <si>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</si>
  <si>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</si>
  <si>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</si>
  <si>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</si>
  <si>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</si>
  <si>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</si>
  <si>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</si>
  <si>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</si>
  <si>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</si>
  <si>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</si>
  <si>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</si>
  <si>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</si>
  <si>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</si>
  <si>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</si>
  <si>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</si>
  <si>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</si>
  <si>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</si>
  <si>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</si>
  <si>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</si>
  <si>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</si>
  <si>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</si>
  <si>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</si>
  <si>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</si>
  <si>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</si>
  <si>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</si>
  <si>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</si>
  <si>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</si>
  <si>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</si>
  <si>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</si>
  <si>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</si>
  <si>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</si>
  <si>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</si>
  <si>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</si>
  <si>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</si>
  <si>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</si>
  <si>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</si>
  <si>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</si>
  <si>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</si>
  <si>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</si>
  <si>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</si>
  <si>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</si>
  <si>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</si>
  <si>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</si>
  <si>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</si>
  <si>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</si>
  <si>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</si>
  <si>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</si>
  <si>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</si>
  <si>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</si>
  <si>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</si>
  <si>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</si>
  <si>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</si>
  <si>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</si>
  <si>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</si>
  <si>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</si>
  <si>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</si>
  <si>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</si>
  <si>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</si>
  <si>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</si>
  <si>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</si>
  <si>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</si>
  <si>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</si>
  <si>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</si>
  <si>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</si>
  <si>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</si>
  <si>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</si>
  <si>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</si>
  <si>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</si>
  <si>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</si>
  <si>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</si>
  <si>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</si>
  <si>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</si>
  <si>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</si>
  <si>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</si>
  <si>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</si>
  <si>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</si>
  <si>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</si>
  <si>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</si>
  <si>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</si>
  <si>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</si>
  <si>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</si>
  <si>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</si>
  <si>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</si>
  <si>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</si>
  <si>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</si>
  <si>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</si>
  <si>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</si>
  <si>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</si>
  <si>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</si>
  <si>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</si>
  <si>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</si>
  <si>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</si>
  <si>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</si>
  <si>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</si>
  <si>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</si>
  <si>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</si>
  <si>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</si>
  <si>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</si>
  <si>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</si>
  <si>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</si>
  <si>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</si>
  <si>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</si>
  <si>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</si>
  <si>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</si>
  <si>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</si>
  <si>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</si>
  <si>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</si>
  <si>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</si>
  <si>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</si>
  <si>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</si>
  <si>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</si>
  <si>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</si>
  <si>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</si>
  <si>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</si>
  <si>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2015-16</t>
  </si>
  <si>
    <t>COPY DETAILS TO HMRC FORM          Submit HMRC paper return                               by 31st October 2016                        OR PRINT &amp; FILE RETURN ONLINE                   by 31st January 2017</t>
  </si>
  <si>
    <t>COPY DETAILS TO HMRC FORM          Submit HMRC paper return                               by 31st October 2016                             OR PRINT &amp; FILE RETURN ONLINE                   by 31st January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</si>
</sst>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AND RENEWALS 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>TELEPHONE BROADBAND AND MEDIA</v>
          </cell>
          <cell r="AC2" t="str">
            <v>COMPUTER CONSUMABLES</v>
          </cell>
          <cell r="AD2" t="str">
            <v>SUBSCRIPTIONS</v>
          </cell>
          <cell r="AE2" t="str">
            <v>SUNDRY EXPENSES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70" t="s">
        <v>135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5">
        <f>Admin!B4</f>
        <v>42100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5">
        <f>Admin!B17</f>
        <v>42465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146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3.8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42465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5" t="s">
        <v>155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2015-16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A3" sqref="A3:W3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1" t="s">
        <v>295</v>
      </c>
      <c r="B1" s="412"/>
      <c r="C1" s="412"/>
      <c r="D1" s="412"/>
      <c r="E1" s="412"/>
      <c r="F1" s="412"/>
      <c r="G1" s="413" t="s">
        <v>396</v>
      </c>
      <c r="H1" s="414"/>
      <c r="I1" s="414"/>
      <c r="J1" s="414"/>
      <c r="K1" s="414"/>
      <c r="L1" s="414"/>
      <c r="M1" s="414"/>
      <c r="N1" s="415"/>
      <c r="O1" s="416" t="s">
        <v>296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173</v>
      </c>
      <c r="P2" s="417"/>
      <c r="Q2" s="418">
        <f>Admin!B4</f>
        <v>42100</v>
      </c>
      <c r="R2" s="419"/>
      <c r="S2" s="419"/>
      <c r="T2" s="419"/>
      <c r="U2" s="253" t="s">
        <v>174</v>
      </c>
      <c r="V2" s="418">
        <f>Admin!B17</f>
        <v>42465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2">
        <f>Q2</f>
        <v>42100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299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2">
        <f>V2</f>
        <v>42465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42465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£81000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75">
        <f>'Profit &amp; Loss Account'!B14</f>
        <v>0</v>
      </c>
      <c r="E38" s="376"/>
      <c r="F38" s="377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Account'!B48</f>
        <v>0</v>
      </c>
      <c r="P38" s="376"/>
      <c r="Q38" s="377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9" t="s">
        <v>308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5">
      <c r="A41" s="378" t="s">
        <v>309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5">
      <c r="A42" s="378" t="s">
        <v>310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75" t="str">
        <f>IF('Profit &amp; Loss Account'!B14&gt;30000,'Profit &amp; Loss Account'!B22," ")</f>
        <v xml:space="preserve"> </v>
      </c>
      <c r="E46" s="376"/>
      <c r="F46" s="377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Account'!B14&gt;30000,'Profit &amp; Loss Account'!B33," ")</f>
        <v xml:space="preserve"> </v>
      </c>
      <c r="P46" s="376"/>
      <c r="Q46" s="377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75" t="str">
        <f>IF('Profit &amp; Loss Account'!B14&gt;30000,'Profit &amp; Loss Account'!B30+'Profit &amp; Loss Account'!B31," ")</f>
        <v xml:space="preserve"> </v>
      </c>
      <c r="E51" s="376"/>
      <c r="F51" s="377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Account'!B14&gt;30000,'Profit &amp; Loss Account'!B35+'Profit &amp; Loss Account'!B36," ")</f>
        <v xml:space="preserve"> </v>
      </c>
      <c r="P51" s="376"/>
      <c r="Q51" s="377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 t="str">
        <f>IF('Profit &amp; Loss Account'!B14&gt;30000,'Profit &amp; Loss Account'!B26," ")</f>
        <v xml:space="preserve"> 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Account'!B14&gt;30000,'Profit &amp; Loss Account'!B29," ")</f>
        <v xml:space="preserve"> </v>
      </c>
      <c r="P55" s="376"/>
      <c r="Q55" s="377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75" t="str">
        <f>IF('Profit &amp; Loss Account'!B14&gt;30000,'Profit &amp; Loss Account'!B27," ")</f>
        <v xml:space="preserve"> </v>
      </c>
      <c r="E60" s="376"/>
      <c r="F60" s="377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76"/>
      <c r="Q60" s="377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75" t="str">
        <f>IF('Profit &amp; Loss Account'!B14&gt;30000,'Profit &amp; Loss Account'!B28," ")</f>
        <v xml:space="preserve"> </v>
      </c>
      <c r="E64" s="376"/>
      <c r="F64" s="377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Account'!B22+'Profit &amp; Loss Account'!B45-'Profit &amp; Loss Account'!B44</f>
        <v>0</v>
      </c>
      <c r="P64" s="376"/>
      <c r="Q64" s="377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8" t="s">
        <v>202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9" t="s">
        <v>207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320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321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322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IF(([1]Schedule!$Q$1)&gt;0,[1]Schedule!$Q$1,0)</f>
        <v>0</v>
      </c>
      <c r="E80" s="376"/>
      <c r="F80" s="377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IF(([1]Schedule!$R$1+[1]Schedule!$Y$1)&gt;0,[1]Schedule!$R$1+[1]Schedule!$Y$1,0)</f>
        <v>0</v>
      </c>
      <c r="P80" s="376"/>
      <c r="Q80" s="377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75">
        <f>IF(([1]Schedule!$R$1+[1]Schedule!$S$1)&lt;1000,[1]Schedule!$S$1,0)</f>
        <v>0</v>
      </c>
      <c r="E85" s="376"/>
      <c r="F85" s="377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IF([1]Schedule!$Z$1&gt;0,[1]Schedule!$Z$1,0)</f>
        <v>0</v>
      </c>
      <c r="P85" s="376"/>
      <c r="Q85" s="377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3" t="s">
        <v>324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" customHeight="1" x14ac:dyDescent="0.2">
      <c r="A88" s="378" t="s">
        <v>325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326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Account'!B16</f>
        <v>0</v>
      </c>
      <c r="P99" s="376"/>
      <c r="Q99" s="377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7" t="s">
        <v>330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3" t="s">
        <v>331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" customHeight="1" x14ac:dyDescent="0.2">
      <c r="A109" s="378" t="s">
        <v>332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379" t="str">
        <f>Admin!G2</f>
        <v>2015-16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/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381" t="str">
        <f>Admin!G2</f>
        <v>2015-16</v>
      </c>
      <c r="S116" s="382"/>
      <c r="T116" s="382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75"/>
      <c r="E119" s="376"/>
      <c r="F119" s="377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75">
        <f>'Business Details'!O55</f>
        <v>0</v>
      </c>
      <c r="E124" s="376"/>
      <c r="F124" s="377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[2]Mar16!$AC$1</f>
        <v>0</v>
      </c>
      <c r="P124" s="376"/>
      <c r="Q124" s="377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G1" sqref="G1:M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1" t="s">
        <v>171</v>
      </c>
      <c r="B1" s="412"/>
      <c r="C1" s="412"/>
      <c r="D1" s="412"/>
      <c r="E1" s="412"/>
      <c r="F1" s="412"/>
      <c r="G1" s="413" t="s">
        <v>397</v>
      </c>
      <c r="H1" s="414"/>
      <c r="I1" s="414"/>
      <c r="J1" s="414"/>
      <c r="K1" s="414"/>
      <c r="L1" s="414"/>
      <c r="M1" s="414"/>
      <c r="N1" s="448" t="s">
        <v>172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173</v>
      </c>
      <c r="O2" s="417"/>
      <c r="P2" s="417"/>
      <c r="Q2" s="418">
        <f>Admin!B4</f>
        <v>42100</v>
      </c>
      <c r="R2" s="419"/>
      <c r="S2" s="419"/>
      <c r="T2" s="419"/>
      <c r="U2" s="253" t="s">
        <v>174</v>
      </c>
      <c r="V2" s="418">
        <f>Admin!B17</f>
        <v>42465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2">
        <f>Admin!B4</f>
        <v>42100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2">
        <f>Admin!B17</f>
        <v>42465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146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42465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3" t="s">
        <v>155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9" t="s">
        <v>175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>
        <f>'Profit &amp; Loss Account'!B14</f>
        <v>0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Account'!B48</f>
        <v>0</v>
      </c>
      <c r="P55" s="376"/>
      <c r="Q55" s="377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9" t="s">
        <v>180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" customHeight="1" x14ac:dyDescent="0.25">
      <c r="A58" s="378" t="s">
        <v>181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75">
        <f>'Profit &amp; Loss Account'!B19+'Profit &amp; Loss Account'!B21</f>
        <v>0</v>
      </c>
      <c r="E66" s="376"/>
      <c r="F66" s="377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75">
        <f>'Profit &amp; Loss Account'!B20</f>
        <v>0</v>
      </c>
      <c r="E70" s="376"/>
      <c r="F70" s="377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75">
        <f>'Profit &amp; Loss Account'!B26</f>
        <v>0</v>
      </c>
      <c r="E74" s="376"/>
      <c r="F74" s="377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75">
        <f>'Profit &amp; Loss Account'!B30+'Profit &amp; Loss Account'!B31</f>
        <v>0</v>
      </c>
      <c r="E78" s="376"/>
      <c r="F78" s="377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75">
        <f>'Profit &amp; Loss Account'!B27</f>
        <v>0</v>
      </c>
      <c r="E82" s="376"/>
      <c r="F82" s="377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75">
        <f>'Profit &amp; Loss Account'!B28</f>
        <v>0</v>
      </c>
      <c r="E86" s="376"/>
      <c r="F86" s="377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75">
        <f>'Profit &amp; Loss Account'!B29</f>
        <v>0</v>
      </c>
      <c r="E90" s="376"/>
      <c r="F90" s="377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75">
        <f>'Profit &amp; Loss Account'!B32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75">
        <f>'Profit &amp; Loss Account'!B35</f>
        <v>0</v>
      </c>
      <c r="E98" s="376"/>
      <c r="F98" s="377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75">
        <f>'Profit &amp; Loss Account'!B36</f>
        <v>0</v>
      </c>
      <c r="E102" s="376"/>
      <c r="F102" s="377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75">
        <f>'Profit &amp; Loss Account'!B34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75">
        <f>'Profit &amp; Loss Account'!B33</f>
        <v>0</v>
      </c>
      <c r="E110" s="376"/>
      <c r="F110" s="377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>
        <f>'Profit &amp; Loss Account'!B43+'Profit &amp; Loss Account'!B44</f>
        <v>0</v>
      </c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Account'!B44</f>
        <v>0</v>
      </c>
      <c r="P114" s="376"/>
      <c r="Q114" s="377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75">
        <f>SUM('Profit &amp; Loss Account'!B37:B42)</f>
        <v>0</v>
      </c>
      <c r="E118" s="376"/>
      <c r="F118" s="377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75">
        <f>'Profit &amp; Loss Account'!B22+'Profit &amp; Loss Account'!B45</f>
        <v>0</v>
      </c>
      <c r="E122" s="376"/>
      <c r="F122" s="377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Account'!B44</f>
        <v>0</v>
      </c>
      <c r="P122" s="376"/>
      <c r="Q122" s="377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8" t="s">
        <v>202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9" t="s">
        <v>207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" customHeight="1" x14ac:dyDescent="0.2">
      <c r="A132" s="378" t="s">
        <v>208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" customHeight="1" x14ac:dyDescent="0.2">
      <c r="A133" s="378" t="s">
        <v>341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" customHeight="1" x14ac:dyDescent="0.2">
      <c r="A134" s="378" t="s">
        <v>209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75">
        <f>IF([1]Schedule!$Q$1&gt;0,[1]Schedule!$Q$1,0)</f>
        <v>0</v>
      </c>
      <c r="E139" s="376"/>
      <c r="F139" s="377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IF(([1]Schedule!$R$1+[1]Schedule!$S$1)&lt;1000,[1]Schedule!$S$1,0)</f>
        <v>0</v>
      </c>
      <c r="P139" s="376"/>
      <c r="Q139" s="377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39">
        <f>Admin!G5</f>
        <v>0.18</v>
      </c>
      <c r="H141" s="440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75">
        <f>[1]Schedule!$R$1-D152</f>
        <v>0</v>
      </c>
      <c r="E144" s="376"/>
      <c r="F144" s="377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[1]Schedule!$Y$1</f>
        <v>0</v>
      </c>
      <c r="P144" s="376"/>
      <c r="Q144" s="377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75"/>
      <c r="E147" s="376"/>
      <c r="F147" s="377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75">
        <f>SUM([1]Schedule!$R$38:$R$42)+SUM([1]Schedule!$R$91:$R$95)</f>
        <v>0</v>
      </c>
      <c r="E152" s="360"/>
      <c r="F152" s="361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75"/>
      <c r="E156" s="360"/>
      <c r="F156" s="361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75"/>
      <c r="E160" s="376"/>
      <c r="F160" s="377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[1]Schedule!$Z$1</f>
        <v>0</v>
      </c>
      <c r="P160" s="376"/>
      <c r="Q160" s="377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7" t="s">
        <v>222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" customHeight="1" x14ac:dyDescent="0.2">
      <c r="A163" s="378" t="s">
        <v>223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" customHeight="1" x14ac:dyDescent="0.2">
      <c r="A164" s="378" t="s">
        <v>349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75"/>
      <c r="E179" s="376"/>
      <c r="F179" s="377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7" t="s">
        <v>229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" customHeight="1" x14ac:dyDescent="0.2">
      <c r="A182" s="378" t="s">
        <v>230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" customHeight="1" x14ac:dyDescent="0.2">
      <c r="A183" s="378" t="s">
        <v>231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232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36"/>
      <c r="Q190" s="437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2015-16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239</v>
      </c>
      <c r="E197" s="436"/>
      <c r="F197" s="437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75"/>
      <c r="E201" s="376"/>
      <c r="F201" s="377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Account'!B16</f>
        <v>0</v>
      </c>
      <c r="P204" s="376"/>
      <c r="Q204" s="377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75"/>
      <c r="E206" s="376"/>
      <c r="F206" s="377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75"/>
      <c r="E210" s="376"/>
      <c r="F210" s="377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3" t="s">
        <v>249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" customHeight="1" x14ac:dyDescent="0.2">
      <c r="A213" s="378" t="s">
        <v>250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" customHeight="1" x14ac:dyDescent="0.2">
      <c r="A214" s="378" t="s">
        <v>251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2015-16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257</v>
      </c>
      <c r="D222" s="379" t="str">
        <f>Admin!G2</f>
        <v>2015-16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75"/>
      <c r="E224" s="376"/>
      <c r="F224" s="377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1" t="s">
        <v>259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75">
        <f>[2]Mar16!$AC$1</f>
        <v>0</v>
      </c>
      <c r="E231" s="376"/>
      <c r="F231" s="377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7" t="s">
        <v>370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" customHeight="1" x14ac:dyDescent="0.2">
      <c r="A234" s="378" t="s">
        <v>263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" customHeight="1" x14ac:dyDescent="0.2">
      <c r="A235" s="378" t="s">
        <v>371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75"/>
      <c r="E241" s="376"/>
      <c r="F241" s="377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75"/>
      <c r="E245" s="376"/>
      <c r="F245" s="377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75"/>
      <c r="E249" s="376"/>
      <c r="F249" s="377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75"/>
      <c r="E253" s="376"/>
      <c r="F253" s="377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75"/>
      <c r="Q255" s="376"/>
      <c r="R255" s="377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75"/>
      <c r="E257" s="376"/>
      <c r="F257" s="377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75"/>
      <c r="E261" s="376"/>
      <c r="F261" s="377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75"/>
      <c r="Q261" s="376"/>
      <c r="R261" s="377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75"/>
      <c r="E265" s="376"/>
      <c r="F265" s="377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75"/>
      <c r="Q265" s="376"/>
      <c r="R265" s="377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75"/>
      <c r="E269" s="376"/>
      <c r="F269" s="377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75"/>
      <c r="Q277" s="376"/>
      <c r="R277" s="377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3" t="s">
        <v>284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" customHeight="1" x14ac:dyDescent="0.25">
      <c r="A280" s="378" t="s">
        <v>285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10600</v>
      </c>
      <c r="K280" s="378" t="s">
        <v>286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" customHeight="1" x14ac:dyDescent="0.2">
      <c r="A281" s="429" t="s">
        <v>372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381" t="str">
        <f>Admin!G2</f>
        <v>2015-16</v>
      </c>
      <c r="H288" s="382"/>
      <c r="I288" s="382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7" t="s">
        <v>293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35.2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129</v>
      </c>
      <c r="C2" s="451">
        <f>Admin!B5</f>
        <v>42124</v>
      </c>
      <c r="D2" s="450">
        <f>Admin!B6</f>
        <v>42155</v>
      </c>
      <c r="E2" s="450">
        <f>Admin!B7</f>
        <v>42185</v>
      </c>
      <c r="F2" s="450">
        <f>Admin!B8</f>
        <v>42216</v>
      </c>
      <c r="G2" s="450">
        <f>Admin!B9</f>
        <v>42247</v>
      </c>
      <c r="H2" s="450">
        <f>Admin!B10</f>
        <v>42277</v>
      </c>
      <c r="I2" s="450">
        <f>Admin!B11</f>
        <v>42308</v>
      </c>
      <c r="J2" s="450">
        <f>Admin!B12</f>
        <v>42338</v>
      </c>
      <c r="K2" s="450">
        <f>Admin!B13</f>
        <v>42369</v>
      </c>
      <c r="L2" s="450">
        <f>Admin!B14</f>
        <v>42400</v>
      </c>
      <c r="M2" s="450">
        <f>Admin!B15</f>
        <v>42428</v>
      </c>
      <c r="N2" s="450">
        <f>Admin!B16</f>
        <v>42460</v>
      </c>
      <c r="O2" s="26"/>
    </row>
    <row r="3" spans="1:15" ht="12" customHeight="1" x14ac:dyDescent="0.25">
      <c r="A3" s="454"/>
      <c r="B3" s="183">
        <f>Admin!B$17</f>
        <v>42465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tr">
        <f>[2]Apr15!$P$3</f>
        <v>Product A Sales</v>
      </c>
      <c r="B5" s="89">
        <f>SUM(C5:N5)</f>
        <v>0</v>
      </c>
      <c r="C5" s="84">
        <f>[2]Apr15!$P$1</f>
        <v>0</v>
      </c>
      <c r="D5" s="84">
        <f>[2]May15!$P$1</f>
        <v>0</v>
      </c>
      <c r="E5" s="84">
        <f>[2]Jun15!$P$1</f>
        <v>0</v>
      </c>
      <c r="F5" s="84">
        <f>[2]Jul15!$P$1</f>
        <v>0</v>
      </c>
      <c r="G5" s="84">
        <f>[2]Aug15!$P$1</f>
        <v>0</v>
      </c>
      <c r="H5" s="84">
        <f>[2]Sep15!$P$1</f>
        <v>0</v>
      </c>
      <c r="I5" s="84">
        <f>[2]Oct15!$P$1</f>
        <v>0</v>
      </c>
      <c r="J5" s="84">
        <f>[2]Nov15!$P$1</f>
        <v>0</v>
      </c>
      <c r="K5" s="84">
        <f>[2]Dec15!$P$1</f>
        <v>0</v>
      </c>
      <c r="L5" s="84">
        <f>[2]Jan16!$P$1</f>
        <v>0</v>
      </c>
      <c r="M5" s="84">
        <f>[2]Feb16!$P$1</f>
        <v>0</v>
      </c>
      <c r="N5" s="84">
        <f>[2]Mar16!$P$1</f>
        <v>0</v>
      </c>
      <c r="O5" s="26"/>
    </row>
    <row r="6" spans="1:15" x14ac:dyDescent="0.25">
      <c r="A6" s="88" t="str">
        <f>[2]Apr15!$Q$3</f>
        <v>Product B Sales</v>
      </c>
      <c r="B6" s="89">
        <f>SUM(C6:N6)</f>
        <v>0</v>
      </c>
      <c r="C6" s="84">
        <f>[2]Apr15!$Q$1</f>
        <v>0</v>
      </c>
      <c r="D6" s="84">
        <f>[2]May15!$Q$1</f>
        <v>0</v>
      </c>
      <c r="E6" s="84">
        <f>[2]Jun15!$Q$1</f>
        <v>0</v>
      </c>
      <c r="F6" s="84">
        <f>[2]Jul15!$Q$1</f>
        <v>0</v>
      </c>
      <c r="G6" s="84">
        <f>[2]Aug15!$Q$1</f>
        <v>0</v>
      </c>
      <c r="H6" s="84">
        <f>[2]Sep15!$Q$1</f>
        <v>0</v>
      </c>
      <c r="I6" s="84">
        <f>[2]Oct15!$Q$1</f>
        <v>0</v>
      </c>
      <c r="J6" s="84">
        <f>[2]Nov15!$Q$1</f>
        <v>0</v>
      </c>
      <c r="K6" s="84">
        <f>[2]Dec15!$Q$1</f>
        <v>0</v>
      </c>
      <c r="L6" s="84">
        <f>[2]Jan16!$Q$1</f>
        <v>0</v>
      </c>
      <c r="M6" s="84">
        <f>[2]Feb16!$Q$1</f>
        <v>0</v>
      </c>
      <c r="N6" s="84">
        <f>[2]Mar16!$Q$1</f>
        <v>0</v>
      </c>
      <c r="O6" s="26"/>
    </row>
    <row r="7" spans="1:15" x14ac:dyDescent="0.25">
      <c r="A7" s="88" t="str">
        <f>[2]Apr15!$R$3</f>
        <v>Product C Sales</v>
      </c>
      <c r="B7" s="89">
        <f>SUM(C7:N7)</f>
        <v>0</v>
      </c>
      <c r="C7" s="84">
        <f>[2]Apr15!$R$1</f>
        <v>0</v>
      </c>
      <c r="D7" s="84">
        <f>[2]May15!$R$1</f>
        <v>0</v>
      </c>
      <c r="E7" s="84">
        <f>[2]Jun15!$R$1</f>
        <v>0</v>
      </c>
      <c r="F7" s="84">
        <f>[2]Jul15!$R$1</f>
        <v>0</v>
      </c>
      <c r="G7" s="84">
        <f>[2]Aug15!$R$1</f>
        <v>0</v>
      </c>
      <c r="H7" s="84">
        <f>[2]Sep15!$R$1</f>
        <v>0</v>
      </c>
      <c r="I7" s="84">
        <f>[2]Oct15!$R$1</f>
        <v>0</v>
      </c>
      <c r="J7" s="84">
        <f>[2]Nov15!$R$1</f>
        <v>0</v>
      </c>
      <c r="K7" s="84">
        <f>[2]Dec15!$R$1</f>
        <v>0</v>
      </c>
      <c r="L7" s="84">
        <f>[2]Jan16!$R$1</f>
        <v>0</v>
      </c>
      <c r="M7" s="84">
        <f>[2]Feb16!$R$1</f>
        <v>0</v>
      </c>
      <c r="N7" s="84">
        <f>[2]Mar16!$R$1</f>
        <v>0</v>
      </c>
      <c r="O7" s="26"/>
    </row>
    <row r="8" spans="1:15" x14ac:dyDescent="0.25">
      <c r="A8" s="88" t="str">
        <f>[2]Apr15!$S$3</f>
        <v>Product 4 Sales</v>
      </c>
      <c r="B8" s="89">
        <f t="shared" ref="B8:B12" si="0">SUM(C8:N8)</f>
        <v>0</v>
      </c>
      <c r="C8" s="84">
        <f>[2]Apr15!$S$1</f>
        <v>0</v>
      </c>
      <c r="D8" s="84">
        <f>[2]May15!$S$1</f>
        <v>0</v>
      </c>
      <c r="E8" s="84">
        <f>[2]Jun15!$S$1</f>
        <v>0</v>
      </c>
      <c r="F8" s="84">
        <f>[2]Jul15!$S$1</f>
        <v>0</v>
      </c>
      <c r="G8" s="84">
        <f>[2]Aug15!$S$1</f>
        <v>0</v>
      </c>
      <c r="H8" s="84">
        <f>[2]Sep15!$S$1</f>
        <v>0</v>
      </c>
      <c r="I8" s="84">
        <f>[2]Oct15!$S$1</f>
        <v>0</v>
      </c>
      <c r="J8" s="84">
        <f>[2]Nov15!$S$1</f>
        <v>0</v>
      </c>
      <c r="K8" s="84">
        <f>[2]Dec15!$S$1</f>
        <v>0</v>
      </c>
      <c r="L8" s="84">
        <f>[2]Jan16!$S$1</f>
        <v>0</v>
      </c>
      <c r="M8" s="84">
        <f>[2]Feb16!$S$1</f>
        <v>0</v>
      </c>
      <c r="N8" s="84">
        <f>[2]Mar16!$S$1</f>
        <v>0</v>
      </c>
      <c r="O8" s="26"/>
    </row>
    <row r="9" spans="1:15" x14ac:dyDescent="0.25">
      <c r="A9" s="88" t="str">
        <f>[2]Apr15!$T$3</f>
        <v>Product 5 Sales</v>
      </c>
      <c r="B9" s="89">
        <f t="shared" si="0"/>
        <v>0</v>
      </c>
      <c r="C9" s="84">
        <f>[2]Apr15!$T$1</f>
        <v>0</v>
      </c>
      <c r="D9" s="84">
        <f>[2]May15!$T$1</f>
        <v>0</v>
      </c>
      <c r="E9" s="84">
        <f>[2]Jun15!$T$1</f>
        <v>0</v>
      </c>
      <c r="F9" s="84">
        <f>[2]Jul15!$T$1</f>
        <v>0</v>
      </c>
      <c r="G9" s="84">
        <f>[2]Aug15!$T$1</f>
        <v>0</v>
      </c>
      <c r="H9" s="84">
        <f>[2]Sep15!$T$1</f>
        <v>0</v>
      </c>
      <c r="I9" s="84">
        <f>[2]Oct15!$T$1</f>
        <v>0</v>
      </c>
      <c r="J9" s="84">
        <f>[2]Nov15!$T$1</f>
        <v>0</v>
      </c>
      <c r="K9" s="84">
        <f>[2]Dec15!$T$1</f>
        <v>0</v>
      </c>
      <c r="L9" s="84">
        <f>[2]Jan16!$T$1</f>
        <v>0</v>
      </c>
      <c r="M9" s="84">
        <f>[2]Feb16!$T$1</f>
        <v>0</v>
      </c>
      <c r="N9" s="84">
        <f>[2]Mar16!$T$1</f>
        <v>0</v>
      </c>
      <c r="O9" s="26"/>
    </row>
    <row r="10" spans="1:15" x14ac:dyDescent="0.25">
      <c r="A10" s="88" t="str">
        <f>[2]Apr15!$U$3</f>
        <v>Product 6 Sales</v>
      </c>
      <c r="B10" s="89">
        <f t="shared" si="0"/>
        <v>0</v>
      </c>
      <c r="C10" s="84">
        <f>[2]Apr15!$U$1</f>
        <v>0</v>
      </c>
      <c r="D10" s="84">
        <f>[2]May15!$U$1</f>
        <v>0</v>
      </c>
      <c r="E10" s="84">
        <f>[2]Jun15!$U$1</f>
        <v>0</v>
      </c>
      <c r="F10" s="84">
        <f>[2]Jul15!$U$1</f>
        <v>0</v>
      </c>
      <c r="G10" s="84">
        <f>[2]Aug15!$U$1</f>
        <v>0</v>
      </c>
      <c r="H10" s="84">
        <f>[2]Sep15!$U$1</f>
        <v>0</v>
      </c>
      <c r="I10" s="84">
        <f>[2]Oct15!$U$1</f>
        <v>0</v>
      </c>
      <c r="J10" s="84">
        <f>[2]Nov15!$U$1</f>
        <v>0</v>
      </c>
      <c r="K10" s="84">
        <f>[2]Dec15!$U$1</f>
        <v>0</v>
      </c>
      <c r="L10" s="84">
        <f>[2]Jan16!$U$1</f>
        <v>0</v>
      </c>
      <c r="M10" s="84">
        <f>[2]Feb16!$U$1</f>
        <v>0</v>
      </c>
      <c r="N10" s="84">
        <f>[2]Mar16!$U$1</f>
        <v>0</v>
      </c>
      <c r="O10" s="26"/>
    </row>
    <row r="11" spans="1:15" x14ac:dyDescent="0.25">
      <c r="A11" s="88" t="str">
        <f>[2]Apr15!$V$3</f>
        <v>Product 7 Sales</v>
      </c>
      <c r="B11" s="89">
        <f t="shared" si="0"/>
        <v>0</v>
      </c>
      <c r="C11" s="84">
        <f>[2]Apr15!$V$1</f>
        <v>0</v>
      </c>
      <c r="D11" s="84">
        <f>[2]May15!$V$1</f>
        <v>0</v>
      </c>
      <c r="E11" s="84">
        <f>[2]Jun15!$V$1</f>
        <v>0</v>
      </c>
      <c r="F11" s="84">
        <f>[2]Jul15!$V$1</f>
        <v>0</v>
      </c>
      <c r="G11" s="84">
        <f>[2]Aug15!$V$1</f>
        <v>0</v>
      </c>
      <c r="H11" s="84">
        <f>[2]Sep15!$V$1</f>
        <v>0</v>
      </c>
      <c r="I11" s="84">
        <f>[2]Oct15!$V$1</f>
        <v>0</v>
      </c>
      <c r="J11" s="84">
        <f>[2]Nov15!$V$1</f>
        <v>0</v>
      </c>
      <c r="K11" s="84">
        <f>[2]Dec15!$V$1</f>
        <v>0</v>
      </c>
      <c r="L11" s="84">
        <f>[2]Jan16!$V$1</f>
        <v>0</v>
      </c>
      <c r="M11" s="84">
        <f>[2]Feb16!$V$1</f>
        <v>0</v>
      </c>
      <c r="N11" s="84">
        <f>[2]Mar16!$V$1</f>
        <v>0</v>
      </c>
      <c r="O11" s="26"/>
    </row>
    <row r="12" spans="1:15" x14ac:dyDescent="0.25">
      <c r="A12" s="88" t="str">
        <f>[2]Apr15!$W$3</f>
        <v>Product 8 Sales</v>
      </c>
      <c r="B12" s="89">
        <f t="shared" si="0"/>
        <v>0</v>
      </c>
      <c r="C12" s="84">
        <f>[2]Apr15!$W$1</f>
        <v>0</v>
      </c>
      <c r="D12" s="84">
        <f>[2]May15!$W$1</f>
        <v>0</v>
      </c>
      <c r="E12" s="84">
        <f>[2]Jun15!$W$1</f>
        <v>0</v>
      </c>
      <c r="F12" s="84">
        <f>[2]Jul15!$W$1</f>
        <v>0</v>
      </c>
      <c r="G12" s="84">
        <f>[2]Aug15!$W$1</f>
        <v>0</v>
      </c>
      <c r="H12" s="84">
        <f>[2]Sep15!$W$1</f>
        <v>0</v>
      </c>
      <c r="I12" s="84">
        <f>[2]Oct15!$W$1</f>
        <v>0</v>
      </c>
      <c r="J12" s="84">
        <f>[2]Nov15!$W$1</f>
        <v>0</v>
      </c>
      <c r="K12" s="84">
        <f>[2]Dec15!$W$1</f>
        <v>0</v>
      </c>
      <c r="L12" s="84">
        <f>[2]Jan16!$W$1</f>
        <v>0</v>
      </c>
      <c r="M12" s="84">
        <f>[2]Feb16!$W$1</f>
        <v>0</v>
      </c>
      <c r="N12" s="84">
        <f>[2]Mar16!$W$1</f>
        <v>0</v>
      </c>
      <c r="O12" s="26"/>
    </row>
    <row r="13" spans="1:15" x14ac:dyDescent="0.25">
      <c r="A13" s="88" t="s">
        <v>52</v>
      </c>
      <c r="B13" s="89">
        <f>SUM(C13:N13)</f>
        <v>0</v>
      </c>
      <c r="C13" s="84">
        <f>[2]Apr15!$X$1</f>
        <v>0</v>
      </c>
      <c r="D13" s="84">
        <f>[2]May15!$X$1</f>
        <v>0</v>
      </c>
      <c r="E13" s="84">
        <f>[2]Jun15!$X$1</f>
        <v>0</v>
      </c>
      <c r="F13" s="84">
        <f>[2]Jul15!$X$1</f>
        <v>0</v>
      </c>
      <c r="G13" s="84">
        <f>[2]Aug15!$X$1</f>
        <v>0</v>
      </c>
      <c r="H13" s="84">
        <f>[2]Sep15!$X$1</f>
        <v>0</v>
      </c>
      <c r="I13" s="84">
        <f>[2]Oct15!$X$1</f>
        <v>0</v>
      </c>
      <c r="J13" s="84">
        <f>[2]Nov15!$X$1</f>
        <v>0</v>
      </c>
      <c r="K13" s="84">
        <f>[2]Dec15!$X$1</f>
        <v>0</v>
      </c>
      <c r="L13" s="84">
        <f>[2]Jan16!$X$1</f>
        <v>0</v>
      </c>
      <c r="M13" s="84">
        <f>[2]Feb16!$X$1</f>
        <v>0</v>
      </c>
      <c r="N13" s="84">
        <f>[2]Mar16!$X$1</f>
        <v>0</v>
      </c>
      <c r="O13" s="26"/>
    </row>
    <row r="14" spans="1:15" s="92" customFormat="1" x14ac:dyDescent="0.25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5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5">
      <c r="A16" s="88" t="s">
        <v>53</v>
      </c>
      <c r="B16" s="89">
        <f>SUM(C16:N16)</f>
        <v>0</v>
      </c>
      <c r="C16" s="84">
        <f>[2]Apr15!$Y$1</f>
        <v>0</v>
      </c>
      <c r="D16" s="84">
        <f>[2]May15!$Y$1</f>
        <v>0</v>
      </c>
      <c r="E16" s="84">
        <f>[2]Jun15!$Y$1</f>
        <v>0</v>
      </c>
      <c r="F16" s="84">
        <f>[2]Jul15!$Y$1</f>
        <v>0</v>
      </c>
      <c r="G16" s="84">
        <f>[2]Aug15!$Y$1</f>
        <v>0</v>
      </c>
      <c r="H16" s="84">
        <f>[2]Sep15!$Y$1</f>
        <v>0</v>
      </c>
      <c r="I16" s="84">
        <f>[2]Oct15!$Y$1</f>
        <v>0</v>
      </c>
      <c r="J16" s="84">
        <f>[2]Nov15!$Y$1</f>
        <v>0</v>
      </c>
      <c r="K16" s="84">
        <f>[2]Dec15!$Y$1</f>
        <v>0</v>
      </c>
      <c r="L16" s="84">
        <f>[2]Jan16!$Y$1</f>
        <v>0</v>
      </c>
      <c r="M16" s="84">
        <f>[2]Feb16!$Y$1</f>
        <v>0</v>
      </c>
      <c r="N16" s="84">
        <f>[2]Mar16!$Y$1</f>
        <v>0</v>
      </c>
      <c r="O16" s="26"/>
    </row>
    <row r="17" spans="1:15" s="132" customFormat="1" ht="6" customHeight="1" x14ac:dyDescent="0.25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5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5">
      <c r="A19" s="88" t="s">
        <v>68</v>
      </c>
      <c r="B19" s="89">
        <f>SUM(C19:N19)</f>
        <v>0</v>
      </c>
      <c r="C19" s="84">
        <f>[3]Apr15!$P$1+StockControl!AB6-StockControl!AB8</f>
        <v>0</v>
      </c>
      <c r="D19" s="84">
        <f>[3]May15!$P$1+StockControl!AB8-StockControl!AB10</f>
        <v>0</v>
      </c>
      <c r="E19" s="84">
        <f>[3]Jun15!$P$1+StockControl!AB10-StockControl!AB12</f>
        <v>0</v>
      </c>
      <c r="F19" s="84">
        <f>[3]Jul15!$P$1+StockControl!AB12-StockControl!AB14</f>
        <v>0</v>
      </c>
      <c r="G19" s="84">
        <f>[3]Aug15!$P$1+StockControl!AB14-StockControl!AB16</f>
        <v>0</v>
      </c>
      <c r="H19" s="84">
        <f>[3]Sep15!$P$1+StockControl!AB16-StockControl!AB18</f>
        <v>0</v>
      </c>
      <c r="I19" s="84">
        <f>[3]Oct15!$P$1+StockControl!AB18-StockControl!AB20</f>
        <v>0</v>
      </c>
      <c r="J19" s="84">
        <f>[3]Nov15!$P$1+StockControl!AB20-StockControl!AB22</f>
        <v>0</v>
      </c>
      <c r="K19" s="84">
        <f>[3]Dec15!$P$1+StockControl!AB22-StockControl!AB24</f>
        <v>0</v>
      </c>
      <c r="L19" s="84">
        <f>[3]Jan16!$P$1+StockControl!AB24-StockControl!AB26</f>
        <v>0</v>
      </c>
      <c r="M19" s="84">
        <f>[3]Feb16!$P$1+StockControl!AB26-StockControl!AB28</f>
        <v>0</v>
      </c>
      <c r="N19" s="84">
        <f>[3]Mar16!$P$1+StockControl!AB28-StockControl!AB30</f>
        <v>0</v>
      </c>
      <c r="O19" s="26"/>
    </row>
    <row r="20" spans="1:15" x14ac:dyDescent="0.25">
      <c r="A20" s="88" t="s">
        <v>55</v>
      </c>
      <c r="B20" s="89">
        <f>SUM(C20:N20)</f>
        <v>0</v>
      </c>
      <c r="C20" s="84">
        <f>[3]Apr15!$Q$1</f>
        <v>0</v>
      </c>
      <c r="D20" s="84">
        <f>[3]May15!$Q$1</f>
        <v>0</v>
      </c>
      <c r="E20" s="84">
        <f>[3]Jun15!$Q$1</f>
        <v>0</v>
      </c>
      <c r="F20" s="84">
        <f>[3]Jul15!$Q$1</f>
        <v>0</v>
      </c>
      <c r="G20" s="84">
        <f>[3]Aug15!$Q$1</f>
        <v>0</v>
      </c>
      <c r="H20" s="84">
        <f>[3]Sep15!$Q$1</f>
        <v>0</v>
      </c>
      <c r="I20" s="84">
        <f>[3]Oct15!$Q$1</f>
        <v>0</v>
      </c>
      <c r="J20" s="84">
        <f>[3]Nov15!$Q$1</f>
        <v>0</v>
      </c>
      <c r="K20" s="84">
        <f>[3]Dec15!$Q$1</f>
        <v>0</v>
      </c>
      <c r="L20" s="84">
        <f>[3]Jan16!$Q$1</f>
        <v>0</v>
      </c>
      <c r="M20" s="84">
        <f>[3]Feb16!$Q$1</f>
        <v>0</v>
      </c>
      <c r="N20" s="84">
        <f>[3]Mar16!$Q$1</f>
        <v>0</v>
      </c>
      <c r="O20" s="26"/>
    </row>
    <row r="21" spans="1:15" x14ac:dyDescent="0.25">
      <c r="A21" s="88" t="s">
        <v>56</v>
      </c>
      <c r="B21" s="89">
        <f>SUM(C21:N21)</f>
        <v>0</v>
      </c>
      <c r="C21" s="84">
        <f>[3]Apr15!$R$1</f>
        <v>0</v>
      </c>
      <c r="D21" s="84">
        <f>[3]May15!$R$1</f>
        <v>0</v>
      </c>
      <c r="E21" s="84">
        <f>[3]Jun15!$R$1</f>
        <v>0</v>
      </c>
      <c r="F21" s="84">
        <f>[3]Jul15!$R$1</f>
        <v>0</v>
      </c>
      <c r="G21" s="84">
        <f>[3]Aug15!$R$1</f>
        <v>0</v>
      </c>
      <c r="H21" s="84">
        <f>[3]Sep15!$R$1</f>
        <v>0</v>
      </c>
      <c r="I21" s="84">
        <f>[3]Oct15!$R$1</f>
        <v>0</v>
      </c>
      <c r="J21" s="84">
        <f>[3]Nov15!$R$1</f>
        <v>0</v>
      </c>
      <c r="K21" s="84">
        <f>[3]Dec15!$R$1</f>
        <v>0</v>
      </c>
      <c r="L21" s="84">
        <f>[3]Jan16!$R$1</f>
        <v>0</v>
      </c>
      <c r="M21" s="84">
        <f>[3]Feb16!$R$1</f>
        <v>0</v>
      </c>
      <c r="N21" s="84">
        <f>[3]Mar16!$R$1</f>
        <v>0</v>
      </c>
      <c r="O21" s="26"/>
    </row>
    <row r="22" spans="1:15" s="92" customFormat="1" x14ac:dyDescent="0.25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5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5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5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5">
      <c r="A26" s="88" t="s">
        <v>58</v>
      </c>
      <c r="B26" s="89">
        <f t="shared" ref="B26:B44" si="4">SUM(C26:N26)</f>
        <v>0</v>
      </c>
      <c r="C26" s="84">
        <f>[3]Apr15!$S$1+Wagesinterface!C4+Wagesinterface!H4-Wagesinterface!I4</f>
        <v>0</v>
      </c>
      <c r="D26" s="84">
        <f>[3]May15!$S$1+Wagesinterface!C5+Wagesinterface!H5-Wagesinterface!I5</f>
        <v>0</v>
      </c>
      <c r="E26" s="84">
        <f>[3]Jun15!$S$1+Wagesinterface!C6+Wagesinterface!H6-Wagesinterface!I6</f>
        <v>0</v>
      </c>
      <c r="F26" s="84">
        <f>[3]Jul15!$S$1+Wagesinterface!C7+Wagesinterface!H7-Wagesinterface!I7</f>
        <v>0</v>
      </c>
      <c r="G26" s="84">
        <f>[3]Aug15!$S$1+Wagesinterface!C8+Wagesinterface!H8-Wagesinterface!I8</f>
        <v>0</v>
      </c>
      <c r="H26" s="84">
        <f>[3]Sep15!$S$1+Wagesinterface!C9+Wagesinterface!H9-Wagesinterface!I9</f>
        <v>0</v>
      </c>
      <c r="I26" s="84">
        <f>[3]Oct15!$S$1+Wagesinterface!C10+Wagesinterface!H10-Wagesinterface!I10</f>
        <v>0</v>
      </c>
      <c r="J26" s="84">
        <f>[3]Nov15!$S$1+Wagesinterface!C11+Wagesinterface!H11-Wagesinterface!I11</f>
        <v>0</v>
      </c>
      <c r="K26" s="84">
        <f>[3]Dec15!$S$1+Wagesinterface!C12+Wagesinterface!H12-Wagesinterface!I12</f>
        <v>0</v>
      </c>
      <c r="L26" s="84">
        <f>[3]Jan16!$S$1+Wagesinterface!C13+Wagesinterface!H13-Wagesinterface!I13</f>
        <v>0</v>
      </c>
      <c r="M26" s="84">
        <f>[3]Feb16!$S$1+Wagesinterface!C14+Wagesinterface!H14-Wagesinterface!I14</f>
        <v>0</v>
      </c>
      <c r="N26" s="84">
        <f>[3]Mar16!$S$1+Wagesinterface!C15+Wagesinterface!H15-Wagesinterface!I15</f>
        <v>0</v>
      </c>
      <c r="O26" s="26"/>
    </row>
    <row r="27" spans="1:15" x14ac:dyDescent="0.25">
      <c r="A27" s="95" t="str">
        <f>[3]Apr15!$T$3</f>
        <v>USE OF RESIDENCE</v>
      </c>
      <c r="B27" s="89">
        <f t="shared" si="4"/>
        <v>0</v>
      </c>
      <c r="C27" s="84">
        <f>[3]Apr15!$T$1</f>
        <v>0</v>
      </c>
      <c r="D27" s="84">
        <f>[3]May15!$T$1</f>
        <v>0</v>
      </c>
      <c r="E27" s="84">
        <f>[3]Jun15!$T$1</f>
        <v>0</v>
      </c>
      <c r="F27" s="84">
        <f>[3]Jul15!$T$1</f>
        <v>0</v>
      </c>
      <c r="G27" s="84">
        <f>[3]Aug15!$T$1</f>
        <v>0</v>
      </c>
      <c r="H27" s="84">
        <f>[3]Sep15!$T$1</f>
        <v>0</v>
      </c>
      <c r="I27" s="84">
        <f>[3]Oct15!$T$1</f>
        <v>0</v>
      </c>
      <c r="J27" s="84">
        <f>[3]Nov15!$T$1</f>
        <v>0</v>
      </c>
      <c r="K27" s="84">
        <f>[3]Dec15!$T$1</f>
        <v>0</v>
      </c>
      <c r="L27" s="84">
        <f>[3]Jan16!$T$1</f>
        <v>0</v>
      </c>
      <c r="M27" s="84">
        <f>[3]Feb16!$T$1</f>
        <v>0</v>
      </c>
      <c r="N27" s="84">
        <f>[3]Mar16!$T$1</f>
        <v>0</v>
      </c>
      <c r="O27" s="26"/>
    </row>
    <row r="28" spans="1:15" x14ac:dyDescent="0.25">
      <c r="A28" s="95" t="str">
        <f>[3]Apr15!$U$2</f>
        <v xml:space="preserve">REPAIRS AND RENEWALS </v>
      </c>
      <c r="B28" s="89">
        <f t="shared" si="4"/>
        <v>0</v>
      </c>
      <c r="C28" s="84">
        <f>[3]Apr15!$U$1</f>
        <v>0</v>
      </c>
      <c r="D28" s="84">
        <f>[3]May15!$U$1</f>
        <v>0</v>
      </c>
      <c r="E28" s="84">
        <f>[3]Jun15!$U$1</f>
        <v>0</v>
      </c>
      <c r="F28" s="84">
        <f>[3]Jul15!$U$1</f>
        <v>0</v>
      </c>
      <c r="G28" s="84">
        <f>[3]Aug15!$U$1</f>
        <v>0</v>
      </c>
      <c r="H28" s="84">
        <f>[3]Sep15!$U$1</f>
        <v>0</v>
      </c>
      <c r="I28" s="84">
        <f>[3]Oct15!$U$1</f>
        <v>0</v>
      </c>
      <c r="J28" s="84">
        <f>[3]Nov15!$U$1</f>
        <v>0</v>
      </c>
      <c r="K28" s="84">
        <f>[3]Dec15!$U$1</f>
        <v>0</v>
      </c>
      <c r="L28" s="84">
        <f>[3]Jan16!$U$1</f>
        <v>0</v>
      </c>
      <c r="M28" s="84">
        <f>[3]Feb16!$U$1</f>
        <v>0</v>
      </c>
      <c r="N28" s="84">
        <f>[3]Mar16!$U$1</f>
        <v>0</v>
      </c>
      <c r="O28" s="26"/>
    </row>
    <row r="29" spans="1:15" x14ac:dyDescent="0.25">
      <c r="A29" s="95" t="str">
        <f>[3]Apr15!$V$2</f>
        <v>POST AND STATIONERY</v>
      </c>
      <c r="B29" s="89">
        <f t="shared" si="4"/>
        <v>0</v>
      </c>
      <c r="C29" s="84">
        <f>[3]Apr15!$V$1</f>
        <v>0</v>
      </c>
      <c r="D29" s="84">
        <f>[3]May15!$V$1</f>
        <v>0</v>
      </c>
      <c r="E29" s="84">
        <f>[3]Jun15!$V$1</f>
        <v>0</v>
      </c>
      <c r="F29" s="84">
        <f>[3]Jul15!$V$1</f>
        <v>0</v>
      </c>
      <c r="G29" s="84">
        <f>[3]Aug15!$V$1</f>
        <v>0</v>
      </c>
      <c r="H29" s="84">
        <f>[3]Sep15!$V$1</f>
        <v>0</v>
      </c>
      <c r="I29" s="84">
        <f>[3]Oct15!$V$1</f>
        <v>0</v>
      </c>
      <c r="J29" s="84">
        <f>[3]Nov15!$V$1</f>
        <v>0</v>
      </c>
      <c r="K29" s="84">
        <f>[3]Dec15!$V$1</f>
        <v>0</v>
      </c>
      <c r="L29" s="84">
        <f>[3]Jan16!$V$1</f>
        <v>0</v>
      </c>
      <c r="M29" s="84">
        <f>[3]Feb16!$V$1</f>
        <v>0</v>
      </c>
      <c r="N29" s="84">
        <f>[3]Mar16!$V$1</f>
        <v>0</v>
      </c>
      <c r="O29" s="26"/>
    </row>
    <row r="30" spans="1:15" x14ac:dyDescent="0.25">
      <c r="A30" s="95" t="str">
        <f>[3]Apr15!$W$3</f>
        <v>Motor Vehicle Expenses</v>
      </c>
      <c r="B30" s="89">
        <f t="shared" si="4"/>
        <v>0</v>
      </c>
      <c r="C30" s="84">
        <f>[3]Apr15!$W$1</f>
        <v>0</v>
      </c>
      <c r="D30" s="84">
        <f>[3]May15!$W$1</f>
        <v>0</v>
      </c>
      <c r="E30" s="84">
        <f>[3]Jun15!$W$1</f>
        <v>0</v>
      </c>
      <c r="F30" s="84">
        <f>[3]Jul15!$W$1</f>
        <v>0</v>
      </c>
      <c r="G30" s="84">
        <f>[3]Aug15!$W$1</f>
        <v>0</v>
      </c>
      <c r="H30" s="84">
        <f>[3]Sep15!$W$1</f>
        <v>0</v>
      </c>
      <c r="I30" s="84">
        <f>[3]Oct15!$W$1</f>
        <v>0</v>
      </c>
      <c r="J30" s="84">
        <f>[3]Nov15!$W$1</f>
        <v>0</v>
      </c>
      <c r="K30" s="84">
        <f>[3]Dec15!$W$1</f>
        <v>0</v>
      </c>
      <c r="L30" s="84">
        <f>[3]Jan16!$W$1</f>
        <v>0</v>
      </c>
      <c r="M30" s="84">
        <f>[3]Feb16!$W$1</f>
        <v>0</v>
      </c>
      <c r="N30" s="84">
        <f>[3]Mar16!$W$1</f>
        <v>0</v>
      </c>
      <c r="O30" s="26"/>
    </row>
    <row r="31" spans="1:15" x14ac:dyDescent="0.25">
      <c r="A31" s="95" t="str">
        <f>[3]Apr15!$X$2</f>
        <v>TRAVELLING AND SUBSISTENCE</v>
      </c>
      <c r="B31" s="89">
        <f t="shared" si="4"/>
        <v>0</v>
      </c>
      <c r="C31" s="84">
        <f>[3]Apr15!$X$1</f>
        <v>0</v>
      </c>
      <c r="D31" s="84">
        <f>[3]May15!$X$1</f>
        <v>0</v>
      </c>
      <c r="E31" s="84">
        <f>[3]Jun15!$X$1</f>
        <v>0</v>
      </c>
      <c r="F31" s="84">
        <f>[3]Jul15!$X$1</f>
        <v>0</v>
      </c>
      <c r="G31" s="84">
        <f>[3]Aug15!$X$1</f>
        <v>0</v>
      </c>
      <c r="H31" s="84">
        <f>[3]Sep15!$X$1</f>
        <v>0</v>
      </c>
      <c r="I31" s="84">
        <f>[3]Oct15!$X$1</f>
        <v>0</v>
      </c>
      <c r="J31" s="84">
        <f>[3]Nov15!$X$1</f>
        <v>0</v>
      </c>
      <c r="K31" s="84">
        <f>[3]Dec15!$X$1</f>
        <v>0</v>
      </c>
      <c r="L31" s="84">
        <f>[3]Jan16!$X$1</f>
        <v>0</v>
      </c>
      <c r="M31" s="84">
        <f>[3]Feb16!$X$1</f>
        <v>0</v>
      </c>
      <c r="N31" s="84">
        <f>[3]Mar16!$X$1</f>
        <v>0</v>
      </c>
      <c r="O31" s="26"/>
    </row>
    <row r="32" spans="1:15" x14ac:dyDescent="0.25">
      <c r="A32" s="95" t="str">
        <f>[3]Apr15!$Y$2</f>
        <v>ADVERTISING</v>
      </c>
      <c r="B32" s="89">
        <f t="shared" si="4"/>
        <v>0</v>
      </c>
      <c r="C32" s="84">
        <f>[3]Apr15!$Y$1</f>
        <v>0</v>
      </c>
      <c r="D32" s="84">
        <f>[3]May15!$Y$1</f>
        <v>0</v>
      </c>
      <c r="E32" s="84">
        <f>[3]Jun15!$Y$1</f>
        <v>0</v>
      </c>
      <c r="F32" s="84">
        <f>[3]Jul15!$Y$1</f>
        <v>0</v>
      </c>
      <c r="G32" s="84">
        <f>[3]Aug15!$Y$1</f>
        <v>0</v>
      </c>
      <c r="H32" s="84">
        <f>[3]Sep15!$Y$1</f>
        <v>0</v>
      </c>
      <c r="I32" s="84">
        <f>[3]Oct15!$Y$1</f>
        <v>0</v>
      </c>
      <c r="J32" s="84">
        <f>[3]Nov15!$Y$1</f>
        <v>0</v>
      </c>
      <c r="K32" s="84">
        <f>[3]Dec15!$Y$1</f>
        <v>0</v>
      </c>
      <c r="L32" s="84">
        <f>[3]Jan16!$Y$1</f>
        <v>0</v>
      </c>
      <c r="M32" s="84">
        <f>[3]Feb16!$Y$1</f>
        <v>0</v>
      </c>
      <c r="N32" s="84">
        <f>[3]Mar16!$Y$1</f>
        <v>0</v>
      </c>
      <c r="O32" s="26"/>
    </row>
    <row r="33" spans="1:15" x14ac:dyDescent="0.25">
      <c r="A33" s="95" t="str">
        <f>[3]Apr15!$Z$2</f>
        <v>ACCOUNTANCY AND LEGAL COSTS</v>
      </c>
      <c r="B33" s="89">
        <f t="shared" si="4"/>
        <v>0</v>
      </c>
      <c r="C33" s="84">
        <f>[3]Apr15!$Z$1</f>
        <v>0</v>
      </c>
      <c r="D33" s="84">
        <f>[3]May15!$Z$1</f>
        <v>0</v>
      </c>
      <c r="E33" s="84">
        <f>[3]Jun15!$Z$1</f>
        <v>0</v>
      </c>
      <c r="F33" s="84">
        <f>[3]Jul15!$Z$1</f>
        <v>0</v>
      </c>
      <c r="G33" s="84">
        <f>[3]Aug15!$Z$1</f>
        <v>0</v>
      </c>
      <c r="H33" s="84">
        <f>[3]Sep15!$Z$1</f>
        <v>0</v>
      </c>
      <c r="I33" s="84">
        <f>[3]Oct15!$Z$1</f>
        <v>0</v>
      </c>
      <c r="J33" s="84">
        <f>[3]Nov15!$Z$1</f>
        <v>0</v>
      </c>
      <c r="K33" s="84">
        <f>[3]Dec15!$Z$1</f>
        <v>0</v>
      </c>
      <c r="L33" s="84">
        <f>[3]Jan16!$Z$1</f>
        <v>0</v>
      </c>
      <c r="M33" s="84">
        <f>[3]Feb16!$Z$1</f>
        <v>0</v>
      </c>
      <c r="N33" s="84">
        <f>[3]Mar16!$Z$1</f>
        <v>0</v>
      </c>
      <c r="O33" s="26"/>
    </row>
    <row r="34" spans="1:15" x14ac:dyDescent="0.25">
      <c r="A34" s="95" t="s">
        <v>59</v>
      </c>
      <c r="B34" s="89">
        <f t="shared" si="4"/>
        <v>0</v>
      </c>
      <c r="C34" s="84">
        <f>-[2]Apr15!$Z$1</f>
        <v>0</v>
      </c>
      <c r="D34" s="84">
        <f>-[2]May15!$Z$1</f>
        <v>0</v>
      </c>
      <c r="E34" s="84">
        <f>-[2]Jun15!$Z$1</f>
        <v>0</v>
      </c>
      <c r="F34" s="84">
        <f>-[2]Jul15!$Z$1</f>
        <v>0</v>
      </c>
      <c r="G34" s="84">
        <f>-[2]Aug15!$Z$1</f>
        <v>0</v>
      </c>
      <c r="H34" s="84">
        <f>-[2]Sep15!$Z$1</f>
        <v>0</v>
      </c>
      <c r="I34" s="84">
        <f>-[2]Oct15!$Z$1</f>
        <v>0</v>
      </c>
      <c r="J34" s="84">
        <f>-[2]Nov15!$Z$1</f>
        <v>0</v>
      </c>
      <c r="K34" s="84">
        <f>-[2]Dec15!$Z$1</f>
        <v>0</v>
      </c>
      <c r="L34" s="84">
        <f>-[2]Jan16!$Z$1</f>
        <v>0</v>
      </c>
      <c r="M34" s="84">
        <f>-[2]Feb16!$Z$1</f>
        <v>0</v>
      </c>
      <c r="N34" s="84">
        <f>-[2]Mar16!$Z$1</f>
        <v>0</v>
      </c>
      <c r="O34" s="26"/>
    </row>
    <row r="35" spans="1:15" x14ac:dyDescent="0.25">
      <c r="A35" s="95" t="s">
        <v>60</v>
      </c>
      <c r="B35" s="89">
        <f t="shared" si="4"/>
        <v>0</v>
      </c>
      <c r="C35" s="84">
        <f>[4]Apr15!$Z$1</f>
        <v>0</v>
      </c>
      <c r="D35" s="84">
        <f>[4]May15!$Z$1</f>
        <v>0</v>
      </c>
      <c r="E35" s="84">
        <f>[4]Jun15!$Z$1</f>
        <v>0</v>
      </c>
      <c r="F35" s="84">
        <f>[4]Jul15!$Z$1</f>
        <v>0</v>
      </c>
      <c r="G35" s="84">
        <f>[4]Aug15!$Z$1</f>
        <v>0</v>
      </c>
      <c r="H35" s="84">
        <f>[4]Sep15!$Z$1</f>
        <v>0</v>
      </c>
      <c r="I35" s="84">
        <f>[4]Oct15!$Z$1</f>
        <v>0</v>
      </c>
      <c r="J35" s="84">
        <f>[4]Nov15!$Z$1</f>
        <v>0</v>
      </c>
      <c r="K35" s="84">
        <f>[4]Dec15!$Z$1</f>
        <v>0</v>
      </c>
      <c r="L35" s="84">
        <f>[4]Jan16!$Z$1</f>
        <v>0</v>
      </c>
      <c r="M35" s="84">
        <f>[4]Feb16!$Z$1</f>
        <v>0</v>
      </c>
      <c r="N35" s="84">
        <f>[4]Mar16!$Z$1</f>
        <v>0</v>
      </c>
      <c r="O35" s="26"/>
    </row>
    <row r="36" spans="1:15" x14ac:dyDescent="0.25">
      <c r="A36" s="95" t="s">
        <v>64</v>
      </c>
      <c r="B36" s="89">
        <f t="shared" si="4"/>
        <v>0</v>
      </c>
      <c r="C36" s="84">
        <f>[5]Apr15!$V$1+[4]Apr15!$Y$1</f>
        <v>0</v>
      </c>
      <c r="D36" s="84">
        <f>[5]May15!$V$1+[4]May15!$Y$1</f>
        <v>0</v>
      </c>
      <c r="E36" s="84">
        <f>[5]Jun15!$V$1+[4]Jun15!$Y$1</f>
        <v>0</v>
      </c>
      <c r="F36" s="84">
        <f>[5]Jul15!$V$1+[4]Jul15!$Y$1</f>
        <v>0</v>
      </c>
      <c r="G36" s="84">
        <f>[5]Aug15!$V$1+[4]Aug15!$Y$1</f>
        <v>0</v>
      </c>
      <c r="H36" s="84">
        <f>[5]Sep15!$V$1+[4]Sep15!$Y$1</f>
        <v>0</v>
      </c>
      <c r="I36" s="84">
        <f>[5]Oct15!$V$1+[4]Oct15!$Y$1</f>
        <v>0</v>
      </c>
      <c r="J36" s="84">
        <f>[5]Nov15!$V$1+[4]Nov15!$Y$1</f>
        <v>0</v>
      </c>
      <c r="K36" s="84">
        <f>[5]Dec15!$V$1+[4]Dec15!$Y$1</f>
        <v>0</v>
      </c>
      <c r="L36" s="84">
        <f>[5]Jan16!$V$1+[4]Jan16!$Y$1</f>
        <v>0</v>
      </c>
      <c r="M36" s="84">
        <f>[5]Feb16!$V$1+[4]Feb16!$Y$1</f>
        <v>0</v>
      </c>
      <c r="N36" s="84">
        <f>[5]Mar16!$V$1+[4]Mar16!$Y$1</f>
        <v>0</v>
      </c>
      <c r="O36" s="26"/>
    </row>
    <row r="37" spans="1:15" x14ac:dyDescent="0.25">
      <c r="A37" s="95" t="str">
        <f>[3]Apr15!$AA$2</f>
        <v>RESEARCH AND REFERENCE COSTS</v>
      </c>
      <c r="B37" s="89">
        <f t="shared" si="4"/>
        <v>0</v>
      </c>
      <c r="C37" s="84">
        <f>[3]Apr15!$AA$1</f>
        <v>0</v>
      </c>
      <c r="D37" s="84">
        <f>[3]May15!$AA$1</f>
        <v>0</v>
      </c>
      <c r="E37" s="84">
        <f>[3]Jun15!$AA$1</f>
        <v>0</v>
      </c>
      <c r="F37" s="84">
        <f>[3]Jul15!$AA$1</f>
        <v>0</v>
      </c>
      <c r="G37" s="84">
        <f>[3]Aug15!$AA$1</f>
        <v>0</v>
      </c>
      <c r="H37" s="84">
        <f>[3]Sep15!$AA$1</f>
        <v>0</v>
      </c>
      <c r="I37" s="84">
        <f>[3]Oct15!$AA$1</f>
        <v>0</v>
      </c>
      <c r="J37" s="84">
        <f>[3]Nov15!$AA$1</f>
        <v>0</v>
      </c>
      <c r="K37" s="84">
        <f>[3]Dec15!$AA$1</f>
        <v>0</v>
      </c>
      <c r="L37" s="84">
        <f>[3]Jan16!$AA$1</f>
        <v>0</v>
      </c>
      <c r="M37" s="84">
        <f>[3]Feb16!$AA$1</f>
        <v>0</v>
      </c>
      <c r="N37" s="84">
        <f>[3]Mar16!$AA$1</f>
        <v>0</v>
      </c>
      <c r="O37" s="26"/>
    </row>
    <row r="38" spans="1:15" x14ac:dyDescent="0.25">
      <c r="A38" s="95" t="str">
        <f>[3]Apr15!$AB$2</f>
        <v>TELEPHONE BROADBAND AND MEDIA</v>
      </c>
      <c r="B38" s="89">
        <f t="shared" si="4"/>
        <v>0</v>
      </c>
      <c r="C38" s="84">
        <f>[3]Apr15!$AB$1</f>
        <v>0</v>
      </c>
      <c r="D38" s="84">
        <f>[3]May15!$AB$1</f>
        <v>0</v>
      </c>
      <c r="E38" s="84">
        <f>[3]Jun15!$AB$1</f>
        <v>0</v>
      </c>
      <c r="F38" s="84">
        <f>[3]Jul15!$AB$1</f>
        <v>0</v>
      </c>
      <c r="G38" s="84">
        <f>[3]Aug15!$AB$1</f>
        <v>0</v>
      </c>
      <c r="H38" s="84">
        <f>[3]Sep15!$AB$1</f>
        <v>0</v>
      </c>
      <c r="I38" s="84">
        <f>[3]Oct15!$AB$1</f>
        <v>0</v>
      </c>
      <c r="J38" s="84">
        <f>[3]Nov15!$AB$1</f>
        <v>0</v>
      </c>
      <c r="K38" s="84">
        <f>[3]Dec15!$AB$1</f>
        <v>0</v>
      </c>
      <c r="L38" s="84">
        <f>[3]Jan16!$AB$1</f>
        <v>0</v>
      </c>
      <c r="M38" s="84">
        <f>[3]Feb16!$AB$1</f>
        <v>0</v>
      </c>
      <c r="N38" s="84">
        <f>[3]Mar16!$AB$1</f>
        <v>0</v>
      </c>
      <c r="O38" s="26"/>
    </row>
    <row r="39" spans="1:15" x14ac:dyDescent="0.25">
      <c r="A39" s="95" t="str">
        <f>[3]Apr15!$AC$2</f>
        <v>COMPUTER CONSUMABLES</v>
      </c>
      <c r="B39" s="89">
        <f t="shared" si="4"/>
        <v>0</v>
      </c>
      <c r="C39" s="84">
        <f>[3]Apr15!$AC$1</f>
        <v>0</v>
      </c>
      <c r="D39" s="84">
        <f>[3]May15!$AC$1</f>
        <v>0</v>
      </c>
      <c r="E39" s="84">
        <f>[3]Jun15!$AC$1</f>
        <v>0</v>
      </c>
      <c r="F39" s="84">
        <f>[3]Jul15!$AC$1</f>
        <v>0</v>
      </c>
      <c r="G39" s="84">
        <f>[3]Aug15!$AC$1</f>
        <v>0</v>
      </c>
      <c r="H39" s="84">
        <f>[3]Sep15!$AC$1</f>
        <v>0</v>
      </c>
      <c r="I39" s="84">
        <f>[3]Oct15!$AC$1</f>
        <v>0</v>
      </c>
      <c r="J39" s="84">
        <f>[3]Nov15!$AC$1</f>
        <v>0</v>
      </c>
      <c r="K39" s="84">
        <f>[3]Dec15!$AC$1</f>
        <v>0</v>
      </c>
      <c r="L39" s="84">
        <f>[3]Jan16!$AC$1</f>
        <v>0</v>
      </c>
      <c r="M39" s="84">
        <f>[3]Feb16!$AC$1</f>
        <v>0</v>
      </c>
      <c r="N39" s="84">
        <f>[3]Mar16!$AC$1</f>
        <v>0</v>
      </c>
      <c r="O39" s="26"/>
    </row>
    <row r="40" spans="1:15" x14ac:dyDescent="0.25">
      <c r="A40" s="95" t="str">
        <f>[3]Apr15!$AD$2</f>
        <v>SUBSCRIPTIONS</v>
      </c>
      <c r="B40" s="89">
        <f t="shared" si="4"/>
        <v>0</v>
      </c>
      <c r="C40" s="84">
        <f>[3]Apr15!$AD$1</f>
        <v>0</v>
      </c>
      <c r="D40" s="84">
        <f>[3]May15!$AD$1</f>
        <v>0</v>
      </c>
      <c r="E40" s="84">
        <f>[3]Jun15!$AD$1</f>
        <v>0</v>
      </c>
      <c r="F40" s="84">
        <f>[3]Jul15!$AD$1</f>
        <v>0</v>
      </c>
      <c r="G40" s="84">
        <f>[3]Aug15!$AD$1</f>
        <v>0</v>
      </c>
      <c r="H40" s="84">
        <f>[3]Sep15!$AD$1</f>
        <v>0</v>
      </c>
      <c r="I40" s="84">
        <f>[3]Oct15!$AD$1</f>
        <v>0</v>
      </c>
      <c r="J40" s="84">
        <f>[3]Nov15!$AD$1</f>
        <v>0</v>
      </c>
      <c r="K40" s="84">
        <f>[3]Dec15!$AD$1</f>
        <v>0</v>
      </c>
      <c r="L40" s="84">
        <f>[3]Jan16!$AD$1</f>
        <v>0</v>
      </c>
      <c r="M40" s="84">
        <f>[3]Feb16!$AD$1</f>
        <v>0</v>
      </c>
      <c r="N40" s="84">
        <f>[3]Mar16!$AD$1</f>
        <v>0</v>
      </c>
      <c r="O40" s="26"/>
    </row>
    <row r="41" spans="1:15" x14ac:dyDescent="0.25">
      <c r="A41" s="95" t="str">
        <f>[3]Apr15!$AE$2</f>
        <v>SUNDRY EXPENSES</v>
      </c>
      <c r="B41" s="89">
        <f t="shared" si="4"/>
        <v>0</v>
      </c>
      <c r="C41" s="84">
        <f>[3]Apr15!$AE$1</f>
        <v>0</v>
      </c>
      <c r="D41" s="84">
        <f>[3]May15!$AE$1</f>
        <v>0</v>
      </c>
      <c r="E41" s="84">
        <f>[3]Jun15!$AE$1</f>
        <v>0</v>
      </c>
      <c r="F41" s="84">
        <f>[3]Jul15!$AE$1</f>
        <v>0</v>
      </c>
      <c r="G41" s="84">
        <f>[3]Aug15!$AE$1</f>
        <v>0</v>
      </c>
      <c r="H41" s="84">
        <f>[3]Sep15!$AE$1</f>
        <v>0</v>
      </c>
      <c r="I41" s="84">
        <f>[3]Oct15!$AE$1</f>
        <v>0</v>
      </c>
      <c r="J41" s="84">
        <f>[3]Nov15!$AE$1</f>
        <v>0</v>
      </c>
      <c r="K41" s="84">
        <f>[3]Dec15!$AE$1</f>
        <v>0</v>
      </c>
      <c r="L41" s="84">
        <f>[3]Jan16!$AE$1</f>
        <v>0</v>
      </c>
      <c r="M41" s="84">
        <f>[3]Feb16!$AE$1</f>
        <v>0</v>
      </c>
      <c r="N41" s="84">
        <f>[3]Mar16!$AE$1</f>
        <v>0</v>
      </c>
      <c r="O41" s="26"/>
    </row>
    <row r="42" spans="1:15" x14ac:dyDescent="0.25">
      <c r="A42" s="95" t="str">
        <f>[3]Apr15!$AF$2</f>
        <v>Other Expenses</v>
      </c>
      <c r="B42" s="89">
        <f t="shared" si="4"/>
        <v>0</v>
      </c>
      <c r="C42" s="84">
        <f>[3]Apr15!$AF$1</f>
        <v>0</v>
      </c>
      <c r="D42" s="84">
        <f>[3]May15!$AF$1</f>
        <v>0</v>
      </c>
      <c r="E42" s="84">
        <f>[3]Jun15!$AF$1</f>
        <v>0</v>
      </c>
      <c r="F42" s="84">
        <f>[3]Jul15!$AF$1</f>
        <v>0</v>
      </c>
      <c r="G42" s="84">
        <f>[3]Aug15!$AF$1</f>
        <v>0</v>
      </c>
      <c r="H42" s="84">
        <f>[3]Sep15!$AF$1</f>
        <v>0</v>
      </c>
      <c r="I42" s="84">
        <f>[3]Oct15!$AF$1</f>
        <v>0</v>
      </c>
      <c r="J42" s="84">
        <f>[3]Nov15!$AF$1</f>
        <v>0</v>
      </c>
      <c r="K42" s="84">
        <f>[3]Dec15!$AF$1</f>
        <v>0</v>
      </c>
      <c r="L42" s="84">
        <f>[3]Jan16!$AF$1</f>
        <v>0</v>
      </c>
      <c r="M42" s="84">
        <f>[3]Feb16!$AF$1</f>
        <v>0</v>
      </c>
      <c r="N42" s="84">
        <f>[3]Mar16!$AF$1</f>
        <v>0</v>
      </c>
      <c r="O42" s="26"/>
    </row>
    <row r="43" spans="1:15" x14ac:dyDescent="0.25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5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5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5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5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5">
      <c r="A48" s="88" t="s">
        <v>62</v>
      </c>
      <c r="B48" s="89">
        <f>SUM(C48:N48)</f>
        <v>0</v>
      </c>
      <c r="C48" s="84">
        <f>[4]Apr15!$J$1</f>
        <v>0</v>
      </c>
      <c r="D48" s="84">
        <f>[4]May15!$J$1</f>
        <v>0</v>
      </c>
      <c r="E48" s="84">
        <f>[4]Jun15!$J$1</f>
        <v>0</v>
      </c>
      <c r="F48" s="84">
        <f>[4]Jul15!$J$1</f>
        <v>0</v>
      </c>
      <c r="G48" s="84">
        <f>[4]Aug15!$J$1</f>
        <v>0</v>
      </c>
      <c r="H48" s="84">
        <f>[4]Sep15!$J$1</f>
        <v>0</v>
      </c>
      <c r="I48" s="84">
        <f>[4]Oct15!$J$1</f>
        <v>0</v>
      </c>
      <c r="J48" s="84">
        <f>[4]Nov15!$J$1</f>
        <v>0</v>
      </c>
      <c r="K48" s="84">
        <f>[4]Dec15!$J$1</f>
        <v>0</v>
      </c>
      <c r="L48" s="84">
        <f>[4]Jan16!$J$1</f>
        <v>0</v>
      </c>
      <c r="M48" s="84">
        <f>[4]Feb16!$J$1</f>
        <v>0</v>
      </c>
      <c r="N48" s="84">
        <f>[4]Mar16!$J$1</f>
        <v>0</v>
      </c>
      <c r="O48" s="26"/>
    </row>
    <row r="49" spans="1:15" x14ac:dyDescent="0.25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3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5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5">
      <c r="A52" s="95" t="s">
        <v>65</v>
      </c>
      <c r="B52" s="57">
        <f>SUM(C52:N52)</f>
        <v>0</v>
      </c>
      <c r="C52" s="57">
        <f>[5]Apr15!$X$1+[4]Apr15!$AB$1</f>
        <v>0</v>
      </c>
      <c r="D52" s="57">
        <f>[5]May15!$X$1+[4]May15!$AB$1</f>
        <v>0</v>
      </c>
      <c r="E52" s="57">
        <f>[5]Jun15!$X$1+[4]Jun15!$AB$1</f>
        <v>0</v>
      </c>
      <c r="F52" s="57">
        <f>[5]Jul15!$X$1+[4]Jul15!$AB$1</f>
        <v>0</v>
      </c>
      <c r="G52" s="57">
        <f>[5]Aug15!$X$1+[4]Aug15!$AB$1</f>
        <v>0</v>
      </c>
      <c r="H52" s="57">
        <f>[5]Sep15!$X$1+[4]Sep15!$AB$1</f>
        <v>0</v>
      </c>
      <c r="I52" s="57">
        <f>[5]Oct15!$X$1+[4]Oct15!$AB$1</f>
        <v>0</v>
      </c>
      <c r="J52" s="57">
        <f>[5]Nov15!$X$1+[4]Nov15!$AB$1</f>
        <v>0</v>
      </c>
      <c r="K52" s="57">
        <f>[5]Dec15!$X$1+[4]Dec15!$AB$1</f>
        <v>0</v>
      </c>
      <c r="L52" s="57">
        <f>[5]Jan16!$X$1+[4]Jan16!$AB$1</f>
        <v>0</v>
      </c>
      <c r="M52" s="57">
        <f>[5]Feb16!$X$1+[4]Feb16!$AB$1</f>
        <v>0</v>
      </c>
      <c r="N52" s="57">
        <f>[5]Mar16!$X$1+[4]Mar16!$AB$1</f>
        <v>0</v>
      </c>
      <c r="O52" s="26"/>
    </row>
    <row r="53" spans="1:15" x14ac:dyDescent="0.25">
      <c r="A53" s="95" t="s">
        <v>86</v>
      </c>
      <c r="B53" s="57">
        <f>SUM(C53:N53)</f>
        <v>0</v>
      </c>
      <c r="C53" s="57">
        <f>-[2]Apr15!$AB$1</f>
        <v>0</v>
      </c>
      <c r="D53" s="57">
        <f>-[2]May15!$AB$1</f>
        <v>0</v>
      </c>
      <c r="E53" s="57">
        <f>-[2]Jun15!$AB$1</f>
        <v>0</v>
      </c>
      <c r="F53" s="57">
        <f>-[2]Jul15!$AB$1</f>
        <v>0</v>
      </c>
      <c r="G53" s="57">
        <f>-[2]Aug15!$AB$1</f>
        <v>0</v>
      </c>
      <c r="H53" s="57">
        <f>-[2]Sep15!$AB$1</f>
        <v>0</v>
      </c>
      <c r="I53" s="57">
        <f>-[2]Oct15!$AB$1</f>
        <v>0</v>
      </c>
      <c r="J53" s="57">
        <f>-[2]Nov15!$AB$1</f>
        <v>0</v>
      </c>
      <c r="K53" s="57">
        <f>-[2]Dec15!$AB$1</f>
        <v>0</v>
      </c>
      <c r="L53" s="57">
        <f>-[2]Jan16!$AB$1</f>
        <v>0</v>
      </c>
      <c r="M53" s="57">
        <f>-[2]Feb16!$AB$1</f>
        <v>0</v>
      </c>
      <c r="N53" s="57">
        <f>-[2]Mar16!$AB$1</f>
        <v>0</v>
      </c>
      <c r="O53" s="26"/>
    </row>
    <row r="54" spans="1:15" ht="12.6" thickBot="1" x14ac:dyDescent="0.3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6" thickBot="1" x14ac:dyDescent="0.3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5">
      <c r="A56" s="95" t="s">
        <v>66</v>
      </c>
      <c r="B56" s="57">
        <f>SUM(C56:N56)</f>
        <v>0</v>
      </c>
      <c r="C56" s="57">
        <f>[5]Apr15!$J$1+[4]Apr15!$L$1</f>
        <v>0</v>
      </c>
      <c r="D56" s="57">
        <f>[5]May15!$J$1+[4]May15!$L$1</f>
        <v>0</v>
      </c>
      <c r="E56" s="57">
        <f>[5]Jun15!$J$1+[4]Jun15!$L$1</f>
        <v>0</v>
      </c>
      <c r="F56" s="57">
        <f>[5]Jul15!$J$1+[4]Jul15!$L$1</f>
        <v>0</v>
      </c>
      <c r="G56" s="57">
        <f>[5]Aug15!$J$1+[4]Aug15!$L$1</f>
        <v>0</v>
      </c>
      <c r="H56" s="57">
        <f>[5]Sep15!$J$1+[4]Sep15!$L$1</f>
        <v>0</v>
      </c>
      <c r="I56" s="57">
        <f>[5]Oct15!$J$1+[4]Oct15!$L$1</f>
        <v>0</v>
      </c>
      <c r="J56" s="57">
        <f>[5]Nov15!$J$1+[4]Nov15!$L$1</f>
        <v>0</v>
      </c>
      <c r="K56" s="57">
        <f>[5]Dec15!$J$1+[4]Dec15!$L$1</f>
        <v>0</v>
      </c>
      <c r="L56" s="57">
        <f>[5]Jan16!$J$1+[4]Jan16!$L$1</f>
        <v>0</v>
      </c>
      <c r="M56" s="57">
        <f>[5]Feb16!$J$1+[4]Feb16!$L$1</f>
        <v>0</v>
      </c>
      <c r="N56" s="57">
        <f>[5]Mar16!$J$1+[4]Mar16!$L$1</f>
        <v>0</v>
      </c>
      <c r="O56" s="26"/>
    </row>
    <row r="57" spans="1:15" ht="6" customHeight="1" thickBot="1" x14ac:dyDescent="0.3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2015 to 5 April 2016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116</v>
      </c>
      <c r="C2" s="167" t="str">
        <f>Admin!L2</f>
        <v>2015-16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128</v>
      </c>
      <c r="C6" s="117" t="str">
        <f>C2</f>
        <v>2015-16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117</v>
      </c>
      <c r="C9" s="117">
        <f>Admin!N$12</f>
        <v>31785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-[2]Mar16!$AC$1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119</v>
      </c>
      <c r="C13" s="468">
        <f>Admin!B21</f>
        <v>42766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120</v>
      </c>
      <c r="C25" s="177" t="str">
        <f>Admin!B24</f>
        <v>2015-16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42766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42947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42124</v>
      </c>
      <c r="C4" s="24">
        <f>[6]Apr15!$M$1</f>
        <v>0</v>
      </c>
      <c r="D4" s="24">
        <f>[6]Apr15!$N$1</f>
        <v>0</v>
      </c>
      <c r="E4" s="24">
        <f>[6]Apr15!$O$1</f>
        <v>0</v>
      </c>
      <c r="F4" s="24">
        <f>[6]Apr15!$P$1+[6]Apr15!$Q$1</f>
        <v>0</v>
      </c>
      <c r="G4" s="24">
        <f>C4-SUM(D4:F4)</f>
        <v>0</v>
      </c>
      <c r="H4" s="24">
        <f>[6]Apr15!$T$1</f>
        <v>0</v>
      </c>
      <c r="I4" s="24">
        <f>[6]Apr15!$G$1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42155</v>
      </c>
      <c r="C5" s="24">
        <f>[6]May15!$M$1</f>
        <v>0</v>
      </c>
      <c r="D5" s="24">
        <f>[6]May15!$N$1</f>
        <v>0</v>
      </c>
      <c r="E5" s="24">
        <f>[6]May15!$O$1</f>
        <v>0</v>
      </c>
      <c r="F5" s="24">
        <f>[6]May15!$P$1+[6]May15!$Q$1</f>
        <v>0</v>
      </c>
      <c r="G5" s="24">
        <f t="shared" ref="G5:G15" si="0">C5-SUM(D5:F5)</f>
        <v>0</v>
      </c>
      <c r="H5" s="24">
        <f>[6]May15!$T$1</f>
        <v>0</v>
      </c>
      <c r="I5" s="24">
        <f>[6]May15!$G$1</f>
        <v>0</v>
      </c>
      <c r="J5" s="25"/>
      <c r="K5" s="476"/>
      <c r="L5" s="26"/>
    </row>
    <row r="6" spans="1:12" x14ac:dyDescent="0.25">
      <c r="A6" s="22"/>
      <c r="B6" s="23">
        <f>Admin!B7</f>
        <v>42185</v>
      </c>
      <c r="C6" s="24">
        <f>[6]Jun15!$M$1</f>
        <v>0</v>
      </c>
      <c r="D6" s="24">
        <f>[6]Jun15!$N$1</f>
        <v>0</v>
      </c>
      <c r="E6" s="24">
        <f>[6]Jun15!$O$1</f>
        <v>0</v>
      </c>
      <c r="F6" s="24">
        <f>[6]Jun15!$P$1+[6]Jun15!$Q$1</f>
        <v>0</v>
      </c>
      <c r="G6" s="24">
        <f t="shared" si="0"/>
        <v>0</v>
      </c>
      <c r="H6" s="24">
        <f>[6]Jun15!$T$1</f>
        <v>0</v>
      </c>
      <c r="I6" s="24">
        <f>[6]Jun15!$G$1</f>
        <v>0</v>
      </c>
      <c r="J6" s="25"/>
      <c r="K6" s="476"/>
      <c r="L6" s="26"/>
    </row>
    <row r="7" spans="1:12" x14ac:dyDescent="0.25">
      <c r="A7" s="22"/>
      <c r="B7" s="23">
        <f>Admin!B8</f>
        <v>42216</v>
      </c>
      <c r="C7" s="24">
        <f>[6]Jul15!$M$1</f>
        <v>0</v>
      </c>
      <c r="D7" s="24">
        <f>[6]Jul15!$N$1</f>
        <v>0</v>
      </c>
      <c r="E7" s="24">
        <f>[6]Jul15!$O$1</f>
        <v>0</v>
      </c>
      <c r="F7" s="24">
        <f>[6]Jul15!$P$1+[6]Jul15!$Q$1</f>
        <v>0</v>
      </c>
      <c r="G7" s="24">
        <f t="shared" si="0"/>
        <v>0</v>
      </c>
      <c r="H7" s="24">
        <f>[6]Jul15!$T$1</f>
        <v>0</v>
      </c>
      <c r="I7" s="24">
        <f>[6]Jul15!$G$1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42247</v>
      </c>
      <c r="C8" s="24">
        <f>[6]Aug15!$M$1</f>
        <v>0</v>
      </c>
      <c r="D8" s="24">
        <f>[6]Aug15!$N$1</f>
        <v>0</v>
      </c>
      <c r="E8" s="24">
        <f>[6]Aug15!$O$1</f>
        <v>0</v>
      </c>
      <c r="F8" s="24">
        <f>[6]Aug15!$P$1+[6]Aug15!$Q$1</f>
        <v>0</v>
      </c>
      <c r="G8" s="24">
        <f t="shared" si="0"/>
        <v>0</v>
      </c>
      <c r="H8" s="24">
        <f>[6]Aug15!$T$1</f>
        <v>0</v>
      </c>
      <c r="I8" s="24">
        <f>[6]Aug15!$G$1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42277</v>
      </c>
      <c r="C9" s="24">
        <f>[6]Sep15!$M$1</f>
        <v>0</v>
      </c>
      <c r="D9" s="24">
        <f>[6]Sep15!$N$1</f>
        <v>0</v>
      </c>
      <c r="E9" s="24">
        <f>[6]Sep15!$O$1</f>
        <v>0</v>
      </c>
      <c r="F9" s="24">
        <f>[6]Sep15!$P$1+[6]Sep15!$Q$1</f>
        <v>0</v>
      </c>
      <c r="G9" s="24">
        <f t="shared" si="0"/>
        <v>0</v>
      </c>
      <c r="H9" s="24">
        <f>[6]Sep15!$T$1</f>
        <v>0</v>
      </c>
      <c r="I9" s="24">
        <f>[6]Sep15!$G$1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42308</v>
      </c>
      <c r="C10" s="24">
        <f>[6]Oct15!$M$1</f>
        <v>0</v>
      </c>
      <c r="D10" s="24">
        <f>[6]Oct15!$N$1</f>
        <v>0</v>
      </c>
      <c r="E10" s="24">
        <f>[6]Oct15!$O$1</f>
        <v>0</v>
      </c>
      <c r="F10" s="24">
        <f>[6]Oct15!$P$1+[6]Oct15!$Q$1</f>
        <v>0</v>
      </c>
      <c r="G10" s="24">
        <f t="shared" si="0"/>
        <v>0</v>
      </c>
      <c r="H10" s="24">
        <f>[6]Oct15!$T$1</f>
        <v>0</v>
      </c>
      <c r="I10" s="24">
        <f>[6]Oct15!$G$1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42338</v>
      </c>
      <c r="C11" s="24">
        <f>[6]Nov15!$M$1</f>
        <v>0</v>
      </c>
      <c r="D11" s="24">
        <f>[6]Nov15!$N$1</f>
        <v>0</v>
      </c>
      <c r="E11" s="24">
        <f>[6]Nov15!$O$1</f>
        <v>0</v>
      </c>
      <c r="F11" s="24">
        <f>[6]Nov15!$P$1+[6]Nov15!$Q$1</f>
        <v>0</v>
      </c>
      <c r="G11" s="24">
        <f t="shared" si="0"/>
        <v>0</v>
      </c>
      <c r="H11" s="24">
        <f>[6]Nov15!$T$1</f>
        <v>0</v>
      </c>
      <c r="I11" s="24">
        <f>[6]Nov15!$G$1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42369</v>
      </c>
      <c r="C12" s="24">
        <f>[6]Dec15!$M$1</f>
        <v>0</v>
      </c>
      <c r="D12" s="24">
        <f>[6]Dec15!$N$1</f>
        <v>0</v>
      </c>
      <c r="E12" s="24">
        <f>[6]Dec15!$O$1</f>
        <v>0</v>
      </c>
      <c r="F12" s="24">
        <f>[6]Dec15!$P$1+[6]Dec15!$Q$1</f>
        <v>0</v>
      </c>
      <c r="G12" s="24">
        <f t="shared" si="0"/>
        <v>0</v>
      </c>
      <c r="H12" s="24">
        <f>[6]Dec15!$T$1</f>
        <v>0</v>
      </c>
      <c r="I12" s="24">
        <f>[6]Dec15!$G$1</f>
        <v>0</v>
      </c>
      <c r="J12" s="25"/>
      <c r="K12" s="475"/>
      <c r="L12" s="26"/>
    </row>
    <row r="13" spans="1:12" x14ac:dyDescent="0.25">
      <c r="A13" s="22"/>
      <c r="B13" s="23">
        <f>Admin!B14</f>
        <v>42400</v>
      </c>
      <c r="C13" s="24">
        <f>[6]Jan16!$M$1</f>
        <v>0</v>
      </c>
      <c r="D13" s="24">
        <f>[6]Jan16!$N$1</f>
        <v>0</v>
      </c>
      <c r="E13" s="24">
        <f>[6]Jan16!$O$1</f>
        <v>0</v>
      </c>
      <c r="F13" s="24">
        <f>[6]Jan16!$P$1+[6]Jan16!$Q$1</f>
        <v>0</v>
      </c>
      <c r="G13" s="24">
        <f t="shared" si="0"/>
        <v>0</v>
      </c>
      <c r="H13" s="24">
        <f>[6]Jan16!$T$1</f>
        <v>0</v>
      </c>
      <c r="I13" s="24">
        <f>[6]Jan16!$G$1</f>
        <v>0</v>
      </c>
      <c r="J13" s="25"/>
      <c r="K13" s="476"/>
      <c r="L13" s="26"/>
    </row>
    <row r="14" spans="1:12" x14ac:dyDescent="0.25">
      <c r="A14" s="22"/>
      <c r="B14" s="23">
        <f>Admin!B15</f>
        <v>42428</v>
      </c>
      <c r="C14" s="24">
        <f>[6]Feb16!$M$1</f>
        <v>0</v>
      </c>
      <c r="D14" s="24">
        <f>[6]Feb16!$N$1</f>
        <v>0</v>
      </c>
      <c r="E14" s="24">
        <f>[6]Feb16!$O$1</f>
        <v>0</v>
      </c>
      <c r="F14" s="24">
        <f>[6]Feb16!$P$1+[6]Feb16!$Q$1</f>
        <v>0</v>
      </c>
      <c r="G14" s="24">
        <f t="shared" si="0"/>
        <v>0</v>
      </c>
      <c r="H14" s="24">
        <f>[6]Feb16!$T$1</f>
        <v>0</v>
      </c>
      <c r="I14" s="24">
        <f>[6]Feb16!$G$1</f>
        <v>0</v>
      </c>
      <c r="J14" s="25"/>
      <c r="K14" s="476"/>
      <c r="L14" s="26"/>
    </row>
    <row r="15" spans="1:12" x14ac:dyDescent="0.25">
      <c r="A15" s="22"/>
      <c r="B15" s="23">
        <f>Admin!B16</f>
        <v>42460</v>
      </c>
      <c r="C15" s="24">
        <f>[6]Mar16!$M$1</f>
        <v>0</v>
      </c>
      <c r="D15" s="24">
        <f>[6]Mar16!$N$1</f>
        <v>0</v>
      </c>
      <c r="E15" s="24">
        <f>[6]Mar16!$O$1</f>
        <v>0</v>
      </c>
      <c r="F15" s="24">
        <f>[6]Mar16!$P$1+[6]Mar16!$Q$1</f>
        <v>0</v>
      </c>
      <c r="G15" s="24">
        <f t="shared" si="0"/>
        <v>0</v>
      </c>
      <c r="H15" s="24">
        <f>[6]Mar16!$T$1</f>
        <v>0</v>
      </c>
      <c r="I15" s="24">
        <f>[6]Mar16!$G$1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393</v>
      </c>
      <c r="AE3" s="480"/>
      <c r="AF3" s="480"/>
      <c r="AG3" s="480"/>
      <c r="AH3" s="26"/>
    </row>
    <row r="4" spans="1:34" ht="13.2" x14ac:dyDescent="0.25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5">
      <c r="A6" s="22"/>
      <c r="B6" s="61">
        <f>Admin!B4</f>
        <v>42100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5">
      <c r="A8" s="22"/>
      <c r="B8" s="61">
        <f>Admin!B5</f>
        <v>42124</v>
      </c>
      <c r="C8" s="62"/>
      <c r="D8" s="63">
        <f>D6+F8-L8-R8-X8+Z6</f>
        <v>0</v>
      </c>
      <c r="E8" s="64"/>
      <c r="F8" s="57">
        <f>IF((H$4+N$4+T$4)=0,0,[3]Apr15!$P$1)</f>
        <v>0</v>
      </c>
      <c r="G8" s="57"/>
      <c r="H8" s="65">
        <f>H4</f>
        <v>0</v>
      </c>
      <c r="I8" s="57"/>
      <c r="J8" s="57">
        <f>[2]Apr15!$P$1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[2]Apr15!$Q$1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[2]Apr15!$R$1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3.2" x14ac:dyDescent="0.25">
      <c r="A10" s="22"/>
      <c r="B10" s="61">
        <f>Admin!B6</f>
        <v>42155</v>
      </c>
      <c r="C10" s="62"/>
      <c r="D10" s="63">
        <f>D8+F10-L10-R10-X10+Z8</f>
        <v>0</v>
      </c>
      <c r="E10" s="64"/>
      <c r="F10" s="57">
        <f>IF((H$4+N$4+T$4)=0,0,[3]May15!$P$1)</f>
        <v>0</v>
      </c>
      <c r="G10" s="57"/>
      <c r="H10" s="65">
        <f>H8</f>
        <v>0</v>
      </c>
      <c r="I10" s="57"/>
      <c r="J10" s="57">
        <f>[2]May15!$P$1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[2]May15!$Q$1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[2]May15!$R$1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5">
      <c r="A12" s="22"/>
      <c r="B12" s="61">
        <f>Admin!B7</f>
        <v>42185</v>
      </c>
      <c r="C12" s="62"/>
      <c r="D12" s="63">
        <f>D10+F12-L12-R12-X12+Z10</f>
        <v>0</v>
      </c>
      <c r="E12" s="64"/>
      <c r="F12" s="57">
        <f>IF((H$4+N$4+T$4)=0,0,[3]Jun15!$P$1)</f>
        <v>0</v>
      </c>
      <c r="G12" s="57"/>
      <c r="H12" s="65">
        <f>H10</f>
        <v>0</v>
      </c>
      <c r="I12" s="57"/>
      <c r="J12" s="57">
        <f>[2]Jun15!$P$1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[2]Jun15!$Q$1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[2]Jun15!$R$1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5">
      <c r="A14" s="22"/>
      <c r="B14" s="61">
        <f>Admin!B8</f>
        <v>42216</v>
      </c>
      <c r="C14" s="62"/>
      <c r="D14" s="63">
        <f>D12+F14-L14-R14-X14+Z12</f>
        <v>0</v>
      </c>
      <c r="E14" s="64"/>
      <c r="F14" s="57">
        <f>IF((H$4+N$4+T$4)=0,0,[3]Jul15!$P$1)</f>
        <v>0</v>
      </c>
      <c r="G14" s="57"/>
      <c r="H14" s="65">
        <f>H12</f>
        <v>0</v>
      </c>
      <c r="I14" s="57"/>
      <c r="J14" s="57">
        <f>[2]Jul15!$P$1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[2]Jul15!$Q$1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[2]Jul15!$R$1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394</v>
      </c>
      <c r="AE15" s="478"/>
      <c r="AF15" s="478"/>
      <c r="AG15" s="478"/>
      <c r="AH15" s="26"/>
    </row>
    <row r="16" spans="1:34" ht="12" customHeight="1" x14ac:dyDescent="0.25">
      <c r="A16" s="22"/>
      <c r="B16" s="61">
        <f>Admin!B9</f>
        <v>42247</v>
      </c>
      <c r="C16" s="62"/>
      <c r="D16" s="63">
        <f>D14+F16-L16-R16-X16+Z14</f>
        <v>0</v>
      </c>
      <c r="E16" s="64"/>
      <c r="F16" s="57">
        <f>IF((H$4+N$4+T$4)=0,0,[3]Aug15!$P$1)</f>
        <v>0</v>
      </c>
      <c r="G16" s="57"/>
      <c r="H16" s="65">
        <f>H14</f>
        <v>0</v>
      </c>
      <c r="I16" s="57"/>
      <c r="J16" s="57">
        <f>[2]Aug15!$P$1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[2]Aug15!$Q$1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[2]Aug15!$R$1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5">
      <c r="A18" s="22"/>
      <c r="B18" s="61">
        <f>Admin!B10</f>
        <v>42277</v>
      </c>
      <c r="C18" s="62"/>
      <c r="D18" s="63">
        <f>D16+F18-L18-R18-X18+Z16</f>
        <v>0</v>
      </c>
      <c r="E18" s="64"/>
      <c r="F18" s="57">
        <f>IF((H$4+N$4+T$4)=0,0,[3]Sep15!$P$1)</f>
        <v>0</v>
      </c>
      <c r="G18" s="57"/>
      <c r="H18" s="65">
        <f>H16</f>
        <v>0</v>
      </c>
      <c r="I18" s="57"/>
      <c r="J18" s="57">
        <f>[2]Sep15!$P$1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[2]Sep15!$Q$1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[2]Sep15!$R$1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5">
      <c r="A20" s="22"/>
      <c r="B20" s="61">
        <f>Admin!B11</f>
        <v>42308</v>
      </c>
      <c r="C20" s="62"/>
      <c r="D20" s="63">
        <f>D18+F20-L20-R20-X20+Z18</f>
        <v>0</v>
      </c>
      <c r="E20" s="64"/>
      <c r="F20" s="57">
        <f>IF((H$4+N$4+T$4)=0,0,[3]Oct15!$P$1)</f>
        <v>0</v>
      </c>
      <c r="G20" s="57"/>
      <c r="H20" s="65">
        <f>H18</f>
        <v>0</v>
      </c>
      <c r="I20" s="57"/>
      <c r="J20" s="57">
        <f>[2]Oct15!$P$1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[2]Oct15!$Q$1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[2]Oct15!$R$1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5">
      <c r="A22" s="22"/>
      <c r="B22" s="61">
        <f>Admin!B12</f>
        <v>42338</v>
      </c>
      <c r="C22" s="62"/>
      <c r="D22" s="63">
        <f>D20+F22-L22-R22-X22+Z20</f>
        <v>0</v>
      </c>
      <c r="E22" s="64"/>
      <c r="F22" s="57">
        <f>IF((H$4+N$4+T$4)=0,0,[3]Nov15!$P$1)</f>
        <v>0</v>
      </c>
      <c r="G22" s="57"/>
      <c r="H22" s="65">
        <f>H20</f>
        <v>0</v>
      </c>
      <c r="I22" s="57"/>
      <c r="J22" s="57">
        <f>[2]Nov15!$P$1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[2]Nov15!$Q$1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[2]Nov15!$R$1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5">
      <c r="A24" s="22"/>
      <c r="B24" s="61">
        <f>Admin!B13</f>
        <v>42369</v>
      </c>
      <c r="C24" s="62"/>
      <c r="D24" s="63">
        <f>D22+F24-L24-R24-X24+Z22</f>
        <v>0</v>
      </c>
      <c r="E24" s="64"/>
      <c r="F24" s="57">
        <f>IF((H$4+N$4+T$4)=0,0,[3]Dec15!$P$1)</f>
        <v>0</v>
      </c>
      <c r="G24" s="57"/>
      <c r="H24" s="65">
        <f>H22</f>
        <v>0</v>
      </c>
      <c r="I24" s="57"/>
      <c r="J24" s="57">
        <f>[2]Dec15!$P$1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[2]Dec15!$Q$1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[2]Dec15!$R$1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5">
      <c r="A26" s="22"/>
      <c r="B26" s="61">
        <f>Admin!B14</f>
        <v>42400</v>
      </c>
      <c r="C26" s="62"/>
      <c r="D26" s="63">
        <f>D24+F26-L26-R26-X26+Z24</f>
        <v>0</v>
      </c>
      <c r="E26" s="64"/>
      <c r="F26" s="57">
        <f>IF((H$4+N$4+T$4)=0,0,[3]Jan16!$P$1)</f>
        <v>0</v>
      </c>
      <c r="G26" s="57"/>
      <c r="H26" s="65">
        <f>H24</f>
        <v>0</v>
      </c>
      <c r="I26" s="57"/>
      <c r="J26" s="57">
        <f>[2]Jan16!$P$1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[2]Jan16!$Q$1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[2]Jan16!$R$1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42428</v>
      </c>
      <c r="C28" s="62"/>
      <c r="D28" s="63">
        <f>D26+F28-L28-R28-X28+Z26</f>
        <v>0</v>
      </c>
      <c r="E28" s="64"/>
      <c r="F28" s="57">
        <f>IF((H$4+N$4+T$4)=0,0,[3]Feb16!$P$1)</f>
        <v>0</v>
      </c>
      <c r="G28" s="57"/>
      <c r="H28" s="65">
        <f>H26</f>
        <v>0</v>
      </c>
      <c r="I28" s="57"/>
      <c r="J28" s="57">
        <f>[2]Feb16!$P$1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[2]Feb16!$Q$1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[2]Feb16!$R$1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5">
      <c r="A30" s="22"/>
      <c r="B30" s="61">
        <f>Admin!B17</f>
        <v>42465</v>
      </c>
      <c r="C30" s="62"/>
      <c r="D30" s="63">
        <f>D28+F30-L30-R30-X30+Z28</f>
        <v>0</v>
      </c>
      <c r="E30" s="64"/>
      <c r="F30" s="57">
        <f>IF((H$4+N$4+T$4)=0,0,[3]Mar16!$P$1)</f>
        <v>0</v>
      </c>
      <c r="G30" s="57"/>
      <c r="H30" s="65">
        <f>H28</f>
        <v>0</v>
      </c>
      <c r="I30" s="57"/>
      <c r="J30" s="57">
        <f>[2]Mar16!$P$1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[2]Mar16!$Q$1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[2]Mar16!$R$1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6" t="s">
        <v>132</v>
      </c>
      <c r="C2" s="182" t="s">
        <v>129</v>
      </c>
      <c r="D2" s="451">
        <f>Admin!B5</f>
        <v>42124</v>
      </c>
      <c r="E2" s="450">
        <f>Admin!B6</f>
        <v>42155</v>
      </c>
      <c r="F2" s="450">
        <f>Admin!B7</f>
        <v>42185</v>
      </c>
      <c r="G2" s="450">
        <f>Admin!B8</f>
        <v>42216</v>
      </c>
      <c r="H2" s="450">
        <f>Admin!B9</f>
        <v>42247</v>
      </c>
      <c r="I2" s="450">
        <f>Admin!B10</f>
        <v>42277</v>
      </c>
      <c r="J2" s="450">
        <f>Admin!B11</f>
        <v>42308</v>
      </c>
      <c r="K2" s="450">
        <f>Admin!B12</f>
        <v>42338</v>
      </c>
      <c r="L2" s="450">
        <f>Admin!B13</f>
        <v>42369</v>
      </c>
      <c r="M2" s="450">
        <f>Admin!B14</f>
        <v>42400</v>
      </c>
      <c r="N2" s="450">
        <f>Admin!B15</f>
        <v>42428</v>
      </c>
      <c r="O2" s="450">
        <f>Admin!B16</f>
        <v>42460</v>
      </c>
      <c r="P2" s="132"/>
    </row>
    <row r="3" spans="1:17" ht="12" customHeight="1" x14ac:dyDescent="0.25">
      <c r="A3" s="25"/>
      <c r="B3" s="497"/>
      <c r="C3" s="183">
        <f>Admin!B$17</f>
        <v>42465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5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133</v>
      </c>
      <c r="C19" s="182" t="s">
        <v>129</v>
      </c>
      <c r="D19" s="451">
        <f t="shared" ref="D19:O19" si="3">D2</f>
        <v>42124</v>
      </c>
      <c r="E19" s="451">
        <f t="shared" si="3"/>
        <v>42155</v>
      </c>
      <c r="F19" s="451">
        <f t="shared" si="3"/>
        <v>42185</v>
      </c>
      <c r="G19" s="451">
        <f t="shared" si="3"/>
        <v>42216</v>
      </c>
      <c r="H19" s="451">
        <f t="shared" si="3"/>
        <v>42247</v>
      </c>
      <c r="I19" s="451">
        <f t="shared" si="3"/>
        <v>42277</v>
      </c>
      <c r="J19" s="451">
        <f t="shared" si="3"/>
        <v>42308</v>
      </c>
      <c r="K19" s="451">
        <f t="shared" si="3"/>
        <v>42338</v>
      </c>
      <c r="L19" s="451">
        <f t="shared" si="3"/>
        <v>42369</v>
      </c>
      <c r="M19" s="451">
        <f t="shared" si="3"/>
        <v>42400</v>
      </c>
      <c r="N19" s="451">
        <f t="shared" si="3"/>
        <v>42428</v>
      </c>
      <c r="O19" s="451">
        <f t="shared" si="3"/>
        <v>42460</v>
      </c>
      <c r="P19" s="132"/>
    </row>
    <row r="20" spans="1:17" ht="12" customHeight="1" x14ac:dyDescent="0.25">
      <c r="A20" s="25"/>
      <c r="B20" s="494"/>
      <c r="C20" s="183">
        <f>Admin!B$17</f>
        <v>42465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6" thickBot="1" x14ac:dyDescent="0.3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1" t="s">
        <v>84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78</v>
      </c>
      <c r="C40" s="149">
        <f>Admin!N$4</f>
        <v>10600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D2" sqref="D2:F2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42063</v>
      </c>
      <c r="C2" s="171"/>
      <c r="D2" s="503" t="s">
        <v>92</v>
      </c>
      <c r="E2" s="503"/>
      <c r="F2" s="503"/>
      <c r="G2" s="337" t="str">
        <f>B23</f>
        <v>2015-16</v>
      </c>
      <c r="H2" s="171"/>
      <c r="I2" s="171"/>
      <c r="J2" s="498" t="s">
        <v>109</v>
      </c>
      <c r="K2" s="498"/>
      <c r="L2" s="190" t="str">
        <f>G2</f>
        <v>2015-16</v>
      </c>
      <c r="M2" s="171"/>
      <c r="N2" s="171"/>
      <c r="O2" s="171"/>
    </row>
    <row r="3" spans="1:15" ht="12" customHeight="1" thickBot="1" x14ac:dyDescent="0.3">
      <c r="A3" s="171"/>
      <c r="B3" s="189">
        <v>42094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42100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10600</v>
      </c>
      <c r="O4" s="170" t="s">
        <v>51</v>
      </c>
    </row>
    <row r="5" spans="1:15" ht="12" customHeight="1" x14ac:dyDescent="0.2">
      <c r="A5" s="171"/>
      <c r="B5" s="193">
        <v>42124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42155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42185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42216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42247</v>
      </c>
      <c r="C9" s="171"/>
      <c r="D9" s="171"/>
      <c r="E9" s="170"/>
      <c r="F9" s="171"/>
      <c r="G9" s="170"/>
      <c r="H9" s="171"/>
      <c r="I9" s="499" t="s">
        <v>111</v>
      </c>
      <c r="J9" s="500"/>
      <c r="K9" s="500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42277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42308</v>
      </c>
      <c r="C11" s="171"/>
      <c r="D11" s="503" t="s">
        <v>94</v>
      </c>
      <c r="E11" s="503"/>
      <c r="F11" s="503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31785</v>
      </c>
      <c r="N11" s="176">
        <v>0</v>
      </c>
      <c r="O11" s="170"/>
    </row>
    <row r="12" spans="1:15" ht="12" customHeight="1" x14ac:dyDescent="0.2">
      <c r="A12" s="171"/>
      <c r="B12" s="193">
        <v>42338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31785</v>
      </c>
      <c r="M12" s="171"/>
      <c r="N12" s="176">
        <v>31785</v>
      </c>
      <c r="O12" s="170"/>
    </row>
    <row r="13" spans="1:15" ht="12" customHeight="1" x14ac:dyDescent="0.2">
      <c r="A13" s="171"/>
      <c r="B13" s="193">
        <v>42369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42400</v>
      </c>
      <c r="C14" s="171"/>
      <c r="D14" s="499" t="s">
        <v>96</v>
      </c>
      <c r="E14" s="499"/>
      <c r="F14" s="499"/>
      <c r="G14" s="172">
        <v>0.1</v>
      </c>
      <c r="H14" s="171"/>
      <c r="I14" s="501" t="s">
        <v>121</v>
      </c>
      <c r="J14" s="501"/>
      <c r="K14" s="501"/>
      <c r="L14" s="195" t="str">
        <f>G2</f>
        <v>2015-16</v>
      </c>
      <c r="M14" s="171"/>
      <c r="N14" s="171"/>
      <c r="O14" s="171"/>
    </row>
    <row r="15" spans="1:15" ht="12" customHeight="1" x14ac:dyDescent="0.2">
      <c r="A15" s="171"/>
      <c r="B15" s="193">
        <v>42428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42460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2.8</v>
      </c>
      <c r="M16" s="171"/>
      <c r="N16" s="171"/>
      <c r="O16" s="171"/>
    </row>
    <row r="17" spans="1:15" ht="12" customHeight="1" thickBot="1" x14ac:dyDescent="0.25">
      <c r="A17" s="171"/>
      <c r="B17" s="203">
        <v>42465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42490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42521</v>
      </c>
      <c r="C19" s="171"/>
      <c r="D19" s="503" t="s">
        <v>103</v>
      </c>
      <c r="E19" s="503"/>
      <c r="F19" s="170" t="s">
        <v>108</v>
      </c>
      <c r="G19" s="170" t="s">
        <v>104</v>
      </c>
      <c r="H19" s="171"/>
      <c r="I19" s="504" t="s">
        <v>123</v>
      </c>
      <c r="J19" s="504"/>
      <c r="K19" s="504"/>
      <c r="L19" s="171"/>
      <c r="M19" s="505" t="s">
        <v>389</v>
      </c>
      <c r="N19" s="171"/>
      <c r="O19" s="171"/>
    </row>
    <row r="20" spans="1:15" ht="12" customHeight="1" x14ac:dyDescent="0.25">
      <c r="A20" s="171"/>
      <c r="B20" s="193">
        <v>42551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8060</v>
      </c>
      <c r="O20" s="170" t="s">
        <v>51</v>
      </c>
    </row>
    <row r="21" spans="1:15" ht="12" customHeight="1" x14ac:dyDescent="0.2">
      <c r="A21" s="171"/>
      <c r="B21" s="193">
        <v>42766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42947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4" t="s">
        <v>124</v>
      </c>
      <c r="J22" s="504"/>
      <c r="K22" s="504"/>
      <c r="L22" s="171"/>
      <c r="M22" s="505" t="s">
        <v>390</v>
      </c>
      <c r="N22" s="171"/>
      <c r="O22" s="171"/>
    </row>
    <row r="23" spans="1:15" ht="12" customHeight="1" thickBot="1" x14ac:dyDescent="0.25">
      <c r="A23" s="171"/>
      <c r="B23" s="203" t="s">
        <v>395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42385</v>
      </c>
      <c r="O23" s="170" t="s">
        <v>51</v>
      </c>
    </row>
    <row r="24" spans="1:15" ht="12" customHeight="1" thickBot="1" x14ac:dyDescent="0.3">
      <c r="A24" s="171"/>
      <c r="B24" s="203" t="s">
        <v>395</v>
      </c>
      <c r="C24" s="171"/>
      <c r="D24" s="503" t="s">
        <v>103</v>
      </c>
      <c r="E24" s="503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391</v>
      </c>
      <c r="E26" s="499"/>
      <c r="F26" s="194">
        <v>81000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392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2015-07-28T21:47:09Z</dcterms:modified>
</cp:coreProperties>
</file>