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7-10-31 (Oct17) Excel 2007\"/>
    </mc:Choice>
  </mc:AlternateContent>
  <bookViews>
    <workbookView xWindow="360" yWindow="6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F28" i="16"/>
  <c r="F15" i="16" s="1"/>
  <c r="E28" i="16"/>
  <c r="D28" i="16"/>
  <c r="D15" i="16" s="1"/>
  <c r="C28" i="16"/>
  <c r="I15" i="16"/>
  <c r="H15" i="16"/>
  <c r="E15" i="16"/>
  <c r="C15" i="16"/>
  <c r="H27" i="16"/>
  <c r="F27" i="16"/>
  <c r="F14" i="16" s="1"/>
  <c r="E27" i="16"/>
  <c r="D27" i="16"/>
  <c r="D14" i="16" s="1"/>
  <c r="C27" i="16"/>
  <c r="I14" i="16"/>
  <c r="H14" i="16"/>
  <c r="E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H11" i="16" s="1"/>
  <c r="F24" i="16"/>
  <c r="E24" i="16"/>
  <c r="D24" i="16"/>
  <c r="D11" i="16" s="1"/>
  <c r="C24" i="16"/>
  <c r="C11" i="16" s="1"/>
  <c r="I11" i="16"/>
  <c r="F11" i="16"/>
  <c r="E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H9" i="16" s="1"/>
  <c r="F22" i="16"/>
  <c r="E22" i="16"/>
  <c r="E9" i="16" s="1"/>
  <c r="D22" i="16"/>
  <c r="D9" i="16" s="1"/>
  <c r="C22" i="16"/>
  <c r="I9" i="16"/>
  <c r="F9" i="16"/>
  <c r="C9" i="16"/>
  <c r="H21" i="16"/>
  <c r="F21" i="16"/>
  <c r="F8" i="16" s="1"/>
  <c r="E21" i="16"/>
  <c r="D21" i="16"/>
  <c r="D8" i="16" s="1"/>
  <c r="C21" i="16"/>
  <c r="I8" i="16"/>
  <c r="H8" i="16"/>
  <c r="E8" i="16"/>
  <c r="C8" i="16"/>
  <c r="H20" i="16"/>
  <c r="F20" i="16"/>
  <c r="F7" i="16" s="1"/>
  <c r="E20" i="16"/>
  <c r="D20" i="16"/>
  <c r="D7" i="16" s="1"/>
  <c r="C20" i="16"/>
  <c r="I7" i="16"/>
  <c r="H7" i="16"/>
  <c r="E7" i="16"/>
  <c r="C7" i="16"/>
  <c r="H19" i="16"/>
  <c r="F19" i="16"/>
  <c r="E19" i="16"/>
  <c r="D19" i="16"/>
  <c r="D6" i="16" s="1"/>
  <c r="C19" i="16"/>
  <c r="I6" i="16"/>
  <c r="H6" i="16"/>
  <c r="F6" i="16"/>
  <c r="E6" i="16"/>
  <c r="C6" i="16"/>
  <c r="H18" i="16"/>
  <c r="F18" i="16"/>
  <c r="F5" i="16" s="1"/>
  <c r="E18" i="16"/>
  <c r="D18" i="16"/>
  <c r="D5" i="16" s="1"/>
  <c r="C18" i="16"/>
  <c r="I5" i="16"/>
  <c r="H5" i="16"/>
  <c r="E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46" i="28" l="1"/>
  <c r="B45" i="28" s="1"/>
  <c r="B44" i="28" l="1"/>
  <c r="B43" i="28" s="1"/>
  <c r="B42" i="28" l="1"/>
  <c r="B41" i="28" s="1"/>
  <c r="B40" i="28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G21" i="16"/>
  <c r="BL29" i="17"/>
  <c r="BN29" i="17"/>
  <c r="BM29" i="17"/>
  <c r="BK29" i="17"/>
  <c r="G22" i="16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BO64" i="17"/>
  <c r="W66" i="17"/>
  <c r="AS66" i="17"/>
  <c r="BO66" i="17"/>
  <c r="BZ66" i="17"/>
  <c r="CK66" i="17"/>
  <c r="W67" i="17"/>
  <c r="BO67" i="17"/>
  <c r="CK67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6" i="17"/>
  <c r="D6" i="17"/>
  <c r="O6" i="17" s="1"/>
  <c r="Z6" i="17" s="1"/>
  <c r="AK6" i="17" s="1"/>
  <c r="EH7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10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O14" i="17" s="1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A19" i="21" s="1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D29" i="17"/>
  <c r="D30" i="17"/>
  <c r="AH30" i="17"/>
  <c r="DG30" i="17"/>
  <c r="DR30" i="17"/>
  <c r="D31" i="17"/>
  <c r="F32" i="17"/>
  <c r="G32" i="17"/>
  <c r="H32" i="17"/>
  <c r="I32" i="17"/>
  <c r="J32" i="17"/>
  <c r="K32" i="17"/>
  <c r="D32" i="17"/>
  <c r="A18" i="21" s="1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EC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B24" i="21" s="1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A29" i="21" s="1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N1" i="19"/>
  <c r="M1" i="19"/>
  <c r="L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G50" i="13" s="1"/>
  <c r="B38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11" i="24" l="1"/>
  <c r="A20" i="24" s="1"/>
  <c r="G52" i="13"/>
  <c r="G79" i="13" s="1"/>
  <c r="G81" i="13" s="1"/>
  <c r="G83" i="13" s="1"/>
  <c r="G85" i="13" s="1"/>
  <c r="A14" i="23"/>
  <c r="B14" i="23" s="1"/>
  <c r="B16" i="23" s="1"/>
  <c r="B18" i="23" s="1"/>
  <c r="E3" i="21"/>
  <c r="B41" i="21" s="1"/>
  <c r="EJ9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38" i="28"/>
  <c r="B39" i="28"/>
  <c r="K1" i="19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B39" i="21" s="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AL194" i="27" s="1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44" i="23"/>
  <c r="DQ91" i="17"/>
  <c r="BC91" i="17"/>
  <c r="O11" i="17"/>
  <c r="B6" i="21"/>
  <c r="D91" i="17"/>
  <c r="H87" i="26"/>
  <c r="A17" i="24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A20" i="21" s="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C20" i="24" l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G11" i="24"/>
  <c r="E20" i="24"/>
  <c r="D40" i="19"/>
  <c r="E40" i="19" s="1"/>
  <c r="BO91" i="17"/>
  <c r="DG29" i="17"/>
  <c r="DG91" i="17" s="1"/>
  <c r="B22" i="2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B26" i="21"/>
  <c r="B33" i="21" s="1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" i="19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20" i="12" s="1"/>
  <c r="K104" i="12"/>
  <c r="DM33" i="17" l="1"/>
  <c r="G33" i="17"/>
  <c r="DX33" i="17"/>
  <c r="BU33" i="17"/>
  <c r="AN33" i="17"/>
  <c r="AC33" i="17"/>
  <c r="BJ33" i="17"/>
  <c r="DB33" i="17"/>
  <c r="CF33" i="17"/>
  <c r="CQ33" i="17"/>
  <c r="R33" i="17"/>
  <c r="AY33" i="17"/>
  <c r="DM16" i="17" l="1"/>
  <c r="DM84" i="17"/>
  <c r="DM80" i="17"/>
  <c r="DM85" i="17"/>
  <c r="DM79" i="17"/>
  <c r="DM78" i="17"/>
  <c r="AY77" i="17"/>
  <c r="AC16" i="17"/>
  <c r="G68" i="17"/>
  <c r="O68" i="17" s="1"/>
  <c r="C21" i="19" s="1"/>
  <c r="DB16" i="17"/>
  <c r="AN62" i="17"/>
  <c r="AC62" i="17"/>
  <c r="AN16" i="17"/>
  <c r="AC70" i="17"/>
  <c r="DX72" i="17"/>
  <c r="DM60" i="17"/>
  <c r="CQ69" i="17"/>
  <c r="CQ80" i="17"/>
  <c r="CF77" i="17"/>
  <c r="BJ77" i="17"/>
  <c r="BJ62" i="17"/>
  <c r="AY62" i="17"/>
  <c r="AN61" i="17"/>
  <c r="AN69" i="17"/>
  <c r="R71" i="17"/>
  <c r="R76" i="17"/>
  <c r="AC85" i="17"/>
  <c r="R62" i="17"/>
  <c r="G61" i="17"/>
  <c r="O61" i="17" s="1"/>
  <c r="BJ84" i="17"/>
  <c r="R75" i="17"/>
  <c r="DX62" i="17"/>
  <c r="BU69" i="17"/>
  <c r="BJ75" i="17"/>
  <c r="AN79" i="17"/>
  <c r="R16" i="17"/>
  <c r="G80" i="17"/>
  <c r="O80" i="17" s="1"/>
  <c r="AC65" i="17"/>
  <c r="AN80" i="17"/>
  <c r="DX68" i="17"/>
  <c r="DX76" i="17"/>
  <c r="DM62" i="17"/>
  <c r="DB71" i="17"/>
  <c r="G78" i="17"/>
  <c r="O78" i="17" s="1"/>
  <c r="G66" i="17"/>
  <c r="O66" i="17" s="1"/>
  <c r="CQ76" i="17"/>
  <c r="DB65" i="17"/>
  <c r="CF73" i="17"/>
  <c r="AC79" i="17"/>
  <c r="G69" i="17"/>
  <c r="O69" i="17" s="1"/>
  <c r="R79" i="17"/>
  <c r="AC77" i="17"/>
  <c r="R80" i="17"/>
  <c r="G60" i="17"/>
  <c r="DX61" i="17"/>
  <c r="DM61" i="17"/>
  <c r="CQ71" i="17"/>
  <c r="CF66" i="17"/>
  <c r="CF84" i="17"/>
  <c r="AY84" i="17"/>
  <c r="AN75" i="17"/>
  <c r="AC80" i="17"/>
  <c r="AC71" i="17"/>
  <c r="R65" i="17"/>
  <c r="DX65" i="17"/>
  <c r="DB85" i="17"/>
  <c r="DX70" i="17"/>
  <c r="DX60" i="17"/>
  <c r="DM75" i="17"/>
  <c r="CQ75" i="17"/>
  <c r="CQ61" i="17"/>
  <c r="BU77" i="17"/>
  <c r="BU85" i="17"/>
  <c r="DB72" i="17"/>
  <c r="CF62" i="17"/>
  <c r="BJ16" i="17"/>
  <c r="AY16" i="17"/>
  <c r="AY70" i="17"/>
  <c r="AN73" i="17"/>
  <c r="R72" i="17"/>
  <c r="AC69" i="17"/>
  <c r="BU65" i="17"/>
  <c r="G76" i="17"/>
  <c r="O76" i="17" s="1"/>
  <c r="DB60" i="17"/>
  <c r="BJ69" i="17"/>
  <c r="AN84" i="17"/>
  <c r="DX78" i="17"/>
  <c r="DX74" i="17"/>
  <c r="DX69" i="17"/>
  <c r="DM74" i="17"/>
  <c r="CQ73" i="17"/>
  <c r="CQ77" i="17"/>
  <c r="CQ60" i="17"/>
  <c r="BU76" i="17"/>
  <c r="DB79" i="17"/>
  <c r="BJ73" i="17"/>
  <c r="CF69" i="17"/>
  <c r="CF80" i="17"/>
  <c r="BJ60" i="17"/>
  <c r="BJ68" i="17"/>
  <c r="AY72" i="17"/>
  <c r="AY61" i="17"/>
  <c r="R73" i="17"/>
  <c r="AC72" i="17"/>
  <c r="AC68" i="17"/>
  <c r="R66" i="17"/>
  <c r="BU66" i="17"/>
  <c r="G62" i="17"/>
  <c r="O62" i="17" s="1"/>
  <c r="G75" i="17"/>
  <c r="O75" i="17" s="1"/>
  <c r="BU78" i="17"/>
  <c r="CF75" i="17"/>
  <c r="AY85" i="17"/>
  <c r="DM77" i="17"/>
  <c r="DX75" i="17"/>
  <c r="DX73" i="17"/>
  <c r="DX66" i="17"/>
  <c r="DM73" i="17"/>
  <c r="CQ72" i="17"/>
  <c r="CQ16" i="17"/>
  <c r="CQ68" i="17"/>
  <c r="BU75" i="17"/>
  <c r="BU84" i="17"/>
  <c r="DB78" i="17"/>
  <c r="DB62" i="17"/>
  <c r="BJ72" i="17"/>
  <c r="CF61" i="17"/>
  <c r="CF74" i="17"/>
  <c r="CF79" i="17"/>
  <c r="AY80" i="17"/>
  <c r="AN60" i="17"/>
  <c r="AY79" i="17"/>
  <c r="R77" i="17"/>
  <c r="R74" i="17"/>
  <c r="AC75" i="17"/>
  <c r="AC60" i="17"/>
  <c r="AC84" i="17"/>
  <c r="DX16" i="17"/>
  <c r="DX77" i="17"/>
  <c r="DM68" i="17"/>
  <c r="DM72" i="17"/>
  <c r="CQ85" i="17"/>
  <c r="CQ65" i="17"/>
  <c r="BU74" i="17"/>
  <c r="BU80" i="17"/>
  <c r="DB75" i="17"/>
  <c r="DB77" i="17"/>
  <c r="DB61" i="17"/>
  <c r="BJ71" i="17"/>
  <c r="CF68" i="17"/>
  <c r="CF72" i="17"/>
  <c r="CF78" i="17"/>
  <c r="BJ85" i="17"/>
  <c r="AN65" i="17"/>
  <c r="AN68" i="17"/>
  <c r="AY78" i="17"/>
  <c r="AN71" i="17"/>
  <c r="AY71" i="17"/>
  <c r="AY74" i="17"/>
  <c r="AN72" i="17"/>
  <c r="R61" i="17"/>
  <c r="G73" i="17"/>
  <c r="O73" i="17" s="1"/>
  <c r="G85" i="17"/>
  <c r="O85" i="17" s="1"/>
  <c r="DM70" i="17"/>
  <c r="BJ79" i="17"/>
  <c r="AC61" i="17"/>
  <c r="R85" i="17"/>
  <c r="DX85" i="17"/>
  <c r="DX71" i="17"/>
  <c r="DM65" i="17"/>
  <c r="DM71" i="17"/>
  <c r="CQ78" i="17"/>
  <c r="CQ62" i="17"/>
  <c r="CQ84" i="17"/>
  <c r="CQ66" i="17"/>
  <c r="BU61" i="17"/>
  <c r="BU79" i="17"/>
  <c r="DB76" i="17"/>
  <c r="DB69" i="17"/>
  <c r="DB84" i="17"/>
  <c r="DB74" i="17"/>
  <c r="DB68" i="17"/>
  <c r="BJ70" i="17"/>
  <c r="CF71" i="17"/>
  <c r="CF60" i="17"/>
  <c r="BJ65" i="17"/>
  <c r="BJ80" i="17"/>
  <c r="AN66" i="17"/>
  <c r="AY75" i="17"/>
  <c r="AN70" i="17"/>
  <c r="AY60" i="17"/>
  <c r="AY69" i="17"/>
  <c r="AN78" i="17"/>
  <c r="AN77" i="17"/>
  <c r="AN85" i="17"/>
  <c r="AC66" i="17"/>
  <c r="AC73" i="17"/>
  <c r="AC74" i="17"/>
  <c r="AC78" i="17"/>
  <c r="R70" i="17"/>
  <c r="G72" i="17"/>
  <c r="O72" i="17" s="1"/>
  <c r="BU73" i="17"/>
  <c r="G70" i="17"/>
  <c r="O70" i="17" s="1"/>
  <c r="G84" i="17"/>
  <c r="O84" i="17" s="1"/>
  <c r="G71" i="17"/>
  <c r="O71" i="17" s="1"/>
  <c r="BU72" i="17"/>
  <c r="CF76" i="17"/>
  <c r="CF16" i="17"/>
  <c r="BJ76" i="17"/>
  <c r="BJ78" i="17"/>
  <c r="AY76" i="17"/>
  <c r="AY65" i="17"/>
  <c r="AN76" i="17"/>
  <c r="R78" i="17"/>
  <c r="AC76" i="17"/>
  <c r="R84" i="17"/>
  <c r="R68" i="17"/>
  <c r="Z68" i="17" s="1"/>
  <c r="G77" i="17"/>
  <c r="O77" i="17" s="1"/>
  <c r="G74" i="17"/>
  <c r="O74" i="17" s="1"/>
  <c r="G16" i="17"/>
  <c r="BU71" i="17"/>
  <c r="G79" i="17"/>
  <c r="O79" i="17" s="1"/>
  <c r="DX84" i="17"/>
  <c r="DB80" i="17"/>
  <c r="CF70" i="17"/>
  <c r="AY68" i="17"/>
  <c r="AN74" i="17"/>
  <c r="R69" i="17"/>
  <c r="DX79" i="17"/>
  <c r="DM69" i="17"/>
  <c r="CQ74" i="17"/>
  <c r="BU62" i="17"/>
  <c r="DB70" i="17"/>
  <c r="BJ61" i="17"/>
  <c r="DX80" i="17"/>
  <c r="DM76" i="17"/>
  <c r="DM66" i="17"/>
  <c r="CQ70" i="17"/>
  <c r="CQ79" i="17"/>
  <c r="BU16" i="17"/>
  <c r="BU60" i="17"/>
  <c r="DB66" i="17"/>
  <c r="DB73" i="17"/>
  <c r="BJ66" i="17"/>
  <c r="CF65" i="17"/>
  <c r="CF85" i="17"/>
  <c r="BJ74" i="17"/>
  <c r="AY73" i="17"/>
  <c r="AY66" i="17"/>
  <c r="R60" i="17"/>
  <c r="BU68" i="17"/>
  <c r="BU70" i="17"/>
  <c r="G65" i="17"/>
  <c r="O65" i="17" s="1"/>
  <c r="BU91" i="17" l="1"/>
  <c r="Z66" i="17"/>
  <c r="C19" i="19"/>
  <c r="R91" i="17"/>
  <c r="BJ91" i="17"/>
  <c r="C30" i="19"/>
  <c r="Z77" i="17"/>
  <c r="Z73" i="17"/>
  <c r="C26" i="19"/>
  <c r="AY91" i="17"/>
  <c r="AK68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AB33" i="17"/>
  <c r="AM33" i="17"/>
  <c r="Q33" i="17"/>
  <c r="F33" i="17"/>
  <c r="O33" i="17" s="1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AM81" i="17"/>
  <c r="AX81" i="17"/>
  <c r="AM56" i="17"/>
  <c r="Q57" i="17"/>
  <c r="BI57" i="17"/>
  <c r="AX17" i="17"/>
  <c r="BT56" i="17"/>
  <c r="Q81" i="17"/>
  <c r="F17" i="17"/>
  <c r="AB17" i="17"/>
  <c r="CP81" i="17"/>
  <c r="BI56" i="17"/>
  <c r="BI17" i="17"/>
  <c r="DL81" i="17"/>
  <c r="DW56" i="17"/>
  <c r="CE81" i="17"/>
  <c r="AB56" i="17"/>
  <c r="Q17" i="17"/>
  <c r="AX33" i="17"/>
  <c r="CE57" i="17"/>
  <c r="BT81" i="17"/>
  <c r="AM57" i="17"/>
  <c r="BT17" i="17"/>
  <c r="AB57" i="17"/>
  <c r="CP57" i="17"/>
  <c r="DA17" i="17"/>
  <c r="BI81" i="17"/>
  <c r="DA56" i="17"/>
  <c r="CP56" i="17"/>
  <c r="DA81" i="17"/>
  <c r="AX57" i="17"/>
  <c r="DA57" i="17"/>
  <c r="CP17" i="17"/>
  <c r="DL17" i="17"/>
  <c r="BT57" i="17"/>
  <c r="AX56" i="17"/>
  <c r="AB81" i="17"/>
  <c r="Q56" i="17"/>
  <c r="F57" i="17"/>
  <c r="O57" i="17" s="1"/>
  <c r="DW81" i="17"/>
  <c r="DL57" i="17"/>
  <c r="F81" i="17"/>
  <c r="O81" i="17" s="1"/>
  <c r="DW57" i="17"/>
  <c r="DL56" i="17"/>
  <c r="CE17" i="17"/>
  <c r="CE56" i="17"/>
  <c r="AM17" i="17"/>
  <c r="F56" i="17"/>
  <c r="O56" i="17" s="1"/>
  <c r="DW17" i="17"/>
  <c r="F54" i="17" l="1"/>
  <c r="O54" i="17" s="1"/>
  <c r="P8" i="25"/>
  <c r="R8" i="25" s="1"/>
  <c r="CE53" i="17"/>
  <c r="J22" i="25"/>
  <c r="L22" i="25" s="1"/>
  <c r="DL54" i="17"/>
  <c r="P28" i="25"/>
  <c r="R28" i="25" s="1"/>
  <c r="CP55" i="17"/>
  <c r="V24" i="25"/>
  <c r="X24" i="25" s="1"/>
  <c r="BR16" i="17"/>
  <c r="Q53" i="17"/>
  <c r="J10" i="25"/>
  <c r="L10" i="25" s="1"/>
  <c r="Z81" i="17"/>
  <c r="C34" i="19"/>
  <c r="C41" i="19" s="1"/>
  <c r="J26" i="25"/>
  <c r="L26" i="25" s="1"/>
  <c r="DA53" i="17"/>
  <c r="J28" i="25"/>
  <c r="L28" i="25" s="1"/>
  <c r="DL53" i="17"/>
  <c r="BG33" i="17"/>
  <c r="CC76" i="17"/>
  <c r="H29" i="19"/>
  <c r="H31" i="19"/>
  <c r="CC78" i="17"/>
  <c r="CC70" i="17"/>
  <c r="H23" i="19"/>
  <c r="DL55" i="17"/>
  <c r="V28" i="25"/>
  <c r="X28" i="25" s="1"/>
  <c r="Q54" i="17"/>
  <c r="P10" i="25"/>
  <c r="R10" i="25" s="1"/>
  <c r="DW55" i="17"/>
  <c r="V30" i="25"/>
  <c r="X30" i="25" s="1"/>
  <c r="AX55" i="17"/>
  <c r="V16" i="25"/>
  <c r="X16" i="25" s="1"/>
  <c r="AX53" i="17"/>
  <c r="J16" i="25"/>
  <c r="L16" i="25" s="1"/>
  <c r="P14" i="25"/>
  <c r="R14" i="25" s="1"/>
  <c r="AM54" i="17"/>
  <c r="J8" i="25"/>
  <c r="L8" i="25" s="1"/>
  <c r="F53" i="17"/>
  <c r="O53" i="17" s="1"/>
  <c r="V12" i="25"/>
  <c r="X12" i="25" s="1"/>
  <c r="AB55" i="17"/>
  <c r="CC73" i="17"/>
  <c r="H26" i="19"/>
  <c r="O17" i="17"/>
  <c r="P18" i="25"/>
  <c r="R18" i="25" s="1"/>
  <c r="BI54" i="17"/>
  <c r="CC65" i="17"/>
  <c r="H18" i="19"/>
  <c r="J12" i="25"/>
  <c r="L12" i="25" s="1"/>
  <c r="AB53" i="17"/>
  <c r="CC77" i="17"/>
  <c r="H30" i="19"/>
  <c r="V20" i="25"/>
  <c r="X20" i="25" s="1"/>
  <c r="BT55" i="17"/>
  <c r="J14" i="25"/>
  <c r="L14" i="25" s="1"/>
  <c r="AM53" i="17"/>
  <c r="BI53" i="17"/>
  <c r="J18" i="25"/>
  <c r="L18" i="25" s="1"/>
  <c r="CC62" i="17"/>
  <c r="H13" i="19"/>
  <c r="CC74" i="17"/>
  <c r="H27" i="19"/>
  <c r="H22" i="19"/>
  <c r="CC69" i="17"/>
  <c r="H32" i="19"/>
  <c r="CC79" i="17"/>
  <c r="P16" i="25"/>
  <c r="R16" i="25" s="1"/>
  <c r="AX54" i="17"/>
  <c r="DA55" i="17"/>
  <c r="V26" i="25"/>
  <c r="X26" i="25" s="1"/>
  <c r="P26" i="25"/>
  <c r="R26" i="25" s="1"/>
  <c r="DA54" i="17"/>
  <c r="CC66" i="17"/>
  <c r="H19" i="19"/>
  <c r="V14" i="25"/>
  <c r="X14" i="25" s="1"/>
  <c r="AM55" i="17"/>
  <c r="CC85" i="17"/>
  <c r="H38" i="19"/>
  <c r="CP54" i="17"/>
  <c r="P24" i="25"/>
  <c r="R24" i="25" s="1"/>
  <c r="P20" i="25"/>
  <c r="R20" i="25" s="1"/>
  <c r="BT54" i="17"/>
  <c r="P22" i="25"/>
  <c r="R22" i="25" s="1"/>
  <c r="CE54" i="17"/>
  <c r="P12" i="25"/>
  <c r="R12" i="25" s="1"/>
  <c r="AB54" i="17"/>
  <c r="CC72" i="17"/>
  <c r="H25" i="19"/>
  <c r="CC61" i="17"/>
  <c r="H12" i="19"/>
  <c r="V10" i="25"/>
  <c r="X10" i="25" s="1"/>
  <c r="Q55" i="17"/>
  <c r="H37" i="19"/>
  <c r="CC84" i="17"/>
  <c r="F55" i="17"/>
  <c r="O55" i="17" s="1"/>
  <c r="V8" i="25"/>
  <c r="X8" i="25" s="1"/>
  <c r="H28" i="19"/>
  <c r="CC75" i="17"/>
  <c r="DW54" i="17"/>
  <c r="P30" i="25"/>
  <c r="R30" i="25" s="1"/>
  <c r="Z56" i="17"/>
  <c r="C7" i="19"/>
  <c r="Z57" i="17"/>
  <c r="C8" i="19"/>
  <c r="DW53" i="17"/>
  <c r="J30" i="25"/>
  <c r="L30" i="25" s="1"/>
  <c r="J24" i="25"/>
  <c r="L24" i="25" s="1"/>
  <c r="CP53" i="17"/>
  <c r="V18" i="25"/>
  <c r="X18" i="25" s="1"/>
  <c r="BI55" i="17"/>
  <c r="V22" i="25"/>
  <c r="X22" i="25" s="1"/>
  <c r="CE55" i="17"/>
  <c r="BT53" i="17"/>
  <c r="J20" i="25"/>
  <c r="L20" i="25" s="1"/>
  <c r="CN68" i="17"/>
  <c r="I21" i="19"/>
  <c r="CC80" i="17"/>
  <c r="H33" i="19"/>
  <c r="CC71" i="17"/>
  <c r="H24" i="19"/>
  <c r="BI33" i="17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33" i="17"/>
  <c r="BT91" i="17" s="1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D10" i="25" s="1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AK55" i="17"/>
  <c r="D6" i="19"/>
  <c r="CE33" i="17"/>
  <c r="CE91" i="17" s="1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33" i="17"/>
  <c r="CP91" i="17" s="1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33" i="17"/>
  <c r="DA91" i="17" s="1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33" i="17"/>
  <c r="DL91" i="17" s="1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33" i="17"/>
  <c r="DW91" i="17" s="1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 s="1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J11" i="19"/>
  <c r="J14" i="19" s="1"/>
  <c r="J16" i="19" s="1"/>
  <c r="J43" i="19" s="1"/>
  <c r="J45" i="19" s="1"/>
  <c r="K9" i="19"/>
  <c r="M7" i="19"/>
  <c r="EF56" i="17"/>
  <c r="Z24" i="25"/>
  <c r="D26" i="25" s="1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89" i="26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AK66" i="27"/>
  <c r="E87" i="26"/>
  <c r="DJ91" i="17" l="1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<sst xmlns="http://schemas.openxmlformats.org/spreadsheetml/2006/main" count="1027" uniqueCount="623">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</sst>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5" t="s">
        <v>281</v>
      </c>
      <c r="P2" s="415"/>
      <c r="Q2" s="415"/>
      <c r="R2" s="3"/>
    </row>
    <row r="3" spans="1:18" x14ac:dyDescent="0.2">
      <c r="A3" s="3"/>
      <c r="B3" s="3"/>
      <c r="C3" s="404" t="s">
        <v>256</v>
      </c>
      <c r="D3" s="3"/>
      <c r="E3" s="423"/>
      <c r="F3" s="423"/>
      <c r="G3" s="423"/>
      <c r="H3" s="423"/>
      <c r="I3" s="3"/>
      <c r="J3" s="409"/>
      <c r="K3" s="409"/>
      <c r="L3" s="409"/>
      <c r="M3" s="409"/>
      <c r="N3" s="40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09"/>
      <c r="K5" s="409"/>
      <c r="L5" s="409"/>
      <c r="M5" s="409"/>
      <c r="N5" s="409"/>
      <c r="O5" s="416" t="s">
        <v>494</v>
      </c>
      <c r="P5" s="417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18"/>
      <c r="K6" s="419"/>
      <c r="L6" s="425" t="s">
        <v>299</v>
      </c>
      <c r="M6" s="426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4"/>
      <c r="F8" s="427"/>
      <c r="G8" s="427"/>
      <c r="H8" s="427"/>
      <c r="I8" s="427"/>
      <c r="J8" s="394"/>
      <c r="K8" s="428" t="s">
        <v>602</v>
      </c>
      <c r="L8" s="429"/>
      <c r="M8" s="429"/>
      <c r="N8" s="429"/>
      <c r="O8" s="430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2" t="s">
        <v>22</v>
      </c>
      <c r="F10" s="5"/>
      <c r="G10" s="410" t="s">
        <v>615</v>
      </c>
      <c r="H10" s="411"/>
      <c r="I10" s="411"/>
      <c r="J10" s="411"/>
      <c r="K10" s="411"/>
      <c r="L10" s="6"/>
      <c r="M10" s="410" t="s">
        <v>616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4" t="s">
        <v>613</v>
      </c>
      <c r="L18" s="424"/>
      <c r="M18" s="424"/>
      <c r="N18" s="424"/>
      <c r="O18" s="42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4"/>
      <c r="L19" s="424"/>
      <c r="M19" s="424"/>
      <c r="N19" s="424"/>
      <c r="O19" s="42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0" t="s">
        <v>224</v>
      </c>
      <c r="D41" s="421"/>
      <c r="E41" s="422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42704</v>
      </c>
      <c r="C4" s="52">
        <f>[9]Nov16!$M$1-C17</f>
        <v>0</v>
      </c>
      <c r="D4" s="52">
        <f>[9]Nov16!$N$1-D17</f>
        <v>0</v>
      </c>
      <c r="E4" s="52">
        <f>[9]Nov16!$O$1-E17</f>
        <v>0</v>
      </c>
      <c r="F4" s="52">
        <f>[9]Nov16!$P$1+[9]Nov16!$Q$1-F17</f>
        <v>0</v>
      </c>
      <c r="G4" s="52">
        <f t="shared" ref="G4:G9" si="0">C4-SUM(D4:F4)</f>
        <v>0</v>
      </c>
      <c r="H4" s="52">
        <f>[9]Nov16!$T$1-H17</f>
        <v>0</v>
      </c>
      <c r="I4" s="52">
        <f>[9]Nov16!$G$1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Admin!B26</f>
        <v>42735</v>
      </c>
      <c r="C5" s="52">
        <f>[9]Dec16!$M$1-C18</f>
        <v>0</v>
      </c>
      <c r="D5" s="52">
        <f>[9]Dec16!$N$1-D18</f>
        <v>0</v>
      </c>
      <c r="E5" s="52">
        <f>[9]Dec16!$O$1-E18</f>
        <v>0</v>
      </c>
      <c r="F5" s="52">
        <f>[9]Dec16!$P$1+[9]Dec16!$Q$1-F18</f>
        <v>0</v>
      </c>
      <c r="G5" s="52">
        <f t="shared" si="0"/>
        <v>0</v>
      </c>
      <c r="H5" s="52">
        <f>[9]Dec16!$T$1-H18</f>
        <v>0</v>
      </c>
      <c r="I5" s="52">
        <f>[9]Dec16!$G$1</f>
        <v>0</v>
      </c>
      <c r="J5" s="23"/>
      <c r="K5" s="708"/>
      <c r="L5" s="30"/>
    </row>
    <row r="6" spans="1:12" x14ac:dyDescent="0.2">
      <c r="A6" s="31"/>
      <c r="B6" s="51">
        <f>Admin!B28</f>
        <v>42766</v>
      </c>
      <c r="C6" s="52">
        <f>[9]Jan17!$M$1-C19</f>
        <v>0</v>
      </c>
      <c r="D6" s="52">
        <f>[9]Jan17!$N$1-D19</f>
        <v>0</v>
      </c>
      <c r="E6" s="52">
        <f>[9]Jan17!$O$1-E19</f>
        <v>0</v>
      </c>
      <c r="F6" s="52">
        <f>[9]Jan17!$P$1+[9]Jan17!$Q$1-F19</f>
        <v>0</v>
      </c>
      <c r="G6" s="52">
        <f t="shared" si="0"/>
        <v>0</v>
      </c>
      <c r="H6" s="52">
        <f>[9]Jan17!$T$1-H19</f>
        <v>0</v>
      </c>
      <c r="I6" s="52">
        <f>[9]Jan17!$G$1</f>
        <v>0</v>
      </c>
      <c r="J6" s="23"/>
      <c r="K6" s="708"/>
      <c r="L6" s="30"/>
    </row>
    <row r="7" spans="1:12" x14ac:dyDescent="0.2">
      <c r="A7" s="31"/>
      <c r="B7" s="51">
        <f>Admin!B30</f>
        <v>42794</v>
      </c>
      <c r="C7" s="52">
        <f>[9]Feb17!$M$1-C20</f>
        <v>0</v>
      </c>
      <c r="D7" s="52">
        <f>[9]Feb17!$N$1-D20</f>
        <v>0</v>
      </c>
      <c r="E7" s="52">
        <f>[9]Feb17!$O$1-E20</f>
        <v>0</v>
      </c>
      <c r="F7" s="52">
        <f>[9]Feb17!$P$1+[9]Feb17!$Q$1-F20</f>
        <v>0</v>
      </c>
      <c r="G7" s="52">
        <f t="shared" si="0"/>
        <v>0</v>
      </c>
      <c r="H7" s="52">
        <f>[9]Feb17!$T$1-H20</f>
        <v>0</v>
      </c>
      <c r="I7" s="52">
        <f>[9]Feb17!$G$1</f>
        <v>0</v>
      </c>
      <c r="J7" s="23"/>
      <c r="K7" s="708"/>
      <c r="L7" s="30"/>
    </row>
    <row r="8" spans="1:12" ht="12" customHeight="1" x14ac:dyDescent="0.2">
      <c r="A8" s="31"/>
      <c r="B8" s="51">
        <f>Admin!B32</f>
        <v>42825</v>
      </c>
      <c r="C8" s="52">
        <f>[9]Mar17!$M$1-C21</f>
        <v>0</v>
      </c>
      <c r="D8" s="52">
        <f>[9]Mar17!$N$1-D21</f>
        <v>0</v>
      </c>
      <c r="E8" s="52">
        <f>[9]Mar17!$O$1-E21</f>
        <v>0</v>
      </c>
      <c r="F8" s="52">
        <f>[9]Mar17!$P$1+[9]Mar17!$Q$1-F21</f>
        <v>0</v>
      </c>
      <c r="G8" s="52">
        <f t="shared" si="0"/>
        <v>0</v>
      </c>
      <c r="H8" s="52">
        <f>[9]Mar17!$T$1-H21</f>
        <v>0</v>
      </c>
      <c r="I8" s="52">
        <f>[9]Mar17!$G$1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Admin!B34</f>
        <v>42855</v>
      </c>
      <c r="C9" s="52">
        <f>[10]Apr17!$M$1-C22</f>
        <v>0</v>
      </c>
      <c r="D9" s="52">
        <f>[10]Apr17!$N$1-D22</f>
        <v>0</v>
      </c>
      <c r="E9" s="52">
        <f>[10]Apr17!$O$1-E22</f>
        <v>0</v>
      </c>
      <c r="F9" s="52">
        <f>[10]Apr17!$P$1+[10]Apr17!$Q$1-F22</f>
        <v>0</v>
      </c>
      <c r="G9" s="52">
        <f t="shared" si="0"/>
        <v>0</v>
      </c>
      <c r="H9" s="52">
        <f>[10]Apr17!$T$1-H22</f>
        <v>0</v>
      </c>
      <c r="I9" s="52">
        <f>[10]Apr17!$G$1</f>
        <v>0</v>
      </c>
      <c r="J9" s="23"/>
      <c r="K9" s="708"/>
      <c r="L9" s="30"/>
    </row>
    <row r="10" spans="1:12" ht="12" customHeight="1" x14ac:dyDescent="0.2">
      <c r="A10" s="31"/>
      <c r="B10" s="51">
        <f>Admin!B36</f>
        <v>42886</v>
      </c>
      <c r="C10" s="52">
        <f>[10]May17!$M$1-C23</f>
        <v>0</v>
      </c>
      <c r="D10" s="52">
        <f>[10]May17!$N$1-D23</f>
        <v>0</v>
      </c>
      <c r="E10" s="52">
        <f>[10]May17!$O$1-E23</f>
        <v>0</v>
      </c>
      <c r="F10" s="52">
        <f>[10]May17!$P$1+[10]May17!$Q$1-F23</f>
        <v>0</v>
      </c>
      <c r="G10" s="52">
        <f t="shared" ref="G10:G15" si="1">C10-SUM(D10:F10)</f>
        <v>0</v>
      </c>
      <c r="H10" s="52">
        <f>[10]May17!$T$1-H23</f>
        <v>0</v>
      </c>
      <c r="I10" s="52">
        <f>[10]May17!$G$1</f>
        <v>0</v>
      </c>
      <c r="J10" s="23"/>
      <c r="K10" s="708"/>
      <c r="L10" s="30"/>
    </row>
    <row r="11" spans="1:12" ht="12" customHeight="1" x14ac:dyDescent="0.2">
      <c r="A11" s="31"/>
      <c r="B11" s="51">
        <f>Admin!B38</f>
        <v>42916</v>
      </c>
      <c r="C11" s="52">
        <f>[10]Jun17!$M$1-C24</f>
        <v>0</v>
      </c>
      <c r="D11" s="52">
        <f>[10]Jun17!$N$1-D24</f>
        <v>0</v>
      </c>
      <c r="E11" s="52">
        <f>[10]Jun17!$O$1-E24</f>
        <v>0</v>
      </c>
      <c r="F11" s="52">
        <f>[10]Jun17!$P$1+[10]Jun17!$Q$1-F24</f>
        <v>0</v>
      </c>
      <c r="G11" s="52">
        <f t="shared" si="1"/>
        <v>0</v>
      </c>
      <c r="H11" s="52">
        <f>[10]Jun17!$T$1-H24</f>
        <v>0</v>
      </c>
      <c r="I11" s="52">
        <f>[10]Jun17!$G$1</f>
        <v>0</v>
      </c>
      <c r="J11" s="23"/>
      <c r="K11" s="708"/>
      <c r="L11" s="30"/>
    </row>
    <row r="12" spans="1:12" ht="12" customHeight="1" x14ac:dyDescent="0.2">
      <c r="A12" s="31"/>
      <c r="B12" s="51">
        <f>Admin!B40</f>
        <v>42947</v>
      </c>
      <c r="C12" s="52">
        <f>[10]Jul17!$M$1-C25</f>
        <v>0</v>
      </c>
      <c r="D12" s="52">
        <f>[10]Jul17!$N$1-D25</f>
        <v>0</v>
      </c>
      <c r="E12" s="52">
        <f>[10]Jul17!$O$1-E25</f>
        <v>0</v>
      </c>
      <c r="F12" s="52">
        <f>[10]Jul17!$P$1+[10]Jul17!$Q$1-F25</f>
        <v>0</v>
      </c>
      <c r="G12" s="52">
        <f t="shared" si="1"/>
        <v>0</v>
      </c>
      <c r="H12" s="52">
        <f>[10]Jul17!$T$1-H25</f>
        <v>0</v>
      </c>
      <c r="I12" s="52">
        <f>[10]Jul17!$G$1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Admin!B42</f>
        <v>42978</v>
      </c>
      <c r="C13" s="52">
        <f>[10]Aug17!$M$1-C26</f>
        <v>0</v>
      </c>
      <c r="D13" s="52">
        <f>[10]Aug17!$N$1-D26</f>
        <v>0</v>
      </c>
      <c r="E13" s="52">
        <f>[10]Aug17!$O$1-E26</f>
        <v>0</v>
      </c>
      <c r="F13" s="52">
        <f>[10]Aug17!$P$1+[10]Aug17!$Q$1-F26</f>
        <v>0</v>
      </c>
      <c r="G13" s="52">
        <f t="shared" si="1"/>
        <v>0</v>
      </c>
      <c r="H13" s="52">
        <f>[10]Aug17!$T$1-H26</f>
        <v>0</v>
      </c>
      <c r="I13" s="52">
        <f>[10]Aug17!$G$1</f>
        <v>0</v>
      </c>
      <c r="J13" s="23"/>
      <c r="K13" s="708"/>
      <c r="L13" s="30"/>
    </row>
    <row r="14" spans="1:12" x14ac:dyDescent="0.2">
      <c r="A14" s="31"/>
      <c r="B14" s="51">
        <f>Admin!B44</f>
        <v>43008</v>
      </c>
      <c r="C14" s="52">
        <f>[10]Sep17!$M$1-C27</f>
        <v>0</v>
      </c>
      <c r="D14" s="52">
        <f>[10]Sep17!$N$1-D27</f>
        <v>0</v>
      </c>
      <c r="E14" s="52">
        <f>[10]Sep17!$O$1-E27</f>
        <v>0</v>
      </c>
      <c r="F14" s="52">
        <f>[10]Sep17!$P$1+[10]Sep17!$Q$1-F27</f>
        <v>0</v>
      </c>
      <c r="G14" s="52">
        <f t="shared" si="1"/>
        <v>0</v>
      </c>
      <c r="H14" s="52">
        <f>[10]Sep17!$T$1-H27</f>
        <v>0</v>
      </c>
      <c r="I14" s="52">
        <f>[10]Sep17!$G$1</f>
        <v>0</v>
      </c>
      <c r="J14" s="23"/>
      <c r="K14" s="708"/>
      <c r="L14" s="30"/>
    </row>
    <row r="15" spans="1:12" x14ac:dyDescent="0.2">
      <c r="A15" s="31"/>
      <c r="B15" s="51">
        <f>Admin!B46</f>
        <v>43039</v>
      </c>
      <c r="C15" s="52">
        <f>[10]Oct17!$M$1-C28</f>
        <v>0</v>
      </c>
      <c r="D15" s="52">
        <f>[10]Oct17!$N$1-D28</f>
        <v>0</v>
      </c>
      <c r="E15" s="52">
        <f>[10]Oct17!$O$1-E28</f>
        <v>0</v>
      </c>
      <c r="F15" s="52">
        <f>[10]Oct17!$P$1+[10]Oct17!$Q$1-F28</f>
        <v>0</v>
      </c>
      <c r="G15" s="52">
        <f t="shared" si="1"/>
        <v>0</v>
      </c>
      <c r="H15" s="52">
        <f>[10]Oct17!$T$1-H28</f>
        <v>0</v>
      </c>
      <c r="I15" s="52">
        <f>[10]Oct17!$G$1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42704</v>
      </c>
      <c r="C17" s="52">
        <f>[9]Nov16!$M$2</f>
        <v>0</v>
      </c>
      <c r="D17" s="52">
        <f>[9]Nov16!$N$2</f>
        <v>0</v>
      </c>
      <c r="E17" s="52">
        <f>[9]Nov16!$O$2</f>
        <v>0</v>
      </c>
      <c r="F17" s="52">
        <f>[9]Nov16!$P$2+[9]Nov16!$Q$2</f>
        <v>0</v>
      </c>
      <c r="G17" s="52">
        <f t="shared" ref="G17:G22" si="2">C17-SUM(D17:F17)</f>
        <v>0</v>
      </c>
      <c r="H17" s="52">
        <f>[9]Nov16!$T$2</f>
        <v>0</v>
      </c>
      <c r="I17" s="52"/>
      <c r="J17" s="23"/>
      <c r="K17" s="707" t="s">
        <v>198</v>
      </c>
      <c r="L17" s="30"/>
    </row>
    <row r="18" spans="1:12" x14ac:dyDescent="0.2">
      <c r="A18" s="31"/>
      <c r="B18" s="51">
        <f t="shared" ref="B18:B28" si="3">B5</f>
        <v>42735</v>
      </c>
      <c r="C18" s="52">
        <f>[9]Dec16!$M$2</f>
        <v>0</v>
      </c>
      <c r="D18" s="52">
        <f>[9]Dec16!$N$2</f>
        <v>0</v>
      </c>
      <c r="E18" s="52">
        <f>[9]Dec16!$O$2</f>
        <v>0</v>
      </c>
      <c r="F18" s="52">
        <f>[9]Dec16!$P$2+[9]Dec16!$Q$2</f>
        <v>0</v>
      </c>
      <c r="G18" s="52">
        <f t="shared" si="2"/>
        <v>0</v>
      </c>
      <c r="H18" s="52">
        <f>[9]Dec16!$T$2</f>
        <v>0</v>
      </c>
      <c r="I18" s="52"/>
      <c r="J18" s="23"/>
      <c r="K18" s="708"/>
      <c r="L18" s="30"/>
    </row>
    <row r="19" spans="1:12" x14ac:dyDescent="0.2">
      <c r="A19" s="31"/>
      <c r="B19" s="51">
        <f t="shared" si="3"/>
        <v>42766</v>
      </c>
      <c r="C19" s="52">
        <f>[9]Jan17!$M$2</f>
        <v>0</v>
      </c>
      <c r="D19" s="52">
        <f>[9]Jan17!$N$2</f>
        <v>0</v>
      </c>
      <c r="E19" s="52">
        <f>[9]Jan17!$O$2</f>
        <v>0</v>
      </c>
      <c r="F19" s="52">
        <f>[9]Jan17!$P$2+[9]Jan17!$Q$2</f>
        <v>0</v>
      </c>
      <c r="G19" s="52">
        <f t="shared" si="2"/>
        <v>0</v>
      </c>
      <c r="H19" s="52">
        <f>[9]Jan17!$T$2</f>
        <v>0</v>
      </c>
      <c r="I19" s="52"/>
      <c r="J19" s="23"/>
      <c r="K19" s="708"/>
      <c r="L19" s="30"/>
    </row>
    <row r="20" spans="1:12" x14ac:dyDescent="0.2">
      <c r="A20" s="31"/>
      <c r="B20" s="51">
        <f t="shared" si="3"/>
        <v>42794</v>
      </c>
      <c r="C20" s="52">
        <f>[9]Feb17!$M$2</f>
        <v>0</v>
      </c>
      <c r="D20" s="52">
        <f>[9]Feb17!$N$2</f>
        <v>0</v>
      </c>
      <c r="E20" s="52">
        <f>[9]Feb17!$O$2</f>
        <v>0</v>
      </c>
      <c r="F20" s="52">
        <f>[9]Feb17!$P$2+[9]Feb17!$Q$2</f>
        <v>0</v>
      </c>
      <c r="G20" s="52">
        <f t="shared" si="2"/>
        <v>0</v>
      </c>
      <c r="H20" s="52">
        <f>[9]Feb17!$T$2</f>
        <v>0</v>
      </c>
      <c r="I20" s="52"/>
      <c r="J20" s="23"/>
      <c r="K20" s="708"/>
      <c r="L20" s="30"/>
    </row>
    <row r="21" spans="1:12" x14ac:dyDescent="0.2">
      <c r="A21" s="31"/>
      <c r="B21" s="51">
        <f t="shared" si="3"/>
        <v>42825</v>
      </c>
      <c r="C21" s="52">
        <f>[9]Mar17!$M$2</f>
        <v>0</v>
      </c>
      <c r="D21" s="52">
        <f>[9]Mar17!$N$2</f>
        <v>0</v>
      </c>
      <c r="E21" s="52">
        <f>[9]Mar17!$O$2</f>
        <v>0</v>
      </c>
      <c r="F21" s="52">
        <f>[9]Mar17!$P$2+[9]Mar17!$Q$2</f>
        <v>0</v>
      </c>
      <c r="G21" s="52">
        <f t="shared" si="2"/>
        <v>0</v>
      </c>
      <c r="H21" s="52">
        <f>[9]Mar17!$T$2</f>
        <v>0</v>
      </c>
      <c r="I21" s="52"/>
      <c r="J21" s="23"/>
      <c r="K21" s="707"/>
      <c r="L21" s="30"/>
    </row>
    <row r="22" spans="1:12" x14ac:dyDescent="0.2">
      <c r="A22" s="31"/>
      <c r="B22" s="51">
        <f t="shared" si="3"/>
        <v>42855</v>
      </c>
      <c r="C22" s="52">
        <f>[10]Apr17!$M$2</f>
        <v>0</v>
      </c>
      <c r="D22" s="52">
        <f>[10]Apr17!$N$2</f>
        <v>0</v>
      </c>
      <c r="E22" s="52">
        <f>[10]Apr17!$O$2</f>
        <v>0</v>
      </c>
      <c r="F22" s="52">
        <f>[10]Apr17!$P$2+[10]Apr17!$Q$2</f>
        <v>0</v>
      </c>
      <c r="G22" s="52">
        <f t="shared" si="2"/>
        <v>0</v>
      </c>
      <c r="H22" s="52">
        <f>[10]Apr17!$T$2</f>
        <v>0</v>
      </c>
      <c r="I22" s="52"/>
      <c r="J22" s="23"/>
      <c r="K22" s="708"/>
      <c r="L22" s="30"/>
    </row>
    <row r="23" spans="1:12" x14ac:dyDescent="0.2">
      <c r="A23" s="31"/>
      <c r="B23" s="51">
        <f t="shared" si="3"/>
        <v>42886</v>
      </c>
      <c r="C23" s="52">
        <f>[10]May17!$M$2</f>
        <v>0</v>
      </c>
      <c r="D23" s="52">
        <f>[10]May17!$N$2</f>
        <v>0</v>
      </c>
      <c r="E23" s="52">
        <f>[10]May17!$O$2</f>
        <v>0</v>
      </c>
      <c r="F23" s="52">
        <f>[10]May17!$P$2+[10]May17!$Q$2</f>
        <v>0</v>
      </c>
      <c r="G23" s="52">
        <f t="shared" ref="G23:G28" si="4">C23-SUM(D23:F23)</f>
        <v>0</v>
      </c>
      <c r="H23" s="52">
        <f>[10]May17!$T$2</f>
        <v>0</v>
      </c>
      <c r="I23" s="52"/>
      <c r="J23" s="23"/>
      <c r="K23" s="708"/>
      <c r="L23" s="30"/>
    </row>
    <row r="24" spans="1:12" x14ac:dyDescent="0.2">
      <c r="A24" s="31"/>
      <c r="B24" s="51">
        <f t="shared" si="3"/>
        <v>42916</v>
      </c>
      <c r="C24" s="52">
        <f>[10]Jun17!$M$2</f>
        <v>0</v>
      </c>
      <c r="D24" s="52">
        <f>[10]Jun17!$N$2</f>
        <v>0</v>
      </c>
      <c r="E24" s="52">
        <f>[10]Jun17!$O$2</f>
        <v>0</v>
      </c>
      <c r="F24" s="52">
        <f>[10]Jun17!$P$2+[10]Jun17!$Q$2</f>
        <v>0</v>
      </c>
      <c r="G24" s="52">
        <f t="shared" si="4"/>
        <v>0</v>
      </c>
      <c r="H24" s="52">
        <f>[10]Jun17!$T$2</f>
        <v>0</v>
      </c>
      <c r="I24" s="52"/>
      <c r="J24" s="23"/>
      <c r="K24" s="708"/>
      <c r="L24" s="30"/>
    </row>
    <row r="25" spans="1:12" x14ac:dyDescent="0.2">
      <c r="A25" s="31"/>
      <c r="B25" s="51">
        <f t="shared" si="3"/>
        <v>42947</v>
      </c>
      <c r="C25" s="52">
        <f>[10]Jul17!$M$2</f>
        <v>0</v>
      </c>
      <c r="D25" s="52">
        <f>[10]Jul17!$N$2</f>
        <v>0</v>
      </c>
      <c r="E25" s="52">
        <f>[10]Jul17!$O$2</f>
        <v>0</v>
      </c>
      <c r="F25" s="52">
        <f>[10]Jul17!$P$2+[10]Jul17!$Q$2</f>
        <v>0</v>
      </c>
      <c r="G25" s="52">
        <f t="shared" si="4"/>
        <v>0</v>
      </c>
      <c r="H25" s="52">
        <f>[10]Jul17!$T$2</f>
        <v>0</v>
      </c>
      <c r="I25" s="52"/>
      <c r="J25" s="23"/>
      <c r="K25" s="707"/>
      <c r="L25" s="30"/>
    </row>
    <row r="26" spans="1:12" x14ac:dyDescent="0.2">
      <c r="A26" s="31"/>
      <c r="B26" s="51">
        <f t="shared" si="3"/>
        <v>42978</v>
      </c>
      <c r="C26" s="52">
        <f>[10]Aug17!$M$2</f>
        <v>0</v>
      </c>
      <c r="D26" s="52">
        <f>[10]Aug17!$N$2</f>
        <v>0</v>
      </c>
      <c r="E26" s="52">
        <f>[10]Aug17!$O$2</f>
        <v>0</v>
      </c>
      <c r="F26" s="52">
        <f>[10]Aug17!$P$2+[10]Aug17!$Q$2</f>
        <v>0</v>
      </c>
      <c r="G26" s="52">
        <f t="shared" si="4"/>
        <v>0</v>
      </c>
      <c r="H26" s="52">
        <f>[10]Aug17!$T$2</f>
        <v>0</v>
      </c>
      <c r="I26" s="52"/>
      <c r="J26" s="23"/>
      <c r="K26" s="708"/>
      <c r="L26" s="30"/>
    </row>
    <row r="27" spans="1:12" x14ac:dyDescent="0.2">
      <c r="A27" s="31"/>
      <c r="B27" s="51">
        <f t="shared" si="3"/>
        <v>43008</v>
      </c>
      <c r="C27" s="52">
        <f>[10]Sep17!$M$2</f>
        <v>0</v>
      </c>
      <c r="D27" s="52">
        <f>[10]Sep17!$N$2</f>
        <v>0</v>
      </c>
      <c r="E27" s="52">
        <f>[10]Sep17!$O$2</f>
        <v>0</v>
      </c>
      <c r="F27" s="52">
        <f>[10]Sep17!$P$2+[10]Sep17!$Q$2</f>
        <v>0</v>
      </c>
      <c r="G27" s="52">
        <f t="shared" si="4"/>
        <v>0</v>
      </c>
      <c r="H27" s="52">
        <f>[10]Sep17!$T$2</f>
        <v>0</v>
      </c>
      <c r="I27" s="52"/>
      <c r="J27" s="23"/>
      <c r="K27" s="708"/>
      <c r="L27" s="30"/>
    </row>
    <row r="28" spans="1:12" x14ac:dyDescent="0.2">
      <c r="A28" s="31"/>
      <c r="B28" s="51">
        <f t="shared" si="3"/>
        <v>43039</v>
      </c>
      <c r="C28" s="52">
        <f>[10]Oct17!$M$2</f>
        <v>0</v>
      </c>
      <c r="D28" s="52">
        <f>[10]Oct17!$N$2</f>
        <v>0</v>
      </c>
      <c r="E28" s="52">
        <f>[10]Oct17!$O$2</f>
        <v>0</v>
      </c>
      <c r="F28" s="52">
        <f>[10]Oct17!$P$2+[10]Oct17!$Q$2</f>
        <v>0</v>
      </c>
      <c r="G28" s="52">
        <f t="shared" si="4"/>
        <v>0</v>
      </c>
      <c r="H28" s="52">
        <f>[10]Oct17!$T$2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3" t="s">
        <v>239</v>
      </c>
      <c r="AE2" s="714"/>
      <c r="AF2" s="714"/>
      <c r="AG2" s="715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6" t="s">
        <v>621</v>
      </c>
      <c r="AE3" s="717"/>
      <c r="AF3" s="717"/>
      <c r="AG3" s="717"/>
      <c r="AH3" s="30"/>
    </row>
    <row r="4" spans="1:34" ht="12.75" x14ac:dyDescent="0.2">
      <c r="A4" s="31"/>
      <c r="B4" s="723" t="s">
        <v>238</v>
      </c>
      <c r="C4" s="724"/>
      <c r="D4" s="724"/>
      <c r="E4" s="725"/>
      <c r="F4" s="72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8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8"/>
      <c r="AE5" s="717"/>
      <c r="AF5" s="717"/>
      <c r="AG5" s="717"/>
      <c r="AH5" s="30"/>
    </row>
    <row r="6" spans="1:34" x14ac:dyDescent="0.2">
      <c r="A6" s="31"/>
      <c r="B6" s="141">
        <f>Admin!B23</f>
        <v>42675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8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8"/>
      <c r="AE7" s="717"/>
      <c r="AF7" s="717"/>
      <c r="AG7" s="717"/>
      <c r="AH7" s="30"/>
    </row>
    <row r="8" spans="1:34" x14ac:dyDescent="0.2">
      <c r="A8" s="31"/>
      <c r="B8" s="141">
        <f>Admin!B24</f>
        <v>42704</v>
      </c>
      <c r="C8" s="140"/>
      <c r="D8" s="139">
        <f>D6+F8-L8-R8-X8+Z6</f>
        <v>0</v>
      </c>
      <c r="E8" s="138"/>
      <c r="F8" s="113">
        <f>IF((H$4+N$4+T$4)=0,0,[2]Nov16!O$1)</f>
        <v>0</v>
      </c>
      <c r="G8" s="113"/>
      <c r="H8" s="136">
        <f>H4</f>
        <v>0</v>
      </c>
      <c r="I8" s="113"/>
      <c r="J8" s="113">
        <f>[3]Nov16!$O$1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[3]Nov16!$P$1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[3]Nov16!$Q$1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8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8"/>
      <c r="AE9" s="717"/>
      <c r="AF9" s="717"/>
      <c r="AG9" s="717"/>
      <c r="AH9" s="30"/>
    </row>
    <row r="10" spans="1:34" ht="12.75" x14ac:dyDescent="0.2">
      <c r="A10" s="31"/>
      <c r="B10" s="141">
        <f>Admin!B26</f>
        <v>42735</v>
      </c>
      <c r="C10" s="140"/>
      <c r="D10" s="139">
        <f>D8+F10-L10-R10-X10+Z8</f>
        <v>0</v>
      </c>
      <c r="E10" s="138"/>
      <c r="F10" s="113">
        <f>IF((H$4+N$4+T$4)=0,0,[2]Dec16!O$1)</f>
        <v>0</v>
      </c>
      <c r="G10" s="113"/>
      <c r="H10" s="136">
        <f>H8</f>
        <v>0</v>
      </c>
      <c r="I10" s="113"/>
      <c r="J10" s="113">
        <f>[3]Dec16!$O$1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[3]Dec16!$P$1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[3]Dec16!$Q$1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6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Admin!B28</f>
        <v>42766</v>
      </c>
      <c r="C12" s="140"/>
      <c r="D12" s="139">
        <f>D10+F12-L12-R12-X12+Z10</f>
        <v>0</v>
      </c>
      <c r="E12" s="138"/>
      <c r="F12" s="113">
        <f>IF((H$4+N$4+T$4)=0,0,[2]Jan17!O$1)</f>
        <v>0</v>
      </c>
      <c r="G12" s="113"/>
      <c r="H12" s="136">
        <f>H10</f>
        <v>0</v>
      </c>
      <c r="I12" s="113"/>
      <c r="J12" s="113">
        <f>[3]Jan17!$O$1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[3]Jan17!$P$1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[3]Jan17!$Q$1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8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8"/>
      <c r="AE13" s="717"/>
      <c r="AF13" s="717"/>
      <c r="AG13" s="717"/>
      <c r="AH13" s="30"/>
    </row>
    <row r="14" spans="1:34" ht="12" customHeight="1" x14ac:dyDescent="0.2">
      <c r="A14" s="31"/>
      <c r="B14" s="141">
        <f>Admin!B30</f>
        <v>42794</v>
      </c>
      <c r="C14" s="140"/>
      <c r="D14" s="139">
        <f>D12+F14-L14-R14-X14+Z12</f>
        <v>0</v>
      </c>
      <c r="E14" s="138"/>
      <c r="F14" s="113">
        <f>IF((H$4+N$4+T$4)=0,0,[2]Feb17!O$1)</f>
        <v>0</v>
      </c>
      <c r="G14" s="113"/>
      <c r="H14" s="136">
        <f>H12</f>
        <v>0</v>
      </c>
      <c r="I14" s="113"/>
      <c r="J14" s="113">
        <f>[3]Feb17!$O$1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[3]Feb17!$P$1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[3]Feb17!$Q$1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6" t="s">
        <v>622</v>
      </c>
      <c r="AE15" s="719"/>
      <c r="AF15" s="719"/>
      <c r="AG15" s="719"/>
      <c r="AH15" s="30"/>
    </row>
    <row r="16" spans="1:34" ht="12" customHeight="1" x14ac:dyDescent="0.2">
      <c r="A16" s="31"/>
      <c r="B16" s="141">
        <f>Admin!B32</f>
        <v>42825</v>
      </c>
      <c r="C16" s="140"/>
      <c r="D16" s="139">
        <f>D14+F16-L16-R16-X16+Z14</f>
        <v>0</v>
      </c>
      <c r="E16" s="138"/>
      <c r="F16" s="113">
        <f>IF((H$4+N$4+T$4)=0,0,[2]Mar17!O$1)</f>
        <v>0</v>
      </c>
      <c r="G16" s="113"/>
      <c r="H16" s="136">
        <f>H14</f>
        <v>0</v>
      </c>
      <c r="I16" s="113"/>
      <c r="J16" s="113">
        <f>[3]Mar17!$O$1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[3]Mar17!$P$1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[3]Mar17!$Q$1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6"/>
      <c r="AE16" s="719"/>
      <c r="AF16" s="719"/>
      <c r="AG16" s="71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6"/>
      <c r="AE17" s="719"/>
      <c r="AF17" s="719"/>
      <c r="AG17" s="719"/>
      <c r="AH17" s="30"/>
    </row>
    <row r="18" spans="1:34" ht="12" customHeight="1" x14ac:dyDescent="0.2">
      <c r="A18" s="31"/>
      <c r="B18" s="141">
        <f>Admin!B34</f>
        <v>42855</v>
      </c>
      <c r="C18" s="140"/>
      <c r="D18" s="139">
        <f>D16+F18-L18-R18-X18+Z16</f>
        <v>0</v>
      </c>
      <c r="E18" s="138"/>
      <c r="F18" s="113">
        <f>IF((H$4+N$4+T$4)=0,0,[2]Apr17!O$1)</f>
        <v>0</v>
      </c>
      <c r="G18" s="113"/>
      <c r="H18" s="136">
        <f>H16</f>
        <v>0</v>
      </c>
      <c r="I18" s="113"/>
      <c r="J18" s="113">
        <f>[3]Apr17!$O$1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[3]Apr17!$P$1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[3]Apr17!$Q$1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6" t="s">
        <v>236</v>
      </c>
      <c r="AE19" s="719"/>
      <c r="AF19" s="719"/>
      <c r="AG19" s="719"/>
      <c r="AH19" s="30"/>
    </row>
    <row r="20" spans="1:34" ht="12" customHeight="1" x14ac:dyDescent="0.2">
      <c r="A20" s="31"/>
      <c r="B20" s="141">
        <f>Admin!B36</f>
        <v>42886</v>
      </c>
      <c r="C20" s="140"/>
      <c r="D20" s="139">
        <f>D18+F20-L20-R20-X20+Z18</f>
        <v>0</v>
      </c>
      <c r="E20" s="138"/>
      <c r="F20" s="113">
        <f>IF((H$4+N$4+T$4)=0,0,[2]May17!O$1)</f>
        <v>0</v>
      </c>
      <c r="G20" s="113"/>
      <c r="H20" s="136">
        <f>H18</f>
        <v>0</v>
      </c>
      <c r="I20" s="113"/>
      <c r="J20" s="113">
        <f>[3]May17!$O$1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[3]May17!$P$1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[3]May17!$Q$1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6"/>
      <c r="AE20" s="719"/>
      <c r="AF20" s="719"/>
      <c r="AG20" s="71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6"/>
      <c r="AE21" s="719"/>
      <c r="AF21" s="719"/>
      <c r="AG21" s="719"/>
      <c r="AH21" s="30"/>
    </row>
    <row r="22" spans="1:34" ht="12" customHeight="1" x14ac:dyDescent="0.2">
      <c r="A22" s="31"/>
      <c r="B22" s="141">
        <f>Admin!B38</f>
        <v>42916</v>
      </c>
      <c r="C22" s="140"/>
      <c r="D22" s="139">
        <f>D20+F22-L22-R22-X22+Z20</f>
        <v>0</v>
      </c>
      <c r="E22" s="138"/>
      <c r="F22" s="113">
        <f>IF((H$4+N$4+T$4)=0,0,[2]Jun17!O$1)</f>
        <v>0</v>
      </c>
      <c r="G22" s="113"/>
      <c r="H22" s="136">
        <f>H20</f>
        <v>0</v>
      </c>
      <c r="I22" s="113"/>
      <c r="J22" s="113">
        <f>[3]Jun17!$O$1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[3]Jun17!$P$1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[3]Jun17!$Q$1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6" t="s">
        <v>235</v>
      </c>
      <c r="AE23" s="719"/>
      <c r="AF23" s="719"/>
      <c r="AG23" s="719"/>
      <c r="AH23" s="30"/>
    </row>
    <row r="24" spans="1:34" x14ac:dyDescent="0.2">
      <c r="A24" s="31"/>
      <c r="B24" s="141">
        <f>Admin!B40</f>
        <v>42947</v>
      </c>
      <c r="C24" s="140"/>
      <c r="D24" s="139">
        <f>D22+F24-L24-R24-X24+Z22</f>
        <v>0</v>
      </c>
      <c r="E24" s="138"/>
      <c r="F24" s="113">
        <f>IF((H$4+N$4+T$4)=0,0,[2]Jul17!O$1)</f>
        <v>0</v>
      </c>
      <c r="G24" s="113"/>
      <c r="H24" s="136">
        <f>H22</f>
        <v>0</v>
      </c>
      <c r="I24" s="113"/>
      <c r="J24" s="113">
        <f>[3]Jul17!$O$1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[3]Jul17!$P$1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[3]Jul17!$Q$1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6"/>
      <c r="AE24" s="719"/>
      <c r="AF24" s="719"/>
      <c r="AG24" s="71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6"/>
      <c r="AE25" s="719"/>
      <c r="AF25" s="719"/>
      <c r="AG25" s="719"/>
      <c r="AH25" s="30"/>
    </row>
    <row r="26" spans="1:34" x14ac:dyDescent="0.2">
      <c r="A26" s="31"/>
      <c r="B26" s="141">
        <f>Admin!B42</f>
        <v>42978</v>
      </c>
      <c r="C26" s="140"/>
      <c r="D26" s="139">
        <f>D24+F26-L26-R26-X26+Z24</f>
        <v>0</v>
      </c>
      <c r="E26" s="138"/>
      <c r="F26" s="113">
        <f>IF((H$4+N$4+T$4)=0,0,[2]Aug17!O$1)</f>
        <v>0</v>
      </c>
      <c r="G26" s="113"/>
      <c r="H26" s="136">
        <f>H24</f>
        <v>0</v>
      </c>
      <c r="I26" s="113"/>
      <c r="J26" s="113">
        <f>[3]Aug17!$O$1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[3]Aug17!$P$1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[3]Aug17!$Q$1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8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43008</v>
      </c>
      <c r="C28" s="140"/>
      <c r="D28" s="139">
        <f>D26+F28-L28-R28-X28+Z26</f>
        <v>0</v>
      </c>
      <c r="E28" s="138"/>
      <c r="F28" s="113">
        <f>IF((H$4+N$4+T$4)=0,0,[2]Sep17!O$1)</f>
        <v>0</v>
      </c>
      <c r="G28" s="113"/>
      <c r="H28" s="136">
        <f>H26</f>
        <v>0</v>
      </c>
      <c r="I28" s="113"/>
      <c r="J28" s="113">
        <f>[3]Sep17!$O$1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[3]Sep17!$P$1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[3]Sep17!$Q$1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6" t="s">
        <v>234</v>
      </c>
      <c r="AE28" s="719"/>
      <c r="AF28" s="719"/>
      <c r="AG28" s="71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6"/>
      <c r="AE29" s="719"/>
      <c r="AF29" s="719"/>
      <c r="AG29" s="719"/>
      <c r="AH29" s="30"/>
    </row>
    <row r="30" spans="1:34" x14ac:dyDescent="0.2">
      <c r="A30" s="31"/>
      <c r="B30" s="141">
        <f>Admin!B46</f>
        <v>43039</v>
      </c>
      <c r="C30" s="140"/>
      <c r="D30" s="139">
        <f>D28+F30-L30-R30-X30+Z28</f>
        <v>0</v>
      </c>
      <c r="E30" s="138"/>
      <c r="F30" s="113">
        <f>IF((H$4+N$4+T$4)=0,0,[2]Oct17!O$1)</f>
        <v>0</v>
      </c>
      <c r="G30" s="113"/>
      <c r="H30" s="136">
        <f>H28</f>
        <v>0</v>
      </c>
      <c r="I30" s="113"/>
      <c r="J30" s="113">
        <f>[3]Oct17!$O$1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[3]Oct17!$P$1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[3]Oct17!$Q$1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8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0">
        <f>DATE(YEAR(B4),MONTH(B4),1)-1</f>
        <v>42369</v>
      </c>
      <c r="C2" s="307"/>
      <c r="D2" s="730"/>
      <c r="E2" s="730"/>
      <c r="F2" s="730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f>DATE(YEAR(B4),MONTH(B4),1)</f>
        <v>42370</v>
      </c>
      <c r="C3" s="307"/>
      <c r="D3" s="729" t="s">
        <v>508</v>
      </c>
      <c r="E3" s="729"/>
      <c r="F3" s="729"/>
      <c r="G3" s="407" t="str">
        <f>K6 &amp; "-" &amp; K7</f>
        <v>2016-2017</v>
      </c>
      <c r="H3" s="307"/>
      <c r="I3" s="307"/>
      <c r="J3" s="307"/>
      <c r="K3" s="731" t="s">
        <v>509</v>
      </c>
      <c r="L3" s="731"/>
      <c r="M3" s="731"/>
      <c r="N3" s="313" t="str">
        <f>G3</f>
        <v>2016-2017</v>
      </c>
      <c r="O3" s="307"/>
      <c r="P3" s="307"/>
      <c r="Q3" s="307"/>
    </row>
    <row r="4" spans="1:17" ht="12" customHeight="1" x14ac:dyDescent="0.2">
      <c r="A4" s="307"/>
      <c r="B4" s="312">
        <f>DATE(YEAR(B6),MONTH(B6),1)-1</f>
        <v>42400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42401</v>
      </c>
      <c r="C5" s="307"/>
      <c r="D5" s="353" t="s">
        <v>510</v>
      </c>
      <c r="E5" s="353"/>
      <c r="F5" s="361">
        <f>B8</f>
        <v>42460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312">
        <f>DATE(YEAR(B8),MONTH(B8),1)-1</f>
        <v>42429</v>
      </c>
      <c r="C6" s="307"/>
      <c r="D6" s="353" t="s">
        <v>511</v>
      </c>
      <c r="E6" s="353"/>
      <c r="F6" s="361">
        <f>B8</f>
        <v>42460</v>
      </c>
      <c r="G6" s="388">
        <v>18</v>
      </c>
      <c r="H6" s="307"/>
      <c r="I6" s="318" t="s">
        <v>14</v>
      </c>
      <c r="J6" s="318"/>
      <c r="K6" s="318">
        <f>YEAR(L6)</f>
        <v>2016</v>
      </c>
      <c r="L6" s="726">
        <f>B23</f>
        <v>42675</v>
      </c>
      <c r="M6" s="728"/>
      <c r="N6" s="726">
        <f>B32</f>
        <v>42825</v>
      </c>
      <c r="O6" s="727"/>
      <c r="P6" s="388">
        <v>20</v>
      </c>
      <c r="Q6" s="309" t="s">
        <v>269</v>
      </c>
    </row>
    <row r="7" spans="1:17" ht="12" customHeight="1" x14ac:dyDescent="0.2">
      <c r="A7" s="307"/>
      <c r="B7" s="312">
        <f>DATE(YEAR(B8),MONTH(B8),1)</f>
        <v>42430</v>
      </c>
      <c r="C7" s="307"/>
      <c r="D7" s="353" t="s">
        <v>510</v>
      </c>
      <c r="E7" s="353"/>
      <c r="F7" s="361">
        <f>B32</f>
        <v>42825</v>
      </c>
      <c r="G7" s="388">
        <v>100</v>
      </c>
      <c r="H7" s="307"/>
      <c r="I7" s="318" t="s">
        <v>14</v>
      </c>
      <c r="J7" s="318"/>
      <c r="K7" s="318">
        <f>YEAR(L7)</f>
        <v>2017</v>
      </c>
      <c r="L7" s="726">
        <f>B33</f>
        <v>42826</v>
      </c>
      <c r="M7" s="728"/>
      <c r="N7" s="726">
        <f>B46</f>
        <v>43039</v>
      </c>
      <c r="O7" s="727"/>
      <c r="P7" s="388">
        <v>19</v>
      </c>
      <c r="Q7" s="309" t="s">
        <v>269</v>
      </c>
    </row>
    <row r="8" spans="1:17" ht="12" customHeight="1" x14ac:dyDescent="0.2">
      <c r="A8" s="307"/>
      <c r="B8" s="312">
        <f>DATE(YEAR(B10),MONTH(B10),1)-1</f>
        <v>42460</v>
      </c>
      <c r="C8" s="307"/>
      <c r="D8" s="353" t="s">
        <v>511</v>
      </c>
      <c r="E8" s="353"/>
      <c r="F8" s="361">
        <f>B32</f>
        <v>42825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42461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42490</v>
      </c>
      <c r="C10" s="307"/>
      <c r="D10" s="732" t="s">
        <v>512</v>
      </c>
      <c r="E10" s="732"/>
      <c r="F10" s="732"/>
      <c r="G10" s="309"/>
      <c r="H10" s="307"/>
      <c r="I10" s="317"/>
      <c r="J10" s="317"/>
      <c r="K10" s="317"/>
      <c r="L10" s="364">
        <f>B8</f>
        <v>42460</v>
      </c>
      <c r="M10" s="323" t="s">
        <v>534</v>
      </c>
      <c r="N10" s="365">
        <f>B8</f>
        <v>42460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42491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42825</v>
      </c>
      <c r="M11" s="324" t="s">
        <v>534</v>
      </c>
      <c r="N11" s="365">
        <f>B32</f>
        <v>42825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42521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312">
        <f>DATE(YEAR(B14),MONTH(B14),1)</f>
        <v>42522</v>
      </c>
      <c r="C13" s="307"/>
      <c r="D13" s="729" t="s">
        <v>515</v>
      </c>
      <c r="E13" s="729"/>
      <c r="F13" s="729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312">
        <f>DATE(YEAR(B16),MONTH(B16),1)-1</f>
        <v>42551</v>
      </c>
      <c r="C14" s="307"/>
      <c r="D14" s="307"/>
      <c r="E14" s="307"/>
      <c r="F14" s="307"/>
      <c r="G14" s="309"/>
      <c r="H14" s="307"/>
      <c r="I14" s="729" t="s">
        <v>517</v>
      </c>
      <c r="J14" s="729"/>
      <c r="K14" s="729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f>DATE(YEAR(B16),MONTH(B16),1)</f>
        <v>42552</v>
      </c>
      <c r="C15" s="307"/>
      <c r="D15" s="732" t="s">
        <v>516</v>
      </c>
      <c r="E15" s="732"/>
      <c r="F15" s="732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f>DATE(YEAR(B18),MONTH(B18),1)-1</f>
        <v>42582</v>
      </c>
      <c r="C16" s="307"/>
      <c r="D16" s="732" t="s">
        <v>125</v>
      </c>
      <c r="E16" s="732"/>
      <c r="F16" s="732"/>
      <c r="G16" s="316">
        <v>0.1</v>
      </c>
      <c r="H16" s="307"/>
      <c r="I16" s="732" t="s">
        <v>520</v>
      </c>
      <c r="J16" s="732"/>
      <c r="K16" s="732"/>
      <c r="L16" s="732"/>
      <c r="M16" s="430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42583</v>
      </c>
      <c r="C17" s="307"/>
      <c r="D17" s="732" t="s">
        <v>126</v>
      </c>
      <c r="E17" s="732"/>
      <c r="F17" s="732"/>
      <c r="G17" s="316">
        <v>0.2</v>
      </c>
      <c r="H17" s="307"/>
      <c r="I17" s="732" t="s">
        <v>521</v>
      </c>
      <c r="J17" s="732"/>
      <c r="K17" s="732"/>
      <c r="L17" s="732"/>
      <c r="M17" s="736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42613</v>
      </c>
      <c r="C18" s="307"/>
      <c r="D18" s="732" t="s">
        <v>221</v>
      </c>
      <c r="E18" s="732"/>
      <c r="F18" s="732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f>DATE(YEAR(B20),MONTH(B20),1)</f>
        <v>42614</v>
      </c>
      <c r="C19" s="320"/>
      <c r="D19" s="732" t="s">
        <v>128</v>
      </c>
      <c r="E19" s="732"/>
      <c r="F19" s="732"/>
      <c r="G19" s="316">
        <v>0.25</v>
      </c>
      <c r="H19" s="320"/>
      <c r="I19" s="733" t="s">
        <v>563</v>
      </c>
      <c r="J19" s="734"/>
      <c r="K19" s="735"/>
      <c r="L19" s="320"/>
      <c r="M19" s="392">
        <v>20</v>
      </c>
      <c r="N19" s="308">
        <f>B23</f>
        <v>42675</v>
      </c>
      <c r="O19" s="393">
        <f>B26</f>
        <v>42735</v>
      </c>
      <c r="P19" s="307"/>
      <c r="Q19" s="307"/>
    </row>
    <row r="20" spans="1:17" ht="12" customHeight="1" x14ac:dyDescent="0.2">
      <c r="A20" s="307"/>
      <c r="B20" s="312">
        <f>DATE(YEAR(B22),MONTH(B22),1)-1</f>
        <v>42643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312">
        <f>DATE(YEAR(B22),MONTH(B22),1)</f>
        <v>42644</v>
      </c>
      <c r="C21" s="320"/>
      <c r="D21" s="10" t="s">
        <v>532</v>
      </c>
      <c r="E21" s="404"/>
      <c r="F21" s="405">
        <v>43039</v>
      </c>
      <c r="G21" s="323"/>
      <c r="H21" s="320"/>
      <c r="I21" s="733" t="s">
        <v>563</v>
      </c>
      <c r="J21" s="734"/>
      <c r="K21" s="735"/>
      <c r="L21" s="320"/>
      <c r="M21" s="392">
        <v>20</v>
      </c>
      <c r="N21" s="308">
        <f>B27</f>
        <v>42736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42674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42675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42704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42705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42735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42736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42766</v>
      </c>
      <c r="C28" s="307"/>
    </row>
    <row r="29" spans="1:17" x14ac:dyDescent="0.2">
      <c r="A29" s="307"/>
      <c r="B29" s="312">
        <f>DATE(YEAR(B30),MONTH(B30),1)</f>
        <v>42767</v>
      </c>
      <c r="C29" s="307"/>
    </row>
    <row r="30" spans="1:17" x14ac:dyDescent="0.2">
      <c r="A30" s="307"/>
      <c r="B30" s="312">
        <f>DATE(YEAR(B32),MONTH(B32),1)-1</f>
        <v>42794</v>
      </c>
      <c r="C30" s="307"/>
    </row>
    <row r="31" spans="1:17" x14ac:dyDescent="0.2">
      <c r="A31" s="307"/>
      <c r="B31" s="312">
        <f>DATE(YEAR(B32),MONTH(B32),1)</f>
        <v>42795</v>
      </c>
      <c r="C31" s="307"/>
    </row>
    <row r="32" spans="1:17" x14ac:dyDescent="0.2">
      <c r="A32" s="307"/>
      <c r="B32" s="312">
        <f>DATE(YEAR(B34),MONTH(B34),1)-1</f>
        <v>42825</v>
      </c>
      <c r="C32" s="307"/>
    </row>
    <row r="33" spans="1:3" x14ac:dyDescent="0.2">
      <c r="A33" s="307"/>
      <c r="B33" s="312">
        <f>DATE(YEAR(B34),MONTH(B34),1)</f>
        <v>42826</v>
      </c>
      <c r="C33" s="307"/>
    </row>
    <row r="34" spans="1:3" x14ac:dyDescent="0.2">
      <c r="A34" s="307"/>
      <c r="B34" s="312">
        <f>DATE(YEAR(B36),MONTH(B36),1)-1</f>
        <v>42855</v>
      </c>
      <c r="C34" s="307"/>
    </row>
    <row r="35" spans="1:3" x14ac:dyDescent="0.2">
      <c r="A35" s="307"/>
      <c r="B35" s="312">
        <f>DATE(YEAR(B36),MONTH(B36),1)</f>
        <v>42856</v>
      </c>
      <c r="C35" s="307"/>
    </row>
    <row r="36" spans="1:3" x14ac:dyDescent="0.2">
      <c r="A36" s="307"/>
      <c r="B36" s="312">
        <f>DATE(YEAR(B38),MONTH(B38),1)-1</f>
        <v>42886</v>
      </c>
      <c r="C36" s="307"/>
    </row>
    <row r="37" spans="1:3" x14ac:dyDescent="0.2">
      <c r="A37" s="307"/>
      <c r="B37" s="312">
        <f>DATE(YEAR(B38),MONTH(B38),1)</f>
        <v>42887</v>
      </c>
      <c r="C37" s="307"/>
    </row>
    <row r="38" spans="1:3" x14ac:dyDescent="0.2">
      <c r="A38" s="307"/>
      <c r="B38" s="312">
        <f>DATE(YEAR(B40),MONTH(B40),1)-1</f>
        <v>42916</v>
      </c>
      <c r="C38" s="307"/>
    </row>
    <row r="39" spans="1:3" x14ac:dyDescent="0.2">
      <c r="A39" s="307"/>
      <c r="B39" s="312">
        <f>DATE(YEAR(B40),MONTH(B40),1)</f>
        <v>42917</v>
      </c>
      <c r="C39" s="307"/>
    </row>
    <row r="40" spans="1:3" x14ac:dyDescent="0.2">
      <c r="A40" s="307"/>
      <c r="B40" s="312">
        <f>DATE(YEAR(B42),MONTH(B42),1)-1</f>
        <v>42947</v>
      </c>
      <c r="C40" s="307"/>
    </row>
    <row r="41" spans="1:3" x14ac:dyDescent="0.2">
      <c r="A41" s="307"/>
      <c r="B41" s="312">
        <f>DATE(YEAR(B42),MONTH(B42),1)</f>
        <v>42948</v>
      </c>
      <c r="C41" s="307"/>
    </row>
    <row r="42" spans="1:3" x14ac:dyDescent="0.2">
      <c r="A42" s="307"/>
      <c r="B42" s="312">
        <f>DATE(YEAR(B44),MONTH(B44),1)-1</f>
        <v>42978</v>
      </c>
      <c r="C42" s="307"/>
    </row>
    <row r="43" spans="1:3" x14ac:dyDescent="0.2">
      <c r="A43" s="307"/>
      <c r="B43" s="312">
        <f>DATE(YEAR(B44),MONTH(B44),1)</f>
        <v>42979</v>
      </c>
      <c r="C43" s="307"/>
    </row>
    <row r="44" spans="1:3" x14ac:dyDescent="0.2">
      <c r="A44" s="307"/>
      <c r="B44" s="312">
        <f>DATE(YEAR(B46),MONTH(B46),1)-1</f>
        <v>43008</v>
      </c>
      <c r="C44" s="307"/>
    </row>
    <row r="45" spans="1:3" x14ac:dyDescent="0.2">
      <c r="A45" s="307"/>
      <c r="B45" s="312">
        <f>DATE(YEAR(B46),MONTH(B46),1)</f>
        <v>43009</v>
      </c>
      <c r="C45" s="307"/>
    </row>
    <row r="46" spans="1:3" x14ac:dyDescent="0.2">
      <c r="A46" s="307"/>
      <c r="B46" s="406">
        <f>F21</f>
        <v>43039</v>
      </c>
      <c r="C46" s="307"/>
    </row>
    <row r="47" spans="1:3" x14ac:dyDescent="0.2">
      <c r="A47" s="307"/>
      <c r="B47" s="312">
        <f>DATE(YEAR(B48),MONTH(B48),1)</f>
        <v>43040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43069</v>
      </c>
      <c r="C48" s="307"/>
    </row>
    <row r="49" spans="1:3" x14ac:dyDescent="0.2">
      <c r="A49" s="307"/>
      <c r="B49" s="312">
        <f>DATE(YEAR(B50),MONTH(B50),1)</f>
        <v>43070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43100</v>
      </c>
      <c r="C50" s="307"/>
    </row>
    <row r="51" spans="1:3" x14ac:dyDescent="0.2">
      <c r="A51" s="307"/>
      <c r="B51" s="312">
        <f>DATE(YEAR(B52),MONTH(B52),1)</f>
        <v>43101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43131</v>
      </c>
      <c r="C52" s="307"/>
    </row>
    <row r="53" spans="1:3" x14ac:dyDescent="0.2">
      <c r="A53" s="307"/>
      <c r="B53" s="312">
        <f>DATE(YEAR(B54),MONTH(B54),1)</f>
        <v>43132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43159</v>
      </c>
      <c r="C54" s="307"/>
    </row>
    <row r="55" spans="1:3" x14ac:dyDescent="0.2">
      <c r="A55" s="307"/>
      <c r="B55" s="312">
        <f>DATE(YEAR(B56),MONTH(B56),1)</f>
        <v>43160</v>
      </c>
      <c r="C55" s="307"/>
    </row>
    <row r="56" spans="1:3" ht="12.75" thickBot="1" x14ac:dyDescent="0.25">
      <c r="A56" s="307"/>
      <c r="B56" s="331">
        <f>DATE(IF(MONTH(B54)&lt;11,YEAR(B54),YEAR(B54)+1),IF(MONTH(B54)&lt;11,MONTH(B54)+2,IF(MONTH(B54)=11,1,2)),1)-1</f>
        <v>43190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267</v>
      </c>
      <c r="C1" s="431" t="s">
        <v>200</v>
      </c>
      <c r="D1" s="337">
        <f>Admin!B23</f>
        <v>42675</v>
      </c>
      <c r="E1" s="432"/>
      <c r="F1" s="436">
        <f>Admin!B24</f>
        <v>42704</v>
      </c>
      <c r="G1" s="436"/>
      <c r="H1" s="436"/>
      <c r="I1" s="436"/>
      <c r="J1" s="436"/>
      <c r="K1" s="436"/>
      <c r="L1" s="436"/>
      <c r="M1" s="436"/>
      <c r="N1" s="432"/>
      <c r="O1" s="337">
        <f>F1</f>
        <v>42704</v>
      </c>
      <c r="P1" s="432"/>
      <c r="Q1" s="431">
        <f>Admin!B26</f>
        <v>42735</v>
      </c>
      <c r="R1" s="431"/>
      <c r="S1" s="431"/>
      <c r="T1" s="431"/>
      <c r="U1" s="431"/>
      <c r="V1" s="431"/>
      <c r="W1" s="431"/>
      <c r="X1" s="431"/>
      <c r="Y1" s="432"/>
      <c r="Z1" s="337">
        <f>Q1</f>
        <v>42735</v>
      </c>
      <c r="AA1" s="432"/>
      <c r="AB1" s="431">
        <f>Admin!B28</f>
        <v>42766</v>
      </c>
      <c r="AC1" s="431"/>
      <c r="AD1" s="431"/>
      <c r="AE1" s="431"/>
      <c r="AF1" s="431"/>
      <c r="AG1" s="431"/>
      <c r="AH1" s="431"/>
      <c r="AI1" s="431"/>
      <c r="AJ1" s="432"/>
      <c r="AK1" s="337">
        <f>AB1</f>
        <v>42766</v>
      </c>
      <c r="AL1" s="432"/>
      <c r="AM1" s="431">
        <f>Admin!B30</f>
        <v>42794</v>
      </c>
      <c r="AN1" s="431"/>
      <c r="AO1" s="431"/>
      <c r="AP1" s="431"/>
      <c r="AQ1" s="431"/>
      <c r="AR1" s="431"/>
      <c r="AS1" s="431"/>
      <c r="AT1" s="431"/>
      <c r="AU1" s="432"/>
      <c r="AV1" s="337">
        <f>AM1</f>
        <v>42794</v>
      </c>
      <c r="AW1" s="432"/>
      <c r="AX1" s="431">
        <f>Admin!B32</f>
        <v>42825</v>
      </c>
      <c r="AY1" s="431"/>
      <c r="AZ1" s="431"/>
      <c r="BA1" s="431"/>
      <c r="BB1" s="431"/>
      <c r="BC1" s="431"/>
      <c r="BD1" s="431"/>
      <c r="BE1" s="431"/>
      <c r="BF1" s="432"/>
      <c r="BG1" s="337">
        <f>AX1</f>
        <v>42825</v>
      </c>
      <c r="BH1" s="432"/>
      <c r="BI1" s="431">
        <f>Admin!B34</f>
        <v>42855</v>
      </c>
      <c r="BJ1" s="431"/>
      <c r="BK1" s="431"/>
      <c r="BL1" s="431"/>
      <c r="BM1" s="431"/>
      <c r="BN1" s="431"/>
      <c r="BO1" s="431"/>
      <c r="BP1" s="431"/>
      <c r="BQ1" s="432"/>
      <c r="BR1" s="337">
        <f>BI1</f>
        <v>42855</v>
      </c>
      <c r="BS1" s="432"/>
      <c r="BT1" s="431">
        <f>Admin!B36</f>
        <v>42886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42886</v>
      </c>
      <c r="CD1" s="432"/>
      <c r="CE1" s="431">
        <f>Admin!B38</f>
        <v>42916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42916</v>
      </c>
      <c r="CO1" s="432"/>
      <c r="CP1" s="431">
        <f>Admin!B40</f>
        <v>42947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42947</v>
      </c>
      <c r="CZ1" s="432"/>
      <c r="DA1" s="431">
        <f>Admin!B42</f>
        <v>42978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42978</v>
      </c>
      <c r="DK1" s="432"/>
      <c r="DL1" s="431">
        <f>Admin!B44</f>
        <v>43008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43008</v>
      </c>
      <c r="DV1" s="432"/>
      <c r="DW1" s="431">
        <f>Admin!B46</f>
        <v>43039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43039</v>
      </c>
      <c r="EG1" s="431"/>
      <c r="EH1" s="431" t="s">
        <v>228</v>
      </c>
      <c r="EI1" s="431"/>
      <c r="EJ1" s="337">
        <f>EF1</f>
        <v>43039</v>
      </c>
      <c r="EK1" s="431"/>
    </row>
    <row r="2" spans="1:141" s="341" customFormat="1" ht="24" x14ac:dyDescent="0.2">
      <c r="A2" s="339"/>
      <c r="B2" s="333" t="s">
        <v>272</v>
      </c>
      <c r="C2" s="435"/>
      <c r="D2" s="340" t="s">
        <v>522</v>
      </c>
      <c r="E2" s="433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3"/>
      <c r="O2" s="340" t="s">
        <v>523</v>
      </c>
      <c r="P2" s="433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3"/>
      <c r="Z2" s="340" t="s">
        <v>523</v>
      </c>
      <c r="AA2" s="433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3"/>
      <c r="AK2" s="340" t="s">
        <v>523</v>
      </c>
      <c r="AL2" s="433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3"/>
      <c r="AV2" s="340" t="s">
        <v>523</v>
      </c>
      <c r="AW2" s="433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3"/>
      <c r="BG2" s="340" t="s">
        <v>523</v>
      </c>
      <c r="BH2" s="433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3"/>
      <c r="BR2" s="340" t="s">
        <v>523</v>
      </c>
      <c r="BS2" s="433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4"/>
      <c r="CC2" s="340" t="s">
        <v>523</v>
      </c>
      <c r="CD2" s="433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4"/>
      <c r="CN2" s="340" t="s">
        <v>523</v>
      </c>
      <c r="CO2" s="433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4"/>
      <c r="CY2" s="340" t="s">
        <v>523</v>
      </c>
      <c r="CZ2" s="433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4"/>
      <c r="DJ2" s="340" t="s">
        <v>523</v>
      </c>
      <c r="DK2" s="433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4"/>
      <c r="DU2" s="340" t="s">
        <v>523</v>
      </c>
      <c r="DV2" s="433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4"/>
      <c r="EF2" s="340" t="s">
        <v>523</v>
      </c>
      <c r="EG2" s="434"/>
      <c r="EH2" s="435"/>
      <c r="EI2" s="434"/>
      <c r="EJ2" s="340" t="s">
        <v>524</v>
      </c>
      <c r="EK2" s="434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[2]Nov16!$AI$1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-[3]Nov16!$U$1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[3]Nov16!$F$1-[3]Nov16!$V$1</f>
        <v>0</v>
      </c>
      <c r="G20" s="25"/>
      <c r="H20" s="25">
        <f>-[4]Nov16!$J$1</f>
        <v>0</v>
      </c>
      <c r="I20" s="25">
        <f>-[5]Nov16!$J$1</f>
        <v>0</v>
      </c>
      <c r="J20" s="25">
        <f>-[6]Nov16!$J$1</f>
        <v>0</v>
      </c>
      <c r="K20" s="25">
        <f>-[7]Nov16!$J$1</f>
        <v>0</v>
      </c>
      <c r="L20" s="25"/>
      <c r="N20" s="24"/>
      <c r="O20" s="25">
        <f t="shared" si="1"/>
        <v>0</v>
      </c>
      <c r="P20" s="24"/>
      <c r="Q20" s="25">
        <f>[3]Dec16!$F$1-[3]Dec16!$V$1</f>
        <v>0</v>
      </c>
      <c r="R20" s="25"/>
      <c r="S20" s="25">
        <f>-[4]Dec16!$J$1</f>
        <v>0</v>
      </c>
      <c r="T20" s="25">
        <f>-[5]Dec16!$J$1</f>
        <v>0</v>
      </c>
      <c r="U20" s="25">
        <f>-[6]Dec16!$J$1</f>
        <v>0</v>
      </c>
      <c r="V20" s="25">
        <f>-[7]Dec16!$J$1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[3]Jan17!$F$1-[3]Jan17!$V$1</f>
        <v>0</v>
      </c>
      <c r="AC20" s="25"/>
      <c r="AD20" s="25">
        <f>-[4]Jan17!$J$1</f>
        <v>0</v>
      </c>
      <c r="AE20" s="25">
        <f>-[5]Jan17!$J$1</f>
        <v>0</v>
      </c>
      <c r="AF20" s="25">
        <f>-[6]Jan17!$J$1</f>
        <v>0</v>
      </c>
      <c r="AG20" s="25">
        <f>-[7]Jan17!$J$1</f>
        <v>0</v>
      </c>
      <c r="AH20" s="25"/>
      <c r="AI20" s="25"/>
      <c r="AJ20" s="15"/>
      <c r="AK20" s="25">
        <f t="shared" si="3"/>
        <v>0</v>
      </c>
      <c r="AL20" s="24"/>
      <c r="AM20" s="25">
        <f>[3]Feb17!$F$1-[3]Feb17!$V$1</f>
        <v>0</v>
      </c>
      <c r="AN20" s="25"/>
      <c r="AO20" s="25">
        <f>-[4]Feb17!$J$1</f>
        <v>0</v>
      </c>
      <c r="AP20" s="25">
        <f>-[5]Feb17!$J$1</f>
        <v>0</v>
      </c>
      <c r="AQ20" s="25">
        <f>-[6]Feb17!$J$1</f>
        <v>0</v>
      </c>
      <c r="AR20" s="25">
        <f>-[7]Feb17!$J$1</f>
        <v>0</v>
      </c>
      <c r="AS20" s="25"/>
      <c r="AT20" s="25"/>
      <c r="AU20" s="15"/>
      <c r="AV20" s="25">
        <f t="shared" si="4"/>
        <v>0</v>
      </c>
      <c r="AW20" s="24"/>
      <c r="AX20" s="25">
        <f>[3]Mar17!$F$1-[3]Mar17!$V$1</f>
        <v>0</v>
      </c>
      <c r="AY20" s="25"/>
      <c r="AZ20" s="25">
        <f>-[4]Mar17!$J$1</f>
        <v>0</v>
      </c>
      <c r="BA20" s="25">
        <f>-[5]Mar17!$J$1</f>
        <v>0</v>
      </c>
      <c r="BB20" s="25">
        <f>-[6]Mar17!$J$1</f>
        <v>0</v>
      </c>
      <c r="BC20" s="25">
        <f>-[7]Mar17!$J$1</f>
        <v>0</v>
      </c>
      <c r="BD20" s="25"/>
      <c r="BE20" s="25"/>
      <c r="BF20" s="15"/>
      <c r="BG20" s="25">
        <f t="shared" si="5"/>
        <v>0</v>
      </c>
      <c r="BH20" s="24"/>
      <c r="BI20" s="25">
        <f>[3]Apr17!$F$1-[3]Apr17!$V$1</f>
        <v>0</v>
      </c>
      <c r="BJ20" s="25"/>
      <c r="BK20" s="25">
        <f>-[4]Apr17!$J$1</f>
        <v>0</v>
      </c>
      <c r="BL20" s="25">
        <f>-[5]Apr17!$J$1</f>
        <v>0</v>
      </c>
      <c r="BM20" s="25">
        <f>-[6]Apr17!$J$1</f>
        <v>0</v>
      </c>
      <c r="BN20" s="25">
        <f>-[7]Apr17!$J$1</f>
        <v>0</v>
      </c>
      <c r="BO20" s="25"/>
      <c r="BP20" s="25"/>
      <c r="BQ20" s="15"/>
      <c r="BR20" s="25">
        <f t="shared" si="6"/>
        <v>0</v>
      </c>
      <c r="BS20" s="24"/>
      <c r="BT20" s="25">
        <f>[3]May17!$F$1-[3]May17!$V$1</f>
        <v>0</v>
      </c>
      <c r="BU20" s="25"/>
      <c r="BV20" s="25">
        <f>-[4]May17!$J$1</f>
        <v>0</v>
      </c>
      <c r="BW20" s="25">
        <f>-[5]May17!$J$1</f>
        <v>0</v>
      </c>
      <c r="BX20" s="25">
        <f>-[6]May17!$J$1</f>
        <v>0</v>
      </c>
      <c r="BY20" s="25">
        <f>-[7]May17!$J$1</f>
        <v>0</v>
      </c>
      <c r="BZ20" s="25"/>
      <c r="CA20" s="25"/>
      <c r="CB20" s="15"/>
      <c r="CC20" s="25">
        <f t="shared" si="7"/>
        <v>0</v>
      </c>
      <c r="CD20" s="24"/>
      <c r="CE20" s="25">
        <f>[3]Jun17!$F$1-[3]Jun17!$V$1</f>
        <v>0</v>
      </c>
      <c r="CF20" s="25"/>
      <c r="CG20" s="25">
        <f>-[4]Jun17!$J$1</f>
        <v>0</v>
      </c>
      <c r="CH20" s="25">
        <f>-[5]Jun17!$J$1</f>
        <v>0</v>
      </c>
      <c r="CI20" s="25">
        <f>-[6]Jun17!$J$1</f>
        <v>0</v>
      </c>
      <c r="CJ20" s="25">
        <f>-[7]Jun17!$J$1</f>
        <v>0</v>
      </c>
      <c r="CK20" s="25"/>
      <c r="CL20" s="25"/>
      <c r="CM20" s="15"/>
      <c r="CN20" s="25">
        <f t="shared" si="8"/>
        <v>0</v>
      </c>
      <c r="CO20" s="24"/>
      <c r="CP20" s="25">
        <f>[3]Jul17!$F$1-[3]Jul17!$V$1</f>
        <v>0</v>
      </c>
      <c r="CQ20" s="25"/>
      <c r="CR20" s="25">
        <f>-[4]Jul17!$J$1</f>
        <v>0</v>
      </c>
      <c r="CS20" s="25">
        <f>-[5]Jul17!$J$1</f>
        <v>0</v>
      </c>
      <c r="CT20" s="25">
        <f>-[6]Jul17!$J$1</f>
        <v>0</v>
      </c>
      <c r="CU20" s="25">
        <f>-[7]Jul17!$J$1</f>
        <v>0</v>
      </c>
      <c r="CV20" s="25"/>
      <c r="CW20" s="25"/>
      <c r="CX20" s="15"/>
      <c r="CY20" s="25">
        <f t="shared" si="9"/>
        <v>0</v>
      </c>
      <c r="CZ20" s="24"/>
      <c r="DA20" s="25">
        <f>[3]Aug17!$F$1-[3]Aug17!$V$1</f>
        <v>0</v>
      </c>
      <c r="DB20" s="25"/>
      <c r="DC20" s="25">
        <f>-[4]Aug17!$J$1</f>
        <v>0</v>
      </c>
      <c r="DD20" s="25">
        <f>-[5]Aug17!$J$1</f>
        <v>0</v>
      </c>
      <c r="DE20" s="25">
        <f>-[6]Aug17!$J$1</f>
        <v>0</v>
      </c>
      <c r="DF20" s="25">
        <f>-[7]Aug17!$J$1</f>
        <v>0</v>
      </c>
      <c r="DG20" s="25"/>
      <c r="DH20" s="25"/>
      <c r="DI20" s="15"/>
      <c r="DJ20" s="25">
        <f t="shared" si="10"/>
        <v>0</v>
      </c>
      <c r="DK20" s="24"/>
      <c r="DL20" s="25">
        <f>[3]Sep17!$F$1-[3]Sep17!$V$1</f>
        <v>0</v>
      </c>
      <c r="DM20" s="25"/>
      <c r="DN20" s="25">
        <f>-[4]Sep17!$J$1</f>
        <v>0</v>
      </c>
      <c r="DO20" s="25">
        <f>-[5]Sep17!$J$1</f>
        <v>0</v>
      </c>
      <c r="DP20" s="25">
        <f>-[6]Sep17!$J$1</f>
        <v>0</v>
      </c>
      <c r="DQ20" s="25">
        <f>-[7]Sep17!$J$1</f>
        <v>0</v>
      </c>
      <c r="DR20" s="25"/>
      <c r="DS20" s="25"/>
      <c r="DT20" s="15"/>
      <c r="DU20" s="25">
        <f t="shared" si="11"/>
        <v>0</v>
      </c>
      <c r="DV20" s="24"/>
      <c r="DW20" s="25">
        <f>[3]Oct17!$F$1-[3]Oct17!$V$1</f>
        <v>0</v>
      </c>
      <c r="DX20" s="25"/>
      <c r="DY20" s="25">
        <f>-[4]Oct17!$J$1</f>
        <v>0</v>
      </c>
      <c r="DZ20" s="25">
        <f>-[5]Oct17!$J$1</f>
        <v>0</v>
      </c>
      <c r="EA20" s="25">
        <f>-[6]Oct17!$J$1</f>
        <v>0</v>
      </c>
      <c r="EB20" s="25">
        <f>-[7]Oct17!$J$1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[4]Nov16!$F$1-[4]Nov16!$X$1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[4]Dec16!$F$1-[4]Dec16!$X$1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[4]Jan17!$F$1-[4]Jan17!$X$1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[4]Feb17!$F$1-[4]Feb17!$X$1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[4]Mar17!$F$1-[4]Mar17!$X$1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[4]Apr17!$F$1-[4]Apr17!$X$1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[4]May17!$F$1-[4]May17!$X$1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[4]Jun17!$F$1-[4]Jun17!$X$1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[4]Jul17!$F$1-[4]Jul17!$X$1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[4]Aug17!$F$1-[4]Aug17!$X$1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[4]Sep17!$F$1-[4]Sep17!$X$1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[4]Oct17!$F$1-[4]Oct17!$X$1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[5]Nov16!$F$1-[5]Nov16!$X$1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[5]Dec16!$F$1-[5]Dec16!$X$1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[5]Jan17!$F$1-[5]Jan17!$X$1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[5]Feb17!$F$1-[5]Feb17!$X$1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[5]Mar17!$F$1-[5]Mar17!$X$1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[5]Apr17!$F$1-[5]Apr17!$X$1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[5]May17!$F$1-[5]May17!$X$1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[5]Jun17!$F$1-[5]Jun17!$X$1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[5]Jul17!$F$1-[5]Jul17!$X$1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[5]Aug17!$F$1-[5]Aug17!$X$1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[5]Sep17!$F$1-[5]Sep17!$X$1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[5]Oct17!$F$1-[5]Oct17!$X$1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[6]Nov16!$F$1-[6]Nov16!$X$1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[6]Dec16!$F$1-[6]Dec16!$X$1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[6]Jan17!$F$1-[6]Jan17!$X$1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[6]Feb17!$F$1-[6]Feb17!$X$1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[6]Mar17!$F$1-[6]Mar17!$X$1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[6]Apr17!$F$1-[6]Apr17!$X$1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[6]May17!$F$1-[6]May17!$X$1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[6]Jun17!$F$1-[6]Jun17!$X$1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[6]Jul17!$F$1-[6]Jul17!$X$1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[6]Aug17!$F$1-[6]Aug17!$X$1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[6]Sep17!$F$1-[6]Sep17!$X$1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[6]Oct17!$F$1-[6]Oct17!$X$1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[7]Nov16!$F$1-[7]Nov16!$U$1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[7]Dec16!$F$1-[7]Dec16!$U$1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[7]Jan17!$F$1-[7]Jan17!$U$1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[7]Feb17!$F$1-[7]Feb17!$U$1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[7]Mar17!$F$1-[7]Mar17!$U$1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[7]Apr17!$F$1-[7]Apr17!$U$1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[7]May17!$F$1-[7]May17!$U$1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[7]Jun17!$F$1-[7]Jun17!$U$1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[7]Jul17!$F$1-[7]Jul17!$U$1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[7]Aug17!$F$1-[7]Aug17!$U$1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[7]Sep17!$F$1-[7]Sep17!$U$1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[7]Oct17!$F$1-[7]Oct17!$U$1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-[4]Nov16!$G$1-[4]Nov16!$H$1-[4]Nov16!$I$1+[4]Nov16!$Y$1+[4]Nov16!$Z$1+[4]Nov16!$AA$1</f>
        <v>0</v>
      </c>
      <c r="I26" s="26">
        <f>-[5]Nov16!$G$1-[5]Nov16!$H$1-[5]Nov16!$I$1+[5]Nov16!$Y$1+[5]Nov16!$Z$1+[5]Nov16!$AA$1</f>
        <v>0</v>
      </c>
      <c r="J26" s="26">
        <f>-[6]Nov16!$G$1-[6]Nov16!$H$1-[6]Nov16!$I$1+[6]Nov16!$Y$1+[6]Nov16!$Z$1+[6]Nov16!$AA$1</f>
        <v>0</v>
      </c>
      <c r="K26" s="26">
        <f>-[7]Nov16!$G$1-[7]Nov16!$H$1-[7]Nov16!$I$1+[7]Nov16!$V$1+[7]Nov16!$W$1+[7]Nov16!$X$1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-[4]Dec16!$G$1-[4]Dec16!$H$1-[4]Dec16!$I$1+[4]Dec16!$Y$1+[4]Dec16!$Z$1+[4]Dec16!$AA$1</f>
        <v>0</v>
      </c>
      <c r="T26" s="26">
        <f>-[5]Dec16!$G$1-[5]Dec16!$H$1-[5]Dec16!$I$1+[5]Dec16!$Y$1+[5]Dec16!$Z$1+[5]Dec16!$AA$1</f>
        <v>0</v>
      </c>
      <c r="U26" s="26">
        <f>-[6]Dec16!$G$1-[6]Dec16!$H$1-[6]Dec16!$I$1+[6]Dec16!$Y$1+[6]Dec16!$Z$1+[6]Dec16!$AA$1</f>
        <v>0</v>
      </c>
      <c r="V26" s="26">
        <f>-[7]Dec16!$G$1-[7]Dec16!$H$1-[7]Dec16!$I$1+[7]Dec16!$V$1+[7]Dec16!$W$1+[7]Dec16!$X$1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-[4]Jan17!$G$1-[4]Jan17!$H$1-[4]Jan17!$I$1+[4]Jan17!$Y$1+[4]Jan17!$Z$1+[4]Jan17!$AA$1</f>
        <v>0</v>
      </c>
      <c r="AE26" s="26">
        <f>-[5]Jan17!$G$1-[5]Jan17!$H$1-[5]Jan17!$I$1+[5]Jan17!$Y$1+[5]Jan17!$Z$1+[5]Jan17!$AA$1</f>
        <v>0</v>
      </c>
      <c r="AF26" s="26">
        <f>-[6]Jan17!$G$1-[6]Jan17!$H$1-[6]Jan17!$I$1+[6]Jan17!$Y$1+[6]Jan17!$Z$1+[6]Jan17!$AA$1</f>
        <v>0</v>
      </c>
      <c r="AG26" s="26">
        <f>-[7]Jan17!$G$1-[7]Jan17!$H$1-[7]Jan17!$I$1+[7]Jan17!$V$1+[7]Jan17!$W$1+[7]Jan17!$X$1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-[4]Feb17!$G$1-[4]Feb17!$H$1-[4]Feb17!$I$1+[4]Feb17!$Y$1+[4]Feb17!$Z$1+[4]Feb17!$AA$1</f>
        <v>0</v>
      </c>
      <c r="AP26" s="26">
        <f>-[5]Feb17!$G$1-[5]Feb17!$H$1-[5]Feb17!$I$1+[5]Feb17!$Y$1+[5]Feb17!$Z$1+[5]Feb17!$AA$1</f>
        <v>0</v>
      </c>
      <c r="AQ26" s="26">
        <f>-[6]Feb17!$G$1-[6]Feb17!$H$1-[6]Feb17!$I$1+[6]Feb17!$Y$1+[6]Feb17!$Z$1+[6]Feb17!$AA$1</f>
        <v>0</v>
      </c>
      <c r="AR26" s="26">
        <f>-[7]Feb17!$G$1-[7]Feb17!$H$1-[7]Feb17!$I$1+[7]Feb17!$V$1+[7]Feb17!$W$1+[7]Feb17!$X$1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-[4]Mar17!$G$1-[4]Mar17!$H$1-[4]Mar17!$I$1+[4]Mar17!$Y$1+[4]Mar17!$Z$1+[4]Mar17!$AA$1</f>
        <v>0</v>
      </c>
      <c r="BA26" s="26">
        <f>-[5]Mar17!$G$1-[5]Mar17!$H$1-[5]Mar17!$I$1+[5]Mar17!$Y$1+[5]Mar17!$Z$1+[5]Mar17!$AA$1</f>
        <v>0</v>
      </c>
      <c r="BB26" s="26">
        <f>-[6]Mar17!$G$1-[6]Mar17!$H$1-[6]Mar17!$I$1+[6]Mar17!$Y$1+[6]Mar17!$Z$1+[6]Mar17!$AA$1</f>
        <v>0</v>
      </c>
      <c r="BC26" s="26">
        <f>-[7]Mar17!$G$1-[7]Mar17!$H$1-[7]Mar17!$I$1+[7]Mar17!$V$1+[7]Mar17!$W$1+[7]Mar17!$X$1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-[4]Apr17!$G$1-[4]Apr17!$H$1-[4]Apr17!$I$1+[4]Apr17!$Y$1+[4]Apr17!$Z$1+[4]Apr17!$AA$1</f>
        <v>0</v>
      </c>
      <c r="BL26" s="26">
        <f>-[5]Apr17!$G$1-[5]Apr17!$H$1-[5]Apr17!$I$1+[5]Apr17!$Y$1+[5]Apr17!$Z$1+[5]Apr17!$AA$1</f>
        <v>0</v>
      </c>
      <c r="BM26" s="26">
        <f>-[6]Apr17!$G$1-[6]Apr17!$H$1-[6]Apr17!$I$1+[6]Apr17!$Y$1+[6]Apr17!$Z$1+[6]Apr17!$AA$1</f>
        <v>0</v>
      </c>
      <c r="BN26" s="26">
        <f>-[7]Apr17!$G$1-[7]Apr17!$H$1-[7]Apr17!$I$1+[7]Apr17!$V$1+[7]Apr17!$W$1+[7]Apr17!$X$1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-[4]May17!$G$1-[4]May17!$H$1-[4]May17!$I$1+[4]May17!$Y$1+[4]May17!$Z$1+[4]May17!$AA$1</f>
        <v>0</v>
      </c>
      <c r="BW26" s="26">
        <f>-[5]May17!$G$1-[5]May17!$H$1-[5]May17!$I$1+[5]May17!$Y$1+[5]May17!$Z$1+[5]May17!$AA$1</f>
        <v>0</v>
      </c>
      <c r="BX26" s="26">
        <f>-[6]May17!$G$1-[6]May17!$H$1-[6]May17!$I$1+[6]May17!$Y$1+[6]May17!$Z$1+[6]May17!$AA$1</f>
        <v>0</v>
      </c>
      <c r="BY26" s="26">
        <f>-[7]May17!$G$1-[7]May17!$H$1-[7]May17!$I$1+[7]May17!$V$1+[7]May17!$W$1+[7]May17!$X$1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-[4]Jun17!$G$1-[4]Jun17!$H$1-[4]Jun17!$I$1+[4]Jun17!$Y$1+[4]Jun17!$Z$1+[4]Jun17!$AA$1</f>
        <v>0</v>
      </c>
      <c r="CH26" s="26">
        <f>-[5]Jun17!$G$1-[5]Jun17!$H$1-[5]Jun17!$I$1+[5]Jun17!$Y$1+[5]Jun17!$Z$1+[5]Jun17!$AA$1</f>
        <v>0</v>
      </c>
      <c r="CI26" s="26">
        <f>-[6]Jun17!$G$1-[6]Jun17!$H$1-[6]Jun17!$I$1+[6]Jun17!$Y$1+[6]Jun17!$Z$1+[6]Jun17!$AA$1</f>
        <v>0</v>
      </c>
      <c r="CJ26" s="26">
        <f>-[7]Jun17!$G$1-[7]Jun17!$H$1-[7]Jun17!$I$1+[7]Jun17!$V$1+[7]Jun17!$W$1+[7]Jun17!$X$1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-[4]Jul17!$G$1-[4]Jul17!$H$1-[4]Jul17!$I$1+[4]Jul17!$Y$1+[4]Jul17!$Z$1+[4]Jul17!$AA$1</f>
        <v>0</v>
      </c>
      <c r="CS26" s="26">
        <f>-[5]Jul17!$G$1-[5]Jul17!$H$1-[5]Jul17!$I$1+[5]Jul17!$Y$1+[5]Jul17!$Z$1+[5]Jul17!$AA$1</f>
        <v>0</v>
      </c>
      <c r="CT26" s="26">
        <f>-[6]Jul17!$G$1-[6]Jul17!$H$1-[6]Jul17!$I$1+[6]Jul17!$Y$1+[6]Jul17!$Z$1+[6]Jul17!$AA$1</f>
        <v>0</v>
      </c>
      <c r="CU26" s="26">
        <f>-[7]Jul17!$G$1-[7]Jul17!$H$1-[7]Jul17!$I$1+[7]Jul17!$V$1+[7]Jul17!$W$1+[7]Jul17!$X$1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-[4]Aug17!$G$1-[4]Aug17!$H$1-[4]Aug17!$I$1+[4]Aug17!$Y$1+[4]Aug17!$Z$1+[4]Aug17!$AA$1</f>
        <v>0</v>
      </c>
      <c r="DD26" s="26">
        <f>-[5]Aug17!$G$1-[5]Aug17!$H$1-[5]Aug17!$I$1+[5]Aug17!$Y$1+[5]Aug17!$Z$1+[5]Aug17!$AA$1</f>
        <v>0</v>
      </c>
      <c r="DE26" s="26">
        <f>-[6]Aug17!$G$1-[6]Aug17!$H$1-[6]Aug17!$I$1+[6]Aug17!$Y$1+[6]Aug17!$Z$1+[6]Aug17!$AA$1</f>
        <v>0</v>
      </c>
      <c r="DF26" s="26">
        <f>-[7]Aug17!$G$1-[7]Aug17!$H$1-[7]Aug17!$I$1+[7]Aug17!$V$1+[7]Aug17!$W$1+[7]Aug17!$X$1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-[4]Sep17!$G$1-[4]Sep17!$H$1-[4]Sep17!$I$1+[4]Sep17!$Y$1+[4]Sep17!$Z$1+[4]Sep17!$AA$1</f>
        <v>0</v>
      </c>
      <c r="DO26" s="26">
        <f>-[5]Sep17!$G$1-[5]Sep17!$H$1-[5]Sep17!$I$1+[5]Sep17!$Y$1+[5]Sep17!$Z$1+[5]Sep17!$AA$1</f>
        <v>0</v>
      </c>
      <c r="DP26" s="26">
        <f>-[6]Sep17!$G$1-[6]Sep17!$H$1-[6]Sep17!$I$1+[6]Sep17!$Y$1+[6]Sep17!$Z$1+[6]Sep17!$AA$1</f>
        <v>0</v>
      </c>
      <c r="DQ26" s="26">
        <f>-[7]Sep17!$G$1-[7]Sep17!$H$1-[7]Sep17!$I$1+[7]Sep17!$V$1+[7]Sep17!$W$1+[7]Sep17!$X$1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-[4]Oct17!$G$1-[4]Oct17!$H$1-[4]Oct17!$I$1+[4]Oct17!$Y$1+[4]Oct17!$Z$1+[4]Oct17!$AA$1</f>
        <v>0</v>
      </c>
      <c r="DZ26" s="26">
        <f>-[5]Oct17!$G$1-[5]Oct17!$H$1-[5]Oct17!$I$1+[5]Oct17!$Y$1+[5]Oct17!$Z$1+[5]Oct17!$AA$1</f>
        <v>0</v>
      </c>
      <c r="EA26" s="26">
        <f>-[6]Oct17!$G$1-[6]Oct17!$H$1-[6]Oct17!$I$1+[6]Oct17!$Y$1+[6]Oct17!$Z$1+[6]Oct17!$AA$1</f>
        <v>0</v>
      </c>
      <c r="EB26" s="26">
        <f>-[7]Oct17!$G$1-[7]Oct17!$H$1-[7]Oct17!$I$1+[7]Oct17!$V$1+[7]Oct17!$W$1+[7]Oct17!$X$1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-[2]Nov16!$F$1+[2]Nov16!$AK$1</f>
        <v>0</v>
      </c>
      <c r="H28" s="25">
        <f>[4]Nov16!$AB$1</f>
        <v>0</v>
      </c>
      <c r="I28" s="25">
        <f>[5]Nov16!$AB$1</f>
        <v>0</v>
      </c>
      <c r="J28" s="25">
        <f>[6]Nov16!$AB$1</f>
        <v>0</v>
      </c>
      <c r="K28" s="25">
        <f>[7]Nov16!$Y$1</f>
        <v>0</v>
      </c>
      <c r="L28" s="25"/>
      <c r="N28" s="24"/>
      <c r="O28" s="25">
        <f t="shared" si="1"/>
        <v>0</v>
      </c>
      <c r="P28" s="24"/>
      <c r="Q28" s="25"/>
      <c r="R28" s="25">
        <f>-[2]Dec16!$F$1+[2]Dec16!$AK$1</f>
        <v>0</v>
      </c>
      <c r="S28" s="25">
        <f>[4]Dec16!$AB$1</f>
        <v>0</v>
      </c>
      <c r="T28" s="25">
        <f>[5]Dec16!$AB$1</f>
        <v>0</v>
      </c>
      <c r="U28" s="25">
        <f>[6]Dec16!$AB$1</f>
        <v>0</v>
      </c>
      <c r="V28" s="25">
        <f>[7]Dec16!$Y$1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-[2]Jan17!$F$1+[2]Jan17!$AK$1</f>
        <v>0</v>
      </c>
      <c r="AD28" s="25">
        <f>[4]Jan17!$AB$1</f>
        <v>0</v>
      </c>
      <c r="AE28" s="25">
        <f>[5]Jan17!$AB$1</f>
        <v>0</v>
      </c>
      <c r="AF28" s="25">
        <f>[6]Jan17!$AB$1</f>
        <v>0</v>
      </c>
      <c r="AG28" s="25">
        <f>[7]Jan17!$Y$1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-[2]Feb17!$F$1+[2]Feb17!$AK$1</f>
        <v>0</v>
      </c>
      <c r="AO28" s="25">
        <f>[4]Feb17!$AB$1</f>
        <v>0</v>
      </c>
      <c r="AP28" s="25">
        <f>[5]Feb17!$AB$1</f>
        <v>0</v>
      </c>
      <c r="AQ28" s="25">
        <f>[6]Feb17!$AB$1</f>
        <v>0</v>
      </c>
      <c r="AR28" s="25">
        <f>[7]Feb17!$Y$1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-[2]Mar17!$F$1+[2]Mar17!$AK$1</f>
        <v>0</v>
      </c>
      <c r="AZ28" s="25">
        <f>[4]Mar17!$AB$1</f>
        <v>0</v>
      </c>
      <c r="BA28" s="25">
        <f>[5]Mar17!$AB$1</f>
        <v>0</v>
      </c>
      <c r="BB28" s="25">
        <f>[6]Mar17!$AB$1</f>
        <v>0</v>
      </c>
      <c r="BC28" s="25">
        <f>[7]Mar17!$Y$1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-[2]Apr17!$F$1+[2]Apr17!$AK$1</f>
        <v>0</v>
      </c>
      <c r="BK28" s="25">
        <f>[4]Apr17!$AB$1</f>
        <v>0</v>
      </c>
      <c r="BL28" s="25">
        <f>[5]Apr17!$AB$1</f>
        <v>0</v>
      </c>
      <c r="BM28" s="25">
        <f>[6]Apr17!$AB$1</f>
        <v>0</v>
      </c>
      <c r="BN28" s="25">
        <f>[7]Apr17!$Y$1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-[2]May17!$F$1+[2]May17!$AK$1</f>
        <v>0</v>
      </c>
      <c r="BV28" s="25">
        <f>[4]May17!$AB$1</f>
        <v>0</v>
      </c>
      <c r="BW28" s="25">
        <f>[5]May17!$AB$1</f>
        <v>0</v>
      </c>
      <c r="BX28" s="25">
        <f>[6]May17!$AB$1</f>
        <v>0</v>
      </c>
      <c r="BY28" s="25">
        <f>[7]May17!$Y$1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-[2]Jun17!$F$1+[2]Jun17!$AK$1</f>
        <v>0</v>
      </c>
      <c r="CG28" s="25">
        <f>[4]Jun17!$AB$1</f>
        <v>0</v>
      </c>
      <c r="CH28" s="25">
        <f>[5]Jun17!$AB$1</f>
        <v>0</v>
      </c>
      <c r="CI28" s="25">
        <f>[6]Jun17!$AB$1</f>
        <v>0</v>
      </c>
      <c r="CJ28" s="25">
        <f>[7]Jun17!$Y$1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-[2]Jul17!$F$1+[2]Jul17!$AK$1</f>
        <v>0</v>
      </c>
      <c r="CR28" s="25">
        <f>[4]Jul17!$AB$1</f>
        <v>0</v>
      </c>
      <c r="CS28" s="25">
        <f>[5]Jul17!$AB$1</f>
        <v>0</v>
      </c>
      <c r="CT28" s="25">
        <f>[6]Jul17!$AB$1</f>
        <v>0</v>
      </c>
      <c r="CU28" s="25">
        <f>[7]Jul17!$Y$1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-[2]Aug17!$F$1+[2]Aug17!$AK$1</f>
        <v>0</v>
      </c>
      <c r="DC28" s="25">
        <f>[4]Aug17!$AB$1</f>
        <v>0</v>
      </c>
      <c r="DD28" s="25">
        <f>[5]Aug17!$AB$1</f>
        <v>0</v>
      </c>
      <c r="DE28" s="25">
        <f>[6]Aug17!$AB$1</f>
        <v>0</v>
      </c>
      <c r="DF28" s="25">
        <f>[7]Aug17!$Y$1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-[2]Sep17!$F$1+[2]Sep17!$AK$1</f>
        <v>0</v>
      </c>
      <c r="DN28" s="25">
        <f>[4]Sep17!$AB$1</f>
        <v>0</v>
      </c>
      <c r="DO28" s="25">
        <f>[5]Sep17!$AB$1</f>
        <v>0</v>
      </c>
      <c r="DP28" s="25">
        <f>[6]Sep17!$AB$1</f>
        <v>0</v>
      </c>
      <c r="DQ28" s="25">
        <f>[7]Sep17!$Y$1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-[2]Oct17!$F$1+[2]Oct17!$AK$1</f>
        <v>0</v>
      </c>
      <c r="DY28" s="25">
        <f>[4]Oct17!$AB$1</f>
        <v>0</v>
      </c>
      <c r="DZ28" s="25">
        <f>[5]Oct17!$AB$1</f>
        <v>0</v>
      </c>
      <c r="EA28" s="25">
        <f>[6]Oct17!$AB$1</f>
        <v>0</v>
      </c>
      <c r="EB28" s="25">
        <f>[7]Oct17!$Y$1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[4]Nov16!$AC$1</f>
        <v>0</v>
      </c>
      <c r="I29" s="25">
        <f>[5]Nov16!$AC$1</f>
        <v>0</v>
      </c>
      <c r="J29" s="25">
        <f>[6]Nov16!$AC$1</f>
        <v>0</v>
      </c>
      <c r="K29" s="25">
        <f>[7]Nov16!$Z$1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[4]Dec16!$AC$1</f>
        <v>0</v>
      </c>
      <c r="T29" s="25">
        <f>[5]Dec16!$AC$1</f>
        <v>0</v>
      </c>
      <c r="U29" s="25">
        <f>[6]Dec16!$AC$1</f>
        <v>0</v>
      </c>
      <c r="V29" s="25">
        <f>[7]Dec16!$Z$1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[4]Jan17!$AC$1</f>
        <v>0</v>
      </c>
      <c r="AE29" s="25">
        <f>[5]Jan17!$AC$1</f>
        <v>0</v>
      </c>
      <c r="AF29" s="25">
        <f>[6]Jan17!$AC$1</f>
        <v>0</v>
      </c>
      <c r="AG29" s="25">
        <f>[7]Jan17!$Z$1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[4]Feb17!$AC$1</f>
        <v>0</v>
      </c>
      <c r="AP29" s="25">
        <f>[5]Feb17!$AC$1</f>
        <v>0</v>
      </c>
      <c r="AQ29" s="25">
        <f>[6]Feb17!$AC$1</f>
        <v>0</v>
      </c>
      <c r="AR29" s="25">
        <f>[7]Feb17!$Z$1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[4]Mar17!$AC$1</f>
        <v>0</v>
      </c>
      <c r="BA29" s="25">
        <f>[5]Mar17!$AC$1</f>
        <v>0</v>
      </c>
      <c r="BB29" s="25">
        <f>[6]Mar17!$AC$1</f>
        <v>0</v>
      </c>
      <c r="BC29" s="25">
        <f>[7]Mar17!$Z$1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[4]Apr17!$AC$1</f>
        <v>0</v>
      </c>
      <c r="BL29" s="25">
        <f>[5]Apr17!$AC$1</f>
        <v>0</v>
      </c>
      <c r="BM29" s="25">
        <f>[6]Apr17!$AC$1</f>
        <v>0</v>
      </c>
      <c r="BN29" s="25">
        <f>[7]Apr17!$Z$1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[4]May17!$AC$1</f>
        <v>0</v>
      </c>
      <c r="BW29" s="25">
        <f>[5]May17!$AC$1</f>
        <v>0</v>
      </c>
      <c r="BX29" s="25">
        <f>[6]May17!$AC$1</f>
        <v>0</v>
      </c>
      <c r="BY29" s="25">
        <f>[7]May17!$Z$1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[4]Jun17!$AC$1</f>
        <v>0</v>
      </c>
      <c r="CH29" s="25">
        <f>[5]Jun17!$AC$1</f>
        <v>0</v>
      </c>
      <c r="CI29" s="25">
        <f>[6]Jun17!$AC$1</f>
        <v>0</v>
      </c>
      <c r="CJ29" s="25">
        <f>[7]Jun17!$Z$1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[4]Jul17!$AC$1</f>
        <v>0</v>
      </c>
      <c r="CS29" s="25">
        <f>[5]Jul17!$AC$1</f>
        <v>0</v>
      </c>
      <c r="CT29" s="25">
        <f>[6]Jul17!$AC$1</f>
        <v>0</v>
      </c>
      <c r="CU29" s="25">
        <f>[7]Jul17!$Z$1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[4]Aug17!$AC$1</f>
        <v>0</v>
      </c>
      <c r="DD29" s="25">
        <f>[5]Aug17!$AC$1</f>
        <v>0</v>
      </c>
      <c r="DE29" s="25">
        <f>[6]Aug17!$AC$1</f>
        <v>0</v>
      </c>
      <c r="DF29" s="25">
        <f>[7]Aug17!$Z$1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[4]Sep17!$AC$1</f>
        <v>0</v>
      </c>
      <c r="DO29" s="25">
        <f>[5]Sep17!$AC$1</f>
        <v>0</v>
      </c>
      <c r="DP29" s="25">
        <f>[6]Sep17!$AC$1</f>
        <v>0</v>
      </c>
      <c r="DQ29" s="25">
        <f>[7]Sep17!$Z$1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[4]Oct17!$AC$1</f>
        <v>0</v>
      </c>
      <c r="DZ29" s="25">
        <f>[5]Oct17!$AC$1</f>
        <v>0</v>
      </c>
      <c r="EA29" s="25">
        <f>[6]Oct17!$AC$1</f>
        <v>0</v>
      </c>
      <c r="EB29" s="25">
        <f>[7]Oct17!$Z$1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[4]Nov16!$AL$1</f>
        <v>0</v>
      </c>
      <c r="I31" s="25">
        <f>[5]Nov16!$AL$1</f>
        <v>0</v>
      </c>
      <c r="J31" s="25">
        <f>[6]Nov16!$AL$1</f>
        <v>0</v>
      </c>
      <c r="K31" s="25">
        <f>[7]Nov16!$AI$1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[4]Dec16!$AL$1</f>
        <v>0</v>
      </c>
      <c r="T31" s="25">
        <f>[5]Dec16!$AL$1</f>
        <v>0</v>
      </c>
      <c r="U31" s="25">
        <f>[6]Dec16!$AL$1</f>
        <v>0</v>
      </c>
      <c r="V31" s="25">
        <f>[7]Dec16!$AI$1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[4]Jan17!$AL$1</f>
        <v>0</v>
      </c>
      <c r="AE31" s="25">
        <f>[5]Jan17!$AL$1</f>
        <v>0</v>
      </c>
      <c r="AF31" s="25">
        <f>[6]Jan17!$AL$1</f>
        <v>0</v>
      </c>
      <c r="AG31" s="25">
        <f>[7]Jan17!$AI$1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[4]Feb17!$AL$1</f>
        <v>0</v>
      </c>
      <c r="AP31" s="25">
        <f>[5]Feb17!$AL$1</f>
        <v>0</v>
      </c>
      <c r="AQ31" s="25">
        <f>[6]Feb17!$AL$1</f>
        <v>0</v>
      </c>
      <c r="AR31" s="25">
        <f>[7]Feb17!$AI$1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[4]Mar17!$AL$1</f>
        <v>0</v>
      </c>
      <c r="BA31" s="25">
        <f>[5]Mar17!$AL$1</f>
        <v>0</v>
      </c>
      <c r="BB31" s="25">
        <f>[6]Mar17!$AL$1</f>
        <v>0</v>
      </c>
      <c r="BC31" s="25">
        <f>[7]Mar17!$AI$1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[4]Apr17!$AL$1</f>
        <v>0</v>
      </c>
      <c r="BL31" s="25">
        <f>[5]Apr17!$AL$1</f>
        <v>0</v>
      </c>
      <c r="BM31" s="25">
        <f>[6]Apr17!$AL$1</f>
        <v>0</v>
      </c>
      <c r="BN31" s="25">
        <f>[7]Apr17!$AI$1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[4]May17!$AL$1</f>
        <v>0</v>
      </c>
      <c r="BW31" s="25">
        <f>[5]May17!$AL$1</f>
        <v>0</v>
      </c>
      <c r="BX31" s="25">
        <f>[6]May17!$AL$1</f>
        <v>0</v>
      </c>
      <c r="BY31" s="25">
        <f>[7]May17!$AI$1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[4]Jun17!$AL$1</f>
        <v>0</v>
      </c>
      <c r="CH31" s="25">
        <f>[5]Jun17!$AL$1</f>
        <v>0</v>
      </c>
      <c r="CI31" s="25">
        <f>[6]Jun17!$AL$1</f>
        <v>0</v>
      </c>
      <c r="CJ31" s="25">
        <f>[7]Jun17!$AI$1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[4]Jul17!$AL$1</f>
        <v>0</v>
      </c>
      <c r="CS31" s="25">
        <f>[5]Jul17!$AL$1</f>
        <v>0</v>
      </c>
      <c r="CT31" s="25">
        <f>[6]Jul17!$AL$1</f>
        <v>0</v>
      </c>
      <c r="CU31" s="25">
        <f>[7]Jul17!$AI$1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[4]Aug17!$AL$1</f>
        <v>0</v>
      </c>
      <c r="DD31" s="25">
        <f>[5]Aug17!$AL$1</f>
        <v>0</v>
      </c>
      <c r="DE31" s="25">
        <f>[6]Aug17!$AL$1</f>
        <v>0</v>
      </c>
      <c r="DF31" s="25">
        <f>[7]Aug17!$AI$1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[4]Sep17!$AL$1</f>
        <v>0</v>
      </c>
      <c r="DO31" s="25">
        <f>[5]Sep17!$AL$1</f>
        <v>0</v>
      </c>
      <c r="DP31" s="25">
        <f>[6]Sep17!$AL$1</f>
        <v>0</v>
      </c>
      <c r="DQ31" s="25">
        <f>[7]Sep17!$AI$1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[4]Oct17!$AL$1</f>
        <v>0</v>
      </c>
      <c r="DZ31" s="25">
        <f>[5]Oct17!$AL$1</f>
        <v>0</v>
      </c>
      <c r="EA31" s="25">
        <f>[6]Oct17!$AL$1</f>
        <v>0</v>
      </c>
      <c r="EB31" s="25">
        <f>[7]Oct17!$AI$1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[3]Nov16!$V$1</f>
        <v>0</v>
      </c>
      <c r="G32" s="25">
        <f>-[2]Nov16!$AK$1</f>
        <v>0</v>
      </c>
      <c r="H32" s="25">
        <f>-[4]Nov16!$O$1+[4]Nov16!$AJ$1</f>
        <v>0</v>
      </c>
      <c r="I32" s="25">
        <f>-[5]Nov16!$O$1+[5]Nov16!$AJ$1</f>
        <v>0</v>
      </c>
      <c r="J32" s="25">
        <f>-[6]Nov16!$O$1+[6]Nov16!$AJ$1</f>
        <v>0</v>
      </c>
      <c r="K32" s="25">
        <f>[7]Nov16!$AG$1</f>
        <v>0</v>
      </c>
      <c r="L32" s="25"/>
      <c r="N32" s="24"/>
      <c r="O32" s="25">
        <f t="shared" si="1"/>
        <v>0</v>
      </c>
      <c r="P32" s="24"/>
      <c r="Q32" s="25">
        <f>[3]Dec16!$V$1</f>
        <v>0</v>
      </c>
      <c r="R32" s="25">
        <f>-[2]Dec16!$AK$1</f>
        <v>0</v>
      </c>
      <c r="S32" s="25">
        <f>-[4]Dec16!$O$1+[4]Dec16!$AJ$1</f>
        <v>0</v>
      </c>
      <c r="T32" s="25">
        <f>-[5]Dec16!$O$1+[5]Dec16!$AJ$1</f>
        <v>0</v>
      </c>
      <c r="U32" s="25">
        <f>-[6]Dec16!$O$1+[6]Dec16!$AJ$1</f>
        <v>0</v>
      </c>
      <c r="V32" s="25">
        <f>[7]Dec16!$AG$1</f>
        <v>0</v>
      </c>
      <c r="W32" s="25"/>
      <c r="X32" s="25"/>
      <c r="Y32" s="15"/>
      <c r="Z32" s="25">
        <f t="shared" si="2"/>
        <v>0</v>
      </c>
      <c r="AA32" s="24"/>
      <c r="AB32" s="25">
        <f>[3]Jan17!$V$1</f>
        <v>0</v>
      </c>
      <c r="AC32" s="25">
        <f>-[2]Jan17!$AK$1</f>
        <v>0</v>
      </c>
      <c r="AD32" s="25">
        <f>-[4]Jan17!$O$1+[4]Jan17!$AJ$1</f>
        <v>0</v>
      </c>
      <c r="AE32" s="25">
        <f>-[5]Jan17!$O$1+[5]Jan17!$AJ$1</f>
        <v>0</v>
      </c>
      <c r="AF32" s="25">
        <f>-[6]Jan17!$O$1+[6]Jan17!$AJ$1</f>
        <v>0</v>
      </c>
      <c r="AG32" s="25">
        <f>[7]Jan17!$AG$1</f>
        <v>0</v>
      </c>
      <c r="AH32" s="25"/>
      <c r="AI32" s="25"/>
      <c r="AJ32" s="15"/>
      <c r="AK32" s="25">
        <f t="shared" si="3"/>
        <v>0</v>
      </c>
      <c r="AL32" s="24"/>
      <c r="AM32" s="25">
        <f>[3]Feb17!$V$1</f>
        <v>0</v>
      </c>
      <c r="AN32" s="25">
        <f>-[2]Feb17!$AK$1</f>
        <v>0</v>
      </c>
      <c r="AO32" s="25">
        <f>-[4]Feb17!$O$1+[4]Feb17!$AJ$1</f>
        <v>0</v>
      </c>
      <c r="AP32" s="25">
        <f>-[5]Feb17!$O$1+[5]Feb17!$AJ$1</f>
        <v>0</v>
      </c>
      <c r="AQ32" s="25">
        <f>-[6]Feb17!$O$1+[6]Feb17!$AJ$1</f>
        <v>0</v>
      </c>
      <c r="AR32" s="25">
        <f>[7]Feb17!$AG$1</f>
        <v>0</v>
      </c>
      <c r="AS32" s="25"/>
      <c r="AT32" s="25"/>
      <c r="AU32" s="15"/>
      <c r="AV32" s="25">
        <f t="shared" si="4"/>
        <v>0</v>
      </c>
      <c r="AW32" s="24"/>
      <c r="AX32" s="25">
        <f>[3]Mar17!$V$1</f>
        <v>0</v>
      </c>
      <c r="AY32" s="25">
        <f>-[2]Mar17!$AK$1</f>
        <v>0</v>
      </c>
      <c r="AZ32" s="25">
        <f>-[4]Mar17!$O$1+[4]Mar17!$AJ$1</f>
        <v>0</v>
      </c>
      <c r="BA32" s="25">
        <f>-[5]Mar17!$O$1+[5]Mar17!$AJ$1</f>
        <v>0</v>
      </c>
      <c r="BB32" s="25">
        <f>-[6]Mar17!$O$1+[6]Mar17!$AJ$1</f>
        <v>0</v>
      </c>
      <c r="BC32" s="25">
        <f>[7]Mar17!$AG$1</f>
        <v>0</v>
      </c>
      <c r="BD32" s="25"/>
      <c r="BE32" s="25"/>
      <c r="BF32" s="15"/>
      <c r="BG32" s="25">
        <f t="shared" si="5"/>
        <v>0</v>
      </c>
      <c r="BH32" s="24"/>
      <c r="BI32" s="25">
        <f>[3]Apr17!$V$1</f>
        <v>0</v>
      </c>
      <c r="BJ32" s="25">
        <f>-[2]Apr17!$AK$1</f>
        <v>0</v>
      </c>
      <c r="BK32" s="25">
        <f>-[4]Apr17!$O$1+[4]Apr17!$AJ$1</f>
        <v>0</v>
      </c>
      <c r="BL32" s="25">
        <f>-[5]Apr17!$O$1+[5]Apr17!$AJ$1</f>
        <v>0</v>
      </c>
      <c r="BM32" s="25">
        <f>-[6]Apr17!$O$1+[6]Apr17!$AJ$1</f>
        <v>0</v>
      </c>
      <c r="BN32" s="25">
        <f>[7]Apr17!$AG$1</f>
        <v>0</v>
      </c>
      <c r="BO32" s="25"/>
      <c r="BP32" s="25"/>
      <c r="BQ32" s="15"/>
      <c r="BR32" s="25">
        <f t="shared" si="6"/>
        <v>0</v>
      </c>
      <c r="BS32" s="24"/>
      <c r="BT32" s="25">
        <f>[3]May17!$V$1</f>
        <v>0</v>
      </c>
      <c r="BU32" s="25">
        <f>-[2]May17!$AK$1</f>
        <v>0</v>
      </c>
      <c r="BV32" s="25">
        <f>-[4]May17!$O$1+[4]May17!$AJ$1</f>
        <v>0</v>
      </c>
      <c r="BW32" s="25">
        <f>-[5]May17!$O$1+[5]May17!$AJ$1</f>
        <v>0</v>
      </c>
      <c r="BX32" s="25">
        <f>-[6]May17!$O$1+[6]May17!$AJ$1</f>
        <v>0</v>
      </c>
      <c r="BY32" s="25">
        <f>[7]May17!$AG$1</f>
        <v>0</v>
      </c>
      <c r="BZ32" s="25"/>
      <c r="CA32" s="25"/>
      <c r="CB32" s="15"/>
      <c r="CC32" s="25">
        <f t="shared" si="7"/>
        <v>0</v>
      </c>
      <c r="CD32" s="24"/>
      <c r="CE32" s="25">
        <f>[3]Jun17!$V$1</f>
        <v>0</v>
      </c>
      <c r="CF32" s="25">
        <f>-[2]Jun17!$AK$1</f>
        <v>0</v>
      </c>
      <c r="CG32" s="25">
        <f>-[4]Jun17!$O$1+[4]Jun17!$AJ$1</f>
        <v>0</v>
      </c>
      <c r="CH32" s="25">
        <f>-[5]Jun17!$O$1+[5]Jun17!$AJ$1</f>
        <v>0</v>
      </c>
      <c r="CI32" s="25">
        <f>-[6]Jun17!$O$1+[6]Jun17!$AJ$1</f>
        <v>0</v>
      </c>
      <c r="CJ32" s="25">
        <f>[7]Jun17!$AG$1</f>
        <v>0</v>
      </c>
      <c r="CK32" s="25"/>
      <c r="CL32" s="25"/>
      <c r="CM32" s="15"/>
      <c r="CN32" s="25">
        <f t="shared" si="8"/>
        <v>0</v>
      </c>
      <c r="CO32" s="24"/>
      <c r="CP32" s="25">
        <f>[3]Jul17!$V$1</f>
        <v>0</v>
      </c>
      <c r="CQ32" s="25">
        <f>-[2]Jul17!$AK$1</f>
        <v>0</v>
      </c>
      <c r="CR32" s="25">
        <f>-[4]Jul17!$O$1+[4]Jul17!$AJ$1</f>
        <v>0</v>
      </c>
      <c r="CS32" s="25">
        <f>-[5]Jul17!$O$1+[5]Jul17!$AJ$1</f>
        <v>0</v>
      </c>
      <c r="CT32" s="25">
        <f>-[6]Jul17!$O$1+[6]Jul17!$AJ$1</f>
        <v>0</v>
      </c>
      <c r="CU32" s="25">
        <f>[7]Jul17!$AG$1</f>
        <v>0</v>
      </c>
      <c r="CV32" s="25"/>
      <c r="CW32" s="25"/>
      <c r="CX32" s="15"/>
      <c r="CY32" s="25">
        <f t="shared" si="9"/>
        <v>0</v>
      </c>
      <c r="CZ32" s="24"/>
      <c r="DA32" s="25">
        <f>[3]Aug17!$V$1</f>
        <v>0</v>
      </c>
      <c r="DB32" s="25">
        <f>-[2]Aug17!$AK$1</f>
        <v>0</v>
      </c>
      <c r="DC32" s="25">
        <f>-[4]Aug17!$O$1+[4]Aug17!$AJ$1</f>
        <v>0</v>
      </c>
      <c r="DD32" s="25">
        <f>-[5]Aug17!$O$1+[5]Aug17!$AJ$1</f>
        <v>0</v>
      </c>
      <c r="DE32" s="25">
        <f>-[6]Aug17!$O$1+[6]Aug17!$AJ$1</f>
        <v>0</v>
      </c>
      <c r="DF32" s="25">
        <f>[7]Aug17!$AG$1</f>
        <v>0</v>
      </c>
      <c r="DG32" s="25"/>
      <c r="DH32" s="25"/>
      <c r="DI32" s="15"/>
      <c r="DJ32" s="25">
        <f t="shared" si="10"/>
        <v>0</v>
      </c>
      <c r="DK32" s="24"/>
      <c r="DL32" s="25">
        <f>[3]Sep17!$V$1</f>
        <v>0</v>
      </c>
      <c r="DM32" s="25">
        <f>-[2]Sep17!$AK$1</f>
        <v>0</v>
      </c>
      <c r="DN32" s="25">
        <f>-[4]Sep17!$O$1+[4]Sep17!$AJ$1</f>
        <v>0</v>
      </c>
      <c r="DO32" s="25">
        <f>-[5]Sep17!$O$1+[5]Sep17!$AJ$1</f>
        <v>0</v>
      </c>
      <c r="DP32" s="25">
        <f>-[6]Sep17!$O$1+[6]Sep17!$AJ$1</f>
        <v>0</v>
      </c>
      <c r="DQ32" s="25">
        <f>[7]Sep17!$AG$1</f>
        <v>0</v>
      </c>
      <c r="DR32" s="25"/>
      <c r="DS32" s="25"/>
      <c r="DT32" s="15"/>
      <c r="DU32" s="25">
        <f t="shared" si="11"/>
        <v>0</v>
      </c>
      <c r="DV32" s="24"/>
      <c r="DW32" s="25">
        <f>[3]Oct17!$V$1</f>
        <v>0</v>
      </c>
      <c r="DX32" s="25">
        <f>-[2]Oct17!$AK$1</f>
        <v>0</v>
      </c>
      <c r="DY32" s="25">
        <f>-[4]Oct17!$O$1+[4]Oct17!$AJ$1</f>
        <v>0</v>
      </c>
      <c r="DZ32" s="25">
        <f>-[5]Oct17!$O$1+[5]Oct17!$AJ$1</f>
        <v>0</v>
      </c>
      <c r="EA32" s="25">
        <f>-[6]Oct17!$O$1+[6]Oct17!$AJ$1</f>
        <v>0</v>
      </c>
      <c r="EB32" s="25">
        <f>[7]Oct17!$AG$1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-[3]Nov16!$G$1</f>
        <v>0</v>
      </c>
      <c r="G33" s="25">
        <f>[2]Nov16!$G$1</f>
        <v>0</v>
      </c>
      <c r="H33" s="25">
        <f>-[4]Nov16!$N$1+[4]Nov16!$AI$1</f>
        <v>0</v>
      </c>
      <c r="I33" s="25">
        <f>-[5]Nov16!$N$1+[5]Nov16!$AI$1</f>
        <v>0</v>
      </c>
      <c r="J33" s="25">
        <f>-[6]Nov16!$N$1+[6]Nov16!$AI$1</f>
        <v>0</v>
      </c>
      <c r="K33" s="25">
        <f>[7]Nov16!$AF$1</f>
        <v>0</v>
      </c>
      <c r="L33" s="25"/>
      <c r="N33" s="24"/>
      <c r="O33" s="25">
        <f t="shared" si="1"/>
        <v>0</v>
      </c>
      <c r="P33" s="24"/>
      <c r="Q33" s="25">
        <f>-[3]Dec16!$G$1</f>
        <v>0</v>
      </c>
      <c r="R33" s="25">
        <f>[2]Dec16!$G$1</f>
        <v>0</v>
      </c>
      <c r="S33" s="25">
        <f>-[4]Dec16!$N$1+[4]Dec16!$AI$1</f>
        <v>0</v>
      </c>
      <c r="T33" s="25">
        <f>-[5]Dec16!$N$1+[5]Dec16!$AI$1</f>
        <v>0</v>
      </c>
      <c r="U33" s="25">
        <f>-[6]Dec16!$N$1+[6]Dec16!$AI$1</f>
        <v>0</v>
      </c>
      <c r="V33" s="25">
        <f>[7]Dec16!$AF$1</f>
        <v>0</v>
      </c>
      <c r="W33" s="25"/>
      <c r="X33" s="25"/>
      <c r="Y33" s="15"/>
      <c r="Z33" s="25">
        <f t="shared" si="2"/>
        <v>0</v>
      </c>
      <c r="AA33" s="24"/>
      <c r="AB33" s="25">
        <f>-[3]Jan17!$G$1</f>
        <v>0</v>
      </c>
      <c r="AC33" s="25">
        <f>[2]Jan17!$G$1</f>
        <v>0</v>
      </c>
      <c r="AD33" s="25">
        <f>-[4]Jan17!$N$1+[4]Jan17!$AI$1</f>
        <v>0</v>
      </c>
      <c r="AE33" s="25">
        <f>-[5]Jan17!$N$1+[5]Jan17!$AI$1</f>
        <v>0</v>
      </c>
      <c r="AF33" s="25">
        <f>-[6]Jan17!$N$1+[6]Jan17!$AI$1</f>
        <v>0</v>
      </c>
      <c r="AG33" s="25">
        <f>[7]Jan17!$AF$1</f>
        <v>0</v>
      </c>
      <c r="AH33" s="25"/>
      <c r="AI33" s="25"/>
      <c r="AJ33" s="15"/>
      <c r="AK33" s="25">
        <f t="shared" si="3"/>
        <v>0</v>
      </c>
      <c r="AL33" s="24"/>
      <c r="AM33" s="25">
        <f>-[3]Feb17!$G$1</f>
        <v>0</v>
      </c>
      <c r="AN33" s="25">
        <f>[2]Feb17!$G$1</f>
        <v>0</v>
      </c>
      <c r="AO33" s="25">
        <f>-[4]Feb17!$N$1+[4]Feb17!$AI$1</f>
        <v>0</v>
      </c>
      <c r="AP33" s="25">
        <f>-[5]Feb17!$N$1+[5]Feb17!$AI$1</f>
        <v>0</v>
      </c>
      <c r="AQ33" s="25">
        <f>-[6]Feb17!$N$1+[6]Feb17!$AI$1</f>
        <v>0</v>
      </c>
      <c r="AR33" s="25">
        <f>[7]Feb17!$AF$1</f>
        <v>0</v>
      </c>
      <c r="AS33" s="25"/>
      <c r="AT33" s="25"/>
      <c r="AU33" s="15"/>
      <c r="AV33" s="25">
        <f t="shared" si="4"/>
        <v>0</v>
      </c>
      <c r="AW33" s="24"/>
      <c r="AX33" s="25">
        <f>-[3]Mar17!$G$1</f>
        <v>0</v>
      </c>
      <c r="AY33" s="25">
        <f>[2]Mar17!$G$1</f>
        <v>0</v>
      </c>
      <c r="AZ33" s="25">
        <f>-[4]Mar17!$N$1+[4]Mar17!$AI$1</f>
        <v>0</v>
      </c>
      <c r="BA33" s="25">
        <f>-[5]Mar17!$N$1+[5]Mar17!$AI$1</f>
        <v>0</v>
      </c>
      <c r="BB33" s="25">
        <f>-[6]Mar17!$N$1+[6]Mar17!$AI$1</f>
        <v>0</v>
      </c>
      <c r="BC33" s="25">
        <f>[7]Mar17!$AF$1</f>
        <v>0</v>
      </c>
      <c r="BD33" s="25"/>
      <c r="BE33" s="25"/>
      <c r="BF33" s="15"/>
      <c r="BG33" s="25">
        <f t="shared" si="5"/>
        <v>0</v>
      </c>
      <c r="BH33" s="24"/>
      <c r="BI33" s="25">
        <f>-[3]Apr17!$G$1</f>
        <v>0</v>
      </c>
      <c r="BJ33" s="25">
        <f>[2]Apr17!$G$1</f>
        <v>0</v>
      </c>
      <c r="BK33" s="25">
        <f>-[4]Apr17!$N$1+[4]Apr17!$AI$1</f>
        <v>0</v>
      </c>
      <c r="BL33" s="25">
        <f>-[5]Apr17!$N$1+[5]Apr17!$AI$1</f>
        <v>0</v>
      </c>
      <c r="BM33" s="25">
        <f>-[6]Apr17!$N$1+[6]Apr17!$AI$1</f>
        <v>0</v>
      </c>
      <c r="BN33" s="25">
        <f>[7]Apr17!$AF$1</f>
        <v>0</v>
      </c>
      <c r="BO33" s="25"/>
      <c r="BP33" s="25"/>
      <c r="BQ33" s="15"/>
      <c r="BR33" s="25">
        <f t="shared" si="6"/>
        <v>0</v>
      </c>
      <c r="BS33" s="24"/>
      <c r="BT33" s="25">
        <f>-[3]May17!$G$1</f>
        <v>0</v>
      </c>
      <c r="BU33" s="25">
        <f>[2]May17!$G$1</f>
        <v>0</v>
      </c>
      <c r="BV33" s="25">
        <f>-[4]May17!$N$1+[4]May17!$AI$1</f>
        <v>0</v>
      </c>
      <c r="BW33" s="25">
        <f>-[5]May17!$N$1+[5]May17!$AI$1</f>
        <v>0</v>
      </c>
      <c r="BX33" s="25">
        <f>-[6]May17!$N$1+[6]May17!$AI$1</f>
        <v>0</v>
      </c>
      <c r="BY33" s="25">
        <f>[7]May17!$AF$1</f>
        <v>0</v>
      </c>
      <c r="BZ33" s="25"/>
      <c r="CA33" s="25"/>
      <c r="CB33" s="15"/>
      <c r="CC33" s="25">
        <f t="shared" si="7"/>
        <v>0</v>
      </c>
      <c r="CD33" s="24"/>
      <c r="CE33" s="25">
        <f>-[3]Jun17!$G$1</f>
        <v>0</v>
      </c>
      <c r="CF33" s="25">
        <f>[2]Jun17!$G$1</f>
        <v>0</v>
      </c>
      <c r="CG33" s="25">
        <f>-[4]Jun17!$N$1+[4]Jun17!$AI$1</f>
        <v>0</v>
      </c>
      <c r="CH33" s="25">
        <f>-[5]Jun17!$N$1+[5]Jun17!$AI$1</f>
        <v>0</v>
      </c>
      <c r="CI33" s="25">
        <f>-[6]Jun17!$N$1+[6]Jun17!$AI$1</f>
        <v>0</v>
      </c>
      <c r="CJ33" s="25">
        <f>[7]Jun17!$AF$1</f>
        <v>0</v>
      </c>
      <c r="CK33" s="25"/>
      <c r="CL33" s="25"/>
      <c r="CM33" s="15"/>
      <c r="CN33" s="25">
        <f t="shared" si="8"/>
        <v>0</v>
      </c>
      <c r="CO33" s="24"/>
      <c r="CP33" s="25">
        <f>-[3]Jul17!$G$1</f>
        <v>0</v>
      </c>
      <c r="CQ33" s="25">
        <f>[2]Jul17!$G$1</f>
        <v>0</v>
      </c>
      <c r="CR33" s="25">
        <f>-[4]Jul17!$N$1+[4]Jul17!$AI$1</f>
        <v>0</v>
      </c>
      <c r="CS33" s="25">
        <f>-[5]Jul17!$N$1+[5]Jul17!$AI$1</f>
        <v>0</v>
      </c>
      <c r="CT33" s="25">
        <f>-[6]Jul17!$N$1+[6]Jul17!$AI$1</f>
        <v>0</v>
      </c>
      <c r="CU33" s="25">
        <f>[7]Jul17!$AF$1</f>
        <v>0</v>
      </c>
      <c r="CV33" s="25"/>
      <c r="CW33" s="25"/>
      <c r="CX33" s="15"/>
      <c r="CY33" s="25">
        <f t="shared" si="9"/>
        <v>0</v>
      </c>
      <c r="CZ33" s="24"/>
      <c r="DA33" s="25">
        <f>-[3]Aug17!$G$1</f>
        <v>0</v>
      </c>
      <c r="DB33" s="25">
        <f>[2]Aug17!$G$1</f>
        <v>0</v>
      </c>
      <c r="DC33" s="25">
        <f>-[4]Aug17!$N$1+[4]Aug17!$AI$1</f>
        <v>0</v>
      </c>
      <c r="DD33" s="25">
        <f>-[5]Aug17!$N$1+[5]Aug17!$AI$1</f>
        <v>0</v>
      </c>
      <c r="DE33" s="25">
        <f>-[6]Aug17!$N$1+[6]Aug17!$AI$1</f>
        <v>0</v>
      </c>
      <c r="DF33" s="25">
        <f>[7]Aug17!$AF$1</f>
        <v>0</v>
      </c>
      <c r="DG33" s="25"/>
      <c r="DH33" s="25"/>
      <c r="DI33" s="15"/>
      <c r="DJ33" s="25">
        <f t="shared" si="10"/>
        <v>0</v>
      </c>
      <c r="DK33" s="24"/>
      <c r="DL33" s="25">
        <f>-[3]Sep17!$G$1</f>
        <v>0</v>
      </c>
      <c r="DM33" s="25">
        <f>[2]Sep17!$G$1</f>
        <v>0</v>
      </c>
      <c r="DN33" s="25">
        <f>-[4]Sep17!$N$1+[4]Sep17!$AI$1</f>
        <v>0</v>
      </c>
      <c r="DO33" s="25">
        <f>-[5]Sep17!$N$1+[5]Sep17!$AI$1</f>
        <v>0</v>
      </c>
      <c r="DP33" s="25">
        <f>-[6]Sep17!$N$1+[6]Sep17!$AI$1</f>
        <v>0</v>
      </c>
      <c r="DQ33" s="25">
        <f>[7]Sep17!$AF$1</f>
        <v>0</v>
      </c>
      <c r="DR33" s="25"/>
      <c r="DS33" s="25"/>
      <c r="DT33" s="15"/>
      <c r="DU33" s="25">
        <f t="shared" si="11"/>
        <v>0</v>
      </c>
      <c r="DV33" s="24"/>
      <c r="DW33" s="25">
        <f>-[3]Oct17!$G$1</f>
        <v>0</v>
      </c>
      <c r="DX33" s="25">
        <f>[2]Oct17!$G$1</f>
        <v>0</v>
      </c>
      <c r="DY33" s="25">
        <f>-[4]Oct17!$N$1+[4]Oct17!$AI$1</f>
        <v>0</v>
      </c>
      <c r="DZ33" s="25">
        <f>-[5]Oct17!$N$1+[5]Oct17!$AI$1</f>
        <v>0</v>
      </c>
      <c r="EA33" s="25">
        <f>-[6]Oct17!$N$1+[6]Oct17!$AI$1</f>
        <v>0</v>
      </c>
      <c r="EB33" s="25">
        <f>[7]Oct17!$AF$1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[4]Nov16!$AH$1</f>
        <v>0</v>
      </c>
      <c r="I34" s="25">
        <f>[5]Nov16!$AH$1</f>
        <v>0</v>
      </c>
      <c r="J34" s="25">
        <f>[6]Nov16!$AH$1</f>
        <v>0</v>
      </c>
      <c r="K34" s="25">
        <f>[7]Nov16!$AE$1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[4]Dec16!$AH$1</f>
        <v>0</v>
      </c>
      <c r="T34" s="25">
        <f>[5]Dec16!$AH$1</f>
        <v>0</v>
      </c>
      <c r="U34" s="25">
        <f>[6]Dec16!$AH$1</f>
        <v>0</v>
      </c>
      <c r="V34" s="25">
        <f>[7]Dec16!$AE$1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[4]Jan17!$AH$1</f>
        <v>0</v>
      </c>
      <c r="AE34" s="25">
        <f>[5]Jan17!$AH$1</f>
        <v>0</v>
      </c>
      <c r="AF34" s="25">
        <f>[6]Jan17!$AH$1</f>
        <v>0</v>
      </c>
      <c r="AG34" s="25">
        <f>[7]Jan17!$AE$1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[4]Feb17!$AH$1</f>
        <v>0</v>
      </c>
      <c r="AP34" s="25">
        <f>[5]Feb17!$AH$1</f>
        <v>0</v>
      </c>
      <c r="AQ34" s="25">
        <f>[6]Feb17!$AH$1</f>
        <v>0</v>
      </c>
      <c r="AR34" s="25">
        <f>[7]Feb17!$AE$1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[4]Mar17!$AH$1</f>
        <v>0</v>
      </c>
      <c r="BA34" s="25">
        <f>[5]Mar17!$AH$1</f>
        <v>0</v>
      </c>
      <c r="BB34" s="25">
        <f>[6]Mar17!$AH$1</f>
        <v>0</v>
      </c>
      <c r="BC34" s="25">
        <f>[7]Mar17!$AE$1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[4]Apr17!$AH$1</f>
        <v>0</v>
      </c>
      <c r="BL34" s="25">
        <f>[5]Apr17!$AH$1</f>
        <v>0</v>
      </c>
      <c r="BM34" s="25">
        <f>[6]Apr17!$AH$1</f>
        <v>0</v>
      </c>
      <c r="BN34" s="25">
        <f>[7]Apr17!$AE$1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[4]May17!$AH$1</f>
        <v>0</v>
      </c>
      <c r="BW34" s="25">
        <f>[5]May17!$AH$1</f>
        <v>0</v>
      </c>
      <c r="BX34" s="25">
        <f>[6]May17!$AH$1</f>
        <v>0</v>
      </c>
      <c r="BY34" s="25">
        <f>[7]May17!$AE$1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[4]Jun17!$AH$1</f>
        <v>0</v>
      </c>
      <c r="CH34" s="25">
        <f>[5]Jun17!$AH$1</f>
        <v>0</v>
      </c>
      <c r="CI34" s="25">
        <f>[6]Jun17!$AH$1</f>
        <v>0</v>
      </c>
      <c r="CJ34" s="25">
        <f>[7]Jun17!$AE$1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[4]Jul17!$AH$1</f>
        <v>0</v>
      </c>
      <c r="CS34" s="25">
        <f>[5]Jul17!$AH$1</f>
        <v>0</v>
      </c>
      <c r="CT34" s="25">
        <f>[6]Jul17!$AH$1</f>
        <v>0</v>
      </c>
      <c r="CU34" s="25">
        <f>[7]Jul17!$AE$1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[4]Aug17!$AH$1</f>
        <v>0</v>
      </c>
      <c r="DD34" s="25">
        <f>[5]Aug17!$AH$1</f>
        <v>0</v>
      </c>
      <c r="DE34" s="25">
        <f>[6]Aug17!$AH$1</f>
        <v>0</v>
      </c>
      <c r="DF34" s="25">
        <f>[7]Aug17!$AE$1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[4]Sep17!$AH$1</f>
        <v>0</v>
      </c>
      <c r="DO34" s="25">
        <f>[5]Sep17!$AH$1</f>
        <v>0</v>
      </c>
      <c r="DP34" s="25">
        <f>[6]Sep17!$AH$1</f>
        <v>0</v>
      </c>
      <c r="DQ34" s="25">
        <f>[7]Sep17!$AE$1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[4]Oct17!$AH$1</f>
        <v>0</v>
      </c>
      <c r="DZ34" s="25">
        <f>[5]Oct17!$AH$1</f>
        <v>0</v>
      </c>
      <c r="EA34" s="25">
        <f>[6]Oct17!$AH$1</f>
        <v>0</v>
      </c>
      <c r="EB34" s="25">
        <f>[7]Oct17!$AE$1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[4]Nov16!$AK$1</f>
        <v>0</v>
      </c>
      <c r="I35" s="25">
        <f>[5]Nov16!$AK$1</f>
        <v>0</v>
      </c>
      <c r="J35" s="25">
        <f>[6]Nov16!$AK$1</f>
        <v>0</v>
      </c>
      <c r="K35" s="25">
        <f>[7]Nov16!$AH$1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[4]Dec16!$AK$1</f>
        <v>0</v>
      </c>
      <c r="T35" s="25">
        <f>[5]Dec16!$AK$1</f>
        <v>0</v>
      </c>
      <c r="U35" s="25">
        <f>[6]Dec16!$AK$1</f>
        <v>0</v>
      </c>
      <c r="V35" s="25">
        <f>[7]Dec16!$AH$1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[4]Jan17!$AK$1</f>
        <v>0</v>
      </c>
      <c r="AE35" s="25">
        <f>[5]Jan17!$AK$1</f>
        <v>0</v>
      </c>
      <c r="AF35" s="25">
        <f>[6]Jan17!$AK$1</f>
        <v>0</v>
      </c>
      <c r="AG35" s="25">
        <f>[7]Jan17!$AH$1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[4]Feb17!$AK$1</f>
        <v>0</v>
      </c>
      <c r="AP35" s="25">
        <f>[5]Feb17!$AK$1</f>
        <v>0</v>
      </c>
      <c r="AQ35" s="25">
        <f>[6]Feb17!$AK$1</f>
        <v>0</v>
      </c>
      <c r="AR35" s="25">
        <f>[7]Feb17!$AH$1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[4]Mar17!$AK$1</f>
        <v>0</v>
      </c>
      <c r="BA35" s="25">
        <f>[5]Mar17!$AK$1</f>
        <v>0</v>
      </c>
      <c r="BB35" s="25">
        <f>[6]Mar17!$AK$1</f>
        <v>0</v>
      </c>
      <c r="BC35" s="25">
        <f>[7]Mar17!$AH$1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[4]Apr17!$AK$1</f>
        <v>0</v>
      </c>
      <c r="BL35" s="25">
        <f>[5]Apr17!$AK$1</f>
        <v>0</v>
      </c>
      <c r="BM35" s="25">
        <f>[6]Apr17!$AK$1</f>
        <v>0</v>
      </c>
      <c r="BN35" s="25">
        <f>[7]Apr17!$AH$1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[4]May17!$AK$1</f>
        <v>0</v>
      </c>
      <c r="BW35" s="25">
        <f>[5]May17!$AK$1</f>
        <v>0</v>
      </c>
      <c r="BX35" s="25">
        <f>[6]May17!$AK$1</f>
        <v>0</v>
      </c>
      <c r="BY35" s="25">
        <f>[7]May17!$AH$1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[4]Jun17!$AK$1</f>
        <v>0</v>
      </c>
      <c r="CH35" s="25">
        <f>[5]Jun17!$AK$1</f>
        <v>0</v>
      </c>
      <c r="CI35" s="25">
        <f>[6]Jun17!$AK$1</f>
        <v>0</v>
      </c>
      <c r="CJ35" s="25">
        <f>[7]Jun17!$AH$1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[4]Jul17!$AK$1</f>
        <v>0</v>
      </c>
      <c r="CS35" s="25">
        <f>[5]Jul17!$AK$1</f>
        <v>0</v>
      </c>
      <c r="CT35" s="25">
        <f>[6]Jul17!$AK$1</f>
        <v>0</v>
      </c>
      <c r="CU35" s="25">
        <f>[7]Jul17!$AH$1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[4]Aug17!$AK$1</f>
        <v>0</v>
      </c>
      <c r="DD35" s="25">
        <f>[5]Aug17!$AK$1</f>
        <v>0</v>
      </c>
      <c r="DE35" s="25">
        <f>[6]Aug17!$AK$1</f>
        <v>0</v>
      </c>
      <c r="DF35" s="25">
        <f>[7]Aug17!$AH$1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[4]Sep17!$AK$1</f>
        <v>0</v>
      </c>
      <c r="DO35" s="25">
        <f>[5]Sep17!$AK$1</f>
        <v>0</v>
      </c>
      <c r="DP35" s="25">
        <f>[6]Sep17!$AK$1</f>
        <v>0</v>
      </c>
      <c r="DQ35" s="25">
        <f>[7]Sep17!$AH$1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[4]Oct17!$AK$1</f>
        <v>0</v>
      </c>
      <c r="DZ35" s="25">
        <f>[5]Oct17!$AK$1</f>
        <v>0</v>
      </c>
      <c r="EA35" s="25">
        <f>[6]Oct17!$AK$1</f>
        <v>0</v>
      </c>
      <c r="EB35" s="25">
        <f>[7]Oct17!$AH$1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-[4]Nov16!$L$1+[4]Nov16!$AF$1</f>
        <v>0</v>
      </c>
      <c r="I37" s="25">
        <f>-[5]Nov16!$L$1+[5]Nov16!$AF$1</f>
        <v>0</v>
      </c>
      <c r="J37" s="25">
        <f>-[6]Nov16!$L$1+[6]Nov16!$AF$1</f>
        <v>0</v>
      </c>
      <c r="K37" s="25">
        <f>-[7]Nov16!$L$1+[7]Nov16!$AC$1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-[4]Dec16!$L$1+[4]Dec16!$AF$1</f>
        <v>0</v>
      </c>
      <c r="T37" s="25">
        <f>-[5]Dec16!$L$1+[5]Dec16!$AF$1</f>
        <v>0</v>
      </c>
      <c r="U37" s="25">
        <f>-[6]Dec16!$L$1+[6]Dec16!$AF$1</f>
        <v>0</v>
      </c>
      <c r="V37" s="25">
        <f>-[7]Dec16!$L$1+[7]Dec16!$AC$1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-[4]Jan17!$L$1+[4]Jan17!$AF$1</f>
        <v>0</v>
      </c>
      <c r="AE37" s="25">
        <f>-[5]Jan17!$L$1+[5]Jan17!$AF$1</f>
        <v>0</v>
      </c>
      <c r="AF37" s="25">
        <f>-[6]Jan17!$L$1+[6]Jan17!$AF$1</f>
        <v>0</v>
      </c>
      <c r="AG37" s="25">
        <f>-[7]Jan17!$L$1+[7]Jan17!$AC$1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-[4]Feb17!$L$1+[4]Feb17!$AF$1</f>
        <v>0</v>
      </c>
      <c r="AP37" s="25">
        <f>-[5]Feb17!$L$1+[5]Feb17!$AF$1</f>
        <v>0</v>
      </c>
      <c r="AQ37" s="25">
        <f>-[6]Feb17!$L$1+[6]Feb17!$AF$1</f>
        <v>0</v>
      </c>
      <c r="AR37" s="25">
        <f>-[7]Feb17!$L$1+[7]Feb17!$AC$1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-[4]Mar17!$L$1+[4]Mar17!$AF$1</f>
        <v>0</v>
      </c>
      <c r="BA37" s="25">
        <f>-[5]Mar17!$L$1+[5]Mar17!$AF$1</f>
        <v>0</v>
      </c>
      <c r="BB37" s="25">
        <f>-[6]Mar17!$L$1+[6]Mar17!$AF$1</f>
        <v>0</v>
      </c>
      <c r="BC37" s="25">
        <f>-[7]Mar17!$L$1+[7]Mar17!$AC$1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-[4]Apr17!$L$1+[4]Apr17!$AF$1</f>
        <v>0</v>
      </c>
      <c r="BL37" s="25">
        <f>-[5]Apr17!$L$1+[5]Apr17!$AF$1</f>
        <v>0</v>
      </c>
      <c r="BM37" s="25">
        <f>-[6]Apr17!$L$1+[6]Apr17!$AF$1</f>
        <v>0</v>
      </c>
      <c r="BN37" s="25">
        <f>-[7]Apr17!$L$1+[7]Apr17!$AC$1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-[4]May17!$L$1+[4]May17!$AF$1</f>
        <v>0</v>
      </c>
      <c r="BW37" s="25">
        <f>-[5]May17!$L$1+[5]May17!$AF$1</f>
        <v>0</v>
      </c>
      <c r="BX37" s="25">
        <f>-[6]May17!$L$1+[6]May17!$AF$1</f>
        <v>0</v>
      </c>
      <c r="BY37" s="25">
        <f>-[7]May17!$L$1+[7]May17!$AC$1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-[4]Jun17!$L$1+[4]Jun17!$AF$1</f>
        <v>0</v>
      </c>
      <c r="CH37" s="25">
        <f>-[5]Jun17!$L$1+[5]Jun17!$AF$1</f>
        <v>0</v>
      </c>
      <c r="CI37" s="25">
        <f>-[6]Jun17!$L$1+[6]Jun17!$AF$1</f>
        <v>0</v>
      </c>
      <c r="CJ37" s="25">
        <f>-[7]Jun17!$L$1+[7]Jun17!$AC$1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-[4]Jul17!$L$1+[4]Jul17!$AF$1</f>
        <v>0</v>
      </c>
      <c r="CS37" s="25">
        <f>-[5]Jul17!$L$1+[5]Jul17!$AF$1</f>
        <v>0</v>
      </c>
      <c r="CT37" s="25">
        <f>-[6]Jul17!$L$1+[6]Jul17!$AF$1</f>
        <v>0</v>
      </c>
      <c r="CU37" s="25">
        <f>-[7]Jul17!$L$1+[7]Jul17!$AC$1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-[4]Aug17!$L$1+[4]Aug17!$AF$1</f>
        <v>0</v>
      </c>
      <c r="DD37" s="25">
        <f>-[5]Aug17!$L$1+[5]Aug17!$AF$1</f>
        <v>0</v>
      </c>
      <c r="DE37" s="25">
        <f>-[6]Aug17!$L$1+[6]Aug17!$AF$1</f>
        <v>0</v>
      </c>
      <c r="DF37" s="25">
        <f>-[7]Aug17!$L$1+[7]Aug17!$AC$1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-[4]Sep17!$L$1+[4]Sep17!$AF$1</f>
        <v>0</v>
      </c>
      <c r="DO37" s="25">
        <f>-[5]Sep17!$L$1+[5]Sep17!$AF$1</f>
        <v>0</v>
      </c>
      <c r="DP37" s="25">
        <f>-[6]Sep17!$L$1+[6]Sep17!$AF$1</f>
        <v>0</v>
      </c>
      <c r="DQ37" s="25">
        <f>-[7]Sep17!$L$1+[7]Sep17!$AC$1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-[4]Oct17!$L$1+[4]Oct17!$AF$1</f>
        <v>0</v>
      </c>
      <c r="DZ37" s="25">
        <f>-[5]Oct17!$L$1+[5]Oct17!$AF$1</f>
        <v>0</v>
      </c>
      <c r="EA37" s="25">
        <f>-[6]Oct17!$L$1+[6]Oct17!$AF$1</f>
        <v>0</v>
      </c>
      <c r="EB37" s="25">
        <f>-[7]Oct17!$L$1+[7]Oct17!$AC$1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-[4]Nov16!$P$1+[4]Nov16!$AM$1</f>
        <v>0</v>
      </c>
      <c r="I39" s="25">
        <f>-[5]Nov16!$P$1+[5]Nov16!$AM$1</f>
        <v>0</v>
      </c>
      <c r="J39" s="25">
        <f>-[6]Nov16!$P$1+[6]Nov16!$AM$1</f>
        <v>0</v>
      </c>
      <c r="K39" s="25">
        <f>-[7]Nov16!$N$1+[7]Nov16!$AJ$1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-[4]Dec16!$P$1+[4]Dec16!$AM$1</f>
        <v>0</v>
      </c>
      <c r="T39" s="25">
        <f>-[5]Dec16!$P$1+[5]Dec16!$AM$1</f>
        <v>0</v>
      </c>
      <c r="U39" s="25">
        <f>-[6]Dec16!$P$1+[6]Dec16!$AM$1</f>
        <v>0</v>
      </c>
      <c r="V39" s="25">
        <f>-[7]Dec16!$N$1+[7]Dec16!$AJ$1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-[4]Jan17!$P$1+[4]Jan17!$AM$1</f>
        <v>0</v>
      </c>
      <c r="AE39" s="25">
        <f>-[5]Jan17!$P$1+[5]Jan17!$AM$1</f>
        <v>0</v>
      </c>
      <c r="AF39" s="25">
        <f>-[6]Jan17!$P$1+[6]Jan17!$AM$1</f>
        <v>0</v>
      </c>
      <c r="AG39" s="25">
        <f>-[7]Jan17!$N$1+[7]Jan17!$AJ$1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-[4]Feb17!$P$1+[4]Feb17!$AM$1</f>
        <v>0</v>
      </c>
      <c r="AP39" s="25">
        <f>-[5]Feb17!$P$1+[5]Feb17!$AM$1</f>
        <v>0</v>
      </c>
      <c r="AQ39" s="25">
        <f>-[6]Feb17!$P$1+[6]Feb17!$AM$1</f>
        <v>0</v>
      </c>
      <c r="AR39" s="25">
        <f>-[7]Feb17!$N$1+[7]Feb17!$AJ$1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-[4]Mar17!$P$1+[4]Mar17!$AM$1</f>
        <v>0</v>
      </c>
      <c r="BA39" s="25">
        <f>-[5]Mar17!$P$1+[5]Mar17!$AM$1</f>
        <v>0</v>
      </c>
      <c r="BB39" s="25">
        <f>-[6]Mar17!$P$1+[6]Mar17!$AM$1</f>
        <v>0</v>
      </c>
      <c r="BC39" s="25">
        <f>-[7]Mar17!$N$1+[7]Mar17!$AJ$1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-[4]Apr17!$P$1+[4]Apr17!$AM$1</f>
        <v>0</v>
      </c>
      <c r="BL39" s="25">
        <f>-[5]Apr17!$P$1+[5]Apr17!$AM$1</f>
        <v>0</v>
      </c>
      <c r="BM39" s="25">
        <f>-[6]Apr17!$P$1+[6]Apr17!$AM$1</f>
        <v>0</v>
      </c>
      <c r="BN39" s="25">
        <f>-[7]Apr17!$N$1+[7]Apr17!$AJ$1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-[4]May17!$P$1+[4]May17!$AM$1</f>
        <v>0</v>
      </c>
      <c r="BW39" s="25">
        <f>-[5]May17!$P$1+[5]May17!$AM$1</f>
        <v>0</v>
      </c>
      <c r="BX39" s="25">
        <f>-[6]May17!$P$1+[6]May17!$AM$1</f>
        <v>0</v>
      </c>
      <c r="BY39" s="25">
        <f>-[7]May17!$N$1+[7]May17!$AJ$1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-[4]Jun17!$P$1+[4]Jun17!$AM$1</f>
        <v>0</v>
      </c>
      <c r="CH39" s="25">
        <f>-[5]Jun17!$P$1+[5]Jun17!$AM$1</f>
        <v>0</v>
      </c>
      <c r="CI39" s="25">
        <f>-[6]Jun17!$P$1+[6]Jun17!$AM$1</f>
        <v>0</v>
      </c>
      <c r="CJ39" s="25">
        <f>-[7]Jun17!$N$1+[7]Jun17!$AJ$1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-[4]Jul17!$P$1+[4]Jul17!$AM$1</f>
        <v>0</v>
      </c>
      <c r="CS39" s="25">
        <f>-[5]Jul17!$P$1+[5]Jul17!$AM$1</f>
        <v>0</v>
      </c>
      <c r="CT39" s="25">
        <f>-[6]Jul17!$P$1+[6]Jul17!$AM$1</f>
        <v>0</v>
      </c>
      <c r="CU39" s="25">
        <f>-[7]Jul17!$N$1+[7]Jul17!$AJ$1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-[4]Aug17!$P$1+[4]Aug17!$AM$1</f>
        <v>0</v>
      </c>
      <c r="DD39" s="25">
        <f>-[5]Aug17!$P$1+[5]Aug17!$AM$1</f>
        <v>0</v>
      </c>
      <c r="DE39" s="25">
        <f>-[6]Aug17!$P$1+[6]Aug17!$AM$1</f>
        <v>0</v>
      </c>
      <c r="DF39" s="25">
        <f>-[7]Aug17!$N$1+[7]Aug17!$AJ$1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-[4]Sep17!$P$1+[4]Sep17!$AM$1</f>
        <v>0</v>
      </c>
      <c r="DO39" s="25">
        <f>-[5]Sep17!$P$1+[5]Sep17!$AM$1</f>
        <v>0</v>
      </c>
      <c r="DP39" s="25">
        <f>-[6]Sep17!$P$1+[6]Sep17!$AM$1</f>
        <v>0</v>
      </c>
      <c r="DQ39" s="25">
        <f>-[7]Sep17!$N$1+[7]Sep17!$AJ$1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-[4]Oct17!$P$1+[4]Oct17!$AM$1</f>
        <v>0</v>
      </c>
      <c r="DZ39" s="25">
        <f>-[5]Oct17!$P$1+[5]Oct17!$AM$1</f>
        <v>0</v>
      </c>
      <c r="EA39" s="25">
        <f>-[6]Oct17!$P$1+[6]Oct17!$AM$1</f>
        <v>0</v>
      </c>
      <c r="EB39" s="25">
        <f>-[7]Oct17!$N$1+[7]Oct17!$AJ$1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-[4]Nov16!$M$1+[4]Nov16!$AG$1</f>
        <v>0</v>
      </c>
      <c r="I40" s="25">
        <f>-[5]Nov16!$M$1+[5]Nov16!$AG$1</f>
        <v>0</v>
      </c>
      <c r="J40" s="25">
        <f>-[6]Nov16!$M$1+[6]Nov16!$AG$1</f>
        <v>0</v>
      </c>
      <c r="K40" s="25">
        <f>-[7]Nov16!$M$1+[7]Nov16!$AD$1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-[4]Dec16!$M$1+[4]Dec16!$AG$1</f>
        <v>0</v>
      </c>
      <c r="T40" s="25">
        <f>-[5]Dec16!$M$1+[5]Dec16!$AG$1</f>
        <v>0</v>
      </c>
      <c r="U40" s="25">
        <f>-[6]Dec16!$M$1+[6]Dec16!$AG$1</f>
        <v>0</v>
      </c>
      <c r="V40" s="25">
        <f>-[7]Dec16!$M$1+[7]Dec16!$AD$1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-[4]Jan17!$M$1+[4]Jan17!$AG$1</f>
        <v>0</v>
      </c>
      <c r="AE40" s="25">
        <f>-[5]Jan17!$M$1+[5]Jan17!$AG$1</f>
        <v>0</v>
      </c>
      <c r="AF40" s="25">
        <f>-[6]Jan17!$M$1+[6]Jan17!$AG$1</f>
        <v>0</v>
      </c>
      <c r="AG40" s="25">
        <f>-[7]Jan17!$M$1+[7]Jan17!$AD$1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-[4]Feb17!$M$1+[4]Feb17!$AG$1</f>
        <v>0</v>
      </c>
      <c r="AP40" s="25">
        <f>-[5]Feb17!$M$1+[5]Feb17!$AG$1</f>
        <v>0</v>
      </c>
      <c r="AQ40" s="25">
        <f>-[6]Feb17!$M$1+[6]Feb17!$AG$1</f>
        <v>0</v>
      </c>
      <c r="AR40" s="25">
        <f>-[7]Feb17!$M$1+[7]Feb17!$AD$1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-[4]Mar17!$M$1+[4]Mar17!$AG$1</f>
        <v>0</v>
      </c>
      <c r="BA40" s="25">
        <f>-[5]Mar17!$M$1+[5]Mar17!$AG$1</f>
        <v>0</v>
      </c>
      <c r="BB40" s="25">
        <f>-[6]Mar17!$M$1+[6]Mar17!$AG$1</f>
        <v>0</v>
      </c>
      <c r="BC40" s="25">
        <f>-[7]Mar17!$M$1+[7]Mar17!$AD$1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-[4]Apr17!$M$1+[4]Apr17!$AG$1</f>
        <v>0</v>
      </c>
      <c r="BL40" s="25">
        <f>-[5]Apr17!$M$1+[5]Apr17!$AG$1</f>
        <v>0</v>
      </c>
      <c r="BM40" s="25">
        <f>-[6]Apr17!$M$1+[6]Apr17!$AG$1</f>
        <v>0</v>
      </c>
      <c r="BN40" s="25">
        <f>-[7]Apr17!$M$1+[7]Apr17!$AD$1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-[4]May17!$M$1+[4]May17!$AG$1</f>
        <v>0</v>
      </c>
      <c r="BW40" s="25">
        <f>-[5]May17!$M$1+[5]May17!$AG$1</f>
        <v>0</v>
      </c>
      <c r="BX40" s="25">
        <f>-[6]May17!$M$1+[6]May17!$AG$1</f>
        <v>0</v>
      </c>
      <c r="BY40" s="25">
        <f>-[7]May17!$M$1+[7]May17!$AD$1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-[4]Jun17!$M$1+[4]Jun17!$AG$1</f>
        <v>0</v>
      </c>
      <c r="CH40" s="25">
        <f>-[5]Jun17!$M$1+[5]Jun17!$AG$1</f>
        <v>0</v>
      </c>
      <c r="CI40" s="25">
        <f>-[6]Jun17!$M$1+[6]Jun17!$AG$1</f>
        <v>0</v>
      </c>
      <c r="CJ40" s="25">
        <f>-[7]Jun17!$M$1+[7]Jun17!$AD$1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-[4]Jul17!$M$1+[4]Jul17!$AG$1</f>
        <v>0</v>
      </c>
      <c r="CS40" s="25">
        <f>-[5]Jul17!$M$1+[5]Jul17!$AG$1</f>
        <v>0</v>
      </c>
      <c r="CT40" s="25">
        <f>-[6]Jul17!$M$1+[6]Jul17!$AG$1</f>
        <v>0</v>
      </c>
      <c r="CU40" s="25">
        <f>-[7]Jul17!$M$1+[7]Jul17!$AD$1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-[4]Aug17!$M$1+[4]Aug17!$AG$1</f>
        <v>0</v>
      </c>
      <c r="DD40" s="25">
        <f>-[5]Aug17!$M$1+[5]Aug17!$AG$1</f>
        <v>0</v>
      </c>
      <c r="DE40" s="25">
        <f>-[6]Aug17!$M$1+[6]Aug17!$AG$1</f>
        <v>0</v>
      </c>
      <c r="DF40" s="25">
        <f>-[7]Aug17!$M$1+[7]Aug17!$AD$1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-[4]Sep17!$M$1+[4]Sep17!$AG$1</f>
        <v>0</v>
      </c>
      <c r="DO40" s="25">
        <f>-[5]Sep17!$M$1+[5]Sep17!$AG$1</f>
        <v>0</v>
      </c>
      <c r="DP40" s="25">
        <f>-[6]Sep17!$M$1+[6]Sep17!$AG$1</f>
        <v>0</v>
      </c>
      <c r="DQ40" s="25">
        <f>-[7]Sep17!$M$1+[7]Sep17!$AD$1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-[4]Oct17!$M$1+[4]Oct17!$AG$1</f>
        <v>0</v>
      </c>
      <c r="DZ40" s="25">
        <f>-[5]Oct17!$M$1+[5]Oct17!$AG$1</f>
        <v>0</v>
      </c>
      <c r="EA40" s="25">
        <f>-[6]Oct17!$M$1+[6]Oct17!$AG$1</f>
        <v>0</v>
      </c>
      <c r="EB40" s="25">
        <f>-[7]Oct17!$M$1+[7]Oct17!$AD$1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-[3]Nov16!$O$1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-[3]Nov16!$P$1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-[3]Nov16!$Q$1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-[4]Nov16!$K$1</f>
        <v>0</v>
      </c>
      <c r="I58" s="25">
        <f>-[5]Nov16!$K$1</f>
        <v>0</v>
      </c>
      <c r="J58" s="25">
        <f>-[6]Nov16!$K$1</f>
        <v>0</v>
      </c>
      <c r="K58" s="25">
        <f>-[7]Nov16!$K$1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-[4]Dec16!$K$1</f>
        <v>0</v>
      </c>
      <c r="T58" s="25">
        <f>-[5]Dec16!$K$1</f>
        <v>0</v>
      </c>
      <c r="U58" s="25">
        <f>-[6]Dec16!$K$1</f>
        <v>0</v>
      </c>
      <c r="V58" s="25">
        <f>-[7]Dec16!$K$1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-[4]Jan17!$K$1</f>
        <v>0</v>
      </c>
      <c r="AE58" s="25">
        <f>-[5]Jan17!$K$1</f>
        <v>0</v>
      </c>
      <c r="AF58" s="25">
        <f>-[6]Jan17!$K$1</f>
        <v>0</v>
      </c>
      <c r="AG58" s="25">
        <f>-[7]Jan17!$K$1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-[4]Feb17!$K$1</f>
        <v>0</v>
      </c>
      <c r="AP58" s="25">
        <f>-[5]Feb17!$K$1</f>
        <v>0</v>
      </c>
      <c r="AQ58" s="25">
        <f>-[6]Feb17!$K$1</f>
        <v>0</v>
      </c>
      <c r="AR58" s="25">
        <f>-[7]Feb17!$K$1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-[4]Mar17!$K$1</f>
        <v>0</v>
      </c>
      <c r="BA58" s="25">
        <f>-[5]Mar17!$K$1</f>
        <v>0</v>
      </c>
      <c r="BB58" s="25">
        <f>-[6]Mar17!$K$1</f>
        <v>0</v>
      </c>
      <c r="BC58" s="25">
        <f>-[7]Mar17!$K$1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-[4]Apr17!$K$1</f>
        <v>0</v>
      </c>
      <c r="BL58" s="25">
        <f>-[5]Apr17!$K$1</f>
        <v>0</v>
      </c>
      <c r="BM58" s="25">
        <f>-[6]Apr17!$K$1</f>
        <v>0</v>
      </c>
      <c r="BN58" s="25">
        <f>-[7]Apr17!$K$1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-[4]May17!$K$1</f>
        <v>0</v>
      </c>
      <c r="BW58" s="25">
        <f>-[5]May17!$K$1</f>
        <v>0</v>
      </c>
      <c r="BX58" s="25">
        <f>-[6]May17!$K$1</f>
        <v>0</v>
      </c>
      <c r="BY58" s="25">
        <f>-[7]May17!$K$1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-[4]Jun17!$K$1</f>
        <v>0</v>
      </c>
      <c r="CH58" s="25">
        <f>-[5]Jun17!$K$1</f>
        <v>0</v>
      </c>
      <c r="CI58" s="25">
        <f>-[6]Jun17!$K$1</f>
        <v>0</v>
      </c>
      <c r="CJ58" s="25">
        <f>-[7]Jun17!$K$1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-[4]Jul17!$K$1</f>
        <v>0</v>
      </c>
      <c r="CS58" s="25">
        <f>-[5]Jul17!$K$1</f>
        <v>0</v>
      </c>
      <c r="CT58" s="25">
        <f>-[6]Jul17!$K$1</f>
        <v>0</v>
      </c>
      <c r="CU58" s="25">
        <f>-[7]Jul17!$K$1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-[4]Aug17!$K$1</f>
        <v>0</v>
      </c>
      <c r="DD58" s="25">
        <f>-[5]Aug17!$K$1</f>
        <v>0</v>
      </c>
      <c r="DE58" s="25">
        <f>-[6]Aug17!$K$1</f>
        <v>0</v>
      </c>
      <c r="DF58" s="25">
        <f>-[7]Aug17!$K$1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-[4]Sep17!$K$1</f>
        <v>0</v>
      </c>
      <c r="DO58" s="25">
        <f>-[5]Sep17!$K$1</f>
        <v>0</v>
      </c>
      <c r="DP58" s="25">
        <f>-[6]Sep17!$K$1</f>
        <v>0</v>
      </c>
      <c r="DQ58" s="25">
        <f>-[7]Sep17!$K$1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-[4]Oct17!$K$1</f>
        <v>0</v>
      </c>
      <c r="DZ58" s="25">
        <f>-[5]Oct17!$K$1</f>
        <v>0</v>
      </c>
      <c r="EA58" s="25">
        <f>-[6]Oct17!$K$1</f>
        <v>0</v>
      </c>
      <c r="EB58" s="25">
        <f>-[7]Oct17!$K$1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[2]Nov16!$AC$1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[4]Nov16!$AE$1</f>
        <v>0</v>
      </c>
      <c r="I82" s="25">
        <f>[5]Nov16!$AE$1</f>
        <v>0</v>
      </c>
      <c r="J82" s="25">
        <f>[6]Nov16!$AE$1</f>
        <v>0</v>
      </c>
      <c r="K82" s="25">
        <f>[7]Nov16!$AB$1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[4]Dec16!$AE$1</f>
        <v>0</v>
      </c>
      <c r="T82" s="25">
        <f>[5]Dec16!$AE$1</f>
        <v>0</v>
      </c>
      <c r="U82" s="25">
        <f>[6]Dec16!$AE$1</f>
        <v>0</v>
      </c>
      <c r="V82" s="25">
        <f>[7]Dec16!$AB$1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[4]Jan17!$AE$1</f>
        <v>0</v>
      </c>
      <c r="AE82" s="25">
        <f>[5]Jan17!$AE$1</f>
        <v>0</v>
      </c>
      <c r="AF82" s="25">
        <f>[6]Jan17!$AE$1</f>
        <v>0</v>
      </c>
      <c r="AG82" s="25">
        <f>[7]Jan17!$AB$1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[4]Feb17!$AE$1</f>
        <v>0</v>
      </c>
      <c r="AP82" s="25">
        <f>[5]Feb17!$AE$1</f>
        <v>0</v>
      </c>
      <c r="AQ82" s="25">
        <f>[6]Feb17!$AE$1</f>
        <v>0</v>
      </c>
      <c r="AR82" s="25">
        <f>[7]Feb17!$AB$1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[4]Mar17!$AE$1</f>
        <v>0</v>
      </c>
      <c r="BA82" s="25">
        <f>[5]Mar17!$AE$1</f>
        <v>0</v>
      </c>
      <c r="BB82" s="25">
        <f>[6]Mar17!$AE$1</f>
        <v>0</v>
      </c>
      <c r="BC82" s="25">
        <f>[7]Mar17!$AB$1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[4]Apr17!$AE$1</f>
        <v>0</v>
      </c>
      <c r="BL82" s="25">
        <f>[5]Apr17!$AE$1</f>
        <v>0</v>
      </c>
      <c r="BM82" s="25">
        <f>[6]Apr17!$AE$1</f>
        <v>0</v>
      </c>
      <c r="BN82" s="25">
        <f>[7]Apr17!$AB$1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[4]May17!$AE$1</f>
        <v>0</v>
      </c>
      <c r="BW82" s="25">
        <f>[5]May17!$AE$1</f>
        <v>0</v>
      </c>
      <c r="BX82" s="25">
        <f>[6]May17!$AE$1</f>
        <v>0</v>
      </c>
      <c r="BY82" s="25">
        <f>[7]May17!$AB$1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[4]Jun17!$AE$1</f>
        <v>0</v>
      </c>
      <c r="CH82" s="25">
        <f>[5]Jun17!$AE$1</f>
        <v>0</v>
      </c>
      <c r="CI82" s="25">
        <f>[6]Jun17!$AE$1</f>
        <v>0</v>
      </c>
      <c r="CJ82" s="25">
        <f>[7]Jun17!$AB$1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[4]Jul17!$AE$1</f>
        <v>0</v>
      </c>
      <c r="CS82" s="25">
        <f>[5]Jul17!$AE$1</f>
        <v>0</v>
      </c>
      <c r="CT82" s="25">
        <f>[6]Jul17!$AE$1</f>
        <v>0</v>
      </c>
      <c r="CU82" s="25">
        <f>[7]Jul17!$AB$1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[4]Aug17!$AE$1</f>
        <v>0</v>
      </c>
      <c r="DD82" s="25">
        <f>[5]Aug17!$AE$1</f>
        <v>0</v>
      </c>
      <c r="DE82" s="25">
        <f>[6]Aug17!$AE$1</f>
        <v>0</v>
      </c>
      <c r="DF82" s="25">
        <f>[7]Aug17!$AB$1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[4]Sep17!$AE$1</f>
        <v>0</v>
      </c>
      <c r="DO82" s="25">
        <f>[5]Sep17!$AE$1</f>
        <v>0</v>
      </c>
      <c r="DP82" s="25">
        <f>[6]Sep17!$AE$1</f>
        <v>0</v>
      </c>
      <c r="DQ82" s="25">
        <f>[7]Sep17!$AB$1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[4]Oct17!$AE$1</f>
        <v>0</v>
      </c>
      <c r="DZ82" s="25">
        <f>[5]Oct17!$AE$1</f>
        <v>0</v>
      </c>
      <c r="EA82" s="25">
        <f>[6]Oct17!$AE$1</f>
        <v>0</v>
      </c>
      <c r="EB82" s="25">
        <f>[7]Oct17!$AB$1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[4]Nov16!$AD$1</f>
        <v>0</v>
      </c>
      <c r="I83" s="25">
        <f>[5]Nov16!$AD$1</f>
        <v>0</v>
      </c>
      <c r="J83" s="25">
        <f>[6]Nov16!$AD$1</f>
        <v>0</v>
      </c>
      <c r="K83" s="25">
        <f>[7]Nov16!$AA$1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[4]Dec16!$AD$1</f>
        <v>0</v>
      </c>
      <c r="T83" s="25">
        <f>[5]Dec16!$AD$1</f>
        <v>0</v>
      </c>
      <c r="U83" s="25">
        <f>[6]Dec16!$AD$1</f>
        <v>0</v>
      </c>
      <c r="V83" s="25">
        <f>[7]Dec16!$AA$1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[4]Jan17!$AD$1</f>
        <v>0</v>
      </c>
      <c r="AE83" s="25">
        <f>[5]Jan17!$AD$1</f>
        <v>0</v>
      </c>
      <c r="AF83" s="25">
        <f>[6]Jan17!$AD$1</f>
        <v>0</v>
      </c>
      <c r="AG83" s="25">
        <f>[7]Jan17!$AA$1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[4]Feb17!$AD$1</f>
        <v>0</v>
      </c>
      <c r="AP83" s="25">
        <f>[5]Feb17!$AD$1</f>
        <v>0</v>
      </c>
      <c r="AQ83" s="25">
        <f>[6]Feb17!$AD$1</f>
        <v>0</v>
      </c>
      <c r="AR83" s="25">
        <f>[7]Feb17!$AA$1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[4]Mar17!$AD$1</f>
        <v>0</v>
      </c>
      <c r="BA83" s="25">
        <f>[5]Mar17!$AD$1</f>
        <v>0</v>
      </c>
      <c r="BB83" s="25">
        <f>[6]Mar17!$AD$1</f>
        <v>0</v>
      </c>
      <c r="BC83" s="25">
        <f>[7]Mar17!$AA$1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[4]Apr17!$AD$1</f>
        <v>0</v>
      </c>
      <c r="BL83" s="25">
        <f>[5]Apr17!$AD$1</f>
        <v>0</v>
      </c>
      <c r="BM83" s="25">
        <f>[6]Apr17!$AD$1</f>
        <v>0</v>
      </c>
      <c r="BN83" s="25">
        <f>[7]Apr17!$AA$1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[4]May17!$AD$1</f>
        <v>0</v>
      </c>
      <c r="BW83" s="25">
        <f>[5]May17!$AD$1</f>
        <v>0</v>
      </c>
      <c r="BX83" s="25">
        <f>[6]May17!$AD$1</f>
        <v>0</v>
      </c>
      <c r="BY83" s="25">
        <f>[7]May17!$AA$1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[4]Jun17!$AD$1</f>
        <v>0</v>
      </c>
      <c r="CH83" s="25">
        <f>[5]Jun17!$AD$1</f>
        <v>0</v>
      </c>
      <c r="CI83" s="25">
        <f>[6]Jun17!$AD$1</f>
        <v>0</v>
      </c>
      <c r="CJ83" s="25">
        <f>[7]Jun17!$AA$1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[4]Jul17!$AD$1</f>
        <v>0</v>
      </c>
      <c r="CS83" s="25">
        <f>[5]Jul17!$AD$1</f>
        <v>0</v>
      </c>
      <c r="CT83" s="25">
        <f>[6]Jul17!$AD$1</f>
        <v>0</v>
      </c>
      <c r="CU83" s="25">
        <f>[7]Jul17!$AA$1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[4]Aug17!$AD$1</f>
        <v>0</v>
      </c>
      <c r="DD83" s="25">
        <f>[5]Aug17!$AD$1</f>
        <v>0</v>
      </c>
      <c r="DE83" s="25">
        <f>[6]Aug17!$AD$1</f>
        <v>0</v>
      </c>
      <c r="DF83" s="25">
        <f>[7]Aug17!$AA$1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[4]Sep17!$AD$1</f>
        <v>0</v>
      </c>
      <c r="DO83" s="25">
        <f>[5]Sep17!$AD$1</f>
        <v>0</v>
      </c>
      <c r="DP83" s="25">
        <f>[6]Sep17!$AD$1</f>
        <v>0</v>
      </c>
      <c r="DQ83" s="25">
        <f>[7]Sep17!$AA$1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[4]Oct17!$AD$1</f>
        <v>0</v>
      </c>
      <c r="DZ83" s="25">
        <f>[5]Oct17!$AD$1</f>
        <v>0</v>
      </c>
      <c r="EA83" s="25">
        <f>[6]Oct17!$AD$1</f>
        <v>0</v>
      </c>
      <c r="EB83" s="25">
        <f>[7]Oct17!$AA$1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[2]Nov16!$AG$1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[2]Nov16!$AH$1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-[4]Nov16!$Q$1</f>
        <v>0</v>
      </c>
      <c r="I88" s="25">
        <f>-[5]Nov16!$Q$1</f>
        <v>0</v>
      </c>
      <c r="J88" s="25">
        <f>-[6]Nov16!$Q$1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-[4]Dec16!$Q$1</f>
        <v>0</v>
      </c>
      <c r="T88" s="25">
        <f>-[5]Dec16!$Q$1</f>
        <v>0</v>
      </c>
      <c r="U88" s="25">
        <f>-[6]Dec16!$Q$1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-[4]Jan17!$Q$1</f>
        <v>0</v>
      </c>
      <c r="AE88" s="25">
        <f>-[5]Jan17!$Q$1</f>
        <v>0</v>
      </c>
      <c r="AF88" s="25">
        <f>-[6]Jan17!$Q$1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-[4]Feb17!$Q$1</f>
        <v>0</v>
      </c>
      <c r="AP88" s="25">
        <f>-[5]Feb17!$Q$1</f>
        <v>0</v>
      </c>
      <c r="AQ88" s="25">
        <f>-[6]Feb17!$Q$1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-[4]Mar17!$Q$1</f>
        <v>0</v>
      </c>
      <c r="BA88" s="25">
        <f>-[5]Mar17!$Q$1</f>
        <v>0</v>
      </c>
      <c r="BB88" s="25">
        <f>-[6]Mar17!$Q$1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-[4]Apr17!$Q$1</f>
        <v>0</v>
      </c>
      <c r="BL88" s="25">
        <f>-[5]Apr17!$Q$1</f>
        <v>0</v>
      </c>
      <c r="BM88" s="25">
        <f>-[6]Apr17!$Q$1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-[4]May17!$Q$1</f>
        <v>0</v>
      </c>
      <c r="BW88" s="25">
        <f>-[5]May17!$Q$1</f>
        <v>0</v>
      </c>
      <c r="BX88" s="25">
        <f>-[6]May17!$Q$1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-[4]Jun17!$Q$1</f>
        <v>0</v>
      </c>
      <c r="CH88" s="25">
        <f>-[5]Jun17!$Q$1</f>
        <v>0</v>
      </c>
      <c r="CI88" s="25">
        <f>-[6]Jun17!$Q$1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-[4]Jul17!$Q$1</f>
        <v>0</v>
      </c>
      <c r="CS88" s="25">
        <f>-[5]Jul17!$Q$1</f>
        <v>0</v>
      </c>
      <c r="CT88" s="25">
        <f>-[6]Jul17!$Q$1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-[4]Aug17!$Q$1</f>
        <v>0</v>
      </c>
      <c r="DD88" s="25">
        <f>-[5]Aug17!$Q$1</f>
        <v>0</v>
      </c>
      <c r="DE88" s="25">
        <f>-[6]Aug17!$Q$1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-[4]Sep17!$Q$1</f>
        <v>0</v>
      </c>
      <c r="DO88" s="25">
        <f>-[5]Sep17!$Q$1</f>
        <v>0</v>
      </c>
      <c r="DP88" s="25">
        <f>-[6]Sep17!$Q$1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-[4]Oct17!$Q$1</f>
        <v>0</v>
      </c>
      <c r="DZ88" s="25">
        <f>-[5]Oct17!$Q$1</f>
        <v>0</v>
      </c>
      <c r="EA88" s="25">
        <f>-[6]Oct17!$Q$1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[4]Nov16!$AN$1</f>
        <v>0</v>
      </c>
      <c r="I89" s="25">
        <f>[5]Nov16!$AN$1</f>
        <v>0</v>
      </c>
      <c r="J89" s="25">
        <f>[6]Nov16!$AN$1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[4]Dec16!$AN$1</f>
        <v>0</v>
      </c>
      <c r="T89" s="25">
        <f>[5]Dec16!$AN$1</f>
        <v>0</v>
      </c>
      <c r="U89" s="25">
        <f>[6]Dec16!$AN$1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[4]Jan17!$AN$1</f>
        <v>0</v>
      </c>
      <c r="AE89" s="25">
        <f>[5]Jan17!$AN$1</f>
        <v>0</v>
      </c>
      <c r="AF89" s="25">
        <f>[6]Jan17!$AN$1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[4]Feb17!$AN$1</f>
        <v>0</v>
      </c>
      <c r="AP89" s="25">
        <f>[5]Feb17!$AN$1</f>
        <v>0</v>
      </c>
      <c r="AQ89" s="25">
        <f>[6]Feb17!$AN$1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[4]Mar17!$AN$1</f>
        <v>0</v>
      </c>
      <c r="BA89" s="25">
        <f>[5]Mar17!$AN$1</f>
        <v>0</v>
      </c>
      <c r="BB89" s="25">
        <f>[6]Mar17!$AN$1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[4]Apr17!$AN$1</f>
        <v>0</v>
      </c>
      <c r="BL89" s="25">
        <f>[5]Apr17!$AN$1</f>
        <v>0</v>
      </c>
      <c r="BM89" s="25">
        <f>[6]Apr17!$AN$1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[4]May17!$AN$1</f>
        <v>0</v>
      </c>
      <c r="BW89" s="25">
        <f>[5]May17!$AN$1</f>
        <v>0</v>
      </c>
      <c r="BX89" s="25">
        <f>[6]May17!$AN$1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[4]Jun17!$AN$1</f>
        <v>0</v>
      </c>
      <c r="CH89" s="25">
        <f>[5]Jun17!$AN$1</f>
        <v>0</v>
      </c>
      <c r="CI89" s="25">
        <f>[6]Jun17!$AN$1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[4]Jul17!$AN$1</f>
        <v>0</v>
      </c>
      <c r="CS89" s="25">
        <f>[5]Jul17!$AN$1</f>
        <v>0</v>
      </c>
      <c r="CT89" s="25">
        <f>[6]Jul17!$AN$1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[4]Aug17!$AN$1</f>
        <v>0</v>
      </c>
      <c r="DD89" s="25">
        <f>[5]Aug17!$AN$1</f>
        <v>0</v>
      </c>
      <c r="DE89" s="25">
        <f>[6]Aug17!$AN$1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[4]Sep17!$AN$1</f>
        <v>0</v>
      </c>
      <c r="DO89" s="25">
        <f>[5]Sep17!$AN$1</f>
        <v>0</v>
      </c>
      <c r="DP89" s="25">
        <f>[6]Sep17!$AN$1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[4]Oct17!$AN$1</f>
        <v>0</v>
      </c>
      <c r="DZ89" s="25">
        <f>[5]Oct17!$AN$1</f>
        <v>0</v>
      </c>
      <c r="EA89" s="25">
        <f>[6]Oct17!$AN$1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9" t="s">
        <v>190</v>
      </c>
      <c r="B1" s="342" t="s">
        <v>525</v>
      </c>
      <c r="C1" s="442">
        <f>Admin!B24</f>
        <v>42704</v>
      </c>
      <c r="D1" s="437">
        <f>Admin!B26</f>
        <v>42735</v>
      </c>
      <c r="E1" s="437">
        <f>Admin!B28</f>
        <v>42766</v>
      </c>
      <c r="F1" s="437">
        <f>Admin!B30</f>
        <v>42794</v>
      </c>
      <c r="G1" s="437">
        <f>Admin!B32</f>
        <v>42825</v>
      </c>
      <c r="H1" s="437">
        <f>Admin!B34</f>
        <v>42855</v>
      </c>
      <c r="I1" s="437">
        <f>Admin!B36</f>
        <v>42886</v>
      </c>
      <c r="J1" s="437">
        <f>Admin!B38</f>
        <v>42916</v>
      </c>
      <c r="K1" s="437">
        <f>Admin!B40</f>
        <v>42947</v>
      </c>
      <c r="L1" s="437">
        <f>Admin!B42</f>
        <v>42978</v>
      </c>
      <c r="M1" s="437">
        <f>Admin!B44</f>
        <v>43008</v>
      </c>
      <c r="N1" s="437">
        <f>Admin!B46</f>
        <v>43039</v>
      </c>
      <c r="O1" s="33"/>
    </row>
    <row r="2" spans="1:15" x14ac:dyDescent="0.2">
      <c r="A2" s="440"/>
      <c r="B2" s="343">
        <f>Admin!B22</f>
        <v>42674</v>
      </c>
      <c r="C2" s="443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30"/>
    </row>
    <row r="3" spans="1:15" x14ac:dyDescent="0.2">
      <c r="A3" s="441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43039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Admin!B22</f>
        <v>42674</v>
      </c>
      <c r="B5" s="447"/>
      <c r="C5" s="346"/>
      <c r="D5" s="346"/>
      <c r="E5" s="446">
        <f>D3</f>
        <v>43039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42675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43039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A3" sqref="A3:B3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A2" s="349"/>
      <c r="B2" s="349"/>
      <c r="C2" s="350" t="s">
        <v>528</v>
      </c>
      <c r="D2" s="351">
        <f>'PubP&amp;L'!D3</f>
        <v>43039</v>
      </c>
      <c r="E2" s="349"/>
      <c r="F2" s="349"/>
    </row>
    <row r="3" spans="1:6" x14ac:dyDescent="0.2">
      <c r="A3" s="456">
        <f>'PubP&amp;L'!A5:B5</f>
        <v>42674</v>
      </c>
      <c r="B3" s="447"/>
      <c r="C3" s="347"/>
      <c r="D3" s="347"/>
      <c r="E3" s="456">
        <f>'PubP&amp;L'!D3</f>
        <v>43039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43039</v>
      </c>
      <c r="C41" s="454" t="s">
        <v>496</v>
      </c>
      <c r="D41" s="454"/>
      <c r="E41" s="455"/>
      <c r="F41" s="455"/>
    </row>
    <row r="42" spans="1:15" x14ac:dyDescent="0.2">
      <c r="A42" s="449" t="s">
        <v>497</v>
      </c>
      <c r="B42" s="452"/>
      <c r="C42" s="452"/>
      <c r="D42" s="452"/>
      <c r="E42" s="452"/>
      <c r="F42" s="452"/>
    </row>
    <row r="43" spans="1:15" x14ac:dyDescent="0.2">
      <c r="A43" s="457" t="s">
        <v>611</v>
      </c>
      <c r="B43" s="458"/>
      <c r="C43" s="458"/>
      <c r="D43" s="458"/>
      <c r="E43" s="458"/>
      <c r="F43" s="458"/>
    </row>
    <row r="44" spans="1:15" x14ac:dyDescent="0.2">
      <c r="A44" s="449" t="s">
        <v>498</v>
      </c>
      <c r="B44" s="453"/>
      <c r="C44" s="453"/>
      <c r="D44" s="453"/>
      <c r="E44" s="453"/>
      <c r="F44" s="453"/>
    </row>
    <row r="45" spans="1:15" x14ac:dyDescent="0.2">
      <c r="A45" s="449" t="s">
        <v>499</v>
      </c>
      <c r="B45" s="452"/>
      <c r="C45" s="452"/>
      <c r="D45" s="452"/>
      <c r="E45" s="452"/>
      <c r="F45" s="452"/>
    </row>
    <row r="46" spans="1:15" x14ac:dyDescent="0.2">
      <c r="A46" s="449" t="s">
        <v>500</v>
      </c>
      <c r="B46" s="453"/>
      <c r="C46" s="453"/>
      <c r="D46" s="453"/>
      <c r="E46" s="453"/>
      <c r="F46" s="453"/>
    </row>
    <row r="47" spans="1:15" ht="12.75" x14ac:dyDescent="0.2">
      <c r="A47" s="449" t="s">
        <v>603</v>
      </c>
      <c r="B47" s="450"/>
      <c r="C47" s="450"/>
      <c r="D47" s="450"/>
      <c r="E47" s="450"/>
      <c r="F47" s="450"/>
    </row>
    <row r="48" spans="1:15" x14ac:dyDescent="0.2">
      <c r="A48" s="449" t="s">
        <v>501</v>
      </c>
      <c r="B48" s="452"/>
      <c r="C48" s="452"/>
      <c r="D48" s="452"/>
      <c r="E48" s="452"/>
      <c r="F48" s="452"/>
    </row>
    <row r="49" spans="1:6" ht="12.75" x14ac:dyDescent="0.2">
      <c r="A49" s="449" t="s">
        <v>502</v>
      </c>
      <c r="B49" s="450"/>
      <c r="C49" s="450"/>
      <c r="D49" s="450"/>
      <c r="E49" s="450"/>
      <c r="F49" s="450"/>
    </row>
    <row r="50" spans="1:6" x14ac:dyDescent="0.2">
      <c r="A50" s="449" t="s">
        <v>503</v>
      </c>
      <c r="B50" s="452"/>
      <c r="C50" s="452"/>
      <c r="D50" s="452"/>
      <c r="E50" s="452"/>
      <c r="F50" s="452"/>
    </row>
    <row r="51" spans="1:6" ht="12.75" x14ac:dyDescent="0.2">
      <c r="A51" s="449" t="s">
        <v>504</v>
      </c>
      <c r="B51" s="450"/>
      <c r="C51" s="450"/>
      <c r="D51" s="450"/>
      <c r="E51" s="450"/>
      <c r="F51" s="450"/>
    </row>
    <row r="52" spans="1:6" x14ac:dyDescent="0.2">
      <c r="A52" s="459" t="s">
        <v>505</v>
      </c>
      <c r="B52" s="452"/>
      <c r="C52" s="452"/>
      <c r="D52" s="452"/>
      <c r="E52" s="452"/>
      <c r="F52" s="452"/>
    </row>
    <row r="53" spans="1:6" ht="12.75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60" t="s">
        <v>207</v>
      </c>
      <c r="B55" s="460"/>
      <c r="C55" s="86"/>
      <c r="D55" s="86"/>
      <c r="E55" s="182"/>
    </row>
    <row r="56" spans="1:6" x14ac:dyDescent="0.2">
      <c r="A56" s="460" t="s">
        <v>208</v>
      </c>
      <c r="B56" s="460"/>
      <c r="C56" s="79">
        <f>OpenAccounts!E5</f>
        <v>0</v>
      </c>
    </row>
    <row r="57" spans="1:6" x14ac:dyDescent="0.2">
      <c r="A57" s="460" t="s">
        <v>209</v>
      </c>
      <c r="B57" s="460"/>
      <c r="C57" s="87">
        <f ca="1">TODAY()</f>
        <v>42841</v>
      </c>
      <c r="D57" s="87"/>
    </row>
    <row r="58" spans="1:6" x14ac:dyDescent="0.2">
      <c r="A58" s="175"/>
      <c r="B58" s="175"/>
    </row>
    <row r="59" spans="1:6" x14ac:dyDescent="0.2">
      <c r="A59" s="460" t="s">
        <v>210</v>
      </c>
      <c r="B59" s="460"/>
      <c r="C59" s="79">
        <f>OpenAccounts!E3</f>
        <v>0</v>
      </c>
      <c r="E59" s="182"/>
    </row>
    <row r="60" spans="1:6" x14ac:dyDescent="0.2">
      <c r="A60" s="460" t="s">
        <v>158</v>
      </c>
      <c r="B60" s="460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2:F52"/>
    <mergeCell ref="A53:F53"/>
    <mergeCell ref="A60:B60"/>
    <mergeCell ref="A59:B59"/>
    <mergeCell ref="A57:B57"/>
    <mergeCell ref="A55:B55"/>
    <mergeCell ref="A56:B56"/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2">
        <f>Admin!B23</f>
        <v>42675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43039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42675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43039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43039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43039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43039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6">
        <f>OpenAccounts!E2</f>
        <v>0</v>
      </c>
      <c r="B12" s="487"/>
      <c r="C12" s="487"/>
      <c r="D12" s="487"/>
      <c r="E12" s="487"/>
      <c r="F12" s="487"/>
      <c r="G12" s="487"/>
      <c r="H12" s="487"/>
      <c r="I12" s="487"/>
    </row>
    <row r="20" spans="1:9" ht="19.5" x14ac:dyDescent="0.25">
      <c r="A20" s="491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4" t="s">
        <v>255</v>
      </c>
      <c r="B22" s="429"/>
      <c r="C22" s="429"/>
      <c r="D22" s="429"/>
      <c r="E22" s="429"/>
      <c r="F22" s="493">
        <f>PubBalSht!D2</f>
        <v>43039</v>
      </c>
      <c r="G22" s="493"/>
      <c r="H22" s="467"/>
      <c r="I22" s="467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2">
        <f>OpenAccounts!E4</f>
        <v>0</v>
      </c>
      <c r="D50" s="492"/>
      <c r="E50" s="173"/>
      <c r="F50" s="471" t="s">
        <v>256</v>
      </c>
      <c r="G50" s="471"/>
      <c r="H50" s="471"/>
      <c r="I50" s="172">
        <f>OpenAccounts!E3</f>
        <v>0</v>
      </c>
    </row>
    <row r="56" spans="1:9" ht="23.25" x14ac:dyDescent="0.35">
      <c r="A56" s="486">
        <f>OpenAccounts!E2</f>
        <v>0</v>
      </c>
      <c r="B56" s="487"/>
      <c r="C56" s="487"/>
      <c r="D56" s="487"/>
      <c r="E56" s="487"/>
      <c r="F56" s="487"/>
      <c r="G56" s="487"/>
      <c r="H56" s="487"/>
      <c r="I56" s="487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7">
        <f>'PubP&amp;L'!E5</f>
        <v>43039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8">
        <f>OpenAccounts!E5</f>
        <v>0</v>
      </c>
      <c r="E71" s="488"/>
      <c r="F71" s="488"/>
    </row>
    <row r="74" spans="1:9" x14ac:dyDescent="0.2">
      <c r="B74" t="s">
        <v>279</v>
      </c>
      <c r="D74" s="489">
        <f ca="1">TODAY()</f>
        <v>42841</v>
      </c>
      <c r="E74" s="490"/>
      <c r="F74" s="490"/>
    </row>
    <row r="78" spans="1:9" s="395" customFormat="1" ht="15" x14ac:dyDescent="0.25">
      <c r="A78" s="481">
        <f>OpenAccounts!E2</f>
        <v>0</v>
      </c>
      <c r="B78" s="482"/>
      <c r="C78" s="482"/>
      <c r="D78" s="482"/>
      <c r="E78" s="482"/>
      <c r="F78" s="482"/>
      <c r="G78" s="482"/>
      <c r="H78" s="482"/>
      <c r="I78" s="482"/>
    </row>
    <row r="79" spans="1:9" s="396" customFormat="1" ht="15" x14ac:dyDescent="0.2">
      <c r="B79" s="483" t="s">
        <v>566</v>
      </c>
      <c r="C79" s="484"/>
      <c r="D79" s="484"/>
      <c r="E79" s="484"/>
      <c r="F79" s="484"/>
      <c r="G79" s="485">
        <f>'PubP&amp;L'!E5</f>
        <v>43039</v>
      </c>
      <c r="H79" s="479"/>
      <c r="I79" s="479"/>
    </row>
    <row r="81" spans="1:9" s="171" customFormat="1" x14ac:dyDescent="0.2">
      <c r="A81" s="476" t="s">
        <v>567</v>
      </c>
      <c r="B81" s="477"/>
      <c r="C81" s="477"/>
      <c r="D81" s="477"/>
      <c r="E81" s="477"/>
      <c r="F81" s="477"/>
      <c r="G81" s="477"/>
      <c r="H81" s="477"/>
      <c r="I81" s="477"/>
    </row>
    <row r="82" spans="1:9" s="171" customFormat="1" x14ac:dyDescent="0.2">
      <c r="A82" s="478" t="s">
        <v>568</v>
      </c>
      <c r="B82" s="478"/>
      <c r="C82" s="465">
        <f>'PubP&amp;L'!E5</f>
        <v>43039</v>
      </c>
      <c r="D82" s="479"/>
    </row>
    <row r="83" spans="1:9" s="171" customFormat="1" x14ac:dyDescent="0.2"/>
    <row r="84" spans="1:9" s="171" customFormat="1" x14ac:dyDescent="0.2">
      <c r="A84" s="463" t="s">
        <v>564</v>
      </c>
      <c r="B84" s="463"/>
      <c r="C84" s="463"/>
      <c r="D84" s="463"/>
      <c r="E84" s="480">
        <f>OpenAccounts!E8</f>
        <v>0</v>
      </c>
      <c r="F84" s="480"/>
      <c r="G84" s="480"/>
      <c r="H84" s="480"/>
      <c r="I84" s="480"/>
    </row>
    <row r="85" spans="1:9" s="171" customFormat="1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3" t="s">
        <v>570</v>
      </c>
      <c r="B87" s="463"/>
      <c r="C87" s="463"/>
      <c r="D87" s="463"/>
      <c r="E87" s="398">
        <f>'PubP&amp;L'!F9</f>
        <v>0</v>
      </c>
      <c r="F87" s="475" t="s">
        <v>571</v>
      </c>
      <c r="G87" s="475"/>
      <c r="H87" s="398">
        <f>'PubP&amp;L'!B9</f>
        <v>0</v>
      </c>
      <c r="I87" s="171" t="s">
        <v>572</v>
      </c>
    </row>
    <row r="88" spans="1:9" s="171" customFormat="1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71" customFormat="1" x14ac:dyDescent="0.2">
      <c r="A89" s="466" t="s">
        <v>574</v>
      </c>
      <c r="B89" s="466"/>
      <c r="C89" s="466"/>
      <c r="D89" s="399" t="str">
        <f>IF('PubP&amp;L'!F9&gt;0,'PubP&amp;L'!F18/'PubP&amp;L'!F9," ")</f>
        <v xml:space="preserve"> </v>
      </c>
      <c r="E89" s="469" t="s">
        <v>575</v>
      </c>
      <c r="F89" s="469"/>
      <c r="G89" s="469"/>
      <c r="H89" s="469"/>
      <c r="I89" s="399" t="str">
        <f>IF('PubP&amp;L'!B9&gt;0,'PubP&amp;L'!B18/'PubP&amp;L'!B9," ")</f>
        <v xml:space="preserve"> </v>
      </c>
    </row>
    <row r="90" spans="1:9" s="171" customFormat="1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71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71" customFormat="1" x14ac:dyDescent="0.2">
      <c r="A94" s="463" t="s">
        <v>579</v>
      </c>
      <c r="B94" s="463"/>
      <c r="C94" s="463"/>
      <c r="D94" s="398">
        <f>[8]Boardmeeting!$E$4</f>
        <v>0</v>
      </c>
      <c r="E94" s="464" t="s">
        <v>580</v>
      </c>
      <c r="F94" s="464"/>
      <c r="G94" s="464"/>
      <c r="H94" s="464"/>
      <c r="I94" s="429"/>
    </row>
    <row r="95" spans="1:9" s="171" customFormat="1" x14ac:dyDescent="0.2">
      <c r="A95" s="466" t="s">
        <v>581</v>
      </c>
      <c r="B95" s="466"/>
      <c r="C95" s="466"/>
      <c r="D95" s="466"/>
      <c r="E95" s="466"/>
      <c r="F95" s="466"/>
      <c r="G95" s="466"/>
      <c r="H95" s="472"/>
      <c r="I95" s="401">
        <f>[8]RegisterofMembers!$G$1</f>
        <v>0</v>
      </c>
    </row>
    <row r="96" spans="1:9" s="171" customFormat="1" x14ac:dyDescent="0.2">
      <c r="A96" s="466" t="s">
        <v>582</v>
      </c>
      <c r="B96" s="466"/>
      <c r="C96" s="466"/>
      <c r="D96" s="466"/>
      <c r="E96" s="466"/>
      <c r="F96" s="466"/>
      <c r="G96" s="466"/>
      <c r="H96" s="466"/>
      <c r="I96" s="473"/>
    </row>
    <row r="97" spans="1:9" s="171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583</v>
      </c>
      <c r="E97" s="471"/>
      <c r="F97" s="402">
        <f>[8]RegisterofMembers!$G$3</f>
        <v>0</v>
      </c>
      <c r="G97" s="400" t="s">
        <v>584</v>
      </c>
      <c r="H97" s="465">
        <f>'PubP&amp;L'!E5</f>
        <v>43039</v>
      </c>
      <c r="I97" s="467"/>
    </row>
    <row r="98" spans="1:9" s="171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583</v>
      </c>
      <c r="E98" s="471"/>
      <c r="F98" s="402">
        <f>[8]RegisterofMembers!$G$4</f>
        <v>0</v>
      </c>
      <c r="G98" s="400" t="s">
        <v>584</v>
      </c>
      <c r="H98" s="465">
        <f>'PubP&amp;L'!E5</f>
        <v>43039</v>
      </c>
      <c r="I98" s="467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71" customFormat="1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71" customFormat="1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71" customFormat="1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71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71" customFormat="1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71" customFormat="1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71" customFormat="1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71" customFormat="1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71" customFormat="1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71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71" customFormat="1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71" customFormat="1" x14ac:dyDescent="0.2">
      <c r="A113" s="466" t="s">
        <v>596</v>
      </c>
      <c r="B113" s="466"/>
      <c r="C113" s="466"/>
      <c r="D113" s="466"/>
      <c r="E113" s="466"/>
      <c r="F113" s="466"/>
      <c r="G113" s="466"/>
      <c r="H113" s="465">
        <f>'PubP&amp;L'!E5</f>
        <v>43039</v>
      </c>
      <c r="I113" s="467"/>
    </row>
    <row r="114" spans="1:9" s="171" customFormat="1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71" customFormat="1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71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71" customFormat="1" x14ac:dyDescent="0.2"/>
    <row r="118" spans="1:9" s="171" customFormat="1" x14ac:dyDescent="0.2">
      <c r="B118" s="464"/>
      <c r="C118" s="464"/>
      <c r="D118" s="171" t="s">
        <v>599</v>
      </c>
    </row>
    <row r="119" spans="1:9" s="171" customFormat="1" x14ac:dyDescent="0.2">
      <c r="B119" s="464">
        <f>OpenAccounts!E5</f>
        <v>0</v>
      </c>
      <c r="C119" s="464"/>
      <c r="D119" s="171" t="s">
        <v>600</v>
      </c>
      <c r="F119" s="171" t="s">
        <v>601</v>
      </c>
      <c r="G119" s="465">
        <f ca="1">TODAY()</f>
        <v>42841</v>
      </c>
      <c r="H119" s="465"/>
    </row>
    <row r="120" spans="1:9" s="171" customFormat="1" x14ac:dyDescent="0.2"/>
    <row r="121" spans="1:9" s="171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495" t="str">
        <f>IF(OpenAccounts!E2&gt;0,OpenAccounts!E2," ")</f>
        <v xml:space="preserve"> </v>
      </c>
      <c r="C2" s="496"/>
      <c r="D2" s="496"/>
      <c r="E2" s="497" t="s">
        <v>174</v>
      </c>
      <c r="F2" s="498"/>
      <c r="G2" s="498"/>
      <c r="H2" s="498"/>
      <c r="I2" s="498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499" t="s">
        <v>561</v>
      </c>
      <c r="C5" s="500"/>
      <c r="D5" s="500"/>
      <c r="E5" s="501">
        <f>Admin!L6</f>
        <v>42675</v>
      </c>
      <c r="F5" s="470"/>
      <c r="G5" s="385" t="s">
        <v>562</v>
      </c>
      <c r="H5" s="501">
        <f>Admin!N7</f>
        <v>43039</v>
      </c>
      <c r="I5" s="502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8"/>
      <c r="C7" s="511" t="s">
        <v>175</v>
      </c>
      <c r="D7" s="429"/>
      <c r="E7" s="429"/>
      <c r="F7" s="429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8"/>
      <c r="C8" s="511" t="s">
        <v>176</v>
      </c>
      <c r="D8" s="429"/>
      <c r="E8" s="429"/>
      <c r="F8" s="429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7"/>
      <c r="C10" s="508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0"/>
      <c r="D15" s="510"/>
      <c r="E15" s="367">
        <f>E5</f>
        <v>42675</v>
      </c>
      <c r="F15" s="367">
        <f>H5</f>
        <v>43039</v>
      </c>
      <c r="G15" s="533">
        <f>Admin!G5</f>
        <v>100</v>
      </c>
      <c r="H15" s="534"/>
      <c r="I15" s="266">
        <f>IF(K79&gt;0,K79,0)</f>
        <v>0</v>
      </c>
      <c r="J15" s="190"/>
      <c r="K15" s="369" t="s">
        <v>536</v>
      </c>
      <c r="L15" s="370"/>
    </row>
    <row r="16" spans="1:12" s="46" customFormat="1" ht="12.75" x14ac:dyDescent="0.2">
      <c r="A16" s="185"/>
      <c r="B16" s="511" t="s">
        <v>537</v>
      </c>
      <c r="C16" s="429"/>
      <c r="D16" s="429"/>
      <c r="E16" s="367">
        <f>E5</f>
        <v>42675</v>
      </c>
      <c r="F16" s="367">
        <f>H5</f>
        <v>43039</v>
      </c>
      <c r="G16" s="533">
        <f>Admin!G6</f>
        <v>18</v>
      </c>
      <c r="H16" s="534"/>
      <c r="I16" s="266">
        <f>IF(K91&gt;0,K91,0)</f>
        <v>0</v>
      </c>
      <c r="J16" s="190"/>
      <c r="K16" s="369" t="s">
        <v>538</v>
      </c>
      <c r="L16" s="370"/>
    </row>
    <row r="17" spans="1:12" s="46" customFormat="1" ht="12.75" x14ac:dyDescent="0.2">
      <c r="A17" s="185"/>
      <c r="B17" s="511" t="s">
        <v>539</v>
      </c>
      <c r="C17" s="429"/>
      <c r="D17" s="429"/>
      <c r="E17" s="527">
        <f>E5</f>
        <v>42675</v>
      </c>
      <c r="F17" s="470"/>
      <c r="G17" s="533">
        <f>Admin!G6</f>
        <v>18</v>
      </c>
      <c r="H17" s="534"/>
      <c r="I17" s="266">
        <f>IF(K99&gt;0,K99,0)</f>
        <v>0</v>
      </c>
      <c r="J17" s="190"/>
      <c r="K17" s="369" t="s">
        <v>540</v>
      </c>
      <c r="L17" s="370"/>
    </row>
    <row r="18" spans="1:12" s="46" customFormat="1" ht="12.75" x14ac:dyDescent="0.2">
      <c r="A18" s="185"/>
      <c r="B18" s="511" t="s">
        <v>541</v>
      </c>
      <c r="C18" s="429"/>
      <c r="D18" s="429"/>
      <c r="E18" s="367">
        <f>E5</f>
        <v>42675</v>
      </c>
      <c r="F18" s="367">
        <f>H5</f>
        <v>43039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7"/>
      <c r="C20" s="508" t="s">
        <v>479</v>
      </c>
      <c r="D20" s="429"/>
      <c r="E20" s="429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8" t="s">
        <v>484</v>
      </c>
      <c r="C22" s="473"/>
      <c r="D22" s="473"/>
      <c r="E22" s="473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499" t="s">
        <v>543</v>
      </c>
      <c r="C28" s="500"/>
      <c r="D28" s="500"/>
      <c r="E28" s="522">
        <f>H5</f>
        <v>43039</v>
      </c>
      <c r="F28" s="52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25" t="s">
        <v>269</v>
      </c>
      <c r="H31" s="526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42675</v>
      </c>
      <c r="D33" s="293">
        <f>Admin!N6</f>
        <v>42825</v>
      </c>
      <c r="E33" s="280">
        <f>Admin!K6</f>
        <v>2016</v>
      </c>
      <c r="F33" s="281">
        <f>IF(K28&gt;0,K28*A33/A35,0)</f>
        <v>0</v>
      </c>
      <c r="G33" s="529">
        <f>Admin!P6</f>
        <v>20</v>
      </c>
      <c r="H33" s="530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42826</v>
      </c>
      <c r="D34" s="293">
        <f>Admin!N7</f>
        <v>43039</v>
      </c>
      <c r="E34" s="280">
        <f>Admin!K7</f>
        <v>2017</v>
      </c>
      <c r="F34" s="281">
        <f>IF(K28&gt;0,K28*A34/A35,0)</f>
        <v>0</v>
      </c>
      <c r="G34" s="529">
        <f>Admin!P7</f>
        <v>19</v>
      </c>
      <c r="H34" s="53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6"/>
      <c r="C35" s="508" t="s">
        <v>488</v>
      </c>
      <c r="D35" s="429"/>
      <c r="E35" s="429"/>
      <c r="F35" s="429"/>
      <c r="G35" s="429"/>
      <c r="H35" s="429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8" t="s">
        <v>489</v>
      </c>
      <c r="D37" s="510"/>
      <c r="E37" s="510"/>
      <c r="F37" s="510"/>
      <c r="G37" s="510"/>
      <c r="H37" s="510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4"/>
      <c r="C39" s="508" t="s">
        <v>490</v>
      </c>
      <c r="D39" s="429"/>
      <c r="E39" s="429"/>
      <c r="F39" s="429"/>
      <c r="G39" s="429"/>
      <c r="H39" s="429"/>
      <c r="I39" s="372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3" t="s">
        <v>492</v>
      </c>
      <c r="G45" s="187"/>
      <c r="H45" s="188"/>
      <c r="I45" s="523" t="s">
        <v>495</v>
      </c>
      <c r="J45" s="187"/>
      <c r="K45" s="187"/>
      <c r="L45" s="43"/>
    </row>
    <row r="46" spans="1:12" ht="24" customHeight="1" thickBot="1" x14ac:dyDescent="0.25">
      <c r="A46" s="373" t="s">
        <v>480</v>
      </c>
      <c r="B46" s="512" t="s">
        <v>495</v>
      </c>
      <c r="C46" s="513"/>
      <c r="D46" s="43"/>
      <c r="E46" s="280"/>
      <c r="F46" s="524"/>
      <c r="G46" s="187"/>
      <c r="H46" s="188"/>
      <c r="I46" s="524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4">
        <f>E5</f>
        <v>42675</v>
      </c>
      <c r="E48" s="374">
        <f>H5</f>
        <v>43039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14" t="s">
        <v>548</v>
      </c>
      <c r="C57" s="515"/>
      <c r="D57" s="374">
        <f>E5</f>
        <v>42675</v>
      </c>
      <c r="E57" s="374">
        <f>H5</f>
        <v>43039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4" t="s">
        <v>549</v>
      </c>
      <c r="B63" s="516"/>
      <c r="C63" s="516"/>
      <c r="D63" s="374">
        <f>E5</f>
        <v>42675</v>
      </c>
      <c r="E63" s="374">
        <f>H5</f>
        <v>43039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1" t="s">
        <v>550</v>
      </c>
      <c r="C72" s="510"/>
      <c r="D72" s="374">
        <f>E5</f>
        <v>42675</v>
      </c>
      <c r="E72" s="374">
        <f>H5</f>
        <v>43039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70"/>
      <c r="D79" s="293">
        <f>E5</f>
        <v>42675</v>
      </c>
      <c r="E79" s="375">
        <f>H5</f>
        <v>43039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3" t="s">
        <v>492</v>
      </c>
      <c r="G81" s="190"/>
      <c r="H81" s="191"/>
      <c r="I81" s="531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80"/>
      <c r="F82" s="524"/>
      <c r="G82" s="187"/>
      <c r="H82" s="188"/>
      <c r="I82" s="532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">
      <c r="A84" s="376" t="s">
        <v>481</v>
      </c>
      <c r="B84" s="504" t="s">
        <v>553</v>
      </c>
      <c r="C84" s="505"/>
      <c r="D84" s="387">
        <f>E5</f>
        <v>42675</v>
      </c>
      <c r="E84" s="387">
        <f>H5</f>
        <v>43039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06" t="s">
        <v>554</v>
      </c>
      <c r="C91" s="500"/>
      <c r="D91" s="378">
        <f>E5</f>
        <v>42675</v>
      </c>
      <c r="E91" s="378">
        <f>H5</f>
        <v>43039</v>
      </c>
      <c r="F91" s="507" t="s">
        <v>555</v>
      </c>
      <c r="G91" s="507"/>
      <c r="H91" s="507"/>
      <c r="I91" s="507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9" t="s">
        <v>482</v>
      </c>
      <c r="B93" s="508" t="s">
        <v>556</v>
      </c>
      <c r="C93" s="508"/>
      <c r="D93" s="508"/>
      <c r="E93" s="377">
        <f>E5</f>
        <v>42675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9" t="s">
        <v>557</v>
      </c>
      <c r="C94" s="509"/>
      <c r="D94" s="381">
        <f>E5</f>
        <v>42675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9" t="s">
        <v>558</v>
      </c>
      <c r="C95" s="509"/>
      <c r="D95" s="381">
        <f>E5</f>
        <v>42675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9" t="s">
        <v>559</v>
      </c>
      <c r="C96" s="509"/>
      <c r="D96" s="381">
        <f>E5</f>
        <v>42675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9" t="s">
        <v>560</v>
      </c>
      <c r="C97" s="509"/>
      <c r="D97" s="381">
        <f>E5</f>
        <v>42675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8" t="s">
        <v>556</v>
      </c>
      <c r="C99" s="508"/>
      <c r="D99" s="508"/>
      <c r="E99" s="377">
        <f>E5</f>
        <v>42675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10"/>
      <c r="D101" s="510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6" t="s">
        <v>483</v>
      </c>
      <c r="B102" s="508" t="s">
        <v>541</v>
      </c>
      <c r="C102" s="429"/>
      <c r="D102" s="429"/>
      <c r="E102" s="377">
        <f>E5</f>
        <v>42675</v>
      </c>
      <c r="F102" s="384">
        <f>H5</f>
        <v>43039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03" t="s">
        <v>493</v>
      </c>
      <c r="C104" s="429"/>
      <c r="D104" s="429"/>
      <c r="E104" s="429"/>
      <c r="F104" s="429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9"/>
      <c r="B1" s="429"/>
      <c r="C1" s="429"/>
      <c r="D1" s="429"/>
      <c r="E1" s="429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9"/>
      <c r="AP1" s="429"/>
      <c r="AQ1" s="429"/>
      <c r="AR1" s="429"/>
    </row>
    <row r="2" spans="1:44" ht="16.5" customHeight="1" x14ac:dyDescent="0.2">
      <c r="A2" s="429"/>
      <c r="B2" s="429"/>
      <c r="C2" s="429"/>
      <c r="D2" s="429"/>
      <c r="E2" s="429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9"/>
      <c r="AP2" s="429"/>
      <c r="AQ2" s="429"/>
      <c r="AR2" s="429"/>
    </row>
    <row r="3" spans="1:44" x14ac:dyDescent="0.2">
      <c r="A3" s="662"/>
      <c r="B3" s="681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3" t="s">
        <v>283</v>
      </c>
      <c r="AP3" s="429"/>
      <c r="AQ3" s="429"/>
      <c r="AR3" s="429"/>
    </row>
    <row r="4" spans="1:44" ht="12.75" customHeight="1" x14ac:dyDescent="0.2">
      <c r="A4" s="681"/>
      <c r="B4" s="681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81"/>
      <c r="B5" s="681"/>
      <c r="C5" s="701"/>
      <c r="D5" s="701"/>
      <c r="E5" s="701"/>
      <c r="F5" s="701"/>
      <c r="G5" s="701"/>
      <c r="H5" s="701"/>
      <c r="I5" s="701"/>
      <c r="J5" s="701"/>
      <c r="K5" s="701"/>
      <c r="L5" s="662"/>
      <c r="M5" s="662"/>
      <c r="N5" s="662"/>
      <c r="O5" s="662"/>
      <c r="P5" s="662"/>
      <c r="Q5" s="662"/>
      <c r="R5" s="662"/>
      <c r="S5" s="662"/>
      <c r="T5" s="662"/>
      <c r="U5" s="662"/>
      <c r="V5" s="662"/>
      <c r="W5" s="662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81"/>
      <c r="B6" s="681"/>
      <c r="C6" s="702"/>
      <c r="D6" s="702"/>
      <c r="E6" s="702"/>
      <c r="F6" s="702"/>
      <c r="G6" s="702"/>
      <c r="H6" s="702"/>
      <c r="I6" s="702"/>
      <c r="J6" s="702"/>
      <c r="K6" s="702"/>
      <c r="L6" s="662"/>
      <c r="M6" s="662"/>
      <c r="N6" s="662"/>
      <c r="O6" s="662"/>
      <c r="P6" s="662"/>
      <c r="Q6" s="662"/>
      <c r="R6" s="662"/>
      <c r="S6" s="662"/>
      <c r="T6" s="662"/>
      <c r="U6" s="662"/>
      <c r="V6" s="662"/>
      <c r="W6" s="662"/>
      <c r="X6" s="705" t="s">
        <v>614</v>
      </c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</row>
    <row r="7" spans="1:44" ht="12.75" customHeight="1" x14ac:dyDescent="0.2">
      <c r="A7" s="681"/>
      <c r="B7" s="681"/>
      <c r="C7" s="702"/>
      <c r="D7" s="702"/>
      <c r="E7" s="702"/>
      <c r="F7" s="702"/>
      <c r="G7" s="702"/>
      <c r="H7" s="702"/>
      <c r="I7" s="702"/>
      <c r="J7" s="702"/>
      <c r="K7" s="70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  <c r="X7" s="706" t="s">
        <v>286</v>
      </c>
      <c r="Y7" s="706"/>
      <c r="Z7" s="706"/>
      <c r="AA7" s="706"/>
      <c r="AB7" s="706"/>
      <c r="AC7" s="706"/>
      <c r="AD7" s="706"/>
      <c r="AE7" s="706"/>
      <c r="AF7" s="706"/>
      <c r="AG7" s="706"/>
      <c r="AH7" s="706"/>
      <c r="AI7" s="706"/>
      <c r="AJ7" s="706"/>
      <c r="AK7" s="706"/>
      <c r="AL7" s="706"/>
      <c r="AM7" s="706"/>
      <c r="AN7" s="706"/>
      <c r="AO7" s="706"/>
      <c r="AP7" s="706"/>
      <c r="AQ7" s="706"/>
      <c r="AR7" s="706"/>
    </row>
    <row r="8" spans="1:44" ht="16.5" customHeight="1" x14ac:dyDescent="0.2">
      <c r="A8" s="682"/>
      <c r="B8" s="682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</row>
    <row r="9" spans="1:44" ht="18" customHeight="1" x14ac:dyDescent="0.2">
      <c r="A9" s="683" t="s">
        <v>287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488"/>
      <c r="N9" s="681"/>
      <c r="O9" s="681"/>
      <c r="P9" s="681"/>
      <c r="Q9" s="681"/>
      <c r="R9" s="681"/>
      <c r="S9" s="681"/>
      <c r="T9" s="681"/>
      <c r="U9" s="681"/>
      <c r="V9" s="681"/>
      <c r="W9" s="681"/>
      <c r="X9" s="681"/>
      <c r="Y9" s="681"/>
      <c r="Z9" s="681"/>
      <c r="AA9" s="681"/>
      <c r="AB9" s="681"/>
      <c r="AC9" s="681"/>
      <c r="AD9" s="681"/>
      <c r="AE9" s="681"/>
      <c r="AF9" s="681"/>
      <c r="AG9" s="681"/>
      <c r="AH9" s="681"/>
      <c r="AI9" s="681"/>
      <c r="AJ9" s="681"/>
      <c r="AK9" s="681"/>
      <c r="AL9" s="681"/>
      <c r="AM9" s="681"/>
      <c r="AN9" s="681"/>
      <c r="AO9" s="681"/>
      <c r="AP9" s="681"/>
      <c r="AQ9" s="681"/>
      <c r="AR9" s="681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62"/>
      <c r="B16" s="429"/>
      <c r="C16" s="429"/>
      <c r="D16" s="429"/>
      <c r="E16" s="429"/>
      <c r="F16" s="429"/>
      <c r="G16" s="429"/>
      <c r="H16" s="429"/>
      <c r="I16" s="429"/>
      <c r="J16" s="429"/>
      <c r="K16" s="429"/>
      <c r="L16" s="681"/>
      <c r="M16" s="681"/>
      <c r="N16" s="681"/>
      <c r="O16" s="681"/>
      <c r="P16" s="681"/>
      <c r="Q16" s="681"/>
      <c r="R16" s="681"/>
      <c r="S16" s="681"/>
      <c r="T16" s="681"/>
      <c r="U16" s="681"/>
      <c r="V16" s="681"/>
      <c r="W16" s="681"/>
      <c r="X16" s="681"/>
      <c r="Y16" s="681"/>
      <c r="Z16" s="681"/>
      <c r="AA16" s="681"/>
      <c r="AB16" s="681"/>
      <c r="AC16" s="681"/>
      <c r="AD16" s="681"/>
      <c r="AE16" s="681"/>
      <c r="AF16" s="681"/>
      <c r="AG16" s="681"/>
      <c r="AH16" s="681"/>
      <c r="AI16" s="681"/>
      <c r="AJ16" s="681"/>
      <c r="AK16" s="681"/>
      <c r="AL16" s="681"/>
      <c r="AM16" s="681"/>
      <c r="AN16" s="681"/>
      <c r="AO16" s="681"/>
      <c r="AP16" s="681"/>
      <c r="AQ16" s="681"/>
      <c r="AR16" s="429"/>
    </row>
    <row r="17" spans="1:44" ht="18" customHeight="1" x14ac:dyDescent="0.2">
      <c r="A17" s="663" t="s">
        <v>294</v>
      </c>
      <c r="B17" s="684"/>
      <c r="C17" s="684"/>
      <c r="D17" s="684"/>
      <c r="E17" s="684"/>
      <c r="F17" s="684"/>
      <c r="G17" s="684"/>
      <c r="H17" s="684"/>
      <c r="I17" s="684"/>
      <c r="J17" s="684"/>
      <c r="K17" s="684"/>
      <c r="L17" s="681"/>
      <c r="M17" s="681"/>
      <c r="N17" s="681"/>
      <c r="O17" s="681"/>
      <c r="P17" s="681"/>
      <c r="Q17" s="681"/>
      <c r="R17" s="681"/>
      <c r="S17" s="681"/>
      <c r="T17" s="681"/>
      <c r="U17" s="681"/>
      <c r="V17" s="681"/>
      <c r="W17" s="681"/>
      <c r="X17" s="681"/>
      <c r="Y17" s="681"/>
      <c r="Z17" s="681"/>
      <c r="AA17" s="681"/>
      <c r="AB17" s="681"/>
      <c r="AC17" s="681"/>
      <c r="AD17" s="681"/>
      <c r="AE17" s="681"/>
      <c r="AF17" s="681"/>
      <c r="AG17" s="681"/>
      <c r="AH17" s="681"/>
      <c r="AI17" s="681"/>
      <c r="AJ17" s="681"/>
      <c r="AK17" s="681"/>
      <c r="AL17" s="681"/>
      <c r="AM17" s="681"/>
      <c r="AN17" s="681"/>
      <c r="AO17" s="681"/>
      <c r="AP17" s="681"/>
      <c r="AQ17" s="681"/>
      <c r="AR17" s="429"/>
    </row>
    <row r="18" spans="1:44" s="42" customFormat="1" ht="12" x14ac:dyDescent="0.2">
      <c r="A18" s="202"/>
      <c r="B18" s="615" t="s">
        <v>295</v>
      </c>
      <c r="C18" s="685"/>
      <c r="D18" s="685"/>
      <c r="E18" s="685"/>
      <c r="F18" s="685"/>
      <c r="G18" s="685"/>
      <c r="H18" s="685"/>
      <c r="I18" s="685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6" t="str">
        <f>IF(OpenAccounts!$E$2&gt;0,OpenAccounts!E2," ")</f>
        <v xml:space="preserve"> </v>
      </c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687"/>
      <c r="AB19" s="687"/>
      <c r="AC19" s="687"/>
      <c r="AD19" s="687"/>
      <c r="AE19" s="687"/>
      <c r="AF19" s="687"/>
      <c r="AG19" s="687"/>
      <c r="AH19" s="687"/>
      <c r="AI19" s="687"/>
      <c r="AJ19" s="687"/>
      <c r="AK19" s="687"/>
      <c r="AL19" s="687"/>
      <c r="AM19" s="687"/>
      <c r="AN19" s="687"/>
      <c r="AO19" s="687"/>
      <c r="AP19" s="687"/>
      <c r="AQ19" s="688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9" t="str">
        <f>IF(OpenAccounts!$E$3&gt;0,OpenAccounts!E3," ")</f>
        <v xml:space="preserve"> </v>
      </c>
      <c r="C21" s="690"/>
      <c r="D21" s="690"/>
      <c r="E21" s="690"/>
      <c r="F21" s="690"/>
      <c r="G21" s="690"/>
      <c r="H21" s="690"/>
      <c r="I21" s="690"/>
      <c r="J21" s="690"/>
      <c r="K21" s="690"/>
      <c r="L21" s="690"/>
      <c r="M21" s="691"/>
      <c r="N21" s="202"/>
      <c r="O21" s="202"/>
      <c r="P21" s="202"/>
      <c r="Q21" s="202"/>
      <c r="R21" s="202"/>
      <c r="S21" s="202"/>
      <c r="T21" s="202"/>
      <c r="U21" s="634" t="str">
        <f>IF(OpenAccounts!$O$3&gt;0,OpenAccounts!O3," ")</f>
        <v xml:space="preserve"> </v>
      </c>
      <c r="V21" s="641"/>
      <c r="W21" s="642"/>
      <c r="X21" s="206"/>
      <c r="Y21" s="634" t="str">
        <f>IF(OpenAccounts!$P$3&gt;0,OpenAccounts!P3," ")</f>
        <v xml:space="preserve"> </v>
      </c>
      <c r="Z21" s="641"/>
      <c r="AA21" s="641"/>
      <c r="AB21" s="641"/>
      <c r="AC21" s="642"/>
      <c r="AD21" s="206"/>
      <c r="AE21" s="634" t="str">
        <f>IF(OpenAccounts!$Q$3&gt;0,OpenAccounts!Q3," ")</f>
        <v xml:space="preserve"> </v>
      </c>
      <c r="AF21" s="692"/>
      <c r="AG21" s="692"/>
      <c r="AH21" s="692"/>
      <c r="AI21" s="692"/>
      <c r="AJ21" s="693"/>
      <c r="AK21" s="202"/>
      <c r="AL21" s="643"/>
      <c r="AM21" s="645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2"/>
    </row>
    <row r="24" spans="1:44" s="42" customFormat="1" ht="14.1" customHeight="1" x14ac:dyDescent="0.2">
      <c r="A24" s="202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2"/>
    </row>
    <row r="25" spans="1:44" s="42" customFormat="1" ht="14.1" customHeight="1" x14ac:dyDescent="0.2">
      <c r="A25" s="202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2"/>
    </row>
    <row r="26" spans="1:44" s="42" customFormat="1" ht="14.1" customHeight="1" x14ac:dyDescent="0.2">
      <c r="A26" s="202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80"/>
      <c r="B28" s="680"/>
      <c r="C28" s="680"/>
      <c r="D28" s="680"/>
      <c r="E28" s="680"/>
      <c r="F28" s="680"/>
      <c r="G28" s="680"/>
      <c r="H28" s="680"/>
      <c r="I28" s="680"/>
      <c r="J28" s="546"/>
      <c r="K28" s="681"/>
      <c r="L28" s="681"/>
      <c r="M28" s="681"/>
      <c r="N28" s="681"/>
      <c r="O28" s="681"/>
      <c r="P28" s="681"/>
      <c r="Q28" s="681"/>
      <c r="R28" s="681"/>
      <c r="S28" s="681"/>
      <c r="T28" s="681"/>
      <c r="U28" s="681"/>
      <c r="V28" s="681"/>
      <c r="W28" s="681"/>
      <c r="X28" s="681"/>
      <c r="Y28" s="681"/>
      <c r="Z28" s="681"/>
      <c r="AA28" s="681"/>
      <c r="AB28" s="681"/>
      <c r="AC28" s="681"/>
      <c r="AD28" s="681"/>
      <c r="AE28" s="681"/>
      <c r="AF28" s="681"/>
      <c r="AG28" s="681"/>
      <c r="AH28" s="681"/>
      <c r="AI28" s="681"/>
      <c r="AJ28" s="681"/>
      <c r="AK28" s="681"/>
      <c r="AL28" s="681"/>
      <c r="AM28" s="681"/>
      <c r="AN28" s="681"/>
      <c r="AO28" s="681"/>
      <c r="AP28" s="681"/>
      <c r="AQ28" s="681"/>
      <c r="AR28" s="681"/>
    </row>
    <row r="29" spans="1:44" s="199" customFormat="1" ht="18" customHeight="1" x14ac:dyDescent="0.2">
      <c r="A29" s="663" t="s">
        <v>300</v>
      </c>
      <c r="B29" s="663"/>
      <c r="C29" s="663"/>
      <c r="D29" s="663"/>
      <c r="E29" s="663"/>
      <c r="F29" s="663"/>
      <c r="G29" s="663"/>
      <c r="H29" s="663"/>
      <c r="I29" s="663"/>
      <c r="J29" s="614"/>
      <c r="K29" s="681"/>
      <c r="L29" s="681"/>
      <c r="M29" s="681"/>
      <c r="N29" s="681"/>
      <c r="O29" s="681"/>
      <c r="P29" s="681"/>
      <c r="Q29" s="681"/>
      <c r="R29" s="681"/>
      <c r="S29" s="681"/>
      <c r="T29" s="681"/>
      <c r="U29" s="681"/>
      <c r="V29" s="681"/>
      <c r="W29" s="681"/>
      <c r="X29" s="681"/>
      <c r="Y29" s="681"/>
      <c r="Z29" s="681"/>
      <c r="AA29" s="681"/>
      <c r="AB29" s="681"/>
      <c r="AC29" s="681"/>
      <c r="AD29" s="681"/>
      <c r="AE29" s="681"/>
      <c r="AF29" s="681"/>
      <c r="AG29" s="681"/>
      <c r="AH29" s="681"/>
      <c r="AI29" s="681"/>
      <c r="AJ29" s="681"/>
      <c r="AK29" s="681"/>
      <c r="AL29" s="681"/>
      <c r="AM29" s="681"/>
      <c r="AN29" s="681"/>
      <c r="AO29" s="681"/>
      <c r="AP29" s="681"/>
      <c r="AQ29" s="681"/>
      <c r="AR29" s="681"/>
    </row>
    <row r="30" spans="1:44" s="199" customFormat="1" ht="3.95" customHeight="1" x14ac:dyDescent="0.2">
      <c r="A30" s="664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546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46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46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66">
        <f>Admin!L6</f>
        <v>42675</v>
      </c>
      <c r="C33" s="667"/>
      <c r="D33" s="668"/>
      <c r="E33" s="668"/>
      <c r="F33" s="668"/>
      <c r="G33" s="668"/>
      <c r="H33" s="668"/>
      <c r="I33" s="668"/>
      <c r="J33" s="668"/>
      <c r="K33" s="669"/>
      <c r="L33" s="202"/>
      <c r="M33" s="666">
        <f>Admin!N7</f>
        <v>43039</v>
      </c>
      <c r="N33" s="667"/>
      <c r="O33" s="668"/>
      <c r="P33" s="668"/>
      <c r="Q33" s="668"/>
      <c r="R33" s="668"/>
      <c r="S33" s="668"/>
      <c r="T33" s="668"/>
      <c r="U33" s="668"/>
      <c r="V33" s="669"/>
      <c r="W33" s="202"/>
      <c r="X33" s="546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46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46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46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46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46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46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46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46"/>
      <c r="Y41" s="202"/>
      <c r="Z41" s="627"/>
      <c r="AA41" s="543"/>
      <c r="AB41" s="543"/>
      <c r="AC41" s="543"/>
      <c r="AD41" s="543"/>
      <c r="AE41" s="543"/>
      <c r="AF41" s="543"/>
      <c r="AG41" s="543"/>
      <c r="AH41" s="543"/>
      <c r="AI41" s="543"/>
      <c r="AJ41" s="543"/>
      <c r="AK41" s="543"/>
      <c r="AL41" s="543"/>
      <c r="AM41" s="543"/>
      <c r="AN41" s="543"/>
      <c r="AO41" s="543"/>
      <c r="AP41" s="543"/>
      <c r="AQ41" s="544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46"/>
      <c r="Y42" s="202"/>
      <c r="Z42" s="571"/>
      <c r="AA42" s="572"/>
      <c r="AB42" s="572"/>
      <c r="AC42" s="572"/>
      <c r="AD42" s="572"/>
      <c r="AE42" s="572"/>
      <c r="AF42" s="572"/>
      <c r="AG42" s="572"/>
      <c r="AH42" s="572"/>
      <c r="AI42" s="572"/>
      <c r="AJ42" s="572"/>
      <c r="AK42" s="572"/>
      <c r="AL42" s="572"/>
      <c r="AM42" s="572"/>
      <c r="AN42" s="572"/>
      <c r="AO42" s="572"/>
      <c r="AP42" s="572"/>
      <c r="AQ42" s="573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46"/>
      <c r="Y43" s="202"/>
      <c r="Z43" s="571"/>
      <c r="AA43" s="572"/>
      <c r="AB43" s="572"/>
      <c r="AC43" s="572"/>
      <c r="AD43" s="572"/>
      <c r="AE43" s="572"/>
      <c r="AF43" s="572"/>
      <c r="AG43" s="572"/>
      <c r="AH43" s="572"/>
      <c r="AI43" s="572"/>
      <c r="AJ43" s="572"/>
      <c r="AK43" s="572"/>
      <c r="AL43" s="572"/>
      <c r="AM43" s="572"/>
      <c r="AN43" s="572"/>
      <c r="AO43" s="572"/>
      <c r="AP43" s="572"/>
      <c r="AQ43" s="573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46"/>
      <c r="Y44" s="202"/>
      <c r="Z44" s="571"/>
      <c r="AA44" s="572"/>
      <c r="AB44" s="572"/>
      <c r="AC44" s="572"/>
      <c r="AD44" s="572"/>
      <c r="AE44" s="572"/>
      <c r="AF44" s="572"/>
      <c r="AG44" s="572"/>
      <c r="AH44" s="572"/>
      <c r="AI44" s="572"/>
      <c r="AJ44" s="572"/>
      <c r="AK44" s="572"/>
      <c r="AL44" s="572"/>
      <c r="AM44" s="572"/>
      <c r="AN44" s="572"/>
      <c r="AO44" s="572"/>
      <c r="AP44" s="572"/>
      <c r="AQ44" s="573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46"/>
      <c r="Y45" s="202"/>
      <c r="Z45" s="571"/>
      <c r="AA45" s="572"/>
      <c r="AB45" s="572"/>
      <c r="AC45" s="572"/>
      <c r="AD45" s="572"/>
      <c r="AE45" s="572"/>
      <c r="AF45" s="572"/>
      <c r="AG45" s="572"/>
      <c r="AH45" s="572"/>
      <c r="AI45" s="572"/>
      <c r="AJ45" s="572"/>
      <c r="AK45" s="572"/>
      <c r="AL45" s="572"/>
      <c r="AM45" s="572"/>
      <c r="AN45" s="572"/>
      <c r="AO45" s="572"/>
      <c r="AP45" s="572"/>
      <c r="AQ45" s="573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46"/>
      <c r="Y46" s="202"/>
      <c r="Z46" s="648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51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46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46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46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46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46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46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46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46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46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46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46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46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46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46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62"/>
      <c r="B61" s="662"/>
      <c r="C61" s="662"/>
      <c r="D61" s="662"/>
      <c r="E61" s="662"/>
      <c r="F61" s="662"/>
      <c r="G61" s="662"/>
      <c r="H61" s="662"/>
      <c r="I61" s="662"/>
      <c r="J61" s="662"/>
      <c r="K61" s="662"/>
      <c r="L61" s="662"/>
      <c r="M61" s="662"/>
      <c r="N61" s="662"/>
      <c r="O61" s="662"/>
      <c r="P61" s="662"/>
      <c r="Q61" s="662"/>
      <c r="R61" s="662"/>
      <c r="S61" s="662"/>
      <c r="T61" s="662"/>
      <c r="U61" s="662"/>
      <c r="V61" s="662"/>
      <c r="W61" s="662"/>
      <c r="X61" s="662"/>
      <c r="Y61" s="662"/>
      <c r="Z61" s="662"/>
      <c r="AA61" s="662"/>
      <c r="AB61" s="662"/>
      <c r="AC61" s="662"/>
      <c r="AD61" s="662"/>
      <c r="AE61" s="662"/>
      <c r="AF61" s="662"/>
      <c r="AG61" s="662"/>
      <c r="AH61" s="662"/>
      <c r="AI61" s="662"/>
      <c r="AJ61" s="662"/>
      <c r="AK61" s="662"/>
      <c r="AL61" s="662"/>
      <c r="AM61" s="662"/>
      <c r="AN61" s="662"/>
      <c r="AO61" s="662"/>
      <c r="AP61" s="662"/>
      <c r="AQ61" s="662"/>
      <c r="AR61" s="662"/>
    </row>
    <row r="62" spans="1:44" s="214" customFormat="1" x14ac:dyDescent="0.2">
      <c r="A62" s="670" t="s">
        <v>331</v>
      </c>
      <c r="B62" s="671"/>
      <c r="C62" s="671"/>
      <c r="D62" s="671"/>
      <c r="E62" s="671"/>
      <c r="F62" s="662"/>
      <c r="G62" s="662"/>
      <c r="H62" s="662"/>
      <c r="I62" s="662"/>
      <c r="J62" s="662"/>
      <c r="K62" s="662"/>
      <c r="L62" s="662"/>
      <c r="M62" s="662"/>
      <c r="N62" s="662"/>
      <c r="O62" s="662"/>
      <c r="P62" s="662"/>
      <c r="Q62" s="662"/>
      <c r="R62" s="662"/>
      <c r="S62" s="662"/>
      <c r="T62" s="662"/>
      <c r="U62" s="662"/>
      <c r="V62" s="662"/>
      <c r="W62" s="662"/>
      <c r="X62" s="662"/>
      <c r="Y62" s="662"/>
      <c r="Z62" s="662"/>
      <c r="AA62" s="662"/>
      <c r="AB62" s="662"/>
      <c r="AC62" s="662"/>
      <c r="AD62" s="662"/>
      <c r="AE62" s="662"/>
      <c r="AF62" s="662"/>
      <c r="AG62" s="662"/>
      <c r="AH62" s="662"/>
      <c r="AI62" s="662"/>
      <c r="AJ62" s="662"/>
      <c r="AK62" s="662"/>
      <c r="AL62" s="662"/>
      <c r="AM62" s="662"/>
      <c r="AN62" s="662"/>
      <c r="AO62" s="662"/>
      <c r="AP62" s="662"/>
      <c r="AQ62" s="662"/>
      <c r="AR62" s="662"/>
    </row>
    <row r="63" spans="1:44" ht="18" customHeight="1" x14ac:dyDescent="0.2">
      <c r="A63" s="592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29"/>
      <c r="AJ63" s="429"/>
      <c r="AK63" s="429"/>
      <c r="AL63" s="429"/>
      <c r="AM63" s="429"/>
      <c r="AN63" s="429"/>
      <c r="AO63" s="429"/>
      <c r="AP63" s="429"/>
      <c r="AQ63" s="429"/>
      <c r="AR63" s="429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08"/>
      <c r="H64" s="662"/>
      <c r="I64" s="662"/>
      <c r="J64" s="662"/>
      <c r="K64" s="662"/>
      <c r="L64" s="662"/>
      <c r="M64" s="662"/>
      <c r="N64" s="662"/>
      <c r="O64" s="662"/>
      <c r="P64" s="662"/>
      <c r="Q64" s="662"/>
      <c r="R64" s="662"/>
      <c r="S64" s="662"/>
      <c r="T64" s="662"/>
      <c r="U64" s="662"/>
      <c r="V64" s="662"/>
      <c r="W64" s="662"/>
      <c r="X64" s="662"/>
      <c r="Y64" s="662"/>
      <c r="Z64" s="662"/>
      <c r="AA64" s="662"/>
      <c r="AB64" s="662"/>
      <c r="AC64" s="662"/>
      <c r="AD64" s="662"/>
      <c r="AE64" s="662"/>
      <c r="AF64" s="662"/>
      <c r="AG64" s="662"/>
      <c r="AH64" s="662"/>
      <c r="AI64" s="662"/>
      <c r="AJ64" s="662"/>
      <c r="AK64" s="662"/>
      <c r="AL64" s="662"/>
      <c r="AM64" s="662"/>
      <c r="AN64" s="662"/>
      <c r="AO64" s="662"/>
      <c r="AP64" s="662"/>
      <c r="AQ64" s="662"/>
      <c r="AR64" s="662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2">
        <f>'PubP&amp;L'!F9</f>
        <v>0</v>
      </c>
      <c r="AL66" s="652"/>
      <c r="AM66" s="652"/>
      <c r="AN66" s="652"/>
      <c r="AO66" s="652"/>
      <c r="AP66" s="652"/>
      <c r="AQ66" s="652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3" t="s">
        <v>335</v>
      </c>
      <c r="B68" s="663"/>
      <c r="C68" s="663"/>
      <c r="D68" s="663"/>
      <c r="E68" s="663"/>
      <c r="F68" s="663"/>
      <c r="G68" s="662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2"/>
      <c r="T68" s="662"/>
      <c r="U68" s="662"/>
      <c r="V68" s="662"/>
      <c r="W68" s="662"/>
      <c r="X68" s="662"/>
      <c r="Y68" s="662"/>
      <c r="Z68" s="662"/>
      <c r="AA68" s="662"/>
      <c r="AB68" s="662"/>
      <c r="AC68" s="662"/>
      <c r="AD68" s="662"/>
      <c r="AE68" s="662"/>
      <c r="AF68" s="662"/>
      <c r="AG68" s="662"/>
      <c r="AH68" s="662"/>
      <c r="AI68" s="662"/>
      <c r="AJ68" s="662"/>
      <c r="AK68" s="662"/>
      <c r="AL68" s="662"/>
      <c r="AM68" s="662"/>
      <c r="AN68" s="662"/>
      <c r="AO68" s="662"/>
      <c r="AP68" s="662"/>
      <c r="AQ68" s="662"/>
      <c r="AR68" s="662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4">
        <v>3</v>
      </c>
      <c r="X70" s="639"/>
      <c r="Y70" s="219" t="s">
        <v>150</v>
      </c>
      <c r="Z70" s="652" t="str">
        <f>IF(CorporationTax!K22&gt;0,CorporationTax!K22," ")</f>
        <v xml:space="preserve"> </v>
      </c>
      <c r="AA70" s="652"/>
      <c r="AB70" s="652"/>
      <c r="AC70" s="652"/>
      <c r="AD70" s="652"/>
      <c r="AE70" s="652"/>
      <c r="AF70" s="657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4">
        <v>4</v>
      </c>
      <c r="X72" s="639"/>
      <c r="Y72" s="219" t="s">
        <v>150</v>
      </c>
      <c r="Z72" s="652" t="str">
        <f>IF(OpenAccounts!Q5&gt;0,OpenAccounts!Q5," ")</f>
        <v xml:space="preserve"> </v>
      </c>
      <c r="AA72" s="652"/>
      <c r="AB72" s="652"/>
      <c r="AC72" s="652"/>
      <c r="AD72" s="652"/>
      <c r="AE72" s="652"/>
      <c r="AF72" s="657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9" t="s">
        <v>338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2">
        <f>SUM(Z69:AF70)-SUM(Z72:AF73)</f>
        <v>0</v>
      </c>
      <c r="AK74" s="653"/>
      <c r="AL74" s="653"/>
      <c r="AM74" s="653"/>
      <c r="AN74" s="653"/>
      <c r="AO74" s="653"/>
      <c r="AP74" s="653"/>
      <c r="AQ74" s="654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2" t="str">
        <f>IF(-TrialBalance!EJ58&gt;0,-TrialBalance!EJ58," ")</f>
        <v xml:space="preserve"> </v>
      </c>
      <c r="AK76" s="653"/>
      <c r="AL76" s="653"/>
      <c r="AM76" s="653"/>
      <c r="AN76" s="653"/>
      <c r="AO76" s="653"/>
      <c r="AP76" s="653"/>
      <c r="AQ76" s="654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2"/>
      <c r="AK78" s="653"/>
      <c r="AL78" s="653"/>
      <c r="AM78" s="653"/>
      <c r="AN78" s="653"/>
      <c r="AO78" s="653"/>
      <c r="AP78" s="653"/>
      <c r="AQ78" s="654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2"/>
      <c r="AK80" s="653"/>
      <c r="AL80" s="653"/>
      <c r="AM80" s="653"/>
      <c r="AN80" s="653"/>
      <c r="AO80" s="653"/>
      <c r="AP80" s="653"/>
      <c r="AQ80" s="654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80" t="s">
        <v>344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658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4">
        <v>16</v>
      </c>
      <c r="X84" s="639"/>
      <c r="Y84" s="219" t="s">
        <v>150</v>
      </c>
      <c r="Z84" s="598"/>
      <c r="AA84" s="598"/>
      <c r="AB84" s="598"/>
      <c r="AC84" s="598"/>
      <c r="AD84" s="598"/>
      <c r="AE84" s="598"/>
      <c r="AF84" s="606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4">
        <v>17</v>
      </c>
      <c r="X86" s="639"/>
      <c r="Y86" s="219" t="s">
        <v>150</v>
      </c>
      <c r="Z86" s="598"/>
      <c r="AA86" s="598"/>
      <c r="AB86" s="598"/>
      <c r="AC86" s="598"/>
      <c r="AD86" s="598"/>
      <c r="AE86" s="598"/>
      <c r="AF86" s="606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9" t="s">
        <v>347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8"/>
      <c r="AK88" s="539"/>
      <c r="AL88" s="539"/>
      <c r="AM88" s="539"/>
      <c r="AN88" s="539"/>
      <c r="AO88" s="539"/>
      <c r="AP88" s="539"/>
      <c r="AQ88" s="54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90"/>
      <c r="B90" s="590"/>
      <c r="C90" s="590"/>
      <c r="D90" s="590"/>
      <c r="E90" s="590"/>
      <c r="F90" s="590"/>
      <c r="G90" s="590"/>
      <c r="H90" s="590"/>
      <c r="I90" s="590"/>
      <c r="J90" s="590"/>
      <c r="K90" s="590"/>
      <c r="L90" s="590"/>
      <c r="M90" s="590"/>
      <c r="N90" s="590"/>
      <c r="O90" s="590"/>
      <c r="P90" s="590"/>
      <c r="Q90" s="590"/>
      <c r="R90" s="590"/>
      <c r="S90" s="590"/>
      <c r="T90" s="590"/>
      <c r="U90" s="590"/>
      <c r="V90" s="590"/>
      <c r="W90" s="590"/>
      <c r="X90" s="590"/>
      <c r="Y90" s="590"/>
      <c r="Z90" s="590"/>
      <c r="AA90" s="590"/>
      <c r="AB90" s="590"/>
      <c r="AC90" s="590"/>
      <c r="AD90" s="590"/>
      <c r="AE90" s="590"/>
      <c r="AF90" s="590"/>
      <c r="AG90" s="590"/>
      <c r="AH90" s="590"/>
      <c r="AI90" s="590"/>
      <c r="AJ90" s="590"/>
      <c r="AK90" s="590"/>
      <c r="AL90" s="590"/>
      <c r="AM90" s="590"/>
      <c r="AN90" s="590"/>
      <c r="AO90" s="590"/>
      <c r="AP90" s="590"/>
      <c r="AQ90" s="590"/>
      <c r="AR90" s="590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9" t="s">
        <v>349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2">
        <f>IF(AJ74&gt;0,AJ74+SUM(AJ76:AJ80)+AJ88,0)</f>
        <v>0</v>
      </c>
      <c r="AK92" s="653"/>
      <c r="AL92" s="653"/>
      <c r="AM92" s="653"/>
      <c r="AN92" s="653"/>
      <c r="AO92" s="653"/>
      <c r="AP92" s="653"/>
      <c r="AQ92" s="654"/>
      <c r="AR92" s="202"/>
    </row>
    <row r="93" spans="1:44" s="224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80" t="s">
        <v>351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5"/>
      <c r="N94" s="585"/>
      <c r="O94" s="585"/>
      <c r="P94" s="585"/>
      <c r="Q94" s="585"/>
      <c r="R94" s="585"/>
      <c r="S94" s="585"/>
      <c r="T94" s="585"/>
      <c r="U94" s="585"/>
      <c r="V94" s="585"/>
      <c r="W94" s="585"/>
      <c r="X94" s="585"/>
      <c r="Y94" s="585"/>
      <c r="Z94" s="585"/>
      <c r="AA94" s="585"/>
      <c r="AB94" s="585"/>
      <c r="AC94" s="585"/>
      <c r="AD94" s="585"/>
      <c r="AE94" s="585"/>
      <c r="AF94" s="585"/>
      <c r="AG94" s="585"/>
      <c r="AH94" s="585"/>
      <c r="AI94" s="585"/>
      <c r="AJ94" s="585"/>
      <c r="AK94" s="585"/>
      <c r="AL94" s="585"/>
      <c r="AM94" s="585"/>
      <c r="AN94" s="585"/>
      <c r="AO94" s="585"/>
      <c r="AP94" s="585"/>
      <c r="AQ94" s="585"/>
      <c r="AR94" s="585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4">
        <v>24</v>
      </c>
      <c r="X96" s="639"/>
      <c r="Y96" s="219" t="s">
        <v>150</v>
      </c>
      <c r="Z96" s="598"/>
      <c r="AA96" s="598"/>
      <c r="AB96" s="598"/>
      <c r="AC96" s="598"/>
      <c r="AD96" s="598"/>
      <c r="AE96" s="598"/>
      <c r="AF96" s="606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4">
        <v>30</v>
      </c>
      <c r="X98" s="646"/>
      <c r="Y98" s="647" t="s">
        <v>150</v>
      </c>
      <c r="Z98" s="649"/>
      <c r="AA98" s="649"/>
      <c r="AB98" s="649"/>
      <c r="AC98" s="649"/>
      <c r="AD98" s="649"/>
      <c r="AE98" s="649"/>
      <c r="AF98" s="61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04"/>
      <c r="X99" s="604"/>
      <c r="Y99" s="648"/>
      <c r="Z99" s="650"/>
      <c r="AA99" s="650"/>
      <c r="AB99" s="650"/>
      <c r="AC99" s="650"/>
      <c r="AD99" s="650"/>
      <c r="AE99" s="650"/>
      <c r="AF99" s="65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4">
        <v>31</v>
      </c>
      <c r="X101" s="646"/>
      <c r="Y101" s="610"/>
      <c r="Z101" s="65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04"/>
      <c r="X102" s="604"/>
      <c r="Y102" s="648"/>
      <c r="Z102" s="65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4">
        <v>32</v>
      </c>
      <c r="X104" s="639"/>
      <c r="Y104" s="219" t="s">
        <v>150</v>
      </c>
      <c r="Z104" s="598"/>
      <c r="AA104" s="598"/>
      <c r="AB104" s="598"/>
      <c r="AC104" s="598"/>
      <c r="AD104" s="598"/>
      <c r="AE104" s="598"/>
      <c r="AF104" s="606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4">
        <v>35</v>
      </c>
      <c r="X106" s="646"/>
      <c r="Y106" s="647" t="s">
        <v>150</v>
      </c>
      <c r="Z106" s="649"/>
      <c r="AA106" s="649"/>
      <c r="AB106" s="649"/>
      <c r="AC106" s="649"/>
      <c r="AD106" s="649"/>
      <c r="AE106" s="649"/>
      <c r="AF106" s="61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04"/>
      <c r="X107" s="604"/>
      <c r="Y107" s="648"/>
      <c r="Z107" s="650"/>
      <c r="AA107" s="650"/>
      <c r="AB107" s="650"/>
      <c r="AC107" s="650"/>
      <c r="AD107" s="650"/>
      <c r="AE107" s="650"/>
      <c r="AF107" s="65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90"/>
      <c r="B108" s="590"/>
      <c r="C108" s="590"/>
      <c r="D108" s="590"/>
      <c r="E108" s="590"/>
      <c r="F108" s="590"/>
      <c r="G108" s="590"/>
      <c r="H108" s="590"/>
      <c r="I108" s="590"/>
      <c r="J108" s="590"/>
      <c r="K108" s="590"/>
      <c r="L108" s="590"/>
      <c r="M108" s="590"/>
      <c r="N108" s="590"/>
      <c r="O108" s="590"/>
      <c r="P108" s="590"/>
      <c r="Q108" s="590"/>
      <c r="R108" s="590"/>
      <c r="S108" s="590"/>
      <c r="T108" s="590"/>
      <c r="U108" s="590"/>
      <c r="V108" s="590"/>
      <c r="W108" s="590"/>
      <c r="X108" s="590"/>
      <c r="Y108" s="590"/>
      <c r="Z108" s="590"/>
      <c r="AA108" s="590"/>
      <c r="AB108" s="590"/>
      <c r="AC108" s="590"/>
      <c r="AD108" s="590"/>
      <c r="AE108" s="590"/>
      <c r="AF108" s="590"/>
      <c r="AG108" s="590"/>
      <c r="AH108" s="590"/>
      <c r="AI108" s="590"/>
      <c r="AJ108" s="590"/>
      <c r="AK108" s="590"/>
      <c r="AL108" s="590"/>
      <c r="AM108" s="590"/>
      <c r="AN108" s="590"/>
      <c r="AO108" s="590"/>
      <c r="AP108" s="590"/>
      <c r="AQ108" s="590"/>
      <c r="AR108" s="590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9" t="s">
        <v>359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2">
        <f>AJ92-Z96-Z98-Z104-Z106</f>
        <v>0</v>
      </c>
      <c r="AK110" s="653"/>
      <c r="AL110" s="653"/>
      <c r="AM110" s="653"/>
      <c r="AN110" s="653"/>
      <c r="AO110" s="653"/>
      <c r="AP110" s="653"/>
      <c r="AQ110" s="654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80" t="s">
        <v>361</v>
      </c>
      <c r="B112" s="580"/>
      <c r="C112" s="580"/>
      <c r="D112" s="580"/>
      <c r="E112" s="580"/>
      <c r="F112" s="580"/>
      <c r="G112" s="580"/>
      <c r="H112" s="580"/>
      <c r="I112" s="580"/>
      <c r="J112" s="581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46"/>
      <c r="AB112" s="546"/>
      <c r="AC112" s="546"/>
      <c r="AD112" s="546"/>
      <c r="AE112" s="546"/>
      <c r="AF112" s="546"/>
      <c r="AG112" s="546"/>
      <c r="AH112" s="546"/>
      <c r="AI112" s="546"/>
      <c r="AJ112" s="546"/>
      <c r="AK112" s="546"/>
      <c r="AL112" s="546"/>
      <c r="AM112" s="546"/>
      <c r="AN112" s="546"/>
      <c r="AO112" s="546"/>
      <c r="AP112" s="546"/>
      <c r="AQ112" s="546"/>
      <c r="AR112" s="546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4">
        <v>38</v>
      </c>
      <c r="X114" s="639"/>
      <c r="Y114" s="219" t="s">
        <v>150</v>
      </c>
      <c r="Z114" s="598"/>
      <c r="AA114" s="598"/>
      <c r="AB114" s="598"/>
      <c r="AC114" s="598"/>
      <c r="AD114" s="598"/>
      <c r="AE114" s="598"/>
      <c r="AF114" s="606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4">
        <v>39</v>
      </c>
      <c r="X116" s="639"/>
      <c r="Y116" s="640">
        <v>0</v>
      </c>
      <c r="Z116" s="641"/>
      <c r="AA116" s="64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4">
        <v>40</v>
      </c>
      <c r="X118" s="639"/>
      <c r="Y118" s="643"/>
      <c r="Z118" s="644"/>
      <c r="AA118" s="645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4">
        <v>41</v>
      </c>
      <c r="X120" s="639"/>
      <c r="Y120" s="643"/>
      <c r="Z120" s="644"/>
      <c r="AA120" s="645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8">
        <v>42</v>
      </c>
      <c r="AI122" s="630" t="s">
        <v>119</v>
      </c>
      <c r="AJ122" s="631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8"/>
      <c r="AI123" s="632"/>
      <c r="AJ123" s="633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34">
        <f>CorporationTax!E33</f>
        <v>2016</v>
      </c>
      <c r="D126" s="635"/>
      <c r="E126" s="636"/>
      <c r="F126" s="636"/>
      <c r="G126" s="636"/>
      <c r="H126" s="637"/>
      <c r="I126" s="202"/>
      <c r="J126" s="202"/>
      <c r="K126" s="202"/>
      <c r="L126" s="218">
        <v>44</v>
      </c>
      <c r="M126" s="219" t="s">
        <v>150</v>
      </c>
      <c r="N126" s="607">
        <f>CorporationTax!F33</f>
        <v>0</v>
      </c>
      <c r="O126" s="554"/>
      <c r="P126" s="554"/>
      <c r="Q126" s="554"/>
      <c r="R126" s="554"/>
      <c r="S126" s="554"/>
      <c r="T126" s="618"/>
      <c r="U126" s="202"/>
      <c r="V126" s="202"/>
      <c r="W126" s="202"/>
      <c r="X126" s="202"/>
      <c r="Y126" s="624">
        <v>45</v>
      </c>
      <c r="Z126" s="429"/>
      <c r="AA126" s="638">
        <f>CorporationTax!G33</f>
        <v>20</v>
      </c>
      <c r="AB126" s="637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0">
        <f>CorporationTax!I33</f>
        <v>0</v>
      </c>
      <c r="AK126" s="554"/>
      <c r="AL126" s="554"/>
      <c r="AM126" s="554"/>
      <c r="AN126" s="554"/>
      <c r="AO126" s="554"/>
      <c r="AP126" s="554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34">
        <f>CorporationTax!E34</f>
        <v>2017</v>
      </c>
      <c r="D128" s="635"/>
      <c r="E128" s="636"/>
      <c r="F128" s="636"/>
      <c r="G128" s="636"/>
      <c r="H128" s="637"/>
      <c r="I128" s="202"/>
      <c r="J128" s="202"/>
      <c r="K128" s="202"/>
      <c r="L128" s="218">
        <v>54</v>
      </c>
      <c r="M128" s="219" t="s">
        <v>150</v>
      </c>
      <c r="N128" s="607">
        <f>CorporationTax!F34</f>
        <v>0</v>
      </c>
      <c r="O128" s="554"/>
      <c r="P128" s="554"/>
      <c r="Q128" s="554"/>
      <c r="R128" s="554"/>
      <c r="S128" s="554"/>
      <c r="T128" s="618"/>
      <c r="U128" s="202"/>
      <c r="V128" s="202"/>
      <c r="W128" s="202"/>
      <c r="X128" s="202"/>
      <c r="Y128" s="624">
        <v>55</v>
      </c>
      <c r="Z128" s="429"/>
      <c r="AA128" s="638">
        <f>CorporationTax!G34</f>
        <v>19</v>
      </c>
      <c r="AB128" s="637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0">
        <f>CorporationTax!I34</f>
        <v>0</v>
      </c>
      <c r="AK128" s="554"/>
      <c r="AL128" s="554"/>
      <c r="AM128" s="554"/>
      <c r="AN128" s="554"/>
      <c r="AO128" s="554"/>
      <c r="AP128" s="554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9" t="s">
        <v>375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0">
        <f>AJ126+AJ128</f>
        <v>0</v>
      </c>
      <c r="AK131" s="620"/>
      <c r="AL131" s="620"/>
      <c r="AM131" s="620"/>
      <c r="AN131" s="620"/>
      <c r="AO131" s="620"/>
      <c r="AP131" s="620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8"/>
      <c r="Z133" s="598"/>
      <c r="AA133" s="598"/>
      <c r="AB133" s="598"/>
      <c r="AC133" s="59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8"/>
      <c r="Z135" s="598"/>
      <c r="AA135" s="598"/>
      <c r="AB135" s="598"/>
      <c r="AC135" s="59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8" t="str">
        <f>IF(AJ131&gt;0,AJ131*100/AJ110," ")</f>
        <v xml:space="preserve"> </v>
      </c>
      <c r="X137" s="629"/>
      <c r="Y137" s="629"/>
      <c r="Z137" s="62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37"/>
      <c r="X139" s="539"/>
      <c r="Y139" s="539"/>
      <c r="Z139" s="539"/>
      <c r="AA139" s="539"/>
      <c r="AB139" s="539"/>
      <c r="AC139" s="54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8"/>
      <c r="Z141" s="598"/>
      <c r="AA141" s="598"/>
      <c r="AB141" s="598"/>
      <c r="AC141" s="59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8"/>
      <c r="Z143" s="598"/>
      <c r="AA143" s="598"/>
      <c r="AB143" s="598"/>
      <c r="AC143" s="59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9" t="s">
        <v>382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0">
        <f>AJ131</f>
        <v>0</v>
      </c>
      <c r="AK145" s="554"/>
      <c r="AL145" s="554"/>
      <c r="AM145" s="554"/>
      <c r="AN145" s="554"/>
      <c r="AO145" s="554"/>
      <c r="AP145" s="554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90"/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90"/>
      <c r="AB147" s="590"/>
      <c r="AC147" s="590"/>
      <c r="AD147" s="590"/>
      <c r="AE147" s="590"/>
      <c r="AF147" s="590"/>
      <c r="AG147" s="590"/>
      <c r="AH147" s="590"/>
      <c r="AI147" s="590"/>
      <c r="AJ147" s="590"/>
      <c r="AK147" s="590"/>
      <c r="AL147" s="590"/>
      <c r="AM147" s="590"/>
      <c r="AN147" s="590"/>
      <c r="AO147" s="623" t="s">
        <v>384</v>
      </c>
      <c r="AP147" s="429"/>
      <c r="AQ147" s="429"/>
      <c r="AR147" s="429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4">
        <v>79</v>
      </c>
      <c r="AH149" s="625"/>
      <c r="AI149" s="222" t="s">
        <v>150</v>
      </c>
      <c r="AJ149" s="598"/>
      <c r="AK149" s="598"/>
      <c r="AL149" s="598"/>
      <c r="AM149" s="598"/>
      <c r="AN149" s="598"/>
      <c r="AO149" s="598"/>
      <c r="AP149" s="598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4">
        <v>80</v>
      </c>
      <c r="X151" s="627"/>
      <c r="Y151" s="543"/>
      <c r="Z151" s="544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6"/>
      <c r="X152" s="574"/>
      <c r="Y152" s="575"/>
      <c r="Z152" s="57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0">
        <f>IF(TrialBalance!EH35&gt;0,TrialBalance!EH35,0)</f>
        <v>0</v>
      </c>
      <c r="AK154" s="620"/>
      <c r="AL154" s="620"/>
      <c r="AM154" s="620"/>
      <c r="AN154" s="620"/>
      <c r="AO154" s="620"/>
      <c r="AP154" s="620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8"/>
      <c r="AK156" s="598"/>
      <c r="AL156" s="598"/>
      <c r="AM156" s="598"/>
      <c r="AN156" s="598"/>
      <c r="AO156" s="598"/>
      <c r="AP156" s="59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9" t="s">
        <v>390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0">
        <f>IF(AJ145&gt;0,AJ145+AJ149-AJ154,0)</f>
        <v>0</v>
      </c>
      <c r="AK159" s="620"/>
      <c r="AL159" s="620"/>
      <c r="AM159" s="620"/>
      <c r="AN159" s="620"/>
      <c r="AO159" s="620"/>
      <c r="AP159" s="62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80" t="s">
        <v>392</v>
      </c>
      <c r="B161" s="580"/>
      <c r="C161" s="580"/>
      <c r="D161" s="580"/>
      <c r="E161" s="580"/>
      <c r="F161" s="580"/>
      <c r="G161" s="580"/>
      <c r="H161" s="580"/>
      <c r="I161" s="580"/>
      <c r="J161" s="58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590"/>
      <c r="AB161" s="590"/>
      <c r="AC161" s="590"/>
      <c r="AD161" s="590"/>
      <c r="AE161" s="590"/>
      <c r="AF161" s="590"/>
      <c r="AG161" s="590"/>
      <c r="AH161" s="590"/>
      <c r="AI161" s="590"/>
      <c r="AJ161" s="590"/>
      <c r="AK161" s="590"/>
      <c r="AL161" s="590"/>
      <c r="AM161" s="590"/>
      <c r="AN161" s="590"/>
      <c r="AO161" s="590"/>
      <c r="AP161" s="590"/>
      <c r="AQ161" s="590"/>
      <c r="AR161" s="590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0"/>
      <c r="AK163" s="620"/>
      <c r="AL163" s="620"/>
      <c r="AM163" s="620"/>
      <c r="AN163" s="620"/>
      <c r="AO163" s="620"/>
      <c r="AP163" s="62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21">
        <v>92</v>
      </c>
      <c r="C165" s="621" t="s">
        <v>394</v>
      </c>
      <c r="D165" s="622"/>
      <c r="E165" s="622"/>
      <c r="F165" s="622"/>
      <c r="G165" s="622"/>
      <c r="H165" s="622"/>
      <c r="I165" s="622"/>
      <c r="J165" s="62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9" t="s">
        <v>395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02"/>
    </row>
    <row r="166" spans="1:44" s="42" customFormat="1" ht="15" customHeight="1" x14ac:dyDescent="0.25">
      <c r="A166" s="202"/>
      <c r="B166" s="622"/>
      <c r="C166" s="622"/>
      <c r="D166" s="622"/>
      <c r="E166" s="622"/>
      <c r="F166" s="622"/>
      <c r="G166" s="622"/>
      <c r="H166" s="622"/>
      <c r="I166" s="622"/>
      <c r="J166" s="62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0">
        <f>IF(AJ159&gt;0,AJ159-AJ163,0)</f>
        <v>0</v>
      </c>
      <c r="AK166" s="620"/>
      <c r="AL166" s="620"/>
      <c r="AM166" s="620"/>
      <c r="AN166" s="620"/>
      <c r="AO166" s="620"/>
      <c r="AP166" s="62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9" t="s">
        <v>397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0" t="str">
        <f>IF(AJ163&gt;0,AJ163-AJ159," ")</f>
        <v xml:space="preserve"> </v>
      </c>
      <c r="AK169" s="620"/>
      <c r="AL169" s="620"/>
      <c r="AM169" s="620"/>
      <c r="AN169" s="620"/>
      <c r="AO169" s="620"/>
      <c r="AP169" s="620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60" t="s">
        <v>398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60"/>
      <c r="AB171" s="560"/>
      <c r="AC171" s="560"/>
      <c r="AD171" s="560"/>
      <c r="AE171" s="560"/>
      <c r="AF171" s="560"/>
      <c r="AG171" s="560"/>
      <c r="AH171" s="560"/>
      <c r="AI171" s="560"/>
      <c r="AJ171" s="560"/>
      <c r="AK171" s="560"/>
      <c r="AL171" s="560"/>
      <c r="AM171" s="560"/>
      <c r="AN171" s="560"/>
      <c r="AO171" s="560"/>
      <c r="AP171" s="560"/>
      <c r="AQ171" s="560"/>
      <c r="AR171" s="560"/>
    </row>
    <row r="172" spans="1:44" s="42" customFormat="1" ht="18" customHeight="1" x14ac:dyDescent="0.2">
      <c r="A172" s="580" t="s">
        <v>399</v>
      </c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0"/>
      <c r="P172" s="580"/>
      <c r="Q172" s="580"/>
      <c r="R172" s="580"/>
      <c r="S172" s="580"/>
      <c r="T172" s="580"/>
      <c r="U172" s="580"/>
      <c r="V172" s="580"/>
      <c r="W172" s="580"/>
      <c r="X172" s="580"/>
      <c r="Y172" s="580"/>
      <c r="Z172" s="580"/>
      <c r="AA172" s="580"/>
      <c r="AB172" s="580"/>
      <c r="AC172" s="580"/>
      <c r="AD172" s="580"/>
      <c r="AE172" s="580"/>
      <c r="AF172" s="580"/>
      <c r="AG172" s="585"/>
      <c r="AH172" s="585"/>
      <c r="AI172" s="585"/>
      <c r="AJ172" s="585"/>
      <c r="AK172" s="585"/>
      <c r="AL172" s="585"/>
      <c r="AM172" s="585"/>
      <c r="AN172" s="585"/>
      <c r="AO172" s="585"/>
      <c r="AP172" s="585"/>
      <c r="AQ172" s="585"/>
      <c r="AR172" s="585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5" t="s">
        <v>402</v>
      </c>
      <c r="C175" s="615"/>
      <c r="D175" s="615"/>
      <c r="E175" s="61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8">
        <v>105</v>
      </c>
      <c r="X175" s="588"/>
      <c r="Y175" s="588"/>
      <c r="Z175" s="240" t="s">
        <v>150</v>
      </c>
      <c r="AA175" s="554"/>
      <c r="AB175" s="554"/>
      <c r="AC175" s="554"/>
      <c r="AD175" s="554"/>
      <c r="AE175" s="554"/>
      <c r="AF175" s="618"/>
      <c r="AG175" s="202"/>
      <c r="AH175" s="202"/>
      <c r="AI175" s="588">
        <v>106</v>
      </c>
      <c r="AJ175" s="588"/>
      <c r="AK175" s="240" t="s">
        <v>150</v>
      </c>
      <c r="AL175" s="616"/>
      <c r="AM175" s="616"/>
      <c r="AN175" s="616"/>
      <c r="AO175" s="616"/>
      <c r="AP175" s="616"/>
      <c r="AQ175" s="617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5" t="s">
        <v>404</v>
      </c>
      <c r="C177" s="615"/>
      <c r="D177" s="615"/>
      <c r="E177" s="61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8">
        <v>107</v>
      </c>
      <c r="X177" s="588"/>
      <c r="Y177" s="588"/>
      <c r="Z177" s="240" t="s">
        <v>150</v>
      </c>
      <c r="AA177" s="607" t="str">
        <f>IF((CorporationTax!H15+CorporationTax!H17)&gt;0,CorporationTax!H15+CorporationTax!H17," ")</f>
        <v xml:space="preserve"> </v>
      </c>
      <c r="AB177" s="607"/>
      <c r="AC177" s="607"/>
      <c r="AD177" s="607"/>
      <c r="AE177" s="607"/>
      <c r="AF177" s="608"/>
      <c r="AG177" s="202"/>
      <c r="AH177" s="202"/>
      <c r="AI177" s="588">
        <v>108</v>
      </c>
      <c r="AJ177" s="588"/>
      <c r="AK177" s="240" t="s">
        <v>150</v>
      </c>
      <c r="AL177" s="607" t="str">
        <f>IF(CorporationTax!H18&lt;&gt;0,CorporationTax!H18," ")</f>
        <v xml:space="preserve"> </v>
      </c>
      <c r="AM177" s="607"/>
      <c r="AN177" s="607"/>
      <c r="AO177" s="607"/>
      <c r="AP177" s="607"/>
      <c r="AQ177" s="608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5" t="s">
        <v>406</v>
      </c>
      <c r="C179" s="615"/>
      <c r="D179" s="615"/>
      <c r="E179" s="61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8">
        <v>109</v>
      </c>
      <c r="X179" s="588"/>
      <c r="Y179" s="588"/>
      <c r="Z179" s="240" t="s">
        <v>150</v>
      </c>
      <c r="AA179" s="607" t="str">
        <f>IF(CorporationTax!H16&gt;0,CorporationTax!H16," ")</f>
        <v xml:space="preserve"> </v>
      </c>
      <c r="AB179" s="607"/>
      <c r="AC179" s="607"/>
      <c r="AD179" s="607"/>
      <c r="AE179" s="607"/>
      <c r="AF179" s="608"/>
      <c r="AG179" s="202"/>
      <c r="AH179" s="202"/>
      <c r="AI179" s="588">
        <v>110</v>
      </c>
      <c r="AJ179" s="588"/>
      <c r="AK179" s="240" t="s">
        <v>150</v>
      </c>
      <c r="AL179" s="616"/>
      <c r="AM179" s="616"/>
      <c r="AN179" s="616"/>
      <c r="AO179" s="616"/>
      <c r="AP179" s="616"/>
      <c r="AQ179" s="617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5" t="s">
        <v>408</v>
      </c>
      <c r="C181" s="615"/>
      <c r="D181" s="615"/>
      <c r="E181" s="61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8">
        <v>111</v>
      </c>
      <c r="X181" s="588"/>
      <c r="Y181" s="588"/>
      <c r="Z181" s="240" t="s">
        <v>150</v>
      </c>
      <c r="AA181" s="554"/>
      <c r="AB181" s="554"/>
      <c r="AC181" s="554"/>
      <c r="AD181" s="554"/>
      <c r="AE181" s="554"/>
      <c r="AF181" s="618"/>
      <c r="AG181" s="202"/>
      <c r="AH181" s="202"/>
      <c r="AI181" s="588">
        <v>112</v>
      </c>
      <c r="AJ181" s="588"/>
      <c r="AK181" s="240" t="s">
        <v>150</v>
      </c>
      <c r="AL181" s="616"/>
      <c r="AM181" s="616"/>
      <c r="AN181" s="616"/>
      <c r="AO181" s="616"/>
      <c r="AP181" s="616"/>
      <c r="AQ181" s="617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5" t="s">
        <v>410</v>
      </c>
      <c r="C183" s="615"/>
      <c r="D183" s="615"/>
      <c r="E183" s="61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8">
        <v>113</v>
      </c>
      <c r="X183" s="588"/>
      <c r="Y183" s="588"/>
      <c r="Z183" s="240" t="s">
        <v>150</v>
      </c>
      <c r="AA183" s="554"/>
      <c r="AB183" s="554"/>
      <c r="AC183" s="554"/>
      <c r="AD183" s="554"/>
      <c r="AE183" s="554"/>
      <c r="AF183" s="618"/>
      <c r="AG183" s="202"/>
      <c r="AH183" s="202"/>
      <c r="AI183" s="588">
        <v>114</v>
      </c>
      <c r="AJ183" s="588"/>
      <c r="AK183" s="240" t="s">
        <v>150</v>
      </c>
      <c r="AL183" s="616"/>
      <c r="AM183" s="616"/>
      <c r="AN183" s="616"/>
      <c r="AO183" s="616"/>
      <c r="AP183" s="616"/>
      <c r="AQ183" s="617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80" t="s">
        <v>412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80"/>
      <c r="AB185" s="580"/>
      <c r="AC185" s="580"/>
      <c r="AD185" s="580"/>
      <c r="AE185" s="580"/>
      <c r="AF185" s="580"/>
      <c r="AG185" s="614"/>
      <c r="AH185" s="614"/>
      <c r="AI185" s="614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5" t="s">
        <v>413</v>
      </c>
      <c r="C187" s="615"/>
      <c r="D187" s="615"/>
      <c r="E187" s="61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8">
        <v>115</v>
      </c>
      <c r="X187" s="588"/>
      <c r="Y187" s="588"/>
      <c r="Z187" s="240" t="s">
        <v>150</v>
      </c>
      <c r="AA187" s="598"/>
      <c r="AB187" s="598"/>
      <c r="AC187" s="598"/>
      <c r="AD187" s="598"/>
      <c r="AE187" s="598"/>
      <c r="AF187" s="606"/>
      <c r="AG187" s="202"/>
      <c r="AH187" s="202"/>
      <c r="AI187" s="588">
        <v>116</v>
      </c>
      <c r="AJ187" s="588"/>
      <c r="AK187" s="240" t="s">
        <v>150</v>
      </c>
      <c r="AL187" s="598"/>
      <c r="AM187" s="598"/>
      <c r="AN187" s="598"/>
      <c r="AO187" s="598"/>
      <c r="AP187" s="598"/>
      <c r="AQ187" s="606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01">
        <v>117</v>
      </c>
      <c r="C189" s="601"/>
      <c r="D189" s="601"/>
      <c r="E189" s="601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8">
        <v>117</v>
      </c>
      <c r="X189" s="588"/>
      <c r="Y189" s="588"/>
      <c r="Z189" s="610"/>
      <c r="AA189" s="61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8"/>
      <c r="X190" s="588"/>
      <c r="Y190" s="588"/>
      <c r="Z190" s="612"/>
      <c r="AA190" s="613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80" t="s">
        <v>417</v>
      </c>
      <c r="B192" s="580"/>
      <c r="C192" s="580"/>
      <c r="D192" s="580"/>
      <c r="E192" s="580"/>
      <c r="F192" s="580"/>
      <c r="G192" s="580"/>
      <c r="H192" s="580"/>
      <c r="I192" s="581"/>
      <c r="J192" s="546"/>
      <c r="K192" s="546"/>
      <c r="L192" s="546"/>
      <c r="M192" s="546"/>
      <c r="N192" s="546"/>
      <c r="O192" s="546"/>
      <c r="P192" s="546"/>
      <c r="Q192" s="546"/>
      <c r="R192" s="546"/>
      <c r="S192" s="546"/>
      <c r="T192" s="546"/>
      <c r="U192" s="546"/>
      <c r="V192" s="546"/>
      <c r="W192" s="546"/>
      <c r="X192" s="546"/>
      <c r="Y192" s="546"/>
      <c r="Z192" s="546"/>
      <c r="AA192" s="546"/>
      <c r="AB192" s="546"/>
      <c r="AC192" s="546"/>
      <c r="AD192" s="546"/>
      <c r="AE192" s="546"/>
      <c r="AF192" s="546"/>
      <c r="AG192" s="546"/>
      <c r="AH192" s="546"/>
      <c r="AI192" s="546"/>
      <c r="AJ192" s="546"/>
      <c r="AK192" s="546"/>
      <c r="AL192" s="546"/>
      <c r="AM192" s="546"/>
      <c r="AN192" s="546"/>
      <c r="AO192" s="546"/>
      <c r="AP192" s="546"/>
      <c r="AQ192" s="546"/>
      <c r="AR192" s="546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01">
        <v>118</v>
      </c>
      <c r="C194" s="601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8">
        <v>118</v>
      </c>
      <c r="AJ194" s="588"/>
      <c r="AK194" s="240" t="s">
        <v>150</v>
      </c>
      <c r="AL194" s="607" t="str">
        <f>IF(CorporationTax!F79&gt;0,CorporationTax!F79," ")</f>
        <v xml:space="preserve"> </v>
      </c>
      <c r="AM194" s="607"/>
      <c r="AN194" s="607"/>
      <c r="AO194" s="607"/>
      <c r="AP194" s="607"/>
      <c r="AQ194" s="608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9">
        <v>119</v>
      </c>
      <c r="C196" s="609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8">
        <v>119</v>
      </c>
      <c r="X196" s="588"/>
      <c r="Y196" s="588"/>
      <c r="Z196" s="610"/>
      <c r="AA196" s="61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9"/>
      <c r="C197" s="609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8"/>
      <c r="X197" s="588"/>
      <c r="Y197" s="588"/>
      <c r="Z197" s="612"/>
      <c r="AA197" s="613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01">
        <v>120</v>
      </c>
      <c r="C199" s="601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8">
        <v>120</v>
      </c>
      <c r="AJ199" s="588"/>
      <c r="AK199" s="240" t="s">
        <v>150</v>
      </c>
      <c r="AL199" s="598"/>
      <c r="AM199" s="598"/>
      <c r="AN199" s="598"/>
      <c r="AO199" s="598"/>
      <c r="AP199" s="598"/>
      <c r="AQ199" s="606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01">
        <v>121</v>
      </c>
      <c r="C201" s="601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8">
        <v>121</v>
      </c>
      <c r="AJ201" s="588"/>
      <c r="AK201" s="240" t="s">
        <v>150</v>
      </c>
      <c r="AL201" s="598"/>
      <c r="AM201" s="598"/>
      <c r="AN201" s="598"/>
      <c r="AO201" s="598"/>
      <c r="AP201" s="598"/>
      <c r="AQ201" s="606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60" t="s">
        <v>423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60"/>
      <c r="AB203" s="560"/>
      <c r="AC203" s="560"/>
      <c r="AD203" s="560"/>
      <c r="AE203" s="560"/>
      <c r="AF203" s="560"/>
      <c r="AG203" s="560"/>
      <c r="AH203" s="560"/>
      <c r="AI203" s="560"/>
      <c r="AJ203" s="560"/>
      <c r="AK203" s="560"/>
      <c r="AL203" s="560"/>
      <c r="AM203" s="560"/>
      <c r="AN203" s="560"/>
      <c r="AO203" s="560"/>
      <c r="AP203" s="560"/>
      <c r="AQ203" s="560"/>
      <c r="AR203" s="560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01">
        <v>122</v>
      </c>
      <c r="C205" s="601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02" t="s">
        <v>425</v>
      </c>
      <c r="N205" s="603"/>
      <c r="O205" s="603"/>
      <c r="P205" s="603"/>
      <c r="Q205" s="603"/>
      <c r="R205" s="603"/>
      <c r="S205" s="603"/>
      <c r="T205" s="603"/>
      <c r="U205" s="603"/>
      <c r="V205" s="603"/>
      <c r="W205" s="604"/>
      <c r="X205" s="604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05" t="s">
        <v>427</v>
      </c>
      <c r="AJ205" s="605"/>
      <c r="AK205" s="605"/>
      <c r="AL205" s="605"/>
      <c r="AM205" s="605"/>
      <c r="AN205" s="605"/>
      <c r="AO205" s="605"/>
      <c r="AP205" s="603"/>
      <c r="AQ205" s="603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8">
        <v>122</v>
      </c>
      <c r="N206" s="588"/>
      <c r="O206" s="600"/>
      <c r="P206" s="240" t="s">
        <v>150</v>
      </c>
      <c r="Q206" s="607" t="str">
        <f>IF(Z72&gt;0,Z72," ")</f>
        <v xml:space="preserve"> </v>
      </c>
      <c r="R206" s="607"/>
      <c r="S206" s="607"/>
      <c r="T206" s="607"/>
      <c r="U206" s="607"/>
      <c r="V206" s="607"/>
      <c r="W206" s="607"/>
      <c r="X206" s="608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8">
        <v>124</v>
      </c>
      <c r="AJ206" s="600"/>
      <c r="AK206" s="240" t="s">
        <v>150</v>
      </c>
      <c r="AL206" s="598"/>
      <c r="AM206" s="598"/>
      <c r="AN206" s="598"/>
      <c r="AO206" s="598"/>
      <c r="AP206" s="539"/>
      <c r="AQ206" s="54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01">
        <v>125</v>
      </c>
      <c r="C208" s="601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02" t="s">
        <v>430</v>
      </c>
      <c r="N208" s="603"/>
      <c r="O208" s="603"/>
      <c r="P208" s="603"/>
      <c r="Q208" s="603"/>
      <c r="R208" s="603"/>
      <c r="S208" s="603"/>
      <c r="T208" s="603"/>
      <c r="U208" s="603"/>
      <c r="V208" s="603"/>
      <c r="W208" s="604"/>
      <c r="X208" s="604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05" t="s">
        <v>432</v>
      </c>
      <c r="AJ208" s="605"/>
      <c r="AK208" s="605"/>
      <c r="AL208" s="605"/>
      <c r="AM208" s="605"/>
      <c r="AN208" s="605"/>
      <c r="AO208" s="605"/>
      <c r="AP208" s="603"/>
      <c r="AQ208" s="603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8">
        <v>125</v>
      </c>
      <c r="N209" s="588"/>
      <c r="O209" s="600"/>
      <c r="P209" s="240" t="s">
        <v>150</v>
      </c>
      <c r="Q209" s="598"/>
      <c r="R209" s="538"/>
      <c r="S209" s="538"/>
      <c r="T209" s="538"/>
      <c r="U209" s="538"/>
      <c r="V209" s="538"/>
      <c r="W209" s="538"/>
      <c r="X209" s="59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8">
        <v>127</v>
      </c>
      <c r="AJ209" s="600"/>
      <c r="AK209" s="240" t="s">
        <v>150</v>
      </c>
      <c r="AL209" s="598"/>
      <c r="AM209" s="598"/>
      <c r="AN209" s="598"/>
      <c r="AO209" s="598"/>
      <c r="AP209" s="539"/>
      <c r="AQ209" s="54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01">
        <v>129</v>
      </c>
      <c r="C212" s="601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02" t="s">
        <v>436</v>
      </c>
      <c r="N212" s="603"/>
      <c r="O212" s="603"/>
      <c r="P212" s="603"/>
      <c r="Q212" s="603"/>
      <c r="R212" s="603"/>
      <c r="S212" s="603"/>
      <c r="T212" s="603"/>
      <c r="U212" s="603"/>
      <c r="V212" s="603"/>
      <c r="W212" s="604"/>
      <c r="X212" s="604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05" t="s">
        <v>438</v>
      </c>
      <c r="AJ212" s="605"/>
      <c r="AK212" s="605"/>
      <c r="AL212" s="605"/>
      <c r="AM212" s="605"/>
      <c r="AN212" s="605"/>
      <c r="AO212" s="605"/>
      <c r="AP212" s="603"/>
      <c r="AQ212" s="603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8">
        <v>129</v>
      </c>
      <c r="N213" s="588"/>
      <c r="O213" s="600"/>
      <c r="P213" s="240" t="s">
        <v>150</v>
      </c>
      <c r="Q213" s="598"/>
      <c r="R213" s="538"/>
      <c r="S213" s="538"/>
      <c r="T213" s="538"/>
      <c r="U213" s="538"/>
      <c r="V213" s="538"/>
      <c r="W213" s="538"/>
      <c r="X213" s="59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8">
        <v>130</v>
      </c>
      <c r="AJ213" s="600"/>
      <c r="AK213" s="240" t="s">
        <v>150</v>
      </c>
      <c r="AL213" s="598"/>
      <c r="AM213" s="598"/>
      <c r="AN213" s="598"/>
      <c r="AO213" s="598"/>
      <c r="AP213" s="539"/>
      <c r="AQ213" s="54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01">
        <v>131</v>
      </c>
      <c r="C215" s="601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02" t="s">
        <v>441</v>
      </c>
      <c r="N215" s="603"/>
      <c r="O215" s="603"/>
      <c r="P215" s="603"/>
      <c r="Q215" s="603"/>
      <c r="R215" s="603"/>
      <c r="S215" s="603"/>
      <c r="T215" s="603"/>
      <c r="U215" s="603"/>
      <c r="V215" s="603"/>
      <c r="W215" s="604"/>
      <c r="X215" s="604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05" t="s">
        <v>443</v>
      </c>
      <c r="AJ215" s="605"/>
      <c r="AK215" s="605"/>
      <c r="AL215" s="605"/>
      <c r="AM215" s="605"/>
      <c r="AN215" s="605"/>
      <c r="AO215" s="605"/>
      <c r="AP215" s="603"/>
      <c r="AQ215" s="603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8">
        <v>131</v>
      </c>
      <c r="N216" s="588"/>
      <c r="O216" s="600"/>
      <c r="P216" s="240" t="s">
        <v>150</v>
      </c>
      <c r="Q216" s="598"/>
      <c r="R216" s="538"/>
      <c r="S216" s="538"/>
      <c r="T216" s="538"/>
      <c r="U216" s="538"/>
      <c r="V216" s="538"/>
      <c r="W216" s="538"/>
      <c r="X216" s="599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8">
        <v>136</v>
      </c>
      <c r="AJ216" s="600"/>
      <c r="AK216" s="240" t="s">
        <v>150</v>
      </c>
      <c r="AL216" s="598"/>
      <c r="AM216" s="598"/>
      <c r="AN216" s="598"/>
      <c r="AO216" s="598"/>
      <c r="AP216" s="539"/>
      <c r="AQ216" s="54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89" t="s">
        <v>445</v>
      </c>
      <c r="B218" s="589"/>
      <c r="C218" s="589"/>
      <c r="D218" s="590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591"/>
      <c r="AB218" s="591"/>
      <c r="AC218" s="591"/>
      <c r="AD218" s="591"/>
      <c r="AE218" s="591"/>
      <c r="AF218" s="591"/>
      <c r="AG218" s="591"/>
      <c r="AH218" s="591"/>
      <c r="AI218" s="591"/>
      <c r="AJ218" s="591"/>
      <c r="AK218" s="591"/>
      <c r="AL218" s="591"/>
      <c r="AM218" s="591"/>
      <c r="AN218" s="591"/>
      <c r="AO218" s="591"/>
      <c r="AP218" s="591"/>
      <c r="AQ218" s="591"/>
      <c r="AR218" s="591"/>
    </row>
    <row r="219" spans="1:44" s="42" customFormat="1" ht="20.100000000000001" customHeight="1" x14ac:dyDescent="0.2">
      <c r="A219" s="592" t="s">
        <v>446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2"/>
      <c r="AE219" s="592"/>
      <c r="AF219" s="592"/>
      <c r="AG219" s="592"/>
      <c r="AH219" s="592"/>
      <c r="AI219" s="592"/>
      <c r="AJ219" s="592"/>
      <c r="AK219" s="592"/>
      <c r="AL219" s="592"/>
      <c r="AM219" s="592"/>
      <c r="AN219" s="592"/>
      <c r="AO219" s="592"/>
      <c r="AP219" s="592"/>
      <c r="AQ219" s="592"/>
      <c r="AR219" s="592"/>
    </row>
    <row r="220" spans="1:44" s="42" customFormat="1" ht="18" customHeight="1" x14ac:dyDescent="0.2">
      <c r="A220" s="593" t="s">
        <v>447</v>
      </c>
      <c r="B220" s="593"/>
      <c r="C220" s="593"/>
      <c r="D220" s="593"/>
      <c r="E220" s="593"/>
      <c r="F220" s="593"/>
      <c r="G220" s="593"/>
      <c r="H220" s="593"/>
      <c r="I220" s="593"/>
      <c r="J220" s="594"/>
      <c r="K220" s="546"/>
      <c r="L220" s="546"/>
      <c r="M220" s="546"/>
      <c r="N220" s="546"/>
      <c r="O220" s="546"/>
      <c r="P220" s="546"/>
      <c r="Q220" s="546"/>
      <c r="R220" s="546"/>
      <c r="S220" s="546"/>
      <c r="T220" s="546"/>
      <c r="U220" s="546"/>
      <c r="V220" s="546"/>
      <c r="W220" s="546"/>
      <c r="X220" s="546"/>
      <c r="Y220" s="546"/>
      <c r="Z220" s="546"/>
      <c r="AA220" s="546"/>
      <c r="AB220" s="546"/>
      <c r="AC220" s="546"/>
      <c r="AD220" s="546"/>
      <c r="AE220" s="546"/>
      <c r="AF220" s="546"/>
      <c r="AG220" s="546"/>
      <c r="AH220" s="546"/>
      <c r="AI220" s="546"/>
      <c r="AJ220" s="546"/>
      <c r="AK220" s="546"/>
      <c r="AL220" s="546"/>
      <c r="AM220" s="546"/>
      <c r="AN220" s="546"/>
      <c r="AO220" s="546"/>
      <c r="AP220" s="546"/>
      <c r="AQ220" s="546"/>
      <c r="AR220" s="546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8">
        <v>139</v>
      </c>
      <c r="M224" s="588"/>
      <c r="N224" s="595"/>
      <c r="O224" s="596"/>
      <c r="P224" s="597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8">
        <v>140</v>
      </c>
      <c r="AB224" s="588"/>
      <c r="AC224" s="240" t="s">
        <v>150</v>
      </c>
      <c r="AD224" s="598"/>
      <c r="AE224" s="538"/>
      <c r="AF224" s="538"/>
      <c r="AG224" s="538"/>
      <c r="AH224" s="599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80" t="s">
        <v>453</v>
      </c>
      <c r="B226" s="580"/>
      <c r="C226" s="580"/>
      <c r="D226" s="580"/>
      <c r="E226" s="580"/>
      <c r="F226" s="580"/>
      <c r="G226" s="580"/>
      <c r="H226" s="580"/>
      <c r="I226" s="580"/>
      <c r="J226" s="580"/>
      <c r="K226" s="580"/>
      <c r="L226" s="580"/>
      <c r="M226" s="580"/>
      <c r="N226" s="580"/>
      <c r="O226" s="580"/>
      <c r="P226" s="580"/>
      <c r="Q226" s="580"/>
      <c r="R226" s="580"/>
      <c r="S226" s="580"/>
      <c r="T226" s="580"/>
      <c r="U226" s="580"/>
      <c r="V226" s="580"/>
      <c r="W226" s="580"/>
      <c r="X226" s="580"/>
      <c r="Y226" s="580"/>
      <c r="Z226" s="580"/>
      <c r="AA226" s="580"/>
      <c r="AB226" s="585"/>
      <c r="AC226" s="585"/>
      <c r="AD226" s="585"/>
      <c r="AE226" s="585"/>
      <c r="AF226" s="585"/>
      <c r="AG226" s="585"/>
      <c r="AH226" s="585"/>
      <c r="AI226" s="585"/>
      <c r="AJ226" s="585"/>
      <c r="AK226" s="585"/>
      <c r="AL226" s="585"/>
      <c r="AM226" s="585"/>
      <c r="AN226" s="585"/>
      <c r="AO226" s="585"/>
      <c r="AP226" s="585"/>
      <c r="AQ226" s="585"/>
      <c r="AR226" s="585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1">
        <v>149</v>
      </c>
      <c r="C230" s="586"/>
      <c r="D230" s="587"/>
      <c r="E230" s="538"/>
      <c r="F230" s="538"/>
      <c r="G230" s="538"/>
      <c r="H230" s="538"/>
      <c r="I230" s="538"/>
      <c r="J230" s="538"/>
      <c r="K230" s="538"/>
      <c r="L230" s="538"/>
      <c r="M230" s="538"/>
      <c r="N230" s="538"/>
      <c r="O230" s="538"/>
      <c r="P230" s="538"/>
      <c r="Q230" s="538"/>
      <c r="R230" s="538"/>
      <c r="S230" s="538"/>
      <c r="T230" s="538"/>
      <c r="U230" s="538"/>
      <c r="V230" s="538"/>
      <c r="W230" s="538"/>
      <c r="X230" s="538"/>
      <c r="Y230" s="538"/>
      <c r="Z230" s="538"/>
      <c r="AA230" s="538"/>
      <c r="AB230" s="538"/>
      <c r="AC230" s="538"/>
      <c r="AD230" s="538"/>
      <c r="AE230" s="539"/>
      <c r="AF230" s="540"/>
      <c r="AG230" s="202"/>
      <c r="AH230" s="202"/>
      <c r="AI230" s="202"/>
      <c r="AJ230" s="535">
        <v>150</v>
      </c>
      <c r="AK230" s="53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35">
        <v>151</v>
      </c>
      <c r="C233" s="536"/>
      <c r="D233" s="582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8">
        <v>152</v>
      </c>
      <c r="V233" s="588"/>
      <c r="W233" s="537"/>
      <c r="X233" s="539"/>
      <c r="Y233" s="539"/>
      <c r="Z233" s="539"/>
      <c r="AA233" s="539"/>
      <c r="AB233" s="539"/>
      <c r="AC233" s="539"/>
      <c r="AD233" s="539"/>
      <c r="AE233" s="539"/>
      <c r="AF233" s="539"/>
      <c r="AG233" s="539"/>
      <c r="AH233" s="539"/>
      <c r="AI233" s="539"/>
      <c r="AJ233" s="539"/>
      <c r="AK233" s="539"/>
      <c r="AL233" s="539"/>
      <c r="AM233" s="539"/>
      <c r="AN233" s="539"/>
      <c r="AO233" s="539"/>
      <c r="AP233" s="539"/>
      <c r="AQ233" s="53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35">
        <v>153</v>
      </c>
      <c r="C236" s="536"/>
      <c r="D236" s="582"/>
      <c r="E236" s="250"/>
      <c r="F236" s="250"/>
      <c r="G236" s="583"/>
      <c r="H236" s="584"/>
      <c r="I236" s="250"/>
      <c r="J236" s="250"/>
      <c r="K236" s="250"/>
      <c r="L236" s="250"/>
      <c r="M236" s="250"/>
      <c r="N236" s="579"/>
      <c r="O236" s="579"/>
      <c r="P236" s="250"/>
      <c r="Q236" s="579"/>
      <c r="R236" s="579"/>
      <c r="S236" s="250"/>
      <c r="T236" s="250"/>
      <c r="U236" s="250"/>
      <c r="V236" s="250"/>
      <c r="W236" s="250"/>
      <c r="X236" s="579"/>
      <c r="Y236" s="579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80" t="s">
        <v>461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1"/>
      <c r="W238" s="546"/>
      <c r="X238" s="546"/>
      <c r="Y238" s="546"/>
      <c r="Z238" s="546"/>
      <c r="AA238" s="546"/>
      <c r="AB238" s="546"/>
      <c r="AC238" s="546"/>
      <c r="AD238" s="546"/>
      <c r="AE238" s="546"/>
      <c r="AF238" s="546"/>
      <c r="AG238" s="546"/>
      <c r="AH238" s="546"/>
      <c r="AI238" s="546"/>
      <c r="AJ238" s="546"/>
      <c r="AK238" s="546"/>
      <c r="AL238" s="546"/>
      <c r="AM238" s="546"/>
      <c r="AN238" s="546"/>
      <c r="AO238" s="546"/>
      <c r="AP238" s="546"/>
      <c r="AQ238" s="546"/>
      <c r="AR238" s="546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1">
        <v>154</v>
      </c>
      <c r="C241" s="552"/>
      <c r="D241" s="537"/>
      <c r="E241" s="538"/>
      <c r="F241" s="538"/>
      <c r="G241" s="538"/>
      <c r="H241" s="538"/>
      <c r="I241" s="538"/>
      <c r="J241" s="538"/>
      <c r="K241" s="538"/>
      <c r="L241" s="538"/>
      <c r="M241" s="538"/>
      <c r="N241" s="538"/>
      <c r="O241" s="538"/>
      <c r="P241" s="538"/>
      <c r="Q241" s="538"/>
      <c r="R241" s="538"/>
      <c r="S241" s="538"/>
      <c r="T241" s="538"/>
      <c r="U241" s="538"/>
      <c r="V241" s="538"/>
      <c r="W241" s="538"/>
      <c r="X241" s="538"/>
      <c r="Y241" s="538"/>
      <c r="Z241" s="538"/>
      <c r="AA241" s="538"/>
      <c r="AB241" s="538"/>
      <c r="AC241" s="538"/>
      <c r="AD241" s="538"/>
      <c r="AE241" s="539"/>
      <c r="AF241" s="54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1">
        <v>155</v>
      </c>
      <c r="C244" s="552"/>
      <c r="D244" s="537"/>
      <c r="E244" s="538"/>
      <c r="F244" s="538"/>
      <c r="G244" s="538"/>
      <c r="H244" s="538"/>
      <c r="I244" s="538"/>
      <c r="J244" s="538"/>
      <c r="K244" s="538"/>
      <c r="L244" s="538"/>
      <c r="M244" s="538"/>
      <c r="N244" s="538"/>
      <c r="O244" s="538"/>
      <c r="P244" s="538"/>
      <c r="Q244" s="538"/>
      <c r="R244" s="538"/>
      <c r="S244" s="538"/>
      <c r="T244" s="538"/>
      <c r="U244" s="538"/>
      <c r="V244" s="538"/>
      <c r="W244" s="538"/>
      <c r="X244" s="538"/>
      <c r="Y244" s="538"/>
      <c r="Z244" s="538"/>
      <c r="AA244" s="538"/>
      <c r="AB244" s="538"/>
      <c r="AC244" s="538"/>
      <c r="AD244" s="538"/>
      <c r="AE244" s="539"/>
      <c r="AF244" s="54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35">
        <v>156</v>
      </c>
      <c r="C246" s="536"/>
      <c r="D246" s="537"/>
      <c r="E246" s="538"/>
      <c r="F246" s="538"/>
      <c r="G246" s="538"/>
      <c r="H246" s="538"/>
      <c r="I246" s="538"/>
      <c r="J246" s="538"/>
      <c r="K246" s="538"/>
      <c r="L246" s="538"/>
      <c r="M246" s="538"/>
      <c r="N246" s="538"/>
      <c r="O246" s="538"/>
      <c r="P246" s="538"/>
      <c r="Q246" s="538"/>
      <c r="R246" s="538"/>
      <c r="S246" s="538"/>
      <c r="T246" s="538"/>
      <c r="U246" s="538"/>
      <c r="V246" s="538"/>
      <c r="W246" s="538"/>
      <c r="X246" s="538"/>
      <c r="Y246" s="538"/>
      <c r="Z246" s="538"/>
      <c r="AA246" s="538"/>
      <c r="AB246" s="538"/>
      <c r="AC246" s="538"/>
      <c r="AD246" s="538"/>
      <c r="AE246" s="539"/>
      <c r="AF246" s="54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69">
        <v>157</v>
      </c>
      <c r="C248" s="570"/>
      <c r="D248" s="543"/>
      <c r="E248" s="543"/>
      <c r="F248" s="543"/>
      <c r="G248" s="543"/>
      <c r="H248" s="543"/>
      <c r="I248" s="543"/>
      <c r="J248" s="543"/>
      <c r="K248" s="543"/>
      <c r="L248" s="543"/>
      <c r="M248" s="543"/>
      <c r="N248" s="543"/>
      <c r="O248" s="543"/>
      <c r="P248" s="543"/>
      <c r="Q248" s="543"/>
      <c r="R248" s="543"/>
      <c r="S248" s="543"/>
      <c r="T248" s="543"/>
      <c r="U248" s="543"/>
      <c r="V248" s="543"/>
      <c r="W248" s="543"/>
      <c r="X248" s="543"/>
      <c r="Y248" s="543"/>
      <c r="Z248" s="543"/>
      <c r="AA248" s="543"/>
      <c r="AB248" s="543"/>
      <c r="AC248" s="543"/>
      <c r="AD248" s="543"/>
      <c r="AE248" s="543"/>
      <c r="AF248" s="544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1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72"/>
      <c r="AB249" s="572"/>
      <c r="AC249" s="572"/>
      <c r="AD249" s="572"/>
      <c r="AE249" s="572"/>
      <c r="AF249" s="573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1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72"/>
      <c r="AB250" s="572"/>
      <c r="AC250" s="572"/>
      <c r="AD250" s="572"/>
      <c r="AE250" s="572"/>
      <c r="AF250" s="573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74"/>
      <c r="C251" s="575"/>
      <c r="D251" s="575"/>
      <c r="E251" s="575"/>
      <c r="F251" s="575"/>
      <c r="G251" s="575"/>
      <c r="H251" s="575"/>
      <c r="I251" s="575"/>
      <c r="J251" s="575"/>
      <c r="K251" s="575"/>
      <c r="L251" s="575"/>
      <c r="M251" s="575"/>
      <c r="N251" s="575"/>
      <c r="O251" s="575"/>
      <c r="P251" s="575"/>
      <c r="Q251" s="575"/>
      <c r="R251" s="576" t="s">
        <v>299</v>
      </c>
      <c r="S251" s="577"/>
      <c r="T251" s="577"/>
      <c r="U251" s="577"/>
      <c r="V251" s="577"/>
      <c r="W251" s="577"/>
      <c r="X251" s="575"/>
      <c r="Y251" s="575"/>
      <c r="Z251" s="575"/>
      <c r="AA251" s="575"/>
      <c r="AB251" s="575"/>
      <c r="AC251" s="575"/>
      <c r="AD251" s="575"/>
      <c r="AE251" s="575"/>
      <c r="AF251" s="57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35">
        <v>158</v>
      </c>
      <c r="C253" s="536"/>
      <c r="D253" s="537"/>
      <c r="E253" s="538"/>
      <c r="F253" s="538"/>
      <c r="G253" s="538"/>
      <c r="H253" s="538"/>
      <c r="I253" s="538"/>
      <c r="J253" s="538"/>
      <c r="K253" s="538"/>
      <c r="L253" s="538"/>
      <c r="M253" s="538"/>
      <c r="N253" s="538"/>
      <c r="O253" s="538"/>
      <c r="P253" s="538"/>
      <c r="Q253" s="538"/>
      <c r="R253" s="538"/>
      <c r="S253" s="538"/>
      <c r="T253" s="538"/>
      <c r="U253" s="538"/>
      <c r="V253" s="538"/>
      <c r="W253" s="538"/>
      <c r="X253" s="538"/>
      <c r="Y253" s="538"/>
      <c r="Z253" s="538"/>
      <c r="AA253" s="538"/>
      <c r="AB253" s="538"/>
      <c r="AC253" s="538"/>
      <c r="AD253" s="538"/>
      <c r="AE253" s="539"/>
      <c r="AF253" s="54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1">
        <v>159</v>
      </c>
      <c r="C257" s="542"/>
      <c r="D257" s="543"/>
      <c r="E257" s="543"/>
      <c r="F257" s="543"/>
      <c r="G257" s="543"/>
      <c r="H257" s="543"/>
      <c r="I257" s="543"/>
      <c r="J257" s="543"/>
      <c r="K257" s="543"/>
      <c r="L257" s="543"/>
      <c r="M257" s="543"/>
      <c r="N257" s="543"/>
      <c r="O257" s="543"/>
      <c r="P257" s="543"/>
      <c r="Q257" s="543"/>
      <c r="R257" s="543"/>
      <c r="S257" s="543"/>
      <c r="T257" s="543"/>
      <c r="U257" s="543"/>
      <c r="V257" s="543"/>
      <c r="W257" s="543"/>
      <c r="X257" s="543"/>
      <c r="Y257" s="543"/>
      <c r="Z257" s="543"/>
      <c r="AA257" s="543"/>
      <c r="AB257" s="543"/>
      <c r="AC257" s="543"/>
      <c r="AD257" s="543"/>
      <c r="AE257" s="543"/>
      <c r="AF257" s="544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45"/>
      <c r="C258" s="546"/>
      <c r="D258" s="546"/>
      <c r="E258" s="546"/>
      <c r="F258" s="546"/>
      <c r="G258" s="546"/>
      <c r="H258" s="546"/>
      <c r="I258" s="546"/>
      <c r="J258" s="546"/>
      <c r="K258" s="546"/>
      <c r="L258" s="546"/>
      <c r="M258" s="546"/>
      <c r="N258" s="546"/>
      <c r="O258" s="546"/>
      <c r="P258" s="546"/>
      <c r="Q258" s="546"/>
      <c r="R258" s="546"/>
      <c r="S258" s="546"/>
      <c r="T258" s="546"/>
      <c r="U258" s="546"/>
      <c r="V258" s="546"/>
      <c r="W258" s="546"/>
      <c r="X258" s="546"/>
      <c r="Y258" s="546"/>
      <c r="Z258" s="546"/>
      <c r="AA258" s="546"/>
      <c r="AB258" s="546"/>
      <c r="AC258" s="546"/>
      <c r="AD258" s="546"/>
      <c r="AE258" s="546"/>
      <c r="AF258" s="547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8"/>
      <c r="C259" s="549"/>
      <c r="D259" s="549"/>
      <c r="E259" s="549"/>
      <c r="F259" s="549"/>
      <c r="G259" s="549"/>
      <c r="H259" s="549"/>
      <c r="I259" s="549"/>
      <c r="J259" s="549"/>
      <c r="K259" s="549"/>
      <c r="L259" s="549"/>
      <c r="M259" s="549"/>
      <c r="N259" s="549"/>
      <c r="O259" s="549"/>
      <c r="P259" s="549"/>
      <c r="Q259" s="549"/>
      <c r="R259" s="549"/>
      <c r="S259" s="549"/>
      <c r="T259" s="549"/>
      <c r="U259" s="549"/>
      <c r="V259" s="549"/>
      <c r="W259" s="549"/>
      <c r="X259" s="549"/>
      <c r="Y259" s="549"/>
      <c r="Z259" s="549"/>
      <c r="AA259" s="549"/>
      <c r="AB259" s="549"/>
      <c r="AC259" s="549"/>
      <c r="AD259" s="549"/>
      <c r="AE259" s="549"/>
      <c r="AF259" s="550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1">
        <v>160</v>
      </c>
      <c r="C261" s="552"/>
      <c r="D261" s="553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4"/>
      <c r="P261" s="554"/>
      <c r="Q261" s="554"/>
      <c r="R261" s="554"/>
      <c r="S261" s="554"/>
      <c r="T261" s="554"/>
      <c r="U261" s="554"/>
      <c r="V261" s="554"/>
      <c r="W261" s="554"/>
      <c r="X261" s="554"/>
      <c r="Y261" s="554"/>
      <c r="Z261" s="554"/>
      <c r="AA261" s="554"/>
      <c r="AB261" s="554"/>
      <c r="AC261" s="554"/>
      <c r="AD261" s="554"/>
      <c r="AE261" s="555"/>
      <c r="AF261" s="556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60" t="s">
        <v>470</v>
      </c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1"/>
      <c r="P263" s="561"/>
      <c r="Q263" s="561"/>
      <c r="R263" s="561"/>
      <c r="S263" s="561"/>
      <c r="T263" s="561"/>
      <c r="U263" s="561"/>
      <c r="V263" s="561"/>
      <c r="W263" s="561"/>
      <c r="X263" s="561"/>
      <c r="Y263" s="561"/>
      <c r="Z263" s="561"/>
      <c r="AA263" s="561"/>
      <c r="AB263" s="561"/>
      <c r="AC263" s="561"/>
      <c r="AD263" s="561"/>
      <c r="AE263" s="561"/>
      <c r="AF263" s="561"/>
      <c r="AG263" s="561"/>
      <c r="AH263" s="561"/>
      <c r="AI263" s="561"/>
      <c r="AJ263" s="561"/>
      <c r="AK263" s="561"/>
      <c r="AL263" s="561"/>
      <c r="AM263" s="561"/>
      <c r="AN263" s="561"/>
      <c r="AO263" s="561"/>
      <c r="AP263" s="561"/>
      <c r="AQ263" s="561"/>
      <c r="AR263" s="561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62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3"/>
      <c r="P270" s="563"/>
      <c r="Q270" s="563"/>
      <c r="R270" s="563"/>
      <c r="S270" s="563"/>
      <c r="T270" s="563"/>
      <c r="U270" s="563"/>
      <c r="V270" s="563"/>
      <c r="W270" s="563"/>
      <c r="X270" s="563"/>
      <c r="Y270" s="563"/>
      <c r="Z270" s="563"/>
      <c r="AA270" s="563"/>
      <c r="AB270" s="563"/>
      <c r="AC270" s="563"/>
      <c r="AD270" s="563"/>
      <c r="AE270" s="563"/>
      <c r="AF270" s="563"/>
      <c r="AG270" s="564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65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6"/>
      <c r="P271" s="566"/>
      <c r="Q271" s="566"/>
      <c r="R271" s="566"/>
      <c r="S271" s="566"/>
      <c r="T271" s="566"/>
      <c r="U271" s="566"/>
      <c r="V271" s="566"/>
      <c r="W271" s="566"/>
      <c r="X271" s="566"/>
      <c r="Y271" s="566"/>
      <c r="Z271" s="566"/>
      <c r="AA271" s="566"/>
      <c r="AB271" s="566"/>
      <c r="AC271" s="566"/>
      <c r="AD271" s="566"/>
      <c r="AE271" s="566"/>
      <c r="AF271" s="566"/>
      <c r="AG271" s="547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8"/>
      <c r="C272" s="549"/>
      <c r="D272" s="549"/>
      <c r="E272" s="549"/>
      <c r="F272" s="549"/>
      <c r="G272" s="549"/>
      <c r="H272" s="549"/>
      <c r="I272" s="549"/>
      <c r="J272" s="549"/>
      <c r="K272" s="549"/>
      <c r="L272" s="549"/>
      <c r="M272" s="549"/>
      <c r="N272" s="549"/>
      <c r="O272" s="549"/>
      <c r="P272" s="549"/>
      <c r="Q272" s="549"/>
      <c r="R272" s="549"/>
      <c r="S272" s="549"/>
      <c r="T272" s="549"/>
      <c r="U272" s="549"/>
      <c r="V272" s="549"/>
      <c r="W272" s="549"/>
      <c r="X272" s="549"/>
      <c r="Y272" s="549"/>
      <c r="Z272" s="549"/>
      <c r="AA272" s="549"/>
      <c r="AB272" s="549"/>
      <c r="AC272" s="549"/>
      <c r="AD272" s="549"/>
      <c r="AE272" s="549"/>
      <c r="AF272" s="549"/>
      <c r="AG272" s="550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57">
        <f>OpenAccounts!E5</f>
        <v>0</v>
      </c>
      <c r="C274" s="558"/>
      <c r="D274" s="558"/>
      <c r="E274" s="558"/>
      <c r="F274" s="558"/>
      <c r="G274" s="558"/>
      <c r="H274" s="558"/>
      <c r="I274" s="558"/>
      <c r="J274" s="558"/>
      <c r="K274" s="558"/>
      <c r="L274" s="558"/>
      <c r="M274" s="558"/>
      <c r="N274" s="558"/>
      <c r="O274" s="558"/>
      <c r="P274" s="558"/>
      <c r="Q274" s="558"/>
      <c r="R274" s="558"/>
      <c r="S274" s="558"/>
      <c r="T274" s="558"/>
      <c r="U274" s="558"/>
      <c r="V274" s="558"/>
      <c r="W274" s="558"/>
      <c r="X274" s="558"/>
      <c r="Y274" s="558"/>
      <c r="Z274" s="559"/>
      <c r="AA274" s="202"/>
      <c r="AB274" s="202"/>
      <c r="AC274" s="202"/>
      <c r="AD274" s="202"/>
      <c r="AE274" s="261"/>
      <c r="AF274" s="567"/>
      <c r="AG274" s="568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57" t="s">
        <v>278</v>
      </c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9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2008-02-05T15:17:38Z</cp:lastPrinted>
  <dcterms:created xsi:type="dcterms:W3CDTF">2002-12-30T15:31:19Z</dcterms:created>
  <dcterms:modified xsi:type="dcterms:W3CDTF">2017-04-16T17:55:26Z</dcterms:modified>
</cp:coreProperties>
</file>