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showObjects="placeholders"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6-30 (Jun18) Excel 2007\"/>
    </mc:Choice>
  </mc:AlternateContent>
  <bookViews>
    <workbookView xWindow="0" yWindow="0" windowWidth="20490" windowHeight="753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H28" i="16"/>
  <c r="F28" i="16"/>
  <c r="E28" i="16"/>
  <c r="E15" i="16" s="1"/>
  <c r="D28" i="16"/>
  <c r="D15" i="16" s="1"/>
  <c r="C28" i="16"/>
  <c r="I15" i="16"/>
  <c r="H15" i="16"/>
  <c r="F15" i="16"/>
  <c r="C15" i="16"/>
  <c r="H27" i="16"/>
  <c r="H14" i="16" s="1"/>
  <c r="F27" i="16"/>
  <c r="E27" i="16"/>
  <c r="D27" i="16"/>
  <c r="D14" i="16" s="1"/>
  <c r="C27" i="16"/>
  <c r="C14" i="16" s="1"/>
  <c r="I14" i="16"/>
  <c r="F14" i="16"/>
  <c r="E14" i="16"/>
  <c r="H26" i="16"/>
  <c r="H13" i="16" s="1"/>
  <c r="F26" i="16"/>
  <c r="F13" i="16" s="1"/>
  <c r="E26" i="16"/>
  <c r="D26" i="16"/>
  <c r="C26" i="16"/>
  <c r="C13" i="16" s="1"/>
  <c r="I13" i="16"/>
  <c r="E13" i="16"/>
  <c r="D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H11" i="16" s="1"/>
  <c r="F24" i="16"/>
  <c r="E24" i="16"/>
  <c r="D24" i="16"/>
  <c r="D11" i="16" s="1"/>
  <c r="C24" i="16"/>
  <c r="C11" i="16" s="1"/>
  <c r="I11" i="16"/>
  <c r="F11" i="16"/>
  <c r="E11" i="16"/>
  <c r="H23" i="16"/>
  <c r="H10" i="16" s="1"/>
  <c r="F23" i="16"/>
  <c r="F10" i="16" s="1"/>
  <c r="E23" i="16"/>
  <c r="D23" i="16"/>
  <c r="C23" i="16"/>
  <c r="C10" i="16" s="1"/>
  <c r="I10" i="16"/>
  <c r="E10" i="16"/>
  <c r="D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H7" i="16" s="1"/>
  <c r="F20" i="16"/>
  <c r="E20" i="16"/>
  <c r="D20" i="16"/>
  <c r="D7" i="16" s="1"/>
  <c r="C20" i="16"/>
  <c r="C7" i="16" s="1"/>
  <c r="I7" i="16"/>
  <c r="F7" i="16"/>
  <c r="E7" i="16"/>
  <c r="H19" i="16"/>
  <c r="H6" i="16" s="1"/>
  <c r="F19" i="16"/>
  <c r="F6" i="16" s="1"/>
  <c r="E19" i="16"/>
  <c r="D19" i="16"/>
  <c r="C19" i="16"/>
  <c r="C6" i="16" s="1"/>
  <c r="I6" i="16"/>
  <c r="E6" i="16"/>
  <c r="D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EH40" i="17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F98" i="26"/>
  <c r="F97" i="26"/>
  <c r="A98" i="26"/>
  <c r="A97" i="26"/>
  <c r="I95" i="26"/>
  <c r="D94" i="26"/>
  <c r="F38" i="24"/>
  <c r="EH48" i="17"/>
  <c r="EH42" i="17"/>
  <c r="EH31" i="17"/>
  <c r="EH25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38" i="28" l="1"/>
  <c r="B37" i="28" s="1"/>
  <c r="B40" i="28" l="1"/>
  <c r="B39" i="28" s="1"/>
  <c r="B36" i="28"/>
  <c r="B34" i="28" s="1"/>
  <c r="B42" i="28" l="1"/>
  <c r="B44" i="28" s="1"/>
  <c r="B35" i="28"/>
  <c r="G3" i="28"/>
  <c r="B32" i="28"/>
  <c r="N6" i="28" s="1"/>
  <c r="D33" i="12" s="1"/>
  <c r="B33" i="28"/>
  <c r="L7" i="28" s="1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G19" i="16"/>
  <c r="G20" i="16"/>
  <c r="G28" i="16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O86" i="17"/>
  <c r="O87" i="17"/>
  <c r="C40" i="19" s="1"/>
  <c r="K102" i="12"/>
  <c r="G34" i="12"/>
  <c r="AA128" i="27" s="1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O23" i="17"/>
  <c r="D24" i="17"/>
  <c r="D25" i="17"/>
  <c r="D28" i="17"/>
  <c r="D29" i="17"/>
  <c r="D30" i="17"/>
  <c r="AS30" i="17"/>
  <c r="BZ30" i="17"/>
  <c r="CK30" i="17"/>
  <c r="D31" i="17"/>
  <c r="D32" i="17"/>
  <c r="D33" i="17"/>
  <c r="D34" i="17"/>
  <c r="CK34" i="17"/>
  <c r="D35" i="17"/>
  <c r="A17" i="21" s="1"/>
  <c r="K26" i="12"/>
  <c r="D37" i="17"/>
  <c r="D39" i="17"/>
  <c r="D40" i="17"/>
  <c r="D42" i="17"/>
  <c r="O42" i="17" s="1"/>
  <c r="Z42" i="17" s="1"/>
  <c r="AK42" i="17" s="1"/>
  <c r="AV42" i="17" s="1"/>
  <c r="BG42" i="17" s="1"/>
  <c r="BR42" i="17" s="1"/>
  <c r="CC42" i="17"/>
  <c r="CN42" i="17" s="1"/>
  <c r="CY42" i="17" s="1"/>
  <c r="DJ42" i="17" s="1"/>
  <c r="DU42" i="17" s="1"/>
  <c r="EF42" i="17" s="1"/>
  <c r="D43" i="17"/>
  <c r="B37" i="21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N7" i="28"/>
  <c r="M33" i="27" s="1"/>
  <c r="G17" i="12"/>
  <c r="G16" i="12"/>
  <c r="G15" i="12"/>
  <c r="B2" i="12"/>
  <c r="N11" i="28"/>
  <c r="L11" i="28"/>
  <c r="N3" i="28"/>
  <c r="D38" i="24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B7" i="23"/>
  <c r="B8" i="23"/>
  <c r="A29" i="21"/>
  <c r="E48" i="13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F52" i="23" l="1"/>
  <c r="I18" i="12"/>
  <c r="B41" i="28"/>
  <c r="B38" i="21"/>
  <c r="B12" i="16"/>
  <c r="B25" i="16" s="1"/>
  <c r="A16" i="21"/>
  <c r="A20" i="21" s="1"/>
  <c r="B24" i="25"/>
  <c r="F7" i="28"/>
  <c r="A18" i="21"/>
  <c r="A19" i="21"/>
  <c r="C34" i="12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B44" i="23"/>
  <c r="G15" i="24"/>
  <c r="B18" i="23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A34" i="12" l="1"/>
  <c r="B46" i="23"/>
  <c r="B49" i="23" s="1"/>
  <c r="B51" i="23" s="1"/>
  <c r="B54" i="23" s="1"/>
  <c r="D39" i="19"/>
  <c r="E39" i="19" s="1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W91" i="17" s="1"/>
  <c r="EC91" i="17"/>
  <c r="I89" i="26"/>
  <c r="B20" i="24"/>
  <c r="BD29" i="17"/>
  <c r="BD91" i="17" s="1"/>
  <c r="B22" i="21"/>
  <c r="B26" i="21" s="1"/>
  <c r="B33" i="21" s="1"/>
  <c r="O78" i="17"/>
  <c r="Z78" i="17" s="1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K99" i="12"/>
  <c r="I17" i="12" s="1"/>
  <c r="O68" i="17"/>
  <c r="G4" i="16"/>
  <c r="L29" i="17" s="1"/>
  <c r="L64" i="17"/>
  <c r="O64" i="17" s="1"/>
  <c r="BZ29" i="17"/>
  <c r="BZ91" i="17" s="1"/>
  <c r="AV86" i="17"/>
  <c r="E19" i="21"/>
  <c r="E12" i="21"/>
  <c r="E11" i="21"/>
  <c r="O73" i="17"/>
  <c r="O79" i="17"/>
  <c r="D40" i="19"/>
  <c r="AK87" i="17"/>
  <c r="AK83" i="17"/>
  <c r="G11" i="24"/>
  <c r="O85" i="17"/>
  <c r="O72" i="17"/>
  <c r="O84" i="17"/>
  <c r="AK67" i="17"/>
  <c r="D20" i="19"/>
  <c r="Z6" i="17"/>
  <c r="O71" i="17"/>
  <c r="O61" i="17"/>
  <c r="G11" i="16"/>
  <c r="CK29" i="17" s="1"/>
  <c r="CK64" i="17"/>
  <c r="Z82" i="17"/>
  <c r="C35" i="19"/>
  <c r="G9" i="16"/>
  <c r="BO29" i="17" s="1"/>
  <c r="BO64" i="17"/>
  <c r="O74" i="17"/>
  <c r="O65" i="17"/>
  <c r="O69" i="17"/>
  <c r="O80" i="17"/>
  <c r="C20" i="24"/>
  <c r="O70" i="17"/>
  <c r="G12" i="16"/>
  <c r="CV29" i="17" s="1"/>
  <c r="CV64" i="17"/>
  <c r="O75" i="17"/>
  <c r="O62" i="17"/>
  <c r="O77" i="17"/>
  <c r="O76" i="17"/>
  <c r="O81" i="17"/>
  <c r="O57" i="17"/>
  <c r="O56" i="17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30" i="25"/>
  <c r="X22" i="25"/>
  <c r="R26" i="25"/>
  <c r="L14" i="25"/>
  <c r="R20" i="25"/>
  <c r="R24" i="25"/>
  <c r="X28" i="25"/>
  <c r="CK91" i="17"/>
  <c r="Z73" i="17"/>
  <c r="C26" i="19"/>
  <c r="Z64" i="17"/>
  <c r="C18" i="19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O55" i="17"/>
  <c r="X8" i="25"/>
  <c r="X24" i="25"/>
  <c r="DB91" i="17"/>
  <c r="Z62" i="17"/>
  <c r="C13" i="19"/>
  <c r="L28" i="25"/>
  <c r="Z80" i="17"/>
  <c r="C33" i="19"/>
  <c r="AC91" i="17"/>
  <c r="Z71" i="17"/>
  <c r="C24" i="19"/>
  <c r="AK6" i="17"/>
  <c r="AV87" i="17"/>
  <c r="E40" i="19"/>
  <c r="Z68" i="17"/>
  <c r="C21" i="19"/>
  <c r="L22" i="25"/>
  <c r="CF91" i="17"/>
  <c r="L20" i="25"/>
  <c r="R30" i="25"/>
  <c r="O54" i="17"/>
  <c r="R8" i="25"/>
  <c r="X30" i="25"/>
  <c r="X12" i="25"/>
  <c r="L26" i="25"/>
  <c r="L18" i="25"/>
  <c r="Z69" i="17"/>
  <c r="C22" i="19"/>
  <c r="BU91" i="17"/>
  <c r="Z70" i="17"/>
  <c r="C23" i="19"/>
  <c r="Z85" i="17"/>
  <c r="C38" i="19"/>
  <c r="Z56" i="17"/>
  <c r="C7" i="19"/>
  <c r="L12" i="25"/>
  <c r="L10" i="25"/>
  <c r="X10" i="25"/>
  <c r="DM91" i="17"/>
  <c r="O53" i="17"/>
  <c r="L8" i="25"/>
  <c r="BJ91" i="17"/>
  <c r="L16" i="25"/>
  <c r="DX91" i="17"/>
  <c r="AV67" i="17"/>
  <c r="E20" i="19"/>
  <c r="O16" i="17"/>
  <c r="AK78" i="17"/>
  <c r="R12" i="25"/>
  <c r="X14" i="25"/>
  <c r="Z57" i="17"/>
  <c r="C8" i="19"/>
  <c r="R16" i="25"/>
  <c r="Z76" i="17"/>
  <c r="C29" i="19"/>
  <c r="X26" i="25"/>
  <c r="X18" i="25"/>
  <c r="Z84" i="17"/>
  <c r="C37" i="19"/>
  <c r="Z79" i="17"/>
  <c r="C32" i="19"/>
  <c r="Z61" i="17"/>
  <c r="C12" i="19"/>
  <c r="R22" i="25"/>
  <c r="Z81" i="17"/>
  <c r="C34" i="19"/>
  <c r="R10" i="25"/>
  <c r="R91" i="17"/>
  <c r="Z77" i="17"/>
  <c r="C30" i="19"/>
  <c r="R28" i="25"/>
  <c r="R18" i="25"/>
  <c r="Z74" i="17"/>
  <c r="C27" i="19"/>
  <c r="AK82" i="17"/>
  <c r="D35" i="19"/>
  <c r="Z72" i="17"/>
  <c r="C25" i="19"/>
  <c r="BG86" i="17"/>
  <c r="F39" i="19"/>
  <c r="R14" i="25"/>
  <c r="X16" i="25"/>
  <c r="O66" i="17"/>
  <c r="CQ91" i="17"/>
  <c r="X20" i="25"/>
  <c r="L24" i="25"/>
  <c r="AY91" i="17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91" i="17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91" i="17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91" i="17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91" i="17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<sst xmlns="http://schemas.openxmlformats.org/spreadsheetml/2006/main" count="1024" uniqueCount="620">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</sst>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  <sheetName val="Fixedassets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  <sheetName val="Payrollyearto050419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ClosingCredi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ClosingDeb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Apr18"/>
      <sheetName val="May18"/>
      <sheetName val="Jun18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  <sheetName val="Companysecretary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  <sheetName val="Payrollyearto050418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2"/>
      <c r="F2" s="422"/>
      <c r="G2" s="422"/>
      <c r="H2" s="422"/>
      <c r="I2" s="3"/>
      <c r="J2" s="3" t="s">
        <v>206</v>
      </c>
      <c r="K2" s="3"/>
      <c r="L2" s="3"/>
      <c r="M2" s="3"/>
      <c r="N2" s="3"/>
      <c r="O2" s="425" t="s">
        <v>281</v>
      </c>
      <c r="P2" s="425"/>
      <c r="Q2" s="425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22"/>
      <c r="K3" s="422"/>
      <c r="L3" s="422"/>
      <c r="M3" s="422"/>
      <c r="N3" s="422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22"/>
      <c r="K4" s="422"/>
      <c r="L4" s="422"/>
      <c r="M4" s="422"/>
      <c r="N4" s="42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22"/>
      <c r="K5" s="422"/>
      <c r="L5" s="422"/>
      <c r="M5" s="422"/>
      <c r="N5" s="422"/>
      <c r="O5" s="426" t="s">
        <v>495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8"/>
      <c r="K6" s="429"/>
      <c r="L6" s="416" t="s">
        <v>300</v>
      </c>
      <c r="M6" s="417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3"/>
      <c r="F8" s="418"/>
      <c r="G8" s="418"/>
      <c r="H8" s="418"/>
      <c r="I8" s="418"/>
      <c r="J8" s="396"/>
      <c r="K8" s="419" t="s">
        <v>600</v>
      </c>
      <c r="L8" s="420"/>
      <c r="M8" s="420"/>
      <c r="N8" s="420"/>
      <c r="O8" s="42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3" t="s">
        <v>22</v>
      </c>
      <c r="F10" s="5"/>
      <c r="G10" s="412" t="s">
        <v>612</v>
      </c>
      <c r="H10" s="412"/>
      <c r="I10" s="412"/>
      <c r="J10" s="412"/>
      <c r="K10" s="412"/>
      <c r="L10" s="6"/>
      <c r="M10" s="412" t="s">
        <v>613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609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topLeftCell="A3" workbookViewId="0">
      <selection activeCell="H29" sqref="H29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42947</v>
      </c>
      <c r="C4" s="52">
        <f>[9]Jul17!$M$1-C17</f>
        <v>0</v>
      </c>
      <c r="D4" s="52">
        <f>[9]Jul17!$N$1-D17</f>
        <v>0</v>
      </c>
      <c r="E4" s="52">
        <f>[9]Jul17!$O$1-E17</f>
        <v>0</v>
      </c>
      <c r="F4" s="52">
        <f>[9]Jul17!$P$1+[9]Jul17!$Q$1-F17</f>
        <v>0</v>
      </c>
      <c r="G4" s="52">
        <f>C4-SUM(D4:F4)</f>
        <v>0</v>
      </c>
      <c r="H4" s="52">
        <f>[9]Jul17!$T$1-H17</f>
        <v>0</v>
      </c>
      <c r="I4" s="52">
        <f>[9]Jul17!$G$1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Admin!B18</f>
        <v>42978</v>
      </c>
      <c r="C5" s="52">
        <f>[9]Aug17!$M$1-C18</f>
        <v>0</v>
      </c>
      <c r="D5" s="52">
        <f>[9]Aug17!$N$1-D18</f>
        <v>0</v>
      </c>
      <c r="E5" s="52">
        <f>[9]Aug17!$O$1-E18</f>
        <v>0</v>
      </c>
      <c r="F5" s="52">
        <f>[9]Aug17!$P$1+[9]Aug17!$Q$1-F18</f>
        <v>0</v>
      </c>
      <c r="G5" s="52">
        <f>C5-SUM(D5:F5)</f>
        <v>0</v>
      </c>
      <c r="H5" s="52">
        <f>[9]Aug17!$T$1-H18</f>
        <v>0</v>
      </c>
      <c r="I5" s="52">
        <f>[9]Aug17!$G$1</f>
        <v>0</v>
      </c>
      <c r="J5" s="23"/>
      <c r="K5" s="707"/>
      <c r="L5" s="30"/>
    </row>
    <row r="6" spans="1:12" x14ac:dyDescent="0.2">
      <c r="A6" s="31"/>
      <c r="B6" s="51">
        <f>Admin!B20</f>
        <v>43008</v>
      </c>
      <c r="C6" s="52">
        <f>[9]Sep17!$M$1-C19</f>
        <v>0</v>
      </c>
      <c r="D6" s="52">
        <f>[9]Sep17!$N$1-D19</f>
        <v>0</v>
      </c>
      <c r="E6" s="52">
        <f>[9]Sep17!$O$1-E19</f>
        <v>0</v>
      </c>
      <c r="F6" s="52">
        <f>[9]Sep17!$P$1+[9]Sep17!$Q$1-F19</f>
        <v>0</v>
      </c>
      <c r="G6" s="52">
        <f>C6-SUM(D6:F6)</f>
        <v>0</v>
      </c>
      <c r="H6" s="52">
        <f>[9]Sep17!$T$1-H19</f>
        <v>0</v>
      </c>
      <c r="I6" s="52">
        <f>[9]Sep17!$G$1</f>
        <v>0</v>
      </c>
      <c r="J6" s="23"/>
      <c r="K6" s="707"/>
      <c r="L6" s="30"/>
    </row>
    <row r="7" spans="1:12" x14ac:dyDescent="0.2">
      <c r="A7" s="31"/>
      <c r="B7" s="51">
        <f>Admin!B22</f>
        <v>43039</v>
      </c>
      <c r="C7" s="52">
        <f>[9]Oct17!$M$1-C20</f>
        <v>0</v>
      </c>
      <c r="D7" s="52">
        <f>[9]Oct17!$N$1-D20</f>
        <v>0</v>
      </c>
      <c r="E7" s="52">
        <f>[9]Oct17!$O$1-E20</f>
        <v>0</v>
      </c>
      <c r="F7" s="52">
        <f>[9]Oct17!$P$1+[9]Oct17!$Q$1-F20</f>
        <v>0</v>
      </c>
      <c r="G7" s="52">
        <f>C7-SUM(D7:F7)</f>
        <v>0</v>
      </c>
      <c r="H7" s="52">
        <f>[9]Oct17!$T$1-H20</f>
        <v>0</v>
      </c>
      <c r="I7" s="52">
        <f>[9]Oct17!$G$1</f>
        <v>0</v>
      </c>
      <c r="J7" s="23"/>
      <c r="K7" s="707"/>
      <c r="L7" s="30"/>
    </row>
    <row r="8" spans="1:12" ht="12" customHeight="1" x14ac:dyDescent="0.2">
      <c r="A8" s="31"/>
      <c r="B8" s="51">
        <f>Admin!B24</f>
        <v>43069</v>
      </c>
      <c r="C8" s="52">
        <f>[9]Nov17!$M$1-C21</f>
        <v>0</v>
      </c>
      <c r="D8" s="52">
        <f>[9]Nov17!$N$1-D21</f>
        <v>0</v>
      </c>
      <c r="E8" s="52">
        <f>[9]Nov17!$O$1-E21</f>
        <v>0</v>
      </c>
      <c r="F8" s="52">
        <f>[9]Nov17!$P$1+[9]Nov17!$Q$1-F21</f>
        <v>0</v>
      </c>
      <c r="G8" s="52">
        <f t="shared" ref="G8:G15" si="0">C8-SUM(D8:F8)</f>
        <v>0</v>
      </c>
      <c r="H8" s="52">
        <f>[9]Nov17!$T$1-H21</f>
        <v>0</v>
      </c>
      <c r="I8" s="52">
        <f>[9]Nov17!$G$1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Admin!B26</f>
        <v>43100</v>
      </c>
      <c r="C9" s="52">
        <f>[9]Dec17!$M$1-C22</f>
        <v>0</v>
      </c>
      <c r="D9" s="52">
        <f>[9]Dec17!$N$1-D22</f>
        <v>0</v>
      </c>
      <c r="E9" s="52">
        <f>[9]Dec17!$O$1-E22</f>
        <v>0</v>
      </c>
      <c r="F9" s="52">
        <f>[9]Dec17!$P$1+[9]Dec17!$Q$1-F22</f>
        <v>0</v>
      </c>
      <c r="G9" s="52">
        <f t="shared" si="0"/>
        <v>0</v>
      </c>
      <c r="H9" s="52">
        <f>[9]Dec17!$T$1-H22</f>
        <v>0</v>
      </c>
      <c r="I9" s="52">
        <f>[9]Dec17!$G$1</f>
        <v>0</v>
      </c>
      <c r="J9" s="23"/>
      <c r="K9" s="707"/>
      <c r="L9" s="30"/>
    </row>
    <row r="10" spans="1:12" ht="12" customHeight="1" x14ac:dyDescent="0.2">
      <c r="A10" s="31"/>
      <c r="B10" s="51">
        <f>Admin!B28</f>
        <v>43131</v>
      </c>
      <c r="C10" s="52">
        <f>[9]Jan18!$M$1-C23</f>
        <v>0</v>
      </c>
      <c r="D10" s="52">
        <f>[9]Jan18!$N$1-D23</f>
        <v>0</v>
      </c>
      <c r="E10" s="52">
        <f>[9]Jan18!$O$1-E23</f>
        <v>0</v>
      </c>
      <c r="F10" s="52">
        <f>[9]Jan18!$P$1+[9]Jan18!$Q$1-F23</f>
        <v>0</v>
      </c>
      <c r="G10" s="52">
        <f t="shared" si="0"/>
        <v>0</v>
      </c>
      <c r="H10" s="52">
        <f>[9]Jan18!$T$1-H23</f>
        <v>0</v>
      </c>
      <c r="I10" s="52">
        <f>[9]Jan18!$G$1</f>
        <v>0</v>
      </c>
      <c r="J10" s="23"/>
      <c r="K10" s="707"/>
      <c r="L10" s="30"/>
    </row>
    <row r="11" spans="1:12" ht="12" customHeight="1" x14ac:dyDescent="0.2">
      <c r="A11" s="31"/>
      <c r="B11" s="51">
        <f>Admin!B30</f>
        <v>43159</v>
      </c>
      <c r="C11" s="52">
        <f>[9]Feb18!$M$1-C24</f>
        <v>0</v>
      </c>
      <c r="D11" s="52">
        <f>[9]Feb18!$N$1-D24</f>
        <v>0</v>
      </c>
      <c r="E11" s="52">
        <f>[9]Feb18!$O$1-E24</f>
        <v>0</v>
      </c>
      <c r="F11" s="52">
        <f>[9]Feb18!$P$1+[9]Feb18!$Q$1-F24</f>
        <v>0</v>
      </c>
      <c r="G11" s="52">
        <f t="shared" si="0"/>
        <v>0</v>
      </c>
      <c r="H11" s="52">
        <f>[9]Feb18!$T$1-H24</f>
        <v>0</v>
      </c>
      <c r="I11" s="52">
        <f>[9]Feb18!$G$1</f>
        <v>0</v>
      </c>
      <c r="J11" s="23"/>
      <c r="K11" s="707"/>
      <c r="L11" s="30"/>
    </row>
    <row r="12" spans="1:12" ht="12" customHeight="1" x14ac:dyDescent="0.2">
      <c r="A12" s="31"/>
      <c r="B12" s="51">
        <f>Admin!B32</f>
        <v>43190</v>
      </c>
      <c r="C12" s="52">
        <f>[9]Mar18!$M$1-C25</f>
        <v>0</v>
      </c>
      <c r="D12" s="52">
        <f>[9]Mar18!$N$1-D25</f>
        <v>0</v>
      </c>
      <c r="E12" s="52">
        <f>[9]Mar18!$O$1-E25</f>
        <v>0</v>
      </c>
      <c r="F12" s="52">
        <f>[9]Mar18!$P$1+[9]Mar18!$Q$1-F25</f>
        <v>0</v>
      </c>
      <c r="G12" s="52">
        <f t="shared" si="0"/>
        <v>0</v>
      </c>
      <c r="H12" s="52">
        <f>[9]Mar18!$T$1-H25</f>
        <v>0</v>
      </c>
      <c r="I12" s="52">
        <f>[9]Mar18!$G$1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Admin!B34</f>
        <v>43220</v>
      </c>
      <c r="C13" s="52">
        <f>[10]Apr18!$M$1-C26</f>
        <v>0</v>
      </c>
      <c r="D13" s="52">
        <f>[10]Apr18!$N$1-D26</f>
        <v>0</v>
      </c>
      <c r="E13" s="52">
        <f>[10]Apr18!$O$1-E26</f>
        <v>0</v>
      </c>
      <c r="F13" s="52">
        <f>[10]Apr18!$P$1+[10]Apr18!$Q$1-F26</f>
        <v>0</v>
      </c>
      <c r="G13" s="52">
        <f t="shared" si="0"/>
        <v>0</v>
      </c>
      <c r="H13" s="52">
        <f>[10]Apr18!$T$1-H26</f>
        <v>0</v>
      </c>
      <c r="I13" s="52">
        <f>[10]Apr18!$G$1</f>
        <v>0</v>
      </c>
      <c r="J13" s="23"/>
      <c r="K13" s="707"/>
      <c r="L13" s="30"/>
    </row>
    <row r="14" spans="1:12" x14ac:dyDescent="0.2">
      <c r="A14" s="31"/>
      <c r="B14" s="51">
        <f>Admin!B36</f>
        <v>43251</v>
      </c>
      <c r="C14" s="52">
        <f>[10]May18!$M$1-C27</f>
        <v>0</v>
      </c>
      <c r="D14" s="52">
        <f>[10]May18!$N$1-D27</f>
        <v>0</v>
      </c>
      <c r="E14" s="52">
        <f>[10]May18!$O$1-E27</f>
        <v>0</v>
      </c>
      <c r="F14" s="52">
        <f>[10]May18!$P$1+[10]May18!$Q$1-F27</f>
        <v>0</v>
      </c>
      <c r="G14" s="52">
        <f t="shared" si="0"/>
        <v>0</v>
      </c>
      <c r="H14" s="52">
        <f>[10]May18!$T$1-H27</f>
        <v>0</v>
      </c>
      <c r="I14" s="52">
        <f>[10]May18!$G$1</f>
        <v>0</v>
      </c>
      <c r="J14" s="23"/>
      <c r="K14" s="707"/>
      <c r="L14" s="30"/>
    </row>
    <row r="15" spans="1:12" x14ac:dyDescent="0.2">
      <c r="A15" s="31"/>
      <c r="B15" s="51">
        <f>Admin!B38</f>
        <v>43281</v>
      </c>
      <c r="C15" s="52">
        <f>[10]Jun18!$M$1-C28</f>
        <v>0</v>
      </c>
      <c r="D15" s="52">
        <f>[10]Jun18!$N$1-D28</f>
        <v>0</v>
      </c>
      <c r="E15" s="52">
        <f>[10]Jun18!$O$1-E28</f>
        <v>0</v>
      </c>
      <c r="F15" s="52">
        <f>[10]Jun18!$P$1+[10]Jun18!$Q$1-F28</f>
        <v>0</v>
      </c>
      <c r="G15" s="52">
        <f t="shared" si="0"/>
        <v>0</v>
      </c>
      <c r="H15" s="52">
        <f>[10]Jun18!$T$1-H28</f>
        <v>0</v>
      </c>
      <c r="I15" s="52">
        <f>[10]Jun18!$G$1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42947</v>
      </c>
      <c r="C17" s="52">
        <f>[9]Jul17!$M$2</f>
        <v>0</v>
      </c>
      <c r="D17" s="52">
        <f>[9]Jul17!$N$2</f>
        <v>0</v>
      </c>
      <c r="E17" s="52">
        <f>[9]Jul17!$O$2</f>
        <v>0</v>
      </c>
      <c r="F17" s="52">
        <f>[9]Jul17!$P$2+[9]Jul17!$Q$2</f>
        <v>0</v>
      </c>
      <c r="G17" s="52">
        <f>C17-SUM(D17:F17)</f>
        <v>0</v>
      </c>
      <c r="H17" s="52">
        <f>[9]Jul17!$T$2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42978</v>
      </c>
      <c r="C18" s="52">
        <f>[9]Aug17!$M$2</f>
        <v>0</v>
      </c>
      <c r="D18" s="52">
        <f>[9]Aug17!$N$2</f>
        <v>0</v>
      </c>
      <c r="E18" s="52">
        <f>[9]Aug17!$O$2</f>
        <v>0</v>
      </c>
      <c r="F18" s="52">
        <f>[9]Aug17!$P$2+[9]Aug17!$Q$2</f>
        <v>0</v>
      </c>
      <c r="G18" s="52">
        <f>C18-SUM(D18:F18)</f>
        <v>0</v>
      </c>
      <c r="H18" s="52">
        <f>[9]Aug17!$T$2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43008</v>
      </c>
      <c r="C19" s="52">
        <f>[9]Sep17!$M$2</f>
        <v>0</v>
      </c>
      <c r="D19" s="52">
        <f>[9]Sep17!$N$2</f>
        <v>0</v>
      </c>
      <c r="E19" s="52">
        <f>[9]Sep17!$O$2</f>
        <v>0</v>
      </c>
      <c r="F19" s="52">
        <f>[9]Sep17!$P$2+[9]Sep17!$Q$2</f>
        <v>0</v>
      </c>
      <c r="G19" s="52">
        <f>C19-SUM(D19:F19)</f>
        <v>0</v>
      </c>
      <c r="H19" s="52">
        <f>[9]Sep17!$T$2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43039</v>
      </c>
      <c r="C20" s="52">
        <f>[9]Oct17!$M$2</f>
        <v>0</v>
      </c>
      <c r="D20" s="52">
        <f>[9]Oct17!$N$2</f>
        <v>0</v>
      </c>
      <c r="E20" s="52">
        <f>[9]Oct17!$O$2</f>
        <v>0</v>
      </c>
      <c r="F20" s="52">
        <f>[9]Oct17!$P$2+[9]Oct17!$Q$2</f>
        <v>0</v>
      </c>
      <c r="G20" s="52">
        <f>C20-SUM(D20:F20)</f>
        <v>0</v>
      </c>
      <c r="H20" s="52">
        <f>[9]Oct17!$T$2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43069</v>
      </c>
      <c r="C21" s="52">
        <f>[9]Nov17!$M$2</f>
        <v>0</v>
      </c>
      <c r="D21" s="52">
        <f>[9]Nov17!$N$2</f>
        <v>0</v>
      </c>
      <c r="E21" s="52">
        <f>[9]Nov17!$O$2</f>
        <v>0</v>
      </c>
      <c r="F21" s="52">
        <f>[9]Nov17!$P$2+[9]Nov17!$Q$2</f>
        <v>0</v>
      </c>
      <c r="G21" s="52">
        <f t="shared" ref="G21:G28" si="2">C21-SUM(D21:F21)</f>
        <v>0</v>
      </c>
      <c r="H21" s="52">
        <f>[9]Nov17!$T$2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43100</v>
      </c>
      <c r="C22" s="52">
        <f>[9]Dec17!$M$2</f>
        <v>0</v>
      </c>
      <c r="D22" s="52">
        <f>[9]Dec17!$N$2</f>
        <v>0</v>
      </c>
      <c r="E22" s="52">
        <f>[9]Dec17!$O$2</f>
        <v>0</v>
      </c>
      <c r="F22" s="52">
        <f>[9]Dec17!$P$2+[9]Dec17!$Q$2</f>
        <v>0</v>
      </c>
      <c r="G22" s="52">
        <f t="shared" si="2"/>
        <v>0</v>
      </c>
      <c r="H22" s="52">
        <f>[9]Dec17!$T$2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43131</v>
      </c>
      <c r="C23" s="52">
        <f>[9]Jan18!$M$2</f>
        <v>0</v>
      </c>
      <c r="D23" s="52">
        <f>[9]Jan18!$N$2</f>
        <v>0</v>
      </c>
      <c r="E23" s="52">
        <f>[9]Jan18!$O$2</f>
        <v>0</v>
      </c>
      <c r="F23" s="52">
        <f>[9]Jan18!$P$2+[9]Jan18!$Q$2</f>
        <v>0</v>
      </c>
      <c r="G23" s="52">
        <f t="shared" si="2"/>
        <v>0</v>
      </c>
      <c r="H23" s="52">
        <f>[9]Jan18!$T$2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43159</v>
      </c>
      <c r="C24" s="52">
        <f>[9]Feb18!$M$2</f>
        <v>0</v>
      </c>
      <c r="D24" s="52">
        <f>[9]Feb18!$N$2</f>
        <v>0</v>
      </c>
      <c r="E24" s="52">
        <f>[9]Feb18!$O$2</f>
        <v>0</v>
      </c>
      <c r="F24" s="52">
        <f>[9]Feb18!$P$2+[9]Feb18!$Q$2</f>
        <v>0</v>
      </c>
      <c r="G24" s="52">
        <f t="shared" si="2"/>
        <v>0</v>
      </c>
      <c r="H24" s="52">
        <f>[9]Feb18!$T$2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43190</v>
      </c>
      <c r="C25" s="52">
        <f>[9]Mar18!$M$2</f>
        <v>0</v>
      </c>
      <c r="D25" s="52">
        <f>[9]Mar18!$N$2</f>
        <v>0</v>
      </c>
      <c r="E25" s="52">
        <f>[9]Mar18!$O$2</f>
        <v>0</v>
      </c>
      <c r="F25" s="52">
        <f>[9]Mar18!$P$2+[9]Mar18!$Q$2</f>
        <v>0</v>
      </c>
      <c r="G25" s="52">
        <f t="shared" si="2"/>
        <v>0</v>
      </c>
      <c r="H25" s="52">
        <f>[9]Mar18!$T$2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43220</v>
      </c>
      <c r="C26" s="52">
        <f>[10]Apr18!$M$2</f>
        <v>0</v>
      </c>
      <c r="D26" s="52">
        <f>[10]Apr18!$N$2</f>
        <v>0</v>
      </c>
      <c r="E26" s="52">
        <f>[10]Apr18!$O$2</f>
        <v>0</v>
      </c>
      <c r="F26" s="52">
        <f>[10]Apr18!$P$2+[10]Apr18!$Q$2</f>
        <v>0</v>
      </c>
      <c r="G26" s="52">
        <f t="shared" si="2"/>
        <v>0</v>
      </c>
      <c r="H26" s="52">
        <f>[10]Apr18!$T$2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43251</v>
      </c>
      <c r="C27" s="52">
        <f>[10]May18!$M$2</f>
        <v>0</v>
      </c>
      <c r="D27" s="52">
        <f>[10]May18!$N$2</f>
        <v>0</v>
      </c>
      <c r="E27" s="52">
        <f>[10]May18!$O$2</f>
        <v>0</v>
      </c>
      <c r="F27" s="52">
        <f>[10]May18!$P$2+[10]May18!$Q$2</f>
        <v>0</v>
      </c>
      <c r="G27" s="52">
        <f t="shared" si="2"/>
        <v>0</v>
      </c>
      <c r="H27" s="52">
        <f>[10]May18!$T$2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43281</v>
      </c>
      <c r="C28" s="52">
        <f>[10]Jun18!$M$2</f>
        <v>0</v>
      </c>
      <c r="D28" s="52">
        <f>[10]Jun18!$N$2</f>
        <v>0</v>
      </c>
      <c r="E28" s="52">
        <f>[10]Jun18!$O$2</f>
        <v>0</v>
      </c>
      <c r="F28" s="52">
        <f>[10]Jun18!$P$2+[10]Jun18!$Q$2</f>
        <v>0</v>
      </c>
      <c r="G28" s="52">
        <f t="shared" si="2"/>
        <v>0</v>
      </c>
      <c r="H28" s="52">
        <f>[10]Jun18!$T$2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AB6" sqref="AB6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2" t="s">
        <v>252</v>
      </c>
      <c r="I1" s="723"/>
      <c r="J1" s="723"/>
      <c r="K1" s="723"/>
      <c r="L1" s="724"/>
      <c r="M1" s="168"/>
      <c r="N1" s="722" t="s">
        <v>252</v>
      </c>
      <c r="O1" s="723"/>
      <c r="P1" s="723"/>
      <c r="Q1" s="723"/>
      <c r="R1" s="724"/>
      <c r="S1" s="168"/>
      <c r="T1" s="722" t="s">
        <v>252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9" t="s">
        <v>239</v>
      </c>
      <c r="AE2" s="720"/>
      <c r="AF2" s="720"/>
      <c r="AG2" s="72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618</v>
      </c>
      <c r="AE3" s="715"/>
      <c r="AF3" s="715"/>
      <c r="AG3" s="715"/>
      <c r="AH3" s="30"/>
    </row>
    <row r="4" spans="1:34" ht="12.75" x14ac:dyDescent="0.2">
      <c r="A4" s="31"/>
      <c r="B4" s="716" t="s">
        <v>238</v>
      </c>
      <c r="C4" s="717"/>
      <c r="D4" s="717"/>
      <c r="E4" s="718"/>
      <c r="F4" s="718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5"/>
      <c r="AF5" s="715"/>
      <c r="AG5" s="715"/>
      <c r="AH5" s="30"/>
    </row>
    <row r="6" spans="1:34" x14ac:dyDescent="0.2">
      <c r="A6" s="31"/>
      <c r="B6" s="141">
        <f>Admin!B15</f>
        <v>42917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5"/>
      <c r="AF7" s="715"/>
      <c r="AG7" s="715"/>
      <c r="AH7" s="30"/>
    </row>
    <row r="8" spans="1:34" x14ac:dyDescent="0.2">
      <c r="A8" s="31"/>
      <c r="B8" s="141">
        <f>Admin!B16</f>
        <v>42947</v>
      </c>
      <c r="C8" s="140"/>
      <c r="D8" s="139">
        <f>D6+F8-L8-R8-X8+Z6</f>
        <v>0</v>
      </c>
      <c r="E8" s="138"/>
      <c r="F8" s="113">
        <f>IF((H$4+N$4+T$4)=0,0,[2]Jul17!O$1)</f>
        <v>0</v>
      </c>
      <c r="G8" s="113"/>
      <c r="H8" s="136">
        <f>H4</f>
        <v>0</v>
      </c>
      <c r="I8" s="113"/>
      <c r="J8" s="113">
        <f>[3]Jul17!$O$1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41">
        <f>Admin!B18</f>
        <v>42978</v>
      </c>
      <c r="C10" s="140"/>
      <c r="D10" s="139">
        <f>D8+F10-L10-R10-X10+Z8</f>
        <v>0</v>
      </c>
      <c r="E10" s="138"/>
      <c r="F10" s="113">
        <f>IF((H$4+N$4+T$4)=0,0,[2]Aug17!O$1)</f>
        <v>0</v>
      </c>
      <c r="G10" s="113"/>
      <c r="H10" s="136">
        <f>H8</f>
        <v>0</v>
      </c>
      <c r="I10" s="113"/>
      <c r="J10" s="113">
        <f>[3]Aug17!$O$1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Admin!B20</f>
        <v>43008</v>
      </c>
      <c r="C12" s="140"/>
      <c r="D12" s="139">
        <f>D10+F12-L12-R12-X12+Z10</f>
        <v>0</v>
      </c>
      <c r="E12" s="138"/>
      <c r="F12" s="113">
        <f>IF((H$4+N$4+T$4)=0,0,[2]Sep17!O$1)</f>
        <v>0</v>
      </c>
      <c r="G12" s="113"/>
      <c r="H12" s="136">
        <f>H10</f>
        <v>0</v>
      </c>
      <c r="I12" s="113"/>
      <c r="J12" s="113">
        <f>[3]Sep17!$O$1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41">
        <f>Admin!B22</f>
        <v>43039</v>
      </c>
      <c r="C14" s="140"/>
      <c r="D14" s="139">
        <f>D12+F14-L14-R14-X14+Z12</f>
        <v>0</v>
      </c>
      <c r="E14" s="138"/>
      <c r="F14" s="113">
        <f>IF((H$4+N$4+T$4)=0,0,[2]Oct17!O$1)</f>
        <v>0</v>
      </c>
      <c r="G14" s="113"/>
      <c r="H14" s="136">
        <f>H12</f>
        <v>0</v>
      </c>
      <c r="I14" s="113"/>
      <c r="J14" s="113">
        <f>[3]Oct17!$O$1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619</v>
      </c>
      <c r="AE15" s="713"/>
      <c r="AF15" s="713"/>
      <c r="AG15" s="713"/>
      <c r="AH15" s="30"/>
    </row>
    <row r="16" spans="1:34" ht="12" customHeight="1" x14ac:dyDescent="0.2">
      <c r="A16" s="31"/>
      <c r="B16" s="141">
        <f>Admin!B24</f>
        <v>43069</v>
      </c>
      <c r="C16" s="140"/>
      <c r="D16" s="139">
        <f>D14+F16-L16-R16-X16+Z14</f>
        <v>0</v>
      </c>
      <c r="E16" s="138"/>
      <c r="F16" s="113">
        <f>IF((H$4+N$4+T$4)=0,0,[2]Nov17!O$1)</f>
        <v>0</v>
      </c>
      <c r="G16" s="113"/>
      <c r="H16" s="136">
        <f>H14</f>
        <v>0</v>
      </c>
      <c r="I16" s="113"/>
      <c r="J16" s="113">
        <f>[3]Nov17!$O$1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[3]Nov17!$P$1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[3]Nov17!$Q$1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41">
        <f>Admin!B26</f>
        <v>43100</v>
      </c>
      <c r="C18" s="140"/>
      <c r="D18" s="139">
        <f>D16+F18-L18-R18-X18+Z16</f>
        <v>0</v>
      </c>
      <c r="E18" s="138"/>
      <c r="F18" s="113">
        <f>IF((H$4+N$4+T$4)=0,0,[2]Dec17!O$1)</f>
        <v>0</v>
      </c>
      <c r="G18" s="113"/>
      <c r="H18" s="136">
        <f>H16</f>
        <v>0</v>
      </c>
      <c r="I18" s="113"/>
      <c r="J18" s="113">
        <f>[3]Dec17!$O$1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[3]Dec17!$P$1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[3]Dec17!$Q$1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">
      <c r="A20" s="31"/>
      <c r="B20" s="141">
        <f>Admin!B28</f>
        <v>43131</v>
      </c>
      <c r="C20" s="140"/>
      <c r="D20" s="139">
        <f>D18+F20-L20-R20-X20+Z18</f>
        <v>0</v>
      </c>
      <c r="E20" s="138"/>
      <c r="F20" s="113">
        <f>IF((H$4+N$4+T$4)=0,0,[2]Jan18!O$1)</f>
        <v>0</v>
      </c>
      <c r="G20" s="113"/>
      <c r="H20" s="136">
        <f>H18</f>
        <v>0</v>
      </c>
      <c r="I20" s="113"/>
      <c r="J20" s="113">
        <f>[3]Jan18!$O$1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[3]Jan18!$P$1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[3]Jan18!$Q$1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41">
        <f>Admin!B30</f>
        <v>43159</v>
      </c>
      <c r="C22" s="140"/>
      <c r="D22" s="139">
        <f>D20+F22-L22-R22-X22+Z20</f>
        <v>0</v>
      </c>
      <c r="E22" s="138"/>
      <c r="F22" s="113">
        <f>IF((H$4+N$4+T$4)=0,0,[2]Feb18!O$1)</f>
        <v>0</v>
      </c>
      <c r="G22" s="113"/>
      <c r="H22" s="136">
        <f>H20</f>
        <v>0</v>
      </c>
      <c r="I22" s="113"/>
      <c r="J22" s="113">
        <f>[3]Feb18!$O$1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[3]Feb18!$P$1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[3]Feb18!$Q$1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235</v>
      </c>
      <c r="AE23" s="713"/>
      <c r="AF23" s="713"/>
      <c r="AG23" s="713"/>
      <c r="AH23" s="30"/>
    </row>
    <row r="24" spans="1:34" x14ac:dyDescent="0.2">
      <c r="A24" s="31"/>
      <c r="B24" s="141">
        <f>Admin!B32</f>
        <v>43190</v>
      </c>
      <c r="C24" s="140"/>
      <c r="D24" s="139">
        <f>D22+F24-L24-R24-X24+Z22</f>
        <v>0</v>
      </c>
      <c r="E24" s="138"/>
      <c r="F24" s="113">
        <f>IF((H$4+N$4+T$4)=0,0,[2]Mar18!O$1)</f>
        <v>0</v>
      </c>
      <c r="G24" s="113"/>
      <c r="H24" s="136">
        <f>H22</f>
        <v>0</v>
      </c>
      <c r="I24" s="113"/>
      <c r="J24" s="113">
        <f>[3]Mar18!$O$1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[3]Mar18!$P$1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[3]Mar18!$Q$1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41">
        <f>Admin!B34</f>
        <v>43220</v>
      </c>
      <c r="C26" s="140"/>
      <c r="D26" s="139">
        <f>D24+F26-L26-R26-X26+Z24</f>
        <v>0</v>
      </c>
      <c r="E26" s="138"/>
      <c r="F26" s="113">
        <f>IF((H$4+N$4+T$4)=0,0,[2]Apr18!O$1)</f>
        <v>0</v>
      </c>
      <c r="G26" s="113"/>
      <c r="H26" s="136">
        <f>H24</f>
        <v>0</v>
      </c>
      <c r="I26" s="113"/>
      <c r="J26" s="113">
        <f>[3]Apr18!$O$1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[3]Apr18!$P$1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[3]Apr18!$Q$1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43251</v>
      </c>
      <c r="C28" s="140"/>
      <c r="D28" s="139">
        <f>D26+F28-L28-R28-X28+Z26</f>
        <v>0</v>
      </c>
      <c r="E28" s="138"/>
      <c r="F28" s="113">
        <f>IF((H$4+N$4+T$4)=0,0,[2]May18!O$1)</f>
        <v>0</v>
      </c>
      <c r="G28" s="113"/>
      <c r="H28" s="136">
        <f>H26</f>
        <v>0</v>
      </c>
      <c r="I28" s="113"/>
      <c r="J28" s="113">
        <f>[3]May18!$O$1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41">
        <f>Admin!B38</f>
        <v>43281</v>
      </c>
      <c r="C30" s="140"/>
      <c r="D30" s="139">
        <f>D28+F30-L30-R30-X30+Z28</f>
        <v>0</v>
      </c>
      <c r="E30" s="138"/>
      <c r="F30" s="113">
        <f>IF((H$4+N$4+T$4)=0,0,[2]Jun18!O$1)</f>
        <v>0</v>
      </c>
      <c r="G30" s="113"/>
      <c r="H30" s="136">
        <f>H28</f>
        <v>0</v>
      </c>
      <c r="I30" s="113"/>
      <c r="J30" s="113">
        <f>[3]Jun18!$O$1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42735</v>
      </c>
      <c r="C2" s="323"/>
      <c r="D2" s="730"/>
      <c r="E2" s="730"/>
      <c r="F2" s="730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42736</v>
      </c>
      <c r="C3" s="323"/>
      <c r="D3" s="725" t="s">
        <v>509</v>
      </c>
      <c r="E3" s="725"/>
      <c r="F3" s="725"/>
      <c r="G3" s="317" t="str">
        <f>YEAR(B36)-1 &amp; "-" &amp; YEAR(B36)-2000</f>
        <v>2017-18</v>
      </c>
      <c r="H3" s="310"/>
      <c r="I3" s="310"/>
      <c r="J3" s="310"/>
      <c r="K3" s="731" t="s">
        <v>510</v>
      </c>
      <c r="L3" s="731"/>
      <c r="M3" s="731"/>
      <c r="N3" s="316" t="str">
        <f>G3</f>
        <v>2017-18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42766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42767</v>
      </c>
      <c r="C5" s="323"/>
      <c r="D5" s="354" t="s">
        <v>511</v>
      </c>
      <c r="E5" s="354"/>
      <c r="F5" s="362">
        <f>B8</f>
        <v>42825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42794</v>
      </c>
      <c r="C6" s="323"/>
      <c r="D6" s="354" t="s">
        <v>512</v>
      </c>
      <c r="E6" s="354"/>
      <c r="F6" s="362">
        <f>B8</f>
        <v>42825</v>
      </c>
      <c r="G6" s="408">
        <v>18</v>
      </c>
      <c r="H6" s="310"/>
      <c r="I6" s="282" t="s">
        <v>14</v>
      </c>
      <c r="J6" s="282"/>
      <c r="K6" s="282">
        <f>YEAR(L6)</f>
        <v>2017</v>
      </c>
      <c r="L6" s="727">
        <f>B15</f>
        <v>42917</v>
      </c>
      <c r="M6" s="729"/>
      <c r="N6" s="727">
        <f>B32</f>
        <v>43190</v>
      </c>
      <c r="O6" s="728"/>
      <c r="P6" s="389">
        <v>19</v>
      </c>
      <c r="Q6" s="312" t="s">
        <v>269</v>
      </c>
    </row>
    <row r="7" spans="1:17" ht="12" customHeight="1" x14ac:dyDescent="0.2">
      <c r="A7" s="310"/>
      <c r="B7" s="315">
        <f>DATE(YEAR(B8),MONTH(B8),1)</f>
        <v>42795</v>
      </c>
      <c r="C7" s="323"/>
      <c r="D7" s="354" t="s">
        <v>511</v>
      </c>
      <c r="E7" s="354"/>
      <c r="F7" s="362">
        <f>B32</f>
        <v>43190</v>
      </c>
      <c r="G7" s="389">
        <v>100</v>
      </c>
      <c r="H7" s="310"/>
      <c r="I7" s="282" t="s">
        <v>14</v>
      </c>
      <c r="J7" s="282"/>
      <c r="K7" s="282">
        <f>YEAR(L7)</f>
        <v>2018</v>
      </c>
      <c r="L7" s="727">
        <f>B33</f>
        <v>43191</v>
      </c>
      <c r="M7" s="729"/>
      <c r="N7" s="727">
        <f>B38</f>
        <v>43281</v>
      </c>
      <c r="O7" s="728"/>
      <c r="P7" s="389">
        <v>19</v>
      </c>
      <c r="Q7" s="312" t="s">
        <v>269</v>
      </c>
    </row>
    <row r="8" spans="1:17" ht="12" customHeight="1" x14ac:dyDescent="0.2">
      <c r="A8" s="310"/>
      <c r="B8" s="315">
        <f>DATE(YEAR(B10),MONTH(B10),1)-1</f>
        <v>42825</v>
      </c>
      <c r="C8" s="323"/>
      <c r="D8" s="354" t="s">
        <v>512</v>
      </c>
      <c r="E8" s="354"/>
      <c r="F8" s="362">
        <f>B32</f>
        <v>43190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42826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42855</v>
      </c>
      <c r="C10" s="323"/>
      <c r="D10" s="726" t="s">
        <v>513</v>
      </c>
      <c r="E10" s="726"/>
      <c r="F10" s="726"/>
      <c r="G10" s="312"/>
      <c r="H10" s="310"/>
      <c r="I10" s="321"/>
      <c r="J10" s="321"/>
      <c r="K10" s="321"/>
      <c r="L10" s="365">
        <f>B8</f>
        <v>42825</v>
      </c>
      <c r="M10" s="326" t="s">
        <v>533</v>
      </c>
      <c r="N10" s="366">
        <f>B8</f>
        <v>42825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42856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43190</v>
      </c>
      <c r="M11" s="327" t="s">
        <v>533</v>
      </c>
      <c r="N11" s="366">
        <f>B32</f>
        <v>43190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42886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42887</v>
      </c>
      <c r="C13" s="323"/>
      <c r="D13" s="725" t="s">
        <v>516</v>
      </c>
      <c r="E13" s="725"/>
      <c r="F13" s="725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42916</v>
      </c>
      <c r="C14" s="323"/>
      <c r="D14" s="310"/>
      <c r="E14" s="310"/>
      <c r="F14" s="310"/>
      <c r="G14" s="312"/>
      <c r="H14" s="310"/>
      <c r="I14" s="725" t="s">
        <v>518</v>
      </c>
      <c r="J14" s="725"/>
      <c r="K14" s="725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42917</v>
      </c>
      <c r="C15" s="323"/>
      <c r="D15" s="726" t="s">
        <v>517</v>
      </c>
      <c r="E15" s="726"/>
      <c r="F15" s="726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42947</v>
      </c>
      <c r="C16" s="323"/>
      <c r="D16" s="726" t="s">
        <v>125</v>
      </c>
      <c r="E16" s="726"/>
      <c r="F16" s="726"/>
      <c r="G16" s="320">
        <v>0.1</v>
      </c>
      <c r="H16" s="310"/>
      <c r="I16" s="726" t="s">
        <v>521</v>
      </c>
      <c r="J16" s="726"/>
      <c r="K16" s="726"/>
      <c r="L16" s="726"/>
      <c r="M16" s="421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42948</v>
      </c>
      <c r="C17" s="323"/>
      <c r="D17" s="726" t="s">
        <v>126</v>
      </c>
      <c r="E17" s="726"/>
      <c r="F17" s="726"/>
      <c r="G17" s="320">
        <v>0.2</v>
      </c>
      <c r="H17" s="310"/>
      <c r="I17" s="726" t="s">
        <v>522</v>
      </c>
      <c r="J17" s="726"/>
      <c r="K17" s="726"/>
      <c r="L17" s="726"/>
      <c r="M17" s="735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42978</v>
      </c>
      <c r="C18" s="323"/>
      <c r="D18" s="726" t="s">
        <v>221</v>
      </c>
      <c r="E18" s="726"/>
      <c r="F18" s="726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42979</v>
      </c>
      <c r="C19" s="323"/>
      <c r="D19" s="726" t="s">
        <v>128</v>
      </c>
      <c r="E19" s="726"/>
      <c r="F19" s="726"/>
      <c r="G19" s="320">
        <v>0.25</v>
      </c>
      <c r="H19" s="323"/>
      <c r="I19" s="732" t="s">
        <v>562</v>
      </c>
      <c r="J19" s="733"/>
      <c r="K19" s="734"/>
      <c r="L19" s="323"/>
      <c r="M19" s="395">
        <v>20</v>
      </c>
      <c r="N19" s="311">
        <f>B15</f>
        <v>42917</v>
      </c>
      <c r="O19" s="394">
        <f>B26</f>
        <v>43100</v>
      </c>
      <c r="P19" s="310"/>
      <c r="Q19" s="310"/>
    </row>
    <row r="20" spans="1:17" ht="12" customHeight="1" x14ac:dyDescent="0.2">
      <c r="A20" s="310"/>
      <c r="B20" s="315">
        <f>DATE(YEAR(B22),MONTH(B22),1)-1</f>
        <v>43008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43009</v>
      </c>
      <c r="C21" s="323"/>
      <c r="D21" s="10" t="s">
        <v>531</v>
      </c>
      <c r="E21" s="3"/>
      <c r="F21" s="407">
        <v>43281</v>
      </c>
      <c r="G21" s="326"/>
      <c r="H21" s="323"/>
      <c r="I21" s="732" t="s">
        <v>562</v>
      </c>
      <c r="J21" s="733"/>
      <c r="K21" s="734"/>
      <c r="L21" s="323"/>
      <c r="M21" s="391">
        <v>20</v>
      </c>
      <c r="N21" s="311">
        <f>B27</f>
        <v>43101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43039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43040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43069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43070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43100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43101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43131</v>
      </c>
      <c r="C28" s="323"/>
    </row>
    <row r="29" spans="1:17" x14ac:dyDescent="0.2">
      <c r="A29" s="310"/>
      <c r="B29" s="315">
        <f>DATE(YEAR(B30),MONTH(B30),1)</f>
        <v>43132</v>
      </c>
      <c r="C29" s="323"/>
    </row>
    <row r="30" spans="1:17" x14ac:dyDescent="0.2">
      <c r="A30" s="310"/>
      <c r="B30" s="315">
        <f>DATE(YEAR(B32),MONTH(B32),1)-1</f>
        <v>43159</v>
      </c>
      <c r="C30" s="323"/>
    </row>
    <row r="31" spans="1:17" x14ac:dyDescent="0.2">
      <c r="A31" s="310"/>
      <c r="B31" s="315">
        <f>DATE(YEAR(B32),MONTH(B32),1)</f>
        <v>43160</v>
      </c>
      <c r="C31" s="323"/>
    </row>
    <row r="32" spans="1:17" x14ac:dyDescent="0.2">
      <c r="A32" s="310"/>
      <c r="B32" s="315">
        <f>DATE(YEAR(B34),MONTH(B34),1)-1</f>
        <v>43190</v>
      </c>
      <c r="C32" s="323"/>
    </row>
    <row r="33" spans="1:3" x14ac:dyDescent="0.2">
      <c r="A33" s="310"/>
      <c r="B33" s="315">
        <f>DATE(YEAR(B34),MONTH(B34),1)</f>
        <v>43191</v>
      </c>
      <c r="C33" s="323"/>
    </row>
    <row r="34" spans="1:3" x14ac:dyDescent="0.2">
      <c r="A34" s="310"/>
      <c r="B34" s="315">
        <f>DATE(YEAR(B36),MONTH(B36),1)-1</f>
        <v>43220</v>
      </c>
      <c r="C34" s="323"/>
    </row>
    <row r="35" spans="1:3" x14ac:dyDescent="0.2">
      <c r="A35" s="310"/>
      <c r="B35" s="315">
        <f>DATE(YEAR(B36),MONTH(B36),1)</f>
        <v>43221</v>
      </c>
      <c r="C35" s="323"/>
    </row>
    <row r="36" spans="1:3" x14ac:dyDescent="0.2">
      <c r="A36" s="310"/>
      <c r="B36" s="315">
        <f>DATE(YEAR(B38),MONTH(B38),1)-1</f>
        <v>43251</v>
      </c>
      <c r="C36" s="323"/>
    </row>
    <row r="37" spans="1:3" x14ac:dyDescent="0.2">
      <c r="A37" s="310"/>
      <c r="B37" s="315">
        <f>DATE(YEAR(B38),MONTH(B38),1)</f>
        <v>43252</v>
      </c>
      <c r="C37" s="323"/>
    </row>
    <row r="38" spans="1:3" x14ac:dyDescent="0.2">
      <c r="A38" s="310"/>
      <c r="B38" s="406">
        <f>F21</f>
        <v>43281</v>
      </c>
      <c r="C38" s="323"/>
    </row>
    <row r="39" spans="1:3" x14ac:dyDescent="0.2">
      <c r="A39" s="310"/>
      <c r="B39" s="315">
        <f>DATE(YEAR(B40),MONTH(B40),1)</f>
        <v>43282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43312</v>
      </c>
      <c r="C40" s="323"/>
    </row>
    <row r="41" spans="1:3" x14ac:dyDescent="0.2">
      <c r="A41" s="310"/>
      <c r="B41" s="315">
        <f>DATE(YEAR(B42),MONTH(B42),1)</f>
        <v>43313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43343</v>
      </c>
      <c r="C42" s="323"/>
    </row>
    <row r="43" spans="1:3" x14ac:dyDescent="0.2">
      <c r="A43" s="310"/>
      <c r="B43" s="315">
        <f>DATE(YEAR(B44),MONTH(B44),1)</f>
        <v>43344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43373</v>
      </c>
      <c r="C44" s="323"/>
    </row>
    <row r="45" spans="1:3" x14ac:dyDescent="0.2">
      <c r="A45" s="310"/>
      <c r="B45" s="315">
        <f>DATE(YEAR(B46),MONTH(B46),1)</f>
        <v>43374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43404</v>
      </c>
      <c r="C46" s="323"/>
    </row>
    <row r="47" spans="1:3" x14ac:dyDescent="0.2">
      <c r="A47" s="310"/>
      <c r="B47" s="315">
        <f>DATE(YEAR(B48),MONTH(B48),1)</f>
        <v>43405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43434</v>
      </c>
      <c r="C48" s="323"/>
    </row>
    <row r="49" spans="1:3" x14ac:dyDescent="0.2">
      <c r="A49" s="310"/>
      <c r="B49" s="315">
        <f>DATE(YEAR(B50),MONTH(B50),1)</f>
        <v>43435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43465</v>
      </c>
      <c r="C50" s="323"/>
    </row>
    <row r="51" spans="1:3" x14ac:dyDescent="0.2">
      <c r="A51" s="310"/>
      <c r="B51" s="315">
        <f>DATE(YEAR(B52),MONTH(B52),1)</f>
        <v>43466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43496</v>
      </c>
      <c r="C52" s="323"/>
    </row>
    <row r="53" spans="1:3" x14ac:dyDescent="0.2">
      <c r="A53" s="310"/>
      <c r="B53" s="315">
        <f>DATE(YEAR(B54),MONTH(B54),1)</f>
        <v>43497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43524</v>
      </c>
      <c r="C54" s="323"/>
    </row>
    <row r="55" spans="1:3" x14ac:dyDescent="0.2">
      <c r="A55" s="310"/>
      <c r="B55" s="315">
        <f>DATE(YEAR(B56),MONTH(B56),1)</f>
        <v>43525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43555</v>
      </c>
      <c r="C56" s="323"/>
    </row>
    <row r="57" spans="1:3" x14ac:dyDescent="0.2">
      <c r="A57" s="310"/>
      <c r="B57" s="311"/>
      <c r="C57" s="310"/>
    </row>
  </sheetData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0" t="s">
        <v>200</v>
      </c>
      <c r="D1" s="340">
        <f>Admin!B15</f>
        <v>42917</v>
      </c>
      <c r="E1" s="432"/>
      <c r="F1" s="435">
        <f>Admin!B16</f>
        <v>42947</v>
      </c>
      <c r="G1" s="435"/>
      <c r="H1" s="435"/>
      <c r="I1" s="435"/>
      <c r="J1" s="435"/>
      <c r="K1" s="435"/>
      <c r="L1" s="435"/>
      <c r="M1" s="435"/>
      <c r="N1" s="432"/>
      <c r="O1" s="340">
        <f>F1</f>
        <v>42947</v>
      </c>
      <c r="P1" s="432"/>
      <c r="Q1" s="430">
        <f>Admin!B18</f>
        <v>42978</v>
      </c>
      <c r="R1" s="430"/>
      <c r="S1" s="430"/>
      <c r="T1" s="430"/>
      <c r="U1" s="430"/>
      <c r="V1" s="430"/>
      <c r="W1" s="430"/>
      <c r="X1" s="430"/>
      <c r="Y1" s="432"/>
      <c r="Z1" s="340">
        <f>Q1</f>
        <v>42978</v>
      </c>
      <c r="AA1" s="432"/>
      <c r="AB1" s="430">
        <f>Admin!B20</f>
        <v>43008</v>
      </c>
      <c r="AC1" s="430"/>
      <c r="AD1" s="430"/>
      <c r="AE1" s="430"/>
      <c r="AF1" s="430"/>
      <c r="AG1" s="430"/>
      <c r="AH1" s="430"/>
      <c r="AI1" s="430"/>
      <c r="AJ1" s="432"/>
      <c r="AK1" s="340">
        <f>AB1</f>
        <v>43008</v>
      </c>
      <c r="AL1" s="432"/>
      <c r="AM1" s="430">
        <f>Admin!B22</f>
        <v>43039</v>
      </c>
      <c r="AN1" s="430"/>
      <c r="AO1" s="430"/>
      <c r="AP1" s="430"/>
      <c r="AQ1" s="430"/>
      <c r="AR1" s="430"/>
      <c r="AS1" s="430"/>
      <c r="AT1" s="430"/>
      <c r="AU1" s="432"/>
      <c r="AV1" s="340">
        <f>AM1</f>
        <v>43039</v>
      </c>
      <c r="AW1" s="432"/>
      <c r="AX1" s="430">
        <f>Admin!B24</f>
        <v>43069</v>
      </c>
      <c r="AY1" s="430"/>
      <c r="AZ1" s="430"/>
      <c r="BA1" s="430"/>
      <c r="BB1" s="430"/>
      <c r="BC1" s="430"/>
      <c r="BD1" s="430"/>
      <c r="BE1" s="430"/>
      <c r="BF1" s="432"/>
      <c r="BG1" s="340">
        <f>AX1</f>
        <v>43069</v>
      </c>
      <c r="BH1" s="432"/>
      <c r="BI1" s="430">
        <f>Admin!B26</f>
        <v>43100</v>
      </c>
      <c r="BJ1" s="430"/>
      <c r="BK1" s="430"/>
      <c r="BL1" s="430"/>
      <c r="BM1" s="430"/>
      <c r="BN1" s="430"/>
      <c r="BO1" s="430"/>
      <c r="BP1" s="430"/>
      <c r="BQ1" s="432"/>
      <c r="BR1" s="340">
        <f>BI1</f>
        <v>43100</v>
      </c>
      <c r="BS1" s="432"/>
      <c r="BT1" s="430">
        <f>Admin!B28</f>
        <v>43131</v>
      </c>
      <c r="BU1" s="430"/>
      <c r="BV1" s="430"/>
      <c r="BW1" s="430"/>
      <c r="BX1" s="430"/>
      <c r="BY1" s="430"/>
      <c r="BZ1" s="430"/>
      <c r="CA1" s="430"/>
      <c r="CB1" s="430"/>
      <c r="CC1" s="340">
        <f>BT1</f>
        <v>43131</v>
      </c>
      <c r="CD1" s="432"/>
      <c r="CE1" s="430">
        <f>Admin!B30</f>
        <v>43159</v>
      </c>
      <c r="CF1" s="430"/>
      <c r="CG1" s="430"/>
      <c r="CH1" s="430"/>
      <c r="CI1" s="430"/>
      <c r="CJ1" s="430"/>
      <c r="CK1" s="430"/>
      <c r="CL1" s="430"/>
      <c r="CM1" s="430"/>
      <c r="CN1" s="340">
        <f>CE1</f>
        <v>43159</v>
      </c>
      <c r="CO1" s="432"/>
      <c r="CP1" s="430">
        <f>Admin!B32</f>
        <v>43190</v>
      </c>
      <c r="CQ1" s="430"/>
      <c r="CR1" s="430"/>
      <c r="CS1" s="430"/>
      <c r="CT1" s="430"/>
      <c r="CU1" s="430"/>
      <c r="CV1" s="430"/>
      <c r="CW1" s="430"/>
      <c r="CX1" s="430"/>
      <c r="CY1" s="340">
        <f>CP1</f>
        <v>43190</v>
      </c>
      <c r="CZ1" s="432"/>
      <c r="DA1" s="430">
        <f>Admin!B34</f>
        <v>43220</v>
      </c>
      <c r="DB1" s="430"/>
      <c r="DC1" s="430"/>
      <c r="DD1" s="430"/>
      <c r="DE1" s="430"/>
      <c r="DF1" s="430"/>
      <c r="DG1" s="430"/>
      <c r="DH1" s="430"/>
      <c r="DI1" s="430"/>
      <c r="DJ1" s="340">
        <f>DA1</f>
        <v>43220</v>
      </c>
      <c r="DK1" s="432"/>
      <c r="DL1" s="430">
        <f>Admin!B36</f>
        <v>43251</v>
      </c>
      <c r="DM1" s="430"/>
      <c r="DN1" s="430"/>
      <c r="DO1" s="430"/>
      <c r="DP1" s="430"/>
      <c r="DQ1" s="430"/>
      <c r="DR1" s="430"/>
      <c r="DS1" s="430"/>
      <c r="DT1" s="430"/>
      <c r="DU1" s="340">
        <f>DL1</f>
        <v>43251</v>
      </c>
      <c r="DV1" s="432"/>
      <c r="DW1" s="430">
        <f>Admin!B38</f>
        <v>43281</v>
      </c>
      <c r="DX1" s="430"/>
      <c r="DY1" s="430"/>
      <c r="DZ1" s="430"/>
      <c r="EA1" s="430"/>
      <c r="EB1" s="430"/>
      <c r="EC1" s="430"/>
      <c r="ED1" s="430"/>
      <c r="EE1" s="430"/>
      <c r="EF1" s="340">
        <f>DW1</f>
        <v>43281</v>
      </c>
      <c r="EG1" s="430"/>
      <c r="EH1" s="430" t="s">
        <v>228</v>
      </c>
      <c r="EI1" s="430"/>
      <c r="EJ1" s="340">
        <f>EF1</f>
        <v>43281</v>
      </c>
      <c r="EK1" s="430"/>
    </row>
    <row r="2" spans="1:141" s="344" customFormat="1" ht="24" x14ac:dyDescent="0.2">
      <c r="A2" s="342"/>
      <c r="B2" s="336" t="s">
        <v>272</v>
      </c>
      <c r="C2" s="434"/>
      <c r="D2" s="343" t="s">
        <v>523</v>
      </c>
      <c r="E2" s="433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3"/>
      <c r="O2" s="343" t="s">
        <v>524</v>
      </c>
      <c r="P2" s="433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3"/>
      <c r="Z2" s="343" t="s">
        <v>524</v>
      </c>
      <c r="AA2" s="433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3"/>
      <c r="AK2" s="343" t="s">
        <v>524</v>
      </c>
      <c r="AL2" s="433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3"/>
      <c r="AV2" s="343" t="s">
        <v>524</v>
      </c>
      <c r="AW2" s="433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3"/>
      <c r="BG2" s="343" t="s">
        <v>524</v>
      </c>
      <c r="BH2" s="433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3"/>
      <c r="BR2" s="343" t="s">
        <v>524</v>
      </c>
      <c r="BS2" s="433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1"/>
      <c r="CC2" s="343" t="s">
        <v>524</v>
      </c>
      <c r="CD2" s="433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1"/>
      <c r="CN2" s="343" t="s">
        <v>524</v>
      </c>
      <c r="CO2" s="433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1"/>
      <c r="CY2" s="343" t="s">
        <v>524</v>
      </c>
      <c r="CZ2" s="433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1"/>
      <c r="DJ2" s="343" t="s">
        <v>524</v>
      </c>
      <c r="DK2" s="433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1"/>
      <c r="DU2" s="343" t="s">
        <v>524</v>
      </c>
      <c r="DV2" s="433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1"/>
      <c r="EF2" s="343" t="s">
        <v>524</v>
      </c>
      <c r="EG2" s="431"/>
      <c r="EH2" s="434"/>
      <c r="EI2" s="431"/>
      <c r="EJ2" s="343" t="s">
        <v>525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[2]Apr18!$AI$1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-[3]Jan18!$U$1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-[3]Feb18!$U$1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-[3]Mar18!$U$1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-[3]Apr18!$U$1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[3]Jul17!$F$1-[3]Jul17!$V$1</f>
        <v>0</v>
      </c>
      <c r="G20" s="25"/>
      <c r="H20" s="25">
        <f>-[4]Jul17!$J$1</f>
        <v>0</v>
      </c>
      <c r="I20" s="25">
        <f>-[5]Jul17!$J$1</f>
        <v>0</v>
      </c>
      <c r="J20" s="25">
        <f>-[6]Jul17!$J$1</f>
        <v>0</v>
      </c>
      <c r="K20" s="25">
        <f>-[7]Jul17!$J$1</f>
        <v>0</v>
      </c>
      <c r="L20" s="25"/>
      <c r="N20" s="24"/>
      <c r="O20" s="25">
        <f t="shared" si="1"/>
        <v>0</v>
      </c>
      <c r="P20" s="24"/>
      <c r="Q20" s="25">
        <f>[3]Aug17!$F$1-[3]Aug17!$V$1</f>
        <v>0</v>
      </c>
      <c r="R20" s="25"/>
      <c r="S20" s="25">
        <f>-[4]Aug17!$J$1</f>
        <v>0</v>
      </c>
      <c r="T20" s="25">
        <f>-[5]Aug17!$J$1</f>
        <v>0</v>
      </c>
      <c r="U20" s="25">
        <f>-[6]Aug17!$J$1</f>
        <v>0</v>
      </c>
      <c r="V20" s="25">
        <f>-[7]Aug17!$J$1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[3]Sep17!$F$1-[3]Sep17!$V$1</f>
        <v>0</v>
      </c>
      <c r="AC20" s="25"/>
      <c r="AD20" s="25">
        <f>-[4]Sep17!$J$1</f>
        <v>0</v>
      </c>
      <c r="AE20" s="25">
        <f>-[5]Sep17!$J$1</f>
        <v>0</v>
      </c>
      <c r="AF20" s="25">
        <f>-[6]Sep17!$J$1</f>
        <v>0</v>
      </c>
      <c r="AG20" s="25">
        <f>-[7]Sep17!$J$1</f>
        <v>0</v>
      </c>
      <c r="AH20" s="25"/>
      <c r="AI20" s="25"/>
      <c r="AJ20" s="15"/>
      <c r="AK20" s="25">
        <f t="shared" si="3"/>
        <v>0</v>
      </c>
      <c r="AL20" s="24"/>
      <c r="AM20" s="25">
        <f>[3]Oct17!$F$1-[3]Oct17!$V$1</f>
        <v>0</v>
      </c>
      <c r="AN20" s="25"/>
      <c r="AO20" s="25">
        <f>-[4]Oct17!$J$1</f>
        <v>0</v>
      </c>
      <c r="AP20" s="25">
        <f>-[5]Oct17!$J$1</f>
        <v>0</v>
      </c>
      <c r="AQ20" s="25">
        <f>-[6]Oct17!$J$1</f>
        <v>0</v>
      </c>
      <c r="AR20" s="25">
        <f>-[7]Oct17!$J$1</f>
        <v>0</v>
      </c>
      <c r="AS20" s="25"/>
      <c r="AT20" s="25"/>
      <c r="AU20" s="15"/>
      <c r="AV20" s="25">
        <f t="shared" si="4"/>
        <v>0</v>
      </c>
      <c r="AW20" s="24"/>
      <c r="AX20" s="25">
        <f>[3]Nov17!$F$1-[3]Nov17!$V$1</f>
        <v>0</v>
      </c>
      <c r="AY20" s="25"/>
      <c r="AZ20" s="25">
        <f>-[4]Nov17!$J$1</f>
        <v>0</v>
      </c>
      <c r="BA20" s="25">
        <f>-[5]Nov17!$J$1</f>
        <v>0</v>
      </c>
      <c r="BB20" s="25">
        <f>-[6]Nov17!$J$1</f>
        <v>0</v>
      </c>
      <c r="BC20" s="25">
        <f>-[7]Nov17!$J$1</f>
        <v>0</v>
      </c>
      <c r="BD20" s="25"/>
      <c r="BE20" s="25"/>
      <c r="BF20" s="15"/>
      <c r="BG20" s="25">
        <f t="shared" si="5"/>
        <v>0</v>
      </c>
      <c r="BH20" s="24"/>
      <c r="BI20" s="25">
        <f>[3]Dec17!$F$1-[3]Dec17!$V$1</f>
        <v>0</v>
      </c>
      <c r="BJ20" s="25"/>
      <c r="BK20" s="25">
        <f>-[4]Dec17!$J$1</f>
        <v>0</v>
      </c>
      <c r="BL20" s="25">
        <f>-[5]Dec17!$J$1</f>
        <v>0</v>
      </c>
      <c r="BM20" s="25">
        <f>-[6]Dec17!$J$1</f>
        <v>0</v>
      </c>
      <c r="BN20" s="25">
        <f>-[7]Dec17!$J$1</f>
        <v>0</v>
      </c>
      <c r="BO20" s="25"/>
      <c r="BP20" s="25"/>
      <c r="BQ20" s="15"/>
      <c r="BR20" s="25">
        <f t="shared" si="6"/>
        <v>0</v>
      </c>
      <c r="BS20" s="24"/>
      <c r="BT20" s="25">
        <f>[3]Jan18!$F$1-[3]Jan18!$V$1</f>
        <v>0</v>
      </c>
      <c r="BU20" s="25"/>
      <c r="BV20" s="25">
        <f>-[4]Jan18!$J$1</f>
        <v>0</v>
      </c>
      <c r="BW20" s="25">
        <f>-[5]Jan18!$J$1</f>
        <v>0</v>
      </c>
      <c r="BX20" s="25">
        <f>-[6]Jan18!$J$1</f>
        <v>0</v>
      </c>
      <c r="BY20" s="25">
        <f>-[7]Jan18!$J$1</f>
        <v>0</v>
      </c>
      <c r="BZ20" s="25"/>
      <c r="CA20" s="25"/>
      <c r="CB20" s="15"/>
      <c r="CC20" s="25">
        <f t="shared" si="7"/>
        <v>0</v>
      </c>
      <c r="CD20" s="24"/>
      <c r="CE20" s="25">
        <f>[3]Feb18!$F$1-[3]Feb18!$V$1</f>
        <v>0</v>
      </c>
      <c r="CF20" s="25"/>
      <c r="CG20" s="25">
        <f>-[4]Feb18!$J$1</f>
        <v>0</v>
      </c>
      <c r="CH20" s="25">
        <f>-[5]Feb18!$J$1</f>
        <v>0</v>
      </c>
      <c r="CI20" s="25">
        <f>-[6]Feb18!$J$1</f>
        <v>0</v>
      </c>
      <c r="CJ20" s="25">
        <f>-[7]Feb18!$J$1</f>
        <v>0</v>
      </c>
      <c r="CK20" s="25"/>
      <c r="CL20" s="25"/>
      <c r="CM20" s="15"/>
      <c r="CN20" s="25">
        <f t="shared" si="8"/>
        <v>0</v>
      </c>
      <c r="CO20" s="24"/>
      <c r="CP20" s="25">
        <f>[3]Mar18!$F$1-[3]Mar18!$V$1</f>
        <v>0</v>
      </c>
      <c r="CQ20" s="25"/>
      <c r="CR20" s="25">
        <f>-[4]Mar18!$J$1</f>
        <v>0</v>
      </c>
      <c r="CS20" s="25">
        <f>-[5]Mar18!$J$1</f>
        <v>0</v>
      </c>
      <c r="CT20" s="25">
        <f>-[6]Mar18!$J$1</f>
        <v>0</v>
      </c>
      <c r="CU20" s="25">
        <f>-[7]Mar18!$J$1</f>
        <v>0</v>
      </c>
      <c r="CV20" s="25"/>
      <c r="CW20" s="25"/>
      <c r="CX20" s="15"/>
      <c r="CY20" s="25">
        <f t="shared" si="9"/>
        <v>0</v>
      </c>
      <c r="CZ20" s="24"/>
      <c r="DA20" s="25">
        <f>[3]Apr18!$F$1-[3]Apr18!$V$1</f>
        <v>0</v>
      </c>
      <c r="DB20" s="25"/>
      <c r="DC20" s="25">
        <f>-[4]Apr18!$J$1</f>
        <v>0</v>
      </c>
      <c r="DD20" s="25">
        <f>-[5]Apr18!$J$1</f>
        <v>0</v>
      </c>
      <c r="DE20" s="25">
        <f>-[6]Apr18!$J$1</f>
        <v>0</v>
      </c>
      <c r="DF20" s="25">
        <f>-[7]Apr18!$J$1</f>
        <v>0</v>
      </c>
      <c r="DG20" s="25"/>
      <c r="DH20" s="25"/>
      <c r="DI20" s="15"/>
      <c r="DJ20" s="25">
        <f t="shared" si="10"/>
        <v>0</v>
      </c>
      <c r="DK20" s="24"/>
      <c r="DL20" s="25">
        <f>[3]May18!$F$1-[3]May18!$V$1</f>
        <v>0</v>
      </c>
      <c r="DM20" s="25"/>
      <c r="DN20" s="25">
        <f>-[4]May18!$J$1</f>
        <v>0</v>
      </c>
      <c r="DO20" s="25">
        <f>-[5]May18!$J$1</f>
        <v>0</v>
      </c>
      <c r="DP20" s="25">
        <f>-[6]May18!$J$1</f>
        <v>0</v>
      </c>
      <c r="DQ20" s="25">
        <f>-[7]May18!$J$1</f>
        <v>0</v>
      </c>
      <c r="DR20" s="25"/>
      <c r="DS20" s="25"/>
      <c r="DT20" s="15"/>
      <c r="DU20" s="25">
        <f t="shared" si="11"/>
        <v>0</v>
      </c>
      <c r="DV20" s="24"/>
      <c r="DW20" s="25">
        <f>[3]Jun18!$F$1-[3]Jun18!$V$1</f>
        <v>0</v>
      </c>
      <c r="DX20" s="25"/>
      <c r="DY20" s="25">
        <f>-[4]Jun18!$J$1</f>
        <v>0</v>
      </c>
      <c r="DZ20" s="25">
        <f>-[5]Jun18!$J$1</f>
        <v>0</v>
      </c>
      <c r="EA20" s="25">
        <f>-[6]Jun18!$J$1</f>
        <v>0</v>
      </c>
      <c r="EB20" s="25">
        <f>-[7]Jun18!$J$1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[4]Jul17!$F$1-[4]Jul17!$X$1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[4]Aug17!$F$1-[4]Aug17!$X$1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[4]Sep17!$F$1-[4]Sep17!$X$1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[4]Oct17!$F$1-[4]Oct17!$X$1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[4]Nov17!$F$1-[4]Nov17!$X$1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[4]Dec17!$F$1-[4]Dec17!$X$1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[4]Jan18!$F$1-[4]Jan18!$X$1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[4]Feb18!$F$1-[4]Feb18!$X$1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[4]Mar18!$F$1-[4]Mar18!$X$1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[4]Apr18!$F$1-[4]Apr18!$X$1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[4]May18!$F$1-[4]May18!$X$1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[4]Jun18!$F$1-[4]Jun18!$X$1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[5]Jul17!$F$1-[5]Jul17!$X$1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[5]Aug17!$F$1-[5]Aug17!$X$1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[5]Sep17!$F$1-[5]Sep17!$X$1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[5]Oct17!$F$1-[5]Oct17!$X$1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[5]Nov17!$F$1-[5]Nov17!$X$1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[5]Dec17!$F$1-[5]Dec17!$X$1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[5]Jan18!$F$1-[5]Jan18!$X$1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[5]Feb18!$F$1-[5]Feb18!$X$1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[5]Mar18!$F$1-[5]Mar18!$X$1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[5]Apr18!$F$1-[5]Apr18!$X$1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[5]May18!$F$1-[5]May18!$X$1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[5]Jun18!$F$1-[5]Jun18!$X$1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[6]Jul17!$F$1-[6]Jul17!$X$1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[6]Aug17!$F$1-[6]Aug17!$X$1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[6]Sep17!$F$1-[6]Sep17!$X$1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[6]Oct17!$F$1-[6]Oct17!$X$1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[6]Nov17!$F$1-[6]Nov17!$X$1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[6]Dec17!$F$1-[6]Dec17!$X$1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[6]Jan18!$F$1-[6]Jan18!$X$1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[6]Feb18!$F$1-[6]Feb18!$X$1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[6]Mar18!$F$1-[6]Mar18!$X$1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[6]Apr18!$F$1-[6]Apr18!$X$1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[6]May18!$F$1-[6]May18!$X$1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[6]Jun18!$F$1-[6]Jun18!$X$1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[7]Jul17!$F$1-[7]Jul17!$U$1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[7]Aug17!$F$1-[7]Aug17!$U$1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[7]Sep17!$F$1-[7]Sep17!$U$1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[7]Oct17!$F$1-[7]Oct17!$U$1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[7]Nov17!$F$1-[7]Nov17!$U$1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[7]Dec17!$F$1-[7]Dec17!$U$1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[7]Jan18!$F$1-[7]Jan18!$U$1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[7]Feb18!$F$1-[7]Feb18!$U$1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[7]Mar18!$F$1-[7]Mar18!$U$1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[7]Apr18!$F$1-[7]Apr18!$U$1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[7]May18!$F$1-[7]May18!$U$1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[7]Jun18!$F$1-[7]Jun18!$U$1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-[4]Jul17!$G$1-[4]Jul17!$H$1-[4]Jul17!$I$1+[4]Jul17!$Y$1+[4]Jul17!$Z$1+[4]Jul17!$AA$1</f>
        <v>0</v>
      </c>
      <c r="I26" s="26">
        <f>-[5]Jul17!$G$1-[5]Jul17!$H$1-[5]Jul17!$I$1+[5]Jul17!$Y$1+[5]Jul17!$Z$1+[5]Jul17!$AA$1</f>
        <v>0</v>
      </c>
      <c r="J26" s="26">
        <f>-[6]Jul17!$G$1-[6]Jul17!$H$1-[6]Jul17!$I$1+[6]Jul17!$Y$1+[6]Jul17!$Z$1+[6]Jul17!$AA$1</f>
        <v>0</v>
      </c>
      <c r="K26" s="26">
        <f>-[7]Jul17!$G$1-[7]Jul17!$H$1-[7]Jul17!$I$1+[7]Jul17!$V$1+[7]Jul17!$W$1+[7]Jul17!$X$1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-[4]Aug17!$G$1-[4]Aug17!$H$1-[4]Aug17!$I$1+[4]Aug17!$Y$1+[4]Aug17!$Z$1+[4]Aug17!$AA$1</f>
        <v>0</v>
      </c>
      <c r="T26" s="26">
        <f>-[5]Aug17!$G$1-[5]Aug17!$H$1-[5]Aug17!$I$1+[5]Aug17!$Y$1+[5]Aug17!$Z$1+[5]Aug17!$AA$1</f>
        <v>0</v>
      </c>
      <c r="U26" s="26">
        <f>-[6]Aug17!$G$1-[6]Aug17!$H$1-[6]Aug17!$I$1+[6]Aug17!$Y$1+[6]Aug17!$Z$1+[6]Aug17!$AA$1</f>
        <v>0</v>
      </c>
      <c r="V26" s="26">
        <f>-[7]Aug17!$G$1-[7]Aug17!$H$1-[7]Aug17!$I$1+[7]Aug17!$V$1+[7]Aug17!$W$1+[7]Aug17!$X$1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-[4]Sep17!$G$1-[4]Sep17!$H$1-[4]Sep17!$I$1+[4]Sep17!$Y$1+[4]Sep17!$Z$1+[4]Sep17!$AA$1</f>
        <v>0</v>
      </c>
      <c r="AE26" s="26">
        <f>-[5]Sep17!$G$1-[5]Sep17!$H$1-[5]Sep17!$I$1+[5]Sep17!$Y$1+[5]Sep17!$Z$1+[5]Sep17!$AA$1</f>
        <v>0</v>
      </c>
      <c r="AF26" s="26">
        <f>-[6]Sep17!$G$1-[6]Sep17!$H$1-[6]Sep17!$I$1+[6]Sep17!$Y$1+[6]Sep17!$Z$1+[6]Sep17!$AA$1</f>
        <v>0</v>
      </c>
      <c r="AG26" s="26">
        <f>-[7]Sep17!$G$1-[7]Sep17!$H$1-[7]Sep17!$I$1+[7]Sep17!$V$1+[7]Sep17!$W$1+[7]Sep17!$X$1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-[4]Oct17!$G$1-[4]Oct17!$H$1-[4]Oct17!$I$1+[4]Oct17!$Y$1+[4]Oct17!$Z$1+[4]Oct17!$AA$1</f>
        <v>0</v>
      </c>
      <c r="AP26" s="26">
        <f>-[5]Oct17!$G$1-[5]Oct17!$H$1-[5]Oct17!$I$1+[5]Oct17!$Y$1+[5]Oct17!$Z$1+[5]Oct17!$AA$1</f>
        <v>0</v>
      </c>
      <c r="AQ26" s="26">
        <f>-[6]Oct17!$G$1-[6]Oct17!$H$1-[6]Oct17!$I$1+[6]Oct17!$Y$1+[6]Oct17!$Z$1+[6]Oct17!$AA$1</f>
        <v>0</v>
      </c>
      <c r="AR26" s="26">
        <f>-[7]Oct17!$G$1-[7]Oct17!$H$1-[7]Oct17!$I$1+[7]Oct17!$V$1+[7]Oct17!$W$1+[7]Oct17!$X$1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-[4]Nov17!$G$1-[4]Nov17!$H$1-[4]Nov17!$I$1+[4]Nov17!$Y$1+[4]Nov17!$Z$1+[4]Nov17!$AA$1</f>
        <v>0</v>
      </c>
      <c r="BA26" s="26">
        <f>-[5]Nov17!$G$1-[5]Nov17!$H$1-[5]Nov17!$I$1+[5]Nov17!$Y$1+[5]Nov17!$Z$1+[5]Nov17!$AA$1</f>
        <v>0</v>
      </c>
      <c r="BB26" s="26">
        <f>-[6]Nov17!$G$1-[6]Nov17!$H$1-[6]Nov17!$I$1+[6]Nov17!$Y$1+[6]Nov17!$Z$1+[6]Nov17!$AA$1</f>
        <v>0</v>
      </c>
      <c r="BC26" s="26">
        <f>-[7]Nov17!$G$1-[7]Nov17!$H$1-[7]Nov17!$I$1+[7]Nov17!$V$1+[7]Nov17!$W$1+[7]Nov17!$X$1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-[4]Dec17!$G$1-[4]Dec17!$H$1-[4]Dec17!$I$1+[4]Dec17!$Y$1+[4]Dec17!$Z$1+[4]Dec17!$AA$1</f>
        <v>0</v>
      </c>
      <c r="BL26" s="26">
        <f>-[5]Dec17!$G$1-[5]Dec17!$H$1-[5]Dec17!$I$1+[5]Dec17!$Y$1+[5]Dec17!$Z$1+[5]Dec17!$AA$1</f>
        <v>0</v>
      </c>
      <c r="BM26" s="26">
        <f>-[6]Dec17!$G$1-[6]Dec17!$H$1-[6]Dec17!$I$1+[6]Dec17!$Y$1+[6]Dec17!$Z$1+[6]Dec17!$AA$1</f>
        <v>0</v>
      </c>
      <c r="BN26" s="26">
        <f>-[7]Dec17!$G$1-[7]Dec17!$H$1-[7]Dec17!$I$1+[7]Dec17!$V$1+[7]Dec17!$W$1+[7]Dec17!$X$1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-[4]Jan18!$G$1-[4]Jan18!$H$1-[4]Jan18!$I$1+[4]Jan18!$Y$1+[4]Jan18!$Z$1+[4]Jan18!$AA$1</f>
        <v>0</v>
      </c>
      <c r="BW26" s="26">
        <f>-[5]Jan18!$G$1-[5]Jan18!$H$1-[5]Jan18!$I$1+[5]Jan18!$Y$1+[5]Jan18!$Z$1+[5]Jan18!$AA$1</f>
        <v>0</v>
      </c>
      <c r="BX26" s="26">
        <f>-[6]Jan18!$G$1-[6]Jan18!$H$1-[6]Jan18!$I$1+[6]Jan18!$Y$1+[6]Jan18!$Z$1+[6]Jan18!$AA$1</f>
        <v>0</v>
      </c>
      <c r="BY26" s="26">
        <f>-[7]Jan18!$G$1-[7]Jan18!$H$1-[7]Jan18!$I$1+[7]Jan18!$V$1+[7]Jan18!$W$1+[7]Jan18!$X$1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-[4]Feb18!$G$1-[4]Feb18!$H$1-[4]Feb18!$I$1+[4]Feb18!$Y$1+[4]Feb18!$Z$1+[4]Feb18!$AA$1</f>
        <v>0</v>
      </c>
      <c r="CH26" s="26">
        <f>-[5]Feb18!$G$1-[5]Feb18!$H$1-[5]Feb18!$I$1+[5]Feb18!$Y$1+[5]Feb18!$Z$1+[5]Feb18!$AA$1</f>
        <v>0</v>
      </c>
      <c r="CI26" s="26">
        <f>-[6]Feb18!$G$1-[6]Feb18!$H$1-[6]Feb18!$I$1+[6]Feb18!$Y$1+[6]Feb18!$Z$1+[6]Feb18!$AA$1</f>
        <v>0</v>
      </c>
      <c r="CJ26" s="26">
        <f>-[7]Feb18!$G$1-[7]Feb18!$H$1-[7]Feb18!$I$1+[7]Feb18!$V$1+[7]Feb18!$W$1+[7]Feb18!$X$1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-[4]Mar18!$G$1-[4]Mar18!$H$1-[4]Mar18!$I$1+[4]Mar18!$Y$1+[4]Mar18!$Z$1+[4]Mar18!$AA$1</f>
        <v>0</v>
      </c>
      <c r="CS26" s="26">
        <f>-[5]Mar18!$G$1-[5]Mar18!$H$1-[5]Mar18!$I$1+[5]Mar18!$Y$1+[5]Mar18!$Z$1+[5]Mar18!$AA$1</f>
        <v>0</v>
      </c>
      <c r="CT26" s="26">
        <f>-[6]Mar18!$G$1-[6]Mar18!$H$1-[6]Mar18!$I$1+[6]Mar18!$Y$1+[6]Mar18!$Z$1+[6]Mar18!$AA$1</f>
        <v>0</v>
      </c>
      <c r="CU26" s="26">
        <f>-[7]Mar18!$G$1-[7]Mar18!$H$1-[7]Mar18!$I$1+[7]Mar18!$V$1+[7]Mar18!$W$1+[7]Mar18!$X$1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-[4]Apr18!$G$1-[4]Apr18!$H$1-[4]Apr18!$I$1+[4]Apr18!$Y$1+[4]Apr18!$Z$1+[4]Apr18!$AA$1</f>
        <v>0</v>
      </c>
      <c r="DD26" s="26">
        <f>-[5]Apr18!$G$1-[5]Apr18!$H$1-[5]Apr18!$I$1+[5]Apr18!$Y$1+[5]Apr18!$Z$1+[5]Apr18!$AA$1</f>
        <v>0</v>
      </c>
      <c r="DE26" s="26">
        <f>-[6]Apr18!$G$1-[6]Apr18!$H$1-[6]Apr18!$I$1+[6]Apr18!$Y$1+[6]Apr18!$Z$1+[6]Apr18!$AA$1</f>
        <v>0</v>
      </c>
      <c r="DF26" s="26">
        <f>-[7]Apr18!$G$1-[7]Apr18!$H$1-[7]Apr18!$I$1+[7]Apr18!$V$1+[7]Apr18!$W$1+[7]Apr18!$X$1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-[4]May18!$G$1-[4]May18!$H$1-[4]May18!$I$1+[4]May18!$Y$1+[4]May18!$Z$1+[4]May18!$AA$1</f>
        <v>0</v>
      </c>
      <c r="DO26" s="26">
        <f>-[5]May18!$G$1-[5]May18!$H$1-[5]May18!$I$1+[5]May18!$Y$1+[5]May18!$Z$1+[5]May18!$AA$1</f>
        <v>0</v>
      </c>
      <c r="DP26" s="26">
        <f>-[6]May18!$G$1-[6]May18!$H$1-[6]May18!$I$1+[6]May18!$Y$1+[6]May18!$Z$1+[6]May18!$AA$1</f>
        <v>0</v>
      </c>
      <c r="DQ26" s="26">
        <f>-[7]May18!$G$1-[7]May18!$H$1-[7]May18!$I$1+[7]May18!$V$1+[7]May18!$W$1+[7]May18!$X$1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-[4]Jun18!$G$1-[4]Jun18!$H$1-[4]Jun18!$I$1+[4]Jun18!$Y$1+[4]Jun18!$Z$1+[4]Jun18!$AA$1</f>
        <v>0</v>
      </c>
      <c r="DZ26" s="26">
        <f>-[5]Jun18!$G$1-[5]Jun18!$H$1-[5]Jun18!$I$1+[5]Jun18!$Y$1+[5]Jun18!$Z$1+[5]Jun18!$AA$1</f>
        <v>0</v>
      </c>
      <c r="EA26" s="26">
        <f>-[6]Jun18!$G$1-[6]Jun18!$H$1-[6]Jun18!$I$1+[6]Jun18!$Y$1+[6]Jun18!$Z$1+[6]Jun18!$AA$1</f>
        <v>0</v>
      </c>
      <c r="EB26" s="26">
        <f>-[7]Jun18!$G$1-[7]Jun18!$H$1-[7]Jun18!$I$1+[7]Jun18!$V$1+[7]Jun18!$W$1+[7]Jun18!$X$1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-[2]Jul17!$F$1+[2]Jul17!$AK$1</f>
        <v>0</v>
      </c>
      <c r="H28" s="25">
        <f>[4]Jul17!$AB$1</f>
        <v>0</v>
      </c>
      <c r="I28" s="25">
        <f>[5]Jul17!$AB$1</f>
        <v>0</v>
      </c>
      <c r="J28" s="25">
        <f>[6]Jul17!$AB$1</f>
        <v>0</v>
      </c>
      <c r="K28" s="25">
        <f>[7]Jul17!$Y$1</f>
        <v>0</v>
      </c>
      <c r="L28" s="25"/>
      <c r="N28" s="24"/>
      <c r="O28" s="25">
        <f t="shared" si="1"/>
        <v>0</v>
      </c>
      <c r="P28" s="24"/>
      <c r="Q28" s="25"/>
      <c r="R28" s="25">
        <f>-[2]Aug17!$F$1+[2]Aug17!$AK$1</f>
        <v>0</v>
      </c>
      <c r="S28" s="25">
        <f>[4]Aug17!$AB$1</f>
        <v>0</v>
      </c>
      <c r="T28" s="25">
        <f>[5]Aug17!$AB$1</f>
        <v>0</v>
      </c>
      <c r="U28" s="25">
        <f>[6]Aug17!$AB$1</f>
        <v>0</v>
      </c>
      <c r="V28" s="25">
        <f>[7]Aug17!$Y$1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-[2]Sep17!$F$1+[2]Sep17!$AK$1</f>
        <v>0</v>
      </c>
      <c r="AD28" s="25">
        <f>[4]Sep17!$AB$1</f>
        <v>0</v>
      </c>
      <c r="AE28" s="25">
        <f>[5]Sep17!$AB$1</f>
        <v>0</v>
      </c>
      <c r="AF28" s="25">
        <f>[6]Sep17!$AB$1</f>
        <v>0</v>
      </c>
      <c r="AG28" s="25">
        <f>[7]Sep17!$Y$1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-[2]Oct17!$F$1+[2]Oct17!$AK$1</f>
        <v>0</v>
      </c>
      <c r="AO28" s="25">
        <f>[4]Oct17!$AB$1</f>
        <v>0</v>
      </c>
      <c r="AP28" s="25">
        <f>[5]Oct17!$AB$1</f>
        <v>0</v>
      </c>
      <c r="AQ28" s="25">
        <f>[6]Oct17!$AB$1</f>
        <v>0</v>
      </c>
      <c r="AR28" s="25">
        <f>[7]Oct17!$Y$1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-[2]Nov17!$F$1+[2]Nov17!$AK$1</f>
        <v>0</v>
      </c>
      <c r="AZ28" s="25">
        <f>[4]Nov17!$AB$1</f>
        <v>0</v>
      </c>
      <c r="BA28" s="25">
        <f>[5]Nov17!$AB$1</f>
        <v>0</v>
      </c>
      <c r="BB28" s="25">
        <f>[6]Nov17!$AB$1</f>
        <v>0</v>
      </c>
      <c r="BC28" s="25">
        <f>[7]Nov17!$Y$1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-[2]Dec17!$F$1+[2]Dec17!$AK$1</f>
        <v>0</v>
      </c>
      <c r="BK28" s="25">
        <f>[4]Dec17!$AB$1</f>
        <v>0</v>
      </c>
      <c r="BL28" s="25">
        <f>[5]Dec17!$AB$1</f>
        <v>0</v>
      </c>
      <c r="BM28" s="25">
        <f>[6]Dec17!$AB$1</f>
        <v>0</v>
      </c>
      <c r="BN28" s="25">
        <f>[7]Dec17!$Y$1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-[2]Jan18!$F$1+[2]Jan18!$AK$1</f>
        <v>0</v>
      </c>
      <c r="BV28" s="25">
        <f>[4]Jan18!$AB$1</f>
        <v>0</v>
      </c>
      <c r="BW28" s="25">
        <f>[5]Jan18!$AB$1</f>
        <v>0</v>
      </c>
      <c r="BX28" s="25">
        <f>[6]Jan18!$AB$1</f>
        <v>0</v>
      </c>
      <c r="BY28" s="25">
        <f>[7]Jan18!$Y$1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-[2]Feb18!$F$1+[2]Feb18!$AK$1</f>
        <v>0</v>
      </c>
      <c r="CG28" s="25">
        <f>[4]Feb18!$AB$1</f>
        <v>0</v>
      </c>
      <c r="CH28" s="25">
        <f>[5]Feb18!$AB$1</f>
        <v>0</v>
      </c>
      <c r="CI28" s="25">
        <f>[6]Feb18!$AB$1</f>
        <v>0</v>
      </c>
      <c r="CJ28" s="25">
        <f>[7]Feb18!$Y$1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-[2]Mar18!$F$1+[2]Mar18!$AK$1</f>
        <v>0</v>
      </c>
      <c r="CR28" s="25">
        <f>[4]Mar18!$AB$1</f>
        <v>0</v>
      </c>
      <c r="CS28" s="25">
        <f>[5]Mar18!$AB$1</f>
        <v>0</v>
      </c>
      <c r="CT28" s="25">
        <f>[6]Mar18!$AB$1</f>
        <v>0</v>
      </c>
      <c r="CU28" s="25">
        <f>[7]Mar18!$Y$1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-[2]Apr18!$F$1+[2]Apr18!$AK$1</f>
        <v>0</v>
      </c>
      <c r="DC28" s="25">
        <f>[4]Apr18!$AB$1</f>
        <v>0</v>
      </c>
      <c r="DD28" s="25">
        <f>[5]Apr18!$AB$1</f>
        <v>0</v>
      </c>
      <c r="DE28" s="25">
        <f>[6]Apr18!$AB$1</f>
        <v>0</v>
      </c>
      <c r="DF28" s="25">
        <f>[7]Apr18!$Y$1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-[2]May18!$F$1+[2]May18!$AK$1</f>
        <v>0</v>
      </c>
      <c r="DN28" s="25">
        <f>[4]May18!$AB$1</f>
        <v>0</v>
      </c>
      <c r="DO28" s="25">
        <f>[5]May18!$AB$1</f>
        <v>0</v>
      </c>
      <c r="DP28" s="25">
        <f>[6]May18!$AB$1</f>
        <v>0</v>
      </c>
      <c r="DQ28" s="25">
        <f>[7]May18!$Y$1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-[2]Jun18!$F$1+[2]Jun18!$AK$1</f>
        <v>0</v>
      </c>
      <c r="DY28" s="25">
        <f>[4]Jun18!$AB$1</f>
        <v>0</v>
      </c>
      <c r="DZ28" s="25">
        <f>[5]Jun18!$AB$1</f>
        <v>0</v>
      </c>
      <c r="EA28" s="25">
        <f>[6]Jun18!$AB$1</f>
        <v>0</v>
      </c>
      <c r="EB28" s="25">
        <f>[7]Jun18!$Y$1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[4]Jul17!$AC$1</f>
        <v>0</v>
      </c>
      <c r="I29" s="25">
        <f>[5]Jul17!$AC$1</f>
        <v>0</v>
      </c>
      <c r="J29" s="25">
        <f>[6]Jul17!$AC$1</f>
        <v>0</v>
      </c>
      <c r="K29" s="25">
        <f>[7]Jul17!$Z$1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[4]Aug17!$AC$1</f>
        <v>0</v>
      </c>
      <c r="T29" s="25">
        <f>[5]Aug17!$AC$1</f>
        <v>0</v>
      </c>
      <c r="U29" s="25">
        <f>[6]Aug17!$AC$1</f>
        <v>0</v>
      </c>
      <c r="V29" s="25">
        <f>[7]Aug17!$Z$1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[4]Sep17!$AC$1</f>
        <v>0</v>
      </c>
      <c r="AE29" s="25">
        <f>[5]Sep17!$AC$1</f>
        <v>0</v>
      </c>
      <c r="AF29" s="25">
        <f>[6]Sep17!$AC$1</f>
        <v>0</v>
      </c>
      <c r="AG29" s="25">
        <f>[7]Sep17!$Z$1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[4]Oct17!$AC$1</f>
        <v>0</v>
      </c>
      <c r="AP29" s="25">
        <f>[5]Oct17!$AC$1</f>
        <v>0</v>
      </c>
      <c r="AQ29" s="25">
        <f>[6]Oct17!$AC$1</f>
        <v>0</v>
      </c>
      <c r="AR29" s="25">
        <f>[7]Oct17!$Z$1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[4]Nov17!$AC$1</f>
        <v>0</v>
      </c>
      <c r="BA29" s="25">
        <f>[5]Nov17!$AC$1</f>
        <v>0</v>
      </c>
      <c r="BB29" s="25">
        <f>[6]Nov17!$AC$1</f>
        <v>0</v>
      </c>
      <c r="BC29" s="25">
        <f>[7]Nov17!$Z$1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[4]Dec17!$AC$1</f>
        <v>0</v>
      </c>
      <c r="BL29" s="25">
        <f>[5]Dec17!$AC$1</f>
        <v>0</v>
      </c>
      <c r="BM29" s="25">
        <f>[6]Dec17!$AC$1</f>
        <v>0</v>
      </c>
      <c r="BN29" s="25">
        <f>[7]Dec17!$Z$1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[4]Jan18!$AC$1</f>
        <v>0</v>
      </c>
      <c r="BW29" s="25">
        <f>[5]Jan18!$AC$1</f>
        <v>0</v>
      </c>
      <c r="BX29" s="25">
        <f>[6]Jan18!$AC$1</f>
        <v>0</v>
      </c>
      <c r="BY29" s="25">
        <f>[7]Jan18!$Z$1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[4]Feb18!$AC$1</f>
        <v>0</v>
      </c>
      <c r="CH29" s="25">
        <f>[5]Feb18!$AC$1</f>
        <v>0</v>
      </c>
      <c r="CI29" s="25">
        <f>[6]Feb18!$AC$1</f>
        <v>0</v>
      </c>
      <c r="CJ29" s="25">
        <f>[7]Feb18!$Z$1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[4]Mar18!$AC$1</f>
        <v>0</v>
      </c>
      <c r="CS29" s="25">
        <f>[5]Mar18!$AC$1</f>
        <v>0</v>
      </c>
      <c r="CT29" s="25">
        <f>[6]Mar18!$AC$1</f>
        <v>0</v>
      </c>
      <c r="CU29" s="25">
        <f>[7]Mar18!$Z$1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[4]Apr18!$AC$1</f>
        <v>0</v>
      </c>
      <c r="DD29" s="25">
        <f>[5]Apr18!$AC$1</f>
        <v>0</v>
      </c>
      <c r="DE29" s="25">
        <f>[6]Apr18!$AC$1</f>
        <v>0</v>
      </c>
      <c r="DF29" s="25">
        <f>[7]Apr18!$Z$1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[4]May18!$AC$1</f>
        <v>0</v>
      </c>
      <c r="DO29" s="25">
        <f>[5]May18!$AC$1</f>
        <v>0</v>
      </c>
      <c r="DP29" s="25">
        <f>[6]May18!$AC$1</f>
        <v>0</v>
      </c>
      <c r="DQ29" s="25">
        <f>[7]May18!$Z$1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[4]Jun18!$AC$1</f>
        <v>0</v>
      </c>
      <c r="DZ29" s="25">
        <f>[5]Jun18!$AC$1</f>
        <v>0</v>
      </c>
      <c r="EA29" s="25">
        <f>[6]Jun18!$AC$1</f>
        <v>0</v>
      </c>
      <c r="EB29" s="25">
        <f>[7]Jun18!$Z$1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[4]Jul17!$AL$1</f>
        <v>0</v>
      </c>
      <c r="I31" s="25">
        <f>[5]Jul17!$AL$1</f>
        <v>0</v>
      </c>
      <c r="J31" s="25">
        <f>[6]Jul17!$AL$1</f>
        <v>0</v>
      </c>
      <c r="K31" s="25">
        <f>[7]Jul17!$AI$1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[4]Aug17!$AL$1</f>
        <v>0</v>
      </c>
      <c r="T31" s="25">
        <f>[5]Aug17!$AL$1</f>
        <v>0</v>
      </c>
      <c r="U31" s="25">
        <f>[6]Aug17!$AL$1</f>
        <v>0</v>
      </c>
      <c r="V31" s="25">
        <f>[7]Aug17!$AI$1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[4]Sep17!$AL$1</f>
        <v>0</v>
      </c>
      <c r="AE31" s="25">
        <f>[5]Sep17!$AL$1</f>
        <v>0</v>
      </c>
      <c r="AF31" s="25">
        <f>[6]Sep17!$AL$1</f>
        <v>0</v>
      </c>
      <c r="AG31" s="25">
        <f>[7]Sep17!$AI$1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[4]Oct17!$AL$1</f>
        <v>0</v>
      </c>
      <c r="AP31" s="25">
        <f>[5]Oct17!$AL$1</f>
        <v>0</v>
      </c>
      <c r="AQ31" s="25">
        <f>[6]Oct17!$AL$1</f>
        <v>0</v>
      </c>
      <c r="AR31" s="25">
        <f>[7]Oct17!$AI$1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[4]Nov17!$AL$1</f>
        <v>0</v>
      </c>
      <c r="BA31" s="25">
        <f>[5]Nov17!$AL$1</f>
        <v>0</v>
      </c>
      <c r="BB31" s="25">
        <f>[6]Nov17!$AL$1</f>
        <v>0</v>
      </c>
      <c r="BC31" s="25">
        <f>[7]Nov17!$AI$1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[4]Dec17!$AL$1</f>
        <v>0</v>
      </c>
      <c r="BL31" s="25">
        <f>[5]Dec17!$AL$1</f>
        <v>0</v>
      </c>
      <c r="BM31" s="25">
        <f>[6]Dec17!$AL$1</f>
        <v>0</v>
      </c>
      <c r="BN31" s="25">
        <f>[7]Dec17!$AI$1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[4]Jan18!$AL$1</f>
        <v>0</v>
      </c>
      <c r="BW31" s="25">
        <f>[5]Jan18!$AL$1</f>
        <v>0</v>
      </c>
      <c r="BX31" s="25">
        <f>[6]Jan18!$AL$1</f>
        <v>0</v>
      </c>
      <c r="BY31" s="25">
        <f>[7]Jan18!$AI$1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[4]Feb18!$AL$1</f>
        <v>0</v>
      </c>
      <c r="CH31" s="25">
        <f>[5]Feb18!$AL$1</f>
        <v>0</v>
      </c>
      <c r="CI31" s="25">
        <f>[6]Feb18!$AL$1</f>
        <v>0</v>
      </c>
      <c r="CJ31" s="25">
        <f>[7]Feb18!$AI$1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[4]Mar18!$AL$1</f>
        <v>0</v>
      </c>
      <c r="CS31" s="25">
        <f>[5]Mar18!$AL$1</f>
        <v>0</v>
      </c>
      <c r="CT31" s="25">
        <f>[6]Mar18!$AL$1</f>
        <v>0</v>
      </c>
      <c r="CU31" s="25">
        <f>[7]Mar18!$AI$1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[4]Apr18!$AL$1</f>
        <v>0</v>
      </c>
      <c r="DD31" s="25">
        <f>[5]Apr18!$AL$1</f>
        <v>0</v>
      </c>
      <c r="DE31" s="25">
        <f>[6]Apr18!$AL$1</f>
        <v>0</v>
      </c>
      <c r="DF31" s="25">
        <f>[7]Apr18!$AI$1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[4]May18!$AL$1</f>
        <v>0</v>
      </c>
      <c r="DO31" s="25">
        <f>[5]May18!$AL$1</f>
        <v>0</v>
      </c>
      <c r="DP31" s="25">
        <f>[6]May18!$AL$1</f>
        <v>0</v>
      </c>
      <c r="DQ31" s="25">
        <f>[7]May18!$AI$1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[4]Jun18!$AL$1</f>
        <v>0</v>
      </c>
      <c r="DZ31" s="25">
        <f>[5]Jun18!$AL$1</f>
        <v>0</v>
      </c>
      <c r="EA31" s="25">
        <f>[6]Jun18!$AL$1</f>
        <v>0</v>
      </c>
      <c r="EB31" s="25">
        <f>[7]Jun18!$AI$1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[3]Jul17!$V$1</f>
        <v>0</v>
      </c>
      <c r="G32" s="25">
        <f>-[2]Jul17!$AK$1</f>
        <v>0</v>
      </c>
      <c r="H32" s="25">
        <f>-[4]Jul17!$O$1+[4]Jul17!$AJ$1</f>
        <v>0</v>
      </c>
      <c r="I32" s="25">
        <f>-[5]Jul17!$O$1+[5]Jul17!$AJ$1</f>
        <v>0</v>
      </c>
      <c r="J32" s="25">
        <f>-[6]Jul17!$O$1+[6]Jul17!$AJ$1</f>
        <v>0</v>
      </c>
      <c r="K32" s="25">
        <f>[7]Jul17!$AG$1</f>
        <v>0</v>
      </c>
      <c r="L32" s="25"/>
      <c r="N32" s="24"/>
      <c r="O32" s="25">
        <f t="shared" si="1"/>
        <v>0</v>
      </c>
      <c r="P32" s="24"/>
      <c r="Q32" s="25">
        <f>[3]Aug17!$V$1</f>
        <v>0</v>
      </c>
      <c r="R32" s="25">
        <f>-[2]Aug17!$AK$1</f>
        <v>0</v>
      </c>
      <c r="S32" s="25">
        <f>-[4]Aug17!$O$1+[4]Aug17!$AJ$1</f>
        <v>0</v>
      </c>
      <c r="T32" s="25">
        <f>-[5]Aug17!$O$1+[5]Aug17!$AJ$1</f>
        <v>0</v>
      </c>
      <c r="U32" s="25">
        <f>-[6]Aug17!$O$1+[6]Aug17!$AJ$1</f>
        <v>0</v>
      </c>
      <c r="V32" s="25">
        <f>[7]Aug17!$AG$1</f>
        <v>0</v>
      </c>
      <c r="W32" s="25"/>
      <c r="X32" s="25"/>
      <c r="Y32" s="15"/>
      <c r="Z32" s="25">
        <f t="shared" si="2"/>
        <v>0</v>
      </c>
      <c r="AA32" s="24"/>
      <c r="AB32" s="25">
        <f>[3]Sep17!$V$1</f>
        <v>0</v>
      </c>
      <c r="AC32" s="25">
        <f>-[2]Sep17!$AK$1</f>
        <v>0</v>
      </c>
      <c r="AD32" s="25">
        <f>-[4]Sep17!$O$1+[4]Sep17!$AJ$1</f>
        <v>0</v>
      </c>
      <c r="AE32" s="25">
        <f>-[5]Sep17!$O$1+[5]Sep17!$AJ$1</f>
        <v>0</v>
      </c>
      <c r="AF32" s="25">
        <f>-[6]Sep17!$O$1+[6]Sep17!$AJ$1</f>
        <v>0</v>
      </c>
      <c r="AG32" s="25">
        <f>[7]Sep17!$AG$1</f>
        <v>0</v>
      </c>
      <c r="AH32" s="25"/>
      <c r="AI32" s="25"/>
      <c r="AJ32" s="15"/>
      <c r="AK32" s="25">
        <f t="shared" si="3"/>
        <v>0</v>
      </c>
      <c r="AL32" s="24"/>
      <c r="AM32" s="25">
        <f>[3]Oct17!$V$1</f>
        <v>0</v>
      </c>
      <c r="AN32" s="25">
        <f>-[2]Oct17!$AK$1</f>
        <v>0</v>
      </c>
      <c r="AO32" s="25">
        <f>-[4]Oct17!$O$1+[4]Oct17!$AJ$1</f>
        <v>0</v>
      </c>
      <c r="AP32" s="25">
        <f>-[5]Oct17!$O$1+[5]Oct17!$AJ$1</f>
        <v>0</v>
      </c>
      <c r="AQ32" s="25">
        <f>-[6]Oct17!$O$1+[6]Oct17!$AJ$1</f>
        <v>0</v>
      </c>
      <c r="AR32" s="25">
        <f>[7]Oct17!$AG$1</f>
        <v>0</v>
      </c>
      <c r="AS32" s="25"/>
      <c r="AT32" s="25"/>
      <c r="AU32" s="15"/>
      <c r="AV32" s="25">
        <f t="shared" si="4"/>
        <v>0</v>
      </c>
      <c r="AW32" s="24"/>
      <c r="AX32" s="25">
        <f>[3]Nov17!$V$1</f>
        <v>0</v>
      </c>
      <c r="AY32" s="25">
        <f>-[2]Nov17!$AK$1</f>
        <v>0</v>
      </c>
      <c r="AZ32" s="25">
        <f>-[4]Nov17!$O$1+[4]Nov17!$AJ$1</f>
        <v>0</v>
      </c>
      <c r="BA32" s="25">
        <f>-[5]Nov17!$O$1+[5]Nov17!$AJ$1</f>
        <v>0</v>
      </c>
      <c r="BB32" s="25">
        <f>-[6]Nov17!$O$1+[6]Nov17!$AJ$1</f>
        <v>0</v>
      </c>
      <c r="BC32" s="25">
        <f>[7]Nov17!$AG$1</f>
        <v>0</v>
      </c>
      <c r="BD32" s="25"/>
      <c r="BE32" s="25"/>
      <c r="BF32" s="15"/>
      <c r="BG32" s="25">
        <f t="shared" si="5"/>
        <v>0</v>
      </c>
      <c r="BH32" s="24"/>
      <c r="BI32" s="25">
        <f>[3]Dec17!$V$1</f>
        <v>0</v>
      </c>
      <c r="BJ32" s="25">
        <f>-[2]Dec17!$AK$1</f>
        <v>0</v>
      </c>
      <c r="BK32" s="25">
        <f>-[4]Dec17!$O$1+[4]Dec17!$AJ$1</f>
        <v>0</v>
      </c>
      <c r="BL32" s="25">
        <f>-[5]Dec17!$O$1+[5]Dec17!$AJ$1</f>
        <v>0</v>
      </c>
      <c r="BM32" s="25">
        <f>-[6]Dec17!$O$1+[6]Dec17!$AJ$1</f>
        <v>0</v>
      </c>
      <c r="BN32" s="25">
        <f>[7]Dec17!$AG$1</f>
        <v>0</v>
      </c>
      <c r="BO32" s="25"/>
      <c r="BP32" s="25"/>
      <c r="BQ32" s="15"/>
      <c r="BR32" s="25">
        <f t="shared" si="6"/>
        <v>0</v>
      </c>
      <c r="BS32" s="24"/>
      <c r="BT32" s="25">
        <f>[3]Jan18!$V$1</f>
        <v>0</v>
      </c>
      <c r="BU32" s="25">
        <f>-[2]Jan18!$AK$1</f>
        <v>0</v>
      </c>
      <c r="BV32" s="25">
        <f>-[4]Jan18!$O$1+[4]Jan18!$AJ$1</f>
        <v>0</v>
      </c>
      <c r="BW32" s="25">
        <f>-[5]Jan18!$O$1+[5]Jan18!$AJ$1</f>
        <v>0</v>
      </c>
      <c r="BX32" s="25">
        <f>-[6]Jan18!$O$1+[6]Jan18!$AJ$1</f>
        <v>0</v>
      </c>
      <c r="BY32" s="25">
        <f>[7]Jan18!$AG$1</f>
        <v>0</v>
      </c>
      <c r="BZ32" s="25"/>
      <c r="CA32" s="25"/>
      <c r="CB32" s="15"/>
      <c r="CC32" s="25">
        <f t="shared" si="7"/>
        <v>0</v>
      </c>
      <c r="CD32" s="24"/>
      <c r="CE32" s="25">
        <f>[3]Feb18!$V$1</f>
        <v>0</v>
      </c>
      <c r="CF32" s="25">
        <f>-[2]Feb18!$AK$1</f>
        <v>0</v>
      </c>
      <c r="CG32" s="25">
        <f>-[4]Feb18!$O$1+[4]Feb18!$AJ$1</f>
        <v>0</v>
      </c>
      <c r="CH32" s="25">
        <f>-[5]Feb18!$O$1+[5]Feb18!$AJ$1</f>
        <v>0</v>
      </c>
      <c r="CI32" s="25">
        <f>-[6]Feb18!$O$1+[6]Feb18!$AJ$1</f>
        <v>0</v>
      </c>
      <c r="CJ32" s="25">
        <f>[7]Feb18!$AG$1</f>
        <v>0</v>
      </c>
      <c r="CK32" s="25"/>
      <c r="CL32" s="25"/>
      <c r="CM32" s="15"/>
      <c r="CN32" s="25">
        <f t="shared" si="8"/>
        <v>0</v>
      </c>
      <c r="CO32" s="24"/>
      <c r="CP32" s="25">
        <f>[3]Mar18!$V$1</f>
        <v>0</v>
      </c>
      <c r="CQ32" s="25">
        <f>-[2]Mar18!$AK$1</f>
        <v>0</v>
      </c>
      <c r="CR32" s="25">
        <f>-[4]Mar18!$O$1+[4]Mar18!$AJ$1</f>
        <v>0</v>
      </c>
      <c r="CS32" s="25">
        <f>-[5]Mar18!$O$1+[5]Mar18!$AJ$1</f>
        <v>0</v>
      </c>
      <c r="CT32" s="25">
        <f>-[6]Mar18!$O$1+[6]Mar18!$AJ$1</f>
        <v>0</v>
      </c>
      <c r="CU32" s="25">
        <f>[7]Mar18!$AG$1</f>
        <v>0</v>
      </c>
      <c r="CV32" s="25"/>
      <c r="CW32" s="25"/>
      <c r="CX32" s="15"/>
      <c r="CY32" s="25">
        <f t="shared" si="9"/>
        <v>0</v>
      </c>
      <c r="CZ32" s="24"/>
      <c r="DA32" s="25">
        <f>[3]Apr18!$V$1</f>
        <v>0</v>
      </c>
      <c r="DB32" s="25">
        <f>-[2]Apr18!$AK$1</f>
        <v>0</v>
      </c>
      <c r="DC32" s="25">
        <f>-[4]Apr18!$O$1+[4]Apr18!$AJ$1</f>
        <v>0</v>
      </c>
      <c r="DD32" s="25">
        <f>-[5]Apr18!$O$1+[5]Apr18!$AJ$1</f>
        <v>0</v>
      </c>
      <c r="DE32" s="25">
        <f>-[6]Apr18!$O$1+[6]Apr18!$AJ$1</f>
        <v>0</v>
      </c>
      <c r="DF32" s="25">
        <f>[7]Apr18!$AG$1</f>
        <v>0</v>
      </c>
      <c r="DG32" s="25"/>
      <c r="DH32" s="25"/>
      <c r="DI32" s="15"/>
      <c r="DJ32" s="25">
        <f t="shared" si="10"/>
        <v>0</v>
      </c>
      <c r="DK32" s="24"/>
      <c r="DL32" s="25">
        <f>[3]May18!$V$1</f>
        <v>0</v>
      </c>
      <c r="DM32" s="25">
        <f>-[2]May18!$AK$1</f>
        <v>0</v>
      </c>
      <c r="DN32" s="25">
        <f>-[4]May18!$O$1+[4]May18!$AJ$1</f>
        <v>0</v>
      </c>
      <c r="DO32" s="25">
        <f>-[5]May18!$O$1+[5]May18!$AJ$1</f>
        <v>0</v>
      </c>
      <c r="DP32" s="25">
        <f>-[6]May18!$O$1+[6]May18!$AJ$1</f>
        <v>0</v>
      </c>
      <c r="DQ32" s="25">
        <f>[7]May18!$AG$1</f>
        <v>0</v>
      </c>
      <c r="DR32" s="25"/>
      <c r="DS32" s="25"/>
      <c r="DT32" s="15"/>
      <c r="DU32" s="25">
        <f t="shared" si="11"/>
        <v>0</v>
      </c>
      <c r="DV32" s="24"/>
      <c r="DW32" s="25">
        <f>[3]Jun18!$V$1</f>
        <v>0</v>
      </c>
      <c r="DX32" s="25">
        <f>-[2]Jun18!$AK$1</f>
        <v>0</v>
      </c>
      <c r="DY32" s="25">
        <f>-[4]Jun18!$O$1+[4]Jun18!$AJ$1</f>
        <v>0</v>
      </c>
      <c r="DZ32" s="25">
        <f>-[5]Jun18!$O$1+[5]Jun18!$AJ$1</f>
        <v>0</v>
      </c>
      <c r="EA32" s="25">
        <f>-[6]Jun18!$O$1+[6]Jun18!$AJ$1</f>
        <v>0</v>
      </c>
      <c r="EB32" s="25">
        <f>[7]Jun18!$AG$1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-[3]Jul17!$G$1</f>
        <v>0</v>
      </c>
      <c r="G33" s="25">
        <f>[2]Jul17!$G$1</f>
        <v>0</v>
      </c>
      <c r="H33" s="25">
        <f>-[4]Jul17!$N$1+[4]Jul17!$AI$1</f>
        <v>0</v>
      </c>
      <c r="I33" s="25">
        <f>-[5]Jul17!$N$1+[5]Jul17!$AI$1</f>
        <v>0</v>
      </c>
      <c r="J33" s="25">
        <f>-[6]Jul17!$N$1+[6]Jul17!$AI$1</f>
        <v>0</v>
      </c>
      <c r="K33" s="25">
        <f>[7]Jul17!$AF$1</f>
        <v>0</v>
      </c>
      <c r="L33" s="25"/>
      <c r="N33" s="24"/>
      <c r="O33" s="25">
        <f t="shared" si="1"/>
        <v>0</v>
      </c>
      <c r="P33" s="24"/>
      <c r="Q33" s="25">
        <f>-[3]Aug17!$G$1</f>
        <v>0</v>
      </c>
      <c r="R33" s="25">
        <f>[2]Aug17!$G$1</f>
        <v>0</v>
      </c>
      <c r="S33" s="25">
        <f>-[4]Aug17!$N$1+[4]Aug17!$AI$1</f>
        <v>0</v>
      </c>
      <c r="T33" s="25">
        <f>-[5]Aug17!$N$1+[5]Aug17!$AI$1</f>
        <v>0</v>
      </c>
      <c r="U33" s="25">
        <f>-[6]Aug17!$N$1+[6]Aug17!$AI$1</f>
        <v>0</v>
      </c>
      <c r="V33" s="25">
        <f>[7]Aug17!$AF$1</f>
        <v>0</v>
      </c>
      <c r="W33" s="25"/>
      <c r="X33" s="25"/>
      <c r="Y33" s="15"/>
      <c r="Z33" s="25">
        <f t="shared" si="2"/>
        <v>0</v>
      </c>
      <c r="AA33" s="24"/>
      <c r="AB33" s="25">
        <f>-[3]Sep17!$G$1</f>
        <v>0</v>
      </c>
      <c r="AC33" s="25">
        <f>[2]Sep17!$G$1</f>
        <v>0</v>
      </c>
      <c r="AD33" s="25">
        <f>-[4]Sep17!$N$1+[4]Sep17!$AI$1</f>
        <v>0</v>
      </c>
      <c r="AE33" s="25">
        <f>-[5]Sep17!$N$1+[5]Sep17!$AI$1</f>
        <v>0</v>
      </c>
      <c r="AF33" s="25">
        <f>-[6]Sep17!$N$1+[6]Sep17!$AI$1</f>
        <v>0</v>
      </c>
      <c r="AG33" s="25">
        <f>[7]Sep17!$AF$1</f>
        <v>0</v>
      </c>
      <c r="AH33" s="25"/>
      <c r="AI33" s="25"/>
      <c r="AJ33" s="15"/>
      <c r="AK33" s="25">
        <f t="shared" si="3"/>
        <v>0</v>
      </c>
      <c r="AL33" s="24"/>
      <c r="AM33" s="25">
        <f>-[3]Oct17!$G$1</f>
        <v>0</v>
      </c>
      <c r="AN33" s="25">
        <f>[2]Oct17!$G$1</f>
        <v>0</v>
      </c>
      <c r="AO33" s="25">
        <f>-[4]Oct17!$N$1+[4]Oct17!$AI$1</f>
        <v>0</v>
      </c>
      <c r="AP33" s="25">
        <f>-[5]Oct17!$N$1+[5]Oct17!$AI$1</f>
        <v>0</v>
      </c>
      <c r="AQ33" s="25">
        <f>-[6]Oct17!$N$1+[6]Oct17!$AI$1</f>
        <v>0</v>
      </c>
      <c r="AR33" s="25">
        <f>[7]Oct17!$AF$1</f>
        <v>0</v>
      </c>
      <c r="AS33" s="25"/>
      <c r="AT33" s="25"/>
      <c r="AU33" s="15"/>
      <c r="AV33" s="25">
        <f t="shared" si="4"/>
        <v>0</v>
      </c>
      <c r="AW33" s="24"/>
      <c r="AX33" s="25">
        <f>-[3]Nov17!$G$1</f>
        <v>0</v>
      </c>
      <c r="AY33" s="25">
        <f>[2]Nov17!$G$1</f>
        <v>0</v>
      </c>
      <c r="AZ33" s="25">
        <f>-[4]Nov17!$N$1+[4]Nov17!$AI$1</f>
        <v>0</v>
      </c>
      <c r="BA33" s="25">
        <f>-[5]Nov17!$N$1+[5]Nov17!$AI$1</f>
        <v>0</v>
      </c>
      <c r="BB33" s="25">
        <f>-[6]Nov17!$N$1+[6]Nov17!$AI$1</f>
        <v>0</v>
      </c>
      <c r="BC33" s="25">
        <f>[7]Nov17!$AF$1</f>
        <v>0</v>
      </c>
      <c r="BD33" s="25"/>
      <c r="BE33" s="25"/>
      <c r="BF33" s="15"/>
      <c r="BG33" s="25">
        <f t="shared" si="5"/>
        <v>0</v>
      </c>
      <c r="BH33" s="24"/>
      <c r="BI33" s="25">
        <f>-[3]Dec17!$G$1</f>
        <v>0</v>
      </c>
      <c r="BJ33" s="25">
        <f>[2]Dec17!$G$1</f>
        <v>0</v>
      </c>
      <c r="BK33" s="25">
        <f>-[4]Dec17!$N$1+[4]Dec17!$AI$1</f>
        <v>0</v>
      </c>
      <c r="BL33" s="25">
        <f>-[5]Dec17!$N$1+[5]Dec17!$AI$1</f>
        <v>0</v>
      </c>
      <c r="BM33" s="25">
        <f>-[6]Dec17!$N$1+[6]Dec17!$AI$1</f>
        <v>0</v>
      </c>
      <c r="BN33" s="25">
        <f>[7]Dec17!$AF$1</f>
        <v>0</v>
      </c>
      <c r="BO33" s="25"/>
      <c r="BP33" s="25"/>
      <c r="BQ33" s="15"/>
      <c r="BR33" s="25">
        <f t="shared" si="6"/>
        <v>0</v>
      </c>
      <c r="BS33" s="24"/>
      <c r="BT33" s="25">
        <f>-[3]Jan18!$G$1</f>
        <v>0</v>
      </c>
      <c r="BU33" s="25">
        <f>[2]Jan18!$G$1</f>
        <v>0</v>
      </c>
      <c r="BV33" s="25">
        <f>-[4]Jan18!$N$1+[4]Jan18!$AI$1</f>
        <v>0</v>
      </c>
      <c r="BW33" s="25">
        <f>-[5]Jan18!$N$1+[5]Jan18!$AI$1</f>
        <v>0</v>
      </c>
      <c r="BX33" s="25">
        <f>-[6]Jan18!$N$1+[6]Jan18!$AI$1</f>
        <v>0</v>
      </c>
      <c r="BY33" s="25">
        <f>[7]Jan18!$AF$1</f>
        <v>0</v>
      </c>
      <c r="BZ33" s="25"/>
      <c r="CA33" s="25"/>
      <c r="CB33" s="15"/>
      <c r="CC33" s="25">
        <f t="shared" si="7"/>
        <v>0</v>
      </c>
      <c r="CD33" s="24"/>
      <c r="CE33" s="25">
        <f>-[3]Feb18!$G$1</f>
        <v>0</v>
      </c>
      <c r="CF33" s="25">
        <f>[2]Feb18!$G$1</f>
        <v>0</v>
      </c>
      <c r="CG33" s="25">
        <f>-[4]Feb18!$N$1+[4]Feb18!$AI$1</f>
        <v>0</v>
      </c>
      <c r="CH33" s="25">
        <f>-[5]Feb18!$N$1+[5]Feb18!$AI$1</f>
        <v>0</v>
      </c>
      <c r="CI33" s="25">
        <f>-[6]Feb18!$N$1+[6]Feb18!$AI$1</f>
        <v>0</v>
      </c>
      <c r="CJ33" s="25">
        <f>[7]Feb18!$AF$1</f>
        <v>0</v>
      </c>
      <c r="CK33" s="25"/>
      <c r="CL33" s="25"/>
      <c r="CM33" s="15"/>
      <c r="CN33" s="25">
        <f t="shared" si="8"/>
        <v>0</v>
      </c>
      <c r="CO33" s="24"/>
      <c r="CP33" s="25">
        <f>-[3]Mar18!$G$1</f>
        <v>0</v>
      </c>
      <c r="CQ33" s="25">
        <f>[2]Mar18!$G$1</f>
        <v>0</v>
      </c>
      <c r="CR33" s="25">
        <f>-[4]Mar18!$N$1+[4]Mar18!$AI$1</f>
        <v>0</v>
      </c>
      <c r="CS33" s="25">
        <f>-[5]Mar18!$N$1+[5]Mar18!$AI$1</f>
        <v>0</v>
      </c>
      <c r="CT33" s="25">
        <f>-[6]Mar18!$N$1+[6]Mar18!$AI$1</f>
        <v>0</v>
      </c>
      <c r="CU33" s="25">
        <f>[7]Mar18!$AF$1</f>
        <v>0</v>
      </c>
      <c r="CV33" s="25"/>
      <c r="CW33" s="25"/>
      <c r="CX33" s="15"/>
      <c r="CY33" s="25">
        <f t="shared" si="9"/>
        <v>0</v>
      </c>
      <c r="CZ33" s="24"/>
      <c r="DA33" s="25">
        <f>-[3]Apr18!$G$1</f>
        <v>0</v>
      </c>
      <c r="DB33" s="25">
        <f>[2]Apr18!$G$1</f>
        <v>0</v>
      </c>
      <c r="DC33" s="25">
        <f>-[4]Apr18!$N$1+[4]Apr18!$AI$1</f>
        <v>0</v>
      </c>
      <c r="DD33" s="25">
        <f>-[5]Apr18!$N$1+[5]Apr18!$AI$1</f>
        <v>0</v>
      </c>
      <c r="DE33" s="25">
        <f>-[6]Apr18!$N$1+[6]Apr18!$AI$1</f>
        <v>0</v>
      </c>
      <c r="DF33" s="25">
        <f>[7]Apr18!$AF$1</f>
        <v>0</v>
      </c>
      <c r="DG33" s="25"/>
      <c r="DH33" s="25"/>
      <c r="DI33" s="15"/>
      <c r="DJ33" s="25">
        <f t="shared" si="10"/>
        <v>0</v>
      </c>
      <c r="DK33" s="24"/>
      <c r="DL33" s="25">
        <f>-[3]May18!$G$1</f>
        <v>0</v>
      </c>
      <c r="DM33" s="25">
        <f>[2]May18!$G$1</f>
        <v>0</v>
      </c>
      <c r="DN33" s="25">
        <f>-[4]May18!$N$1+[4]May18!$AI$1</f>
        <v>0</v>
      </c>
      <c r="DO33" s="25">
        <f>-[5]May18!$N$1+[5]May18!$AI$1</f>
        <v>0</v>
      </c>
      <c r="DP33" s="25">
        <f>-[6]May18!$N$1+[6]May18!$AI$1</f>
        <v>0</v>
      </c>
      <c r="DQ33" s="25">
        <f>[7]May18!$AF$1</f>
        <v>0</v>
      </c>
      <c r="DR33" s="25"/>
      <c r="DS33" s="25"/>
      <c r="DT33" s="15"/>
      <c r="DU33" s="25">
        <f t="shared" si="11"/>
        <v>0</v>
      </c>
      <c r="DV33" s="24"/>
      <c r="DW33" s="25">
        <f>-[3]Jun18!$G$1</f>
        <v>0</v>
      </c>
      <c r="DX33" s="25">
        <f>[2]Jun18!$G$1</f>
        <v>0</v>
      </c>
      <c r="DY33" s="25">
        <f>-[4]Jun18!$N$1+[4]Jun18!$AI$1</f>
        <v>0</v>
      </c>
      <c r="DZ33" s="25">
        <f>-[5]Jun18!$N$1+[5]Jun18!$AI$1</f>
        <v>0</v>
      </c>
      <c r="EA33" s="25">
        <f>-[6]Jun18!$N$1+[6]Jun18!$AI$1</f>
        <v>0</v>
      </c>
      <c r="EB33" s="25">
        <f>[7]Jun18!$AF$1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[4]Jul17!$AH$1</f>
        <v>0</v>
      </c>
      <c r="I34" s="25">
        <f>[5]Jul17!$AH$1</f>
        <v>0</v>
      </c>
      <c r="J34" s="25">
        <f>[6]Jul17!$AH$1</f>
        <v>0</v>
      </c>
      <c r="K34" s="25">
        <f>[7]Jul17!$AE$1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[4]Aug17!$AH$1</f>
        <v>0</v>
      </c>
      <c r="T34" s="25">
        <f>[5]Aug17!$AH$1</f>
        <v>0</v>
      </c>
      <c r="U34" s="25">
        <f>[6]Aug17!$AH$1</f>
        <v>0</v>
      </c>
      <c r="V34" s="25">
        <f>[7]Aug17!$AE$1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[4]Sep17!$AH$1</f>
        <v>0</v>
      </c>
      <c r="AE34" s="25">
        <f>[5]Sep17!$AH$1</f>
        <v>0</v>
      </c>
      <c r="AF34" s="25">
        <f>[6]Sep17!$AH$1</f>
        <v>0</v>
      </c>
      <c r="AG34" s="25">
        <f>[7]Sep17!$AE$1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[4]Oct17!$AH$1</f>
        <v>0</v>
      </c>
      <c r="AP34" s="25">
        <f>[5]Oct17!$AH$1</f>
        <v>0</v>
      </c>
      <c r="AQ34" s="25">
        <f>[6]Oct17!$AH$1</f>
        <v>0</v>
      </c>
      <c r="AR34" s="25">
        <f>[7]Oct17!$AE$1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[4]Nov17!$AH$1</f>
        <v>0</v>
      </c>
      <c r="BA34" s="25">
        <f>[5]Nov17!$AH$1</f>
        <v>0</v>
      </c>
      <c r="BB34" s="25">
        <f>[6]Nov17!$AH$1</f>
        <v>0</v>
      </c>
      <c r="BC34" s="25">
        <f>[7]Nov17!$AE$1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[4]Dec17!$AH$1</f>
        <v>0</v>
      </c>
      <c r="BL34" s="25">
        <f>[5]Dec17!$AH$1</f>
        <v>0</v>
      </c>
      <c r="BM34" s="25">
        <f>[6]Dec17!$AH$1</f>
        <v>0</v>
      </c>
      <c r="BN34" s="25">
        <f>[7]Dec17!$AE$1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[4]Jan18!$AH$1</f>
        <v>0</v>
      </c>
      <c r="BW34" s="25">
        <f>[5]Jan18!$AH$1</f>
        <v>0</v>
      </c>
      <c r="BX34" s="25">
        <f>[6]Jan18!$AH$1</f>
        <v>0</v>
      </c>
      <c r="BY34" s="25">
        <f>[7]Jan18!$AE$1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[4]Feb18!$AH$1</f>
        <v>0</v>
      </c>
      <c r="CH34" s="25">
        <f>[5]Feb18!$AH$1</f>
        <v>0</v>
      </c>
      <c r="CI34" s="25">
        <f>[6]Feb18!$AH$1</f>
        <v>0</v>
      </c>
      <c r="CJ34" s="25">
        <f>[7]Feb18!$AE$1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[4]Mar18!$AH$1</f>
        <v>0</v>
      </c>
      <c r="CS34" s="25">
        <f>[5]Mar18!$AH$1</f>
        <v>0</v>
      </c>
      <c r="CT34" s="25">
        <f>[6]Mar18!$AH$1</f>
        <v>0</v>
      </c>
      <c r="CU34" s="25">
        <f>[7]Mar18!$AE$1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[4]Apr18!$AH$1</f>
        <v>0</v>
      </c>
      <c r="DD34" s="25">
        <f>[5]Apr18!$AH$1</f>
        <v>0</v>
      </c>
      <c r="DE34" s="25">
        <f>[6]Apr18!$AH$1</f>
        <v>0</v>
      </c>
      <c r="DF34" s="25">
        <f>[7]Apr18!$AE$1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[4]May18!$AH$1</f>
        <v>0</v>
      </c>
      <c r="DO34" s="25">
        <f>[5]May18!$AH$1</f>
        <v>0</v>
      </c>
      <c r="DP34" s="25">
        <f>[6]May18!$AH$1</f>
        <v>0</v>
      </c>
      <c r="DQ34" s="25">
        <f>[7]May18!$AE$1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[4]Jun18!$AH$1</f>
        <v>0</v>
      </c>
      <c r="DZ34" s="25">
        <f>[5]Jun18!$AH$1</f>
        <v>0</v>
      </c>
      <c r="EA34" s="25">
        <f>[6]Jun18!$AH$1</f>
        <v>0</v>
      </c>
      <c r="EB34" s="25">
        <f>[7]Jun18!$AE$1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[4]Jul17!$AK$1</f>
        <v>0</v>
      </c>
      <c r="I35" s="25">
        <f>[5]Jul17!$AK$1</f>
        <v>0</v>
      </c>
      <c r="J35" s="25">
        <f>[6]Jul17!$AK$1</f>
        <v>0</v>
      </c>
      <c r="K35" s="25">
        <f>[7]Jul17!$AH$1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[4]Aug17!$AK$1</f>
        <v>0</v>
      </c>
      <c r="T35" s="25">
        <f>[5]Aug17!$AK$1</f>
        <v>0</v>
      </c>
      <c r="U35" s="25">
        <f>[6]Aug17!$AK$1</f>
        <v>0</v>
      </c>
      <c r="V35" s="25">
        <f>[7]Aug17!$AH$1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[4]Sep17!$AK$1</f>
        <v>0</v>
      </c>
      <c r="AE35" s="25">
        <f>[5]Sep17!$AK$1</f>
        <v>0</v>
      </c>
      <c r="AF35" s="25">
        <f>[6]Sep17!$AK$1</f>
        <v>0</v>
      </c>
      <c r="AG35" s="25">
        <f>[7]Sep17!$AH$1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[4]Oct17!$AK$1</f>
        <v>0</v>
      </c>
      <c r="AP35" s="25">
        <f>[5]Oct17!$AK$1</f>
        <v>0</v>
      </c>
      <c r="AQ35" s="25">
        <f>[6]Oct17!$AK$1</f>
        <v>0</v>
      </c>
      <c r="AR35" s="25">
        <f>[7]Oct17!$AH$1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[4]Nov17!$AK$1</f>
        <v>0</v>
      </c>
      <c r="BA35" s="25">
        <f>[5]Nov17!$AK$1</f>
        <v>0</v>
      </c>
      <c r="BB35" s="25">
        <f>[6]Nov17!$AK$1</f>
        <v>0</v>
      </c>
      <c r="BC35" s="25">
        <f>[7]Nov17!$AH$1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[4]Dec17!$AK$1</f>
        <v>0</v>
      </c>
      <c r="BL35" s="25">
        <f>[5]Dec17!$AK$1</f>
        <v>0</v>
      </c>
      <c r="BM35" s="25">
        <f>[6]Dec17!$AK$1</f>
        <v>0</v>
      </c>
      <c r="BN35" s="25">
        <f>[7]Dec17!$AH$1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[4]Jan18!$AK$1</f>
        <v>0</v>
      </c>
      <c r="BW35" s="25">
        <f>[5]Jan18!$AK$1</f>
        <v>0</v>
      </c>
      <c r="BX35" s="25">
        <f>[6]Jan18!$AK$1</f>
        <v>0</v>
      </c>
      <c r="BY35" s="25">
        <f>[7]Jan18!$AH$1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[4]Feb18!$AK$1</f>
        <v>0</v>
      </c>
      <c r="CH35" s="25">
        <f>[5]Feb18!$AK$1</f>
        <v>0</v>
      </c>
      <c r="CI35" s="25">
        <f>[6]Feb18!$AK$1</f>
        <v>0</v>
      </c>
      <c r="CJ35" s="25">
        <f>[7]Feb18!$AH$1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[4]Mar18!$AK$1</f>
        <v>0</v>
      </c>
      <c r="CS35" s="25">
        <f>[5]Mar18!$AK$1</f>
        <v>0</v>
      </c>
      <c r="CT35" s="25">
        <f>[6]Mar18!$AK$1</f>
        <v>0</v>
      </c>
      <c r="CU35" s="25">
        <f>[7]Mar18!$AH$1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[4]Apr18!$AK$1</f>
        <v>0</v>
      </c>
      <c r="DD35" s="25">
        <f>[5]Apr18!$AK$1</f>
        <v>0</v>
      </c>
      <c r="DE35" s="25">
        <f>[6]Apr18!$AK$1</f>
        <v>0</v>
      </c>
      <c r="DF35" s="25">
        <f>[7]Apr18!$AH$1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[4]May18!$AK$1</f>
        <v>0</v>
      </c>
      <c r="DO35" s="25">
        <f>[5]May18!$AK$1</f>
        <v>0</v>
      </c>
      <c r="DP35" s="25">
        <f>[6]May18!$AK$1</f>
        <v>0</v>
      </c>
      <c r="DQ35" s="25">
        <f>[7]May18!$AH$1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[4]Jun18!$AK$1</f>
        <v>0</v>
      </c>
      <c r="DZ35" s="25">
        <f>[5]Jun18!$AK$1</f>
        <v>0</v>
      </c>
      <c r="EA35" s="25">
        <f>[6]Jun18!$AK$1</f>
        <v>0</v>
      </c>
      <c r="EB35" s="25">
        <f>[7]Jun18!$AH$1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-[4]Jul17!$L$1+[4]Jul17!$AF$1</f>
        <v>0</v>
      </c>
      <c r="I37" s="25">
        <f>-[5]Jul17!$L$1+[5]Jul17!$AF$1</f>
        <v>0</v>
      </c>
      <c r="J37" s="25">
        <f>-[6]Jul17!$L$1+[6]Jul17!$AF$1</f>
        <v>0</v>
      </c>
      <c r="K37" s="25">
        <f>-[7]Jul17!$L$1+[7]Jul17!$AC$1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-[4]Aug17!$L$1+[4]Aug17!$AF$1</f>
        <v>0</v>
      </c>
      <c r="T37" s="25">
        <f>-[5]Aug17!$L$1+[5]Aug17!$AF$1</f>
        <v>0</v>
      </c>
      <c r="U37" s="25">
        <f>-[6]Aug17!$L$1+[6]Aug17!$AF$1</f>
        <v>0</v>
      </c>
      <c r="V37" s="25">
        <f>-[7]Aug17!$L$1+[7]Aug17!$AC$1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-[4]Sep17!$L$1+[4]Sep17!$AF$1</f>
        <v>0</v>
      </c>
      <c r="AE37" s="25">
        <f>-[5]Sep17!$L$1+[5]Sep17!$AF$1</f>
        <v>0</v>
      </c>
      <c r="AF37" s="25">
        <f>-[6]Sep17!$L$1+[6]Sep17!$AF$1</f>
        <v>0</v>
      </c>
      <c r="AG37" s="25">
        <f>-[7]Sep17!$L$1+[7]Sep17!$AC$1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-[4]Oct17!$L$1+[4]Oct17!$AF$1</f>
        <v>0</v>
      </c>
      <c r="AP37" s="25">
        <f>-[5]Oct17!$L$1+[5]Oct17!$AF$1</f>
        <v>0</v>
      </c>
      <c r="AQ37" s="25">
        <f>-[6]Oct17!$L$1+[6]Oct17!$AF$1</f>
        <v>0</v>
      </c>
      <c r="AR37" s="25">
        <f>-[7]Oct17!$L$1+[7]Oct17!$AC$1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-[4]Nov17!$L$1+[4]Nov17!$AF$1</f>
        <v>0</v>
      </c>
      <c r="BA37" s="25">
        <f>-[5]Nov17!$L$1+[5]Nov17!$AF$1</f>
        <v>0</v>
      </c>
      <c r="BB37" s="25">
        <f>-[6]Nov17!$L$1+[6]Nov17!$AF$1</f>
        <v>0</v>
      </c>
      <c r="BC37" s="25">
        <f>-[7]Nov17!$L$1+[7]Nov17!$AC$1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-[4]Dec17!$L$1+[4]Dec17!$AF$1</f>
        <v>0</v>
      </c>
      <c r="BL37" s="25">
        <f>-[5]Dec17!$L$1+[5]Dec17!$AF$1</f>
        <v>0</v>
      </c>
      <c r="BM37" s="25">
        <f>-[6]Dec17!$L$1+[6]Dec17!$AF$1</f>
        <v>0</v>
      </c>
      <c r="BN37" s="25">
        <f>-[7]Dec17!$L$1+[7]Dec17!$AC$1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-[4]Jan18!$L$1+[4]Jan18!$AF$1</f>
        <v>0</v>
      </c>
      <c r="BW37" s="25">
        <f>-[5]Jan18!$L$1+[5]Jan18!$AF$1</f>
        <v>0</v>
      </c>
      <c r="BX37" s="25">
        <f>-[6]Jan18!$L$1+[6]Jan18!$AF$1</f>
        <v>0</v>
      </c>
      <c r="BY37" s="25">
        <f>-[7]Jan18!$L$1+[7]Jan18!$AC$1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-[4]Feb18!$L$1+[4]Feb18!$AF$1</f>
        <v>0</v>
      </c>
      <c r="CH37" s="25">
        <f>-[5]Feb18!$L$1+[5]Feb18!$AF$1</f>
        <v>0</v>
      </c>
      <c r="CI37" s="25">
        <f>-[6]Feb18!$L$1+[6]Feb18!$AF$1</f>
        <v>0</v>
      </c>
      <c r="CJ37" s="25">
        <f>-[7]Feb18!$L$1+[7]Feb18!$AC$1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-[4]Mar18!$L$1+[4]Mar18!$AF$1</f>
        <v>0</v>
      </c>
      <c r="CS37" s="25">
        <f>-[5]Mar18!$L$1+[5]Mar18!$AF$1</f>
        <v>0</v>
      </c>
      <c r="CT37" s="25">
        <f>-[6]Mar18!$L$1+[6]Mar18!$AF$1</f>
        <v>0</v>
      </c>
      <c r="CU37" s="25">
        <f>-[7]Mar18!$L$1+[7]Mar18!$AC$1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-[4]Apr18!$L$1+[4]Apr18!$AF$1</f>
        <v>0</v>
      </c>
      <c r="DD37" s="25">
        <f>-[5]Apr18!$L$1+[5]Apr18!$AF$1</f>
        <v>0</v>
      </c>
      <c r="DE37" s="25">
        <f>-[6]Apr18!$L$1+[6]Apr18!$AF$1</f>
        <v>0</v>
      </c>
      <c r="DF37" s="25">
        <f>-[7]Apr18!$L$1+[7]Apr18!$AC$1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-[4]May18!$L$1+[4]May18!$AF$1</f>
        <v>0</v>
      </c>
      <c r="DO37" s="25">
        <f>-[5]May18!$L$1+[5]May18!$AF$1</f>
        <v>0</v>
      </c>
      <c r="DP37" s="25">
        <f>-[6]May18!$L$1+[6]May18!$AF$1</f>
        <v>0</v>
      </c>
      <c r="DQ37" s="25">
        <f>-[7]May18!$L$1+[7]May18!$AC$1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-[4]Jun18!$L$1+[4]Jun18!$AF$1</f>
        <v>0</v>
      </c>
      <c r="DZ37" s="25">
        <f>-[5]Jun18!$L$1+[5]Jun18!$AF$1</f>
        <v>0</v>
      </c>
      <c r="EA37" s="25">
        <f>-[6]Jun18!$L$1+[6]Jun18!$AF$1</f>
        <v>0</v>
      </c>
      <c r="EB37" s="25">
        <f>-[7]Jun18!$L$1+[7]Jun18!$AC$1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-[4]Jul17!$P$1+[4]Jul17!$AM$1</f>
        <v>0</v>
      </c>
      <c r="I39" s="25">
        <f>-[5]Jul17!$P$1+[5]Jul17!$AM$1</f>
        <v>0</v>
      </c>
      <c r="J39" s="25">
        <f>-[6]Jul17!$P$1+[6]Jul17!$AM$1</f>
        <v>0</v>
      </c>
      <c r="K39" s="25">
        <f>-[7]Jul17!$N$1+[7]Jul17!$AJ$1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-[4]Aug17!$P$1+[4]Aug17!$AM$1</f>
        <v>0</v>
      </c>
      <c r="T39" s="25">
        <f>-[5]Aug17!$P$1+[5]Aug17!$AM$1</f>
        <v>0</v>
      </c>
      <c r="U39" s="25">
        <f>-[6]Aug17!$P$1+[6]Aug17!$AM$1</f>
        <v>0</v>
      </c>
      <c r="V39" s="25">
        <f>-[7]Aug17!$N$1+[7]Aug17!$AJ$1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-[4]Sep17!$P$1+[4]Sep17!$AM$1</f>
        <v>0</v>
      </c>
      <c r="AE39" s="25">
        <f>-[5]Sep17!$P$1+[5]Sep17!$AM$1</f>
        <v>0</v>
      </c>
      <c r="AF39" s="25">
        <f>-[6]Sep17!$P$1+[6]Sep17!$AM$1</f>
        <v>0</v>
      </c>
      <c r="AG39" s="25">
        <f>-[7]Sep17!$N$1+[7]Sep17!$AJ$1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-[4]Oct17!$P$1+[4]Oct17!$AM$1</f>
        <v>0</v>
      </c>
      <c r="AP39" s="25">
        <f>-[5]Oct17!$P$1+[5]Oct17!$AM$1</f>
        <v>0</v>
      </c>
      <c r="AQ39" s="25">
        <f>-[6]Oct17!$P$1+[6]Oct17!$AM$1</f>
        <v>0</v>
      </c>
      <c r="AR39" s="25">
        <f>-[7]Oct17!$N$1+[7]Oct17!$AJ$1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-[4]Nov17!$P$1+[4]Nov17!$AM$1</f>
        <v>0</v>
      </c>
      <c r="BA39" s="25">
        <f>-[5]Nov17!$P$1+[5]Nov17!$AM$1</f>
        <v>0</v>
      </c>
      <c r="BB39" s="25">
        <f>-[6]Nov17!$P$1+[6]Nov17!$AM$1</f>
        <v>0</v>
      </c>
      <c r="BC39" s="25">
        <f>-[7]Nov17!$N$1+[7]Nov17!$AJ$1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-[4]Dec17!$P$1+[4]Dec17!$AM$1</f>
        <v>0</v>
      </c>
      <c r="BL39" s="25">
        <f>-[5]Dec17!$P$1+[5]Dec17!$AM$1</f>
        <v>0</v>
      </c>
      <c r="BM39" s="25">
        <f>-[6]Dec17!$P$1+[6]Dec17!$AM$1</f>
        <v>0</v>
      </c>
      <c r="BN39" s="25">
        <f>-[7]Dec17!$N$1+[7]Dec17!$AJ$1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-[4]Jan18!$P$1+[4]Jan18!$AM$1</f>
        <v>0</v>
      </c>
      <c r="BW39" s="25">
        <f>-[5]Jan18!$P$1+[5]Jan18!$AM$1</f>
        <v>0</v>
      </c>
      <c r="BX39" s="25">
        <f>-[6]Jan18!$P$1+[6]Jan18!$AM$1</f>
        <v>0</v>
      </c>
      <c r="BY39" s="25">
        <f>-[7]Jan18!$N$1+[7]Jan18!$AJ$1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-[4]Feb18!$P$1+[4]Feb18!$AM$1</f>
        <v>0</v>
      </c>
      <c r="CH39" s="25">
        <f>-[5]Feb18!$P$1+[5]Feb18!$AM$1</f>
        <v>0</v>
      </c>
      <c r="CI39" s="25">
        <f>-[6]Feb18!$P$1+[6]Feb18!$AM$1</f>
        <v>0</v>
      </c>
      <c r="CJ39" s="25">
        <f>-[7]Feb18!$N$1+[7]Feb18!$AJ$1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-[4]Mar18!$P$1+[4]Mar18!$AM$1</f>
        <v>0</v>
      </c>
      <c r="CS39" s="25">
        <f>-[5]Mar18!$P$1+[5]Mar18!$AM$1</f>
        <v>0</v>
      </c>
      <c r="CT39" s="25">
        <f>-[6]Mar18!$P$1+[6]Mar18!$AM$1</f>
        <v>0</v>
      </c>
      <c r="CU39" s="25">
        <f>-[7]Mar18!$N$1+[7]Mar18!$AJ$1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-[4]Apr18!$P$1+[4]Apr18!$AM$1</f>
        <v>0</v>
      </c>
      <c r="DD39" s="25">
        <f>-[5]Apr18!$P$1+[5]Apr18!$AM$1</f>
        <v>0</v>
      </c>
      <c r="DE39" s="25">
        <f>-[6]Apr18!$P$1+[6]Apr18!$AM$1</f>
        <v>0</v>
      </c>
      <c r="DF39" s="25">
        <f>-[7]Apr18!$N$1+[7]Apr18!$AJ$1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-[4]May18!$P$1+[4]May18!$AM$1</f>
        <v>0</v>
      </c>
      <c r="DO39" s="25">
        <f>-[5]May18!$P$1+[5]May18!$AM$1</f>
        <v>0</v>
      </c>
      <c r="DP39" s="25">
        <f>-[6]May18!$P$1+[6]May18!$AM$1</f>
        <v>0</v>
      </c>
      <c r="DQ39" s="25">
        <f>-[7]May18!$N$1+[7]May18!$AJ$1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-[4]Jun18!$P$1+[4]Jun18!$AM$1</f>
        <v>0</v>
      </c>
      <c r="DZ39" s="25">
        <f>-[5]Jun18!$P$1+[5]Jun18!$AM$1</f>
        <v>0</v>
      </c>
      <c r="EA39" s="25">
        <f>-[6]Jun18!$P$1+[6]Jun18!$AM$1</f>
        <v>0</v>
      </c>
      <c r="EB39" s="25">
        <f>-[7]Jun18!$N$1+[7]Jun18!$AJ$1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-[4]Jul17!$M$1+[4]Jul17!$AG$1</f>
        <v>0</v>
      </c>
      <c r="I40" s="25">
        <f>-[5]Jul17!$M$1+[5]Jul17!$AG$1</f>
        <v>0</v>
      </c>
      <c r="J40" s="25">
        <f>-[6]Jul17!$M$1+[6]Jul17!$AG$1</f>
        <v>0</v>
      </c>
      <c r="K40" s="25">
        <f>-[7]Jul17!$M$1+[7]Jul17!$AD$1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-[4]Aug17!$M$1+[4]Aug17!$AG$1</f>
        <v>0</v>
      </c>
      <c r="T40" s="25">
        <f>-[5]Aug17!$M$1+[5]Aug17!$AG$1</f>
        <v>0</v>
      </c>
      <c r="U40" s="25">
        <f>-[6]Aug17!$M$1+[6]Aug17!$AG$1</f>
        <v>0</v>
      </c>
      <c r="V40" s="25">
        <f>-[7]Aug17!$M$1+[7]Aug17!$AD$1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-[4]Sep17!$M$1+[4]Sep17!$AG$1</f>
        <v>0</v>
      </c>
      <c r="AE40" s="25">
        <f>-[5]Sep17!$M$1+[5]Sep17!$AG$1</f>
        <v>0</v>
      </c>
      <c r="AF40" s="25">
        <f>-[6]Sep17!$M$1+[6]Sep17!$AG$1</f>
        <v>0</v>
      </c>
      <c r="AG40" s="25">
        <f>-[7]Sep17!$M$1+[7]Sep17!$AD$1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-[4]Oct17!$M$1+[4]Oct17!$AG$1</f>
        <v>0</v>
      </c>
      <c r="AP40" s="25">
        <f>-[5]Oct17!$M$1+[5]Oct17!$AG$1</f>
        <v>0</v>
      </c>
      <c r="AQ40" s="25">
        <f>-[6]Oct17!$M$1+[6]Oct17!$AG$1</f>
        <v>0</v>
      </c>
      <c r="AR40" s="25">
        <f>-[7]Oct17!$M$1+[7]Oct17!$AD$1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-[4]Nov17!$M$1+[4]Nov17!$AG$1</f>
        <v>0</v>
      </c>
      <c r="BA40" s="25">
        <f>-[5]Nov17!$M$1+[5]Nov17!$AG$1</f>
        <v>0</v>
      </c>
      <c r="BB40" s="25">
        <f>-[6]Nov17!$M$1+[6]Nov17!$AG$1</f>
        <v>0</v>
      </c>
      <c r="BC40" s="25">
        <f>-[7]Nov17!$M$1+[7]Nov17!$AD$1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-[4]Dec17!$M$1+[4]Dec17!$AG$1</f>
        <v>0</v>
      </c>
      <c r="BL40" s="25">
        <f>-[5]Dec17!$M$1+[5]Dec17!$AG$1</f>
        <v>0</v>
      </c>
      <c r="BM40" s="25">
        <f>-[6]Dec17!$M$1+[6]Dec17!$AG$1</f>
        <v>0</v>
      </c>
      <c r="BN40" s="25">
        <f>-[7]Dec17!$M$1+[7]Dec17!$AD$1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-[4]Jan18!$M$1+[4]Jan18!$AG$1</f>
        <v>0</v>
      </c>
      <c r="BW40" s="25">
        <f>-[5]Jan18!$M$1+[5]Jan18!$AG$1</f>
        <v>0</v>
      </c>
      <c r="BX40" s="25">
        <f>-[6]Jan18!$M$1+[6]Jan18!$AG$1</f>
        <v>0</v>
      </c>
      <c r="BY40" s="25">
        <f>-[7]Jan18!$M$1+[7]Jan18!$AD$1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-[4]Feb18!$M$1+[4]Feb18!$AG$1</f>
        <v>0</v>
      </c>
      <c r="CH40" s="25">
        <f>-[5]Feb18!$M$1+[5]Feb18!$AG$1</f>
        <v>0</v>
      </c>
      <c r="CI40" s="25">
        <f>-[6]Feb18!$M$1+[6]Feb18!$AG$1</f>
        <v>0</v>
      </c>
      <c r="CJ40" s="25">
        <f>-[7]Feb18!$M$1+[7]Feb18!$AD$1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-[4]Mar18!$M$1+[4]Mar18!$AG$1</f>
        <v>0</v>
      </c>
      <c r="CS40" s="25">
        <f>-[5]Mar18!$M$1+[5]Mar18!$AG$1</f>
        <v>0</v>
      </c>
      <c r="CT40" s="25">
        <f>-[6]Mar18!$M$1+[6]Mar18!$AG$1</f>
        <v>0</v>
      </c>
      <c r="CU40" s="25">
        <f>-[7]Mar18!$M$1+[7]Mar18!$AD$1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-[4]Apr18!$M$1+[4]Apr18!$AG$1</f>
        <v>0</v>
      </c>
      <c r="DD40" s="25">
        <f>-[5]Apr18!$M$1+[5]Apr18!$AG$1</f>
        <v>0</v>
      </c>
      <c r="DE40" s="25">
        <f>-[6]Apr18!$M$1+[6]Apr18!$AG$1</f>
        <v>0</v>
      </c>
      <c r="DF40" s="25">
        <f>-[7]Apr18!$M$1+[7]Apr18!$AD$1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-[4]May18!$M$1+[4]May18!$AG$1</f>
        <v>0</v>
      </c>
      <c r="DO40" s="25">
        <f>-[5]May18!$M$1+[5]May18!$AG$1</f>
        <v>0</v>
      </c>
      <c r="DP40" s="25">
        <f>-[6]May18!$M$1+[6]May18!$AG$1</f>
        <v>0</v>
      </c>
      <c r="DQ40" s="25">
        <f>-[7]May18!$M$1+[7]May18!$AD$1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-[4]Jun18!$M$1+[4]Jun18!$AG$1</f>
        <v>0</v>
      </c>
      <c r="DZ40" s="25">
        <f>-[5]Jun18!$M$1+[5]Jun18!$AG$1</f>
        <v>0</v>
      </c>
      <c r="EA40" s="25">
        <f>-[6]Jun18!$M$1+[6]Jun18!$AG$1</f>
        <v>0</v>
      </c>
      <c r="EB40" s="25">
        <f>-[7]Jun18!$M$1+[7]Jun18!$AD$1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-[3]Apr18!$O$1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-[3]Apr18!$P$1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-[3]Apr18!$Q$1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-[3]Apr18!$R$1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-[3]Apr18!$S$1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-[4]Jul17!$K$1</f>
        <v>0</v>
      </c>
      <c r="I58" s="25">
        <f>-[5]Jul17!$K$1</f>
        <v>0</v>
      </c>
      <c r="J58" s="25">
        <f>-[6]Jul17!$K$1</f>
        <v>0</v>
      </c>
      <c r="K58" s="25">
        <f>-[7]Jul17!$K$1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-[4]Aug17!$K$1</f>
        <v>0</v>
      </c>
      <c r="T58" s="25">
        <f>-[5]Aug17!$K$1</f>
        <v>0</v>
      </c>
      <c r="U58" s="25">
        <f>-[6]Aug17!$K$1</f>
        <v>0</v>
      </c>
      <c r="V58" s="25">
        <f>-[7]Aug17!$K$1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-[4]Sep17!$K$1</f>
        <v>0</v>
      </c>
      <c r="AE58" s="25">
        <f>-[5]Sep17!$K$1</f>
        <v>0</v>
      </c>
      <c r="AF58" s="25">
        <f>-[6]Sep17!$K$1</f>
        <v>0</v>
      </c>
      <c r="AG58" s="25">
        <f>-[7]Sep17!$K$1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-[4]Oct17!$K$1</f>
        <v>0</v>
      </c>
      <c r="AP58" s="25">
        <f>-[5]Oct17!$K$1</f>
        <v>0</v>
      </c>
      <c r="AQ58" s="25">
        <f>-[6]Oct17!$K$1</f>
        <v>0</v>
      </c>
      <c r="AR58" s="25">
        <f>-[7]Oct17!$K$1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-[4]Nov17!$K$1</f>
        <v>0</v>
      </c>
      <c r="BA58" s="25">
        <f>-[5]Nov17!$K$1</f>
        <v>0</v>
      </c>
      <c r="BB58" s="25">
        <f>-[6]Nov17!$K$1</f>
        <v>0</v>
      </c>
      <c r="BC58" s="25">
        <f>-[7]Nov17!$K$1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-[4]Dec17!$K$1</f>
        <v>0</v>
      </c>
      <c r="BL58" s="25">
        <f>-[5]Dec17!$K$1</f>
        <v>0</v>
      </c>
      <c r="BM58" s="25">
        <f>-[6]Dec17!$K$1</f>
        <v>0</v>
      </c>
      <c r="BN58" s="25">
        <f>-[7]Dec17!$K$1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-[4]Jan18!$K$1</f>
        <v>0</v>
      </c>
      <c r="BW58" s="25">
        <f>-[5]Jan18!$K$1</f>
        <v>0</v>
      </c>
      <c r="BX58" s="25">
        <f>-[6]Jan18!$K$1</f>
        <v>0</v>
      </c>
      <c r="BY58" s="25">
        <f>-[7]Jan18!$K$1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-[4]Feb18!$K$1</f>
        <v>0</v>
      </c>
      <c r="CH58" s="25">
        <f>-[5]Feb18!$K$1</f>
        <v>0</v>
      </c>
      <c r="CI58" s="25">
        <f>-[6]Feb18!$K$1</f>
        <v>0</v>
      </c>
      <c r="CJ58" s="25">
        <f>-[7]Feb18!$K$1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-[4]Mar18!$K$1</f>
        <v>0</v>
      </c>
      <c r="CS58" s="25">
        <f>-[5]Mar18!$K$1</f>
        <v>0</v>
      </c>
      <c r="CT58" s="25">
        <f>-[6]Mar18!$K$1</f>
        <v>0</v>
      </c>
      <c r="CU58" s="25">
        <f>-[7]Mar18!$K$1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-[4]Apr18!$K$1</f>
        <v>0</v>
      </c>
      <c r="DD58" s="25">
        <f>-[5]Apr18!$K$1</f>
        <v>0</v>
      </c>
      <c r="DE58" s="25">
        <f>-[6]Apr18!$K$1</f>
        <v>0</v>
      </c>
      <c r="DF58" s="25">
        <f>-[7]Apr18!$K$1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-[4]May18!$K$1</f>
        <v>0</v>
      </c>
      <c r="DO58" s="25">
        <f>-[5]May18!$K$1</f>
        <v>0</v>
      </c>
      <c r="DP58" s="25">
        <f>-[6]May18!$K$1</f>
        <v>0</v>
      </c>
      <c r="DQ58" s="25">
        <f>-[7]May18!$K$1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-[4]Jun18!$K$1</f>
        <v>0</v>
      </c>
      <c r="DZ58" s="25">
        <f>-[5]Jun18!$K$1</f>
        <v>0</v>
      </c>
      <c r="EA58" s="25">
        <f>-[6]Jun18!$K$1</f>
        <v>0</v>
      </c>
      <c r="EB58" s="25">
        <f>-[7]Jun18!$K$1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[2]Apr18!$O$1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[2]Apr18!$P$1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[2]Apr18!$Q$1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[2]Apr18!$S$1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[2]Apr18!$R$1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[2]Apr18!$T$1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[2]Apr18!$U$1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[2]Apr18!$V$1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[2]Apr18!$W$1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[2]Apr18!$X$1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[2]Apr18!$Y$1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[2]Apr18!$Z$1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[2]Apr18!$AA$1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[2]Apr18!$AB$1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[2]Apr18!$AC$1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[2]Apr18!$AD$1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[2]Apr18!$AE$1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[2]Apr18!$AF$1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-[3]Apr18!$T$1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[4]Jul17!$AE$1</f>
        <v>0</v>
      </c>
      <c r="I82" s="25">
        <f>[5]Jul17!$AE$1</f>
        <v>0</v>
      </c>
      <c r="J82" s="25">
        <f>[6]Jul17!$AE$1</f>
        <v>0</v>
      </c>
      <c r="K82" s="25">
        <f>[7]Jul17!$AB$1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[4]Aug17!$AE$1</f>
        <v>0</v>
      </c>
      <c r="T82" s="25">
        <f>[5]Aug17!$AE$1</f>
        <v>0</v>
      </c>
      <c r="U82" s="25">
        <f>[6]Aug17!$AE$1</f>
        <v>0</v>
      </c>
      <c r="V82" s="25">
        <f>[7]Aug17!$AB$1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[4]Sep17!$AE$1</f>
        <v>0</v>
      </c>
      <c r="AE82" s="25">
        <f>[5]Sep17!$AE$1</f>
        <v>0</v>
      </c>
      <c r="AF82" s="25">
        <f>[6]Sep17!$AE$1</f>
        <v>0</v>
      </c>
      <c r="AG82" s="25">
        <f>[7]Sep17!$AB$1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[4]Oct17!$AE$1</f>
        <v>0</v>
      </c>
      <c r="AP82" s="25">
        <f>[5]Oct17!$AE$1</f>
        <v>0</v>
      </c>
      <c r="AQ82" s="25">
        <f>[6]Oct17!$AE$1</f>
        <v>0</v>
      </c>
      <c r="AR82" s="25">
        <f>[7]Oct17!$AB$1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[4]Nov17!$AE$1</f>
        <v>0</v>
      </c>
      <c r="BA82" s="25">
        <f>[5]Nov17!$AE$1</f>
        <v>0</v>
      </c>
      <c r="BB82" s="25">
        <f>[6]Nov17!$AE$1</f>
        <v>0</v>
      </c>
      <c r="BC82" s="25">
        <f>[7]Nov17!$AB$1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[4]Dec17!$AE$1</f>
        <v>0</v>
      </c>
      <c r="BL82" s="25">
        <f>[5]Dec17!$AE$1</f>
        <v>0</v>
      </c>
      <c r="BM82" s="25">
        <f>[6]Dec17!$AE$1</f>
        <v>0</v>
      </c>
      <c r="BN82" s="25">
        <f>[7]Dec17!$AB$1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[4]Jan18!$AE$1</f>
        <v>0</v>
      </c>
      <c r="BW82" s="25">
        <f>[5]Jan18!$AE$1</f>
        <v>0</v>
      </c>
      <c r="BX82" s="25">
        <f>[6]Jan18!$AE$1</f>
        <v>0</v>
      </c>
      <c r="BY82" s="25">
        <f>[7]Jan18!$AB$1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[4]Feb18!$AE$1</f>
        <v>0</v>
      </c>
      <c r="CH82" s="25">
        <f>[5]Feb18!$AE$1</f>
        <v>0</v>
      </c>
      <c r="CI82" s="25">
        <f>[6]Feb18!$AE$1</f>
        <v>0</v>
      </c>
      <c r="CJ82" s="25">
        <f>[7]Feb18!$AB$1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[4]Mar18!$AE$1</f>
        <v>0</v>
      </c>
      <c r="CS82" s="25">
        <f>[5]Mar18!$AE$1</f>
        <v>0</v>
      </c>
      <c r="CT82" s="25">
        <f>[6]Mar18!$AE$1</f>
        <v>0</v>
      </c>
      <c r="CU82" s="25">
        <f>[7]Mar18!$AB$1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[4]Apr18!$AE$1</f>
        <v>0</v>
      </c>
      <c r="DD82" s="25">
        <f>[5]Apr18!$AE$1</f>
        <v>0</v>
      </c>
      <c r="DE82" s="25">
        <f>[6]Apr18!$AE$1</f>
        <v>0</v>
      </c>
      <c r="DF82" s="25">
        <f>[7]Apr18!$AB$1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[4]May18!$AE$1</f>
        <v>0</v>
      </c>
      <c r="DO82" s="25">
        <f>[5]May18!$AE$1</f>
        <v>0</v>
      </c>
      <c r="DP82" s="25">
        <f>[6]May18!$AE$1</f>
        <v>0</v>
      </c>
      <c r="DQ82" s="25">
        <f>[7]May18!$AB$1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[4]Jun18!$AE$1</f>
        <v>0</v>
      </c>
      <c r="DZ82" s="25">
        <f>[5]Jun18!$AE$1</f>
        <v>0</v>
      </c>
      <c r="EA82" s="25">
        <f>[6]Jun18!$AE$1</f>
        <v>0</v>
      </c>
      <c r="EB82" s="25">
        <f>[7]Jun18!$AB$1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[4]Jul17!$AD$1</f>
        <v>0</v>
      </c>
      <c r="I83" s="25">
        <f>[5]Jul17!$AD$1</f>
        <v>0</v>
      </c>
      <c r="J83" s="25">
        <f>[6]Jul17!$AD$1</f>
        <v>0</v>
      </c>
      <c r="K83" s="25">
        <f>[7]Jul17!$AA$1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[4]Aug17!$AD$1</f>
        <v>0</v>
      </c>
      <c r="T83" s="25">
        <f>[5]Aug17!$AD$1</f>
        <v>0</v>
      </c>
      <c r="U83" s="25">
        <f>[6]Aug17!$AD$1</f>
        <v>0</v>
      </c>
      <c r="V83" s="25">
        <f>[7]Aug17!$AA$1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[4]Sep17!$AD$1</f>
        <v>0</v>
      </c>
      <c r="AE83" s="25">
        <f>[5]Sep17!$AD$1</f>
        <v>0</v>
      </c>
      <c r="AF83" s="25">
        <f>[6]Sep17!$AD$1</f>
        <v>0</v>
      </c>
      <c r="AG83" s="25">
        <f>[7]Sep17!$AA$1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[4]Oct17!$AD$1</f>
        <v>0</v>
      </c>
      <c r="AP83" s="25">
        <f>[5]Oct17!$AD$1</f>
        <v>0</v>
      </c>
      <c r="AQ83" s="25">
        <f>[6]Oct17!$AD$1</f>
        <v>0</v>
      </c>
      <c r="AR83" s="25">
        <f>[7]Oct17!$AA$1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[4]Nov17!$AD$1</f>
        <v>0</v>
      </c>
      <c r="BA83" s="25">
        <f>[5]Nov17!$AD$1</f>
        <v>0</v>
      </c>
      <c r="BB83" s="25">
        <f>[6]Nov17!$AD$1</f>
        <v>0</v>
      </c>
      <c r="BC83" s="25">
        <f>[7]Nov17!$AA$1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[4]Dec17!$AD$1</f>
        <v>0</v>
      </c>
      <c r="BL83" s="25">
        <f>[5]Dec17!$AD$1</f>
        <v>0</v>
      </c>
      <c r="BM83" s="25">
        <f>[6]Dec17!$AD$1</f>
        <v>0</v>
      </c>
      <c r="BN83" s="25">
        <f>[7]Dec17!$AA$1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[4]Jan18!$AD$1</f>
        <v>0</v>
      </c>
      <c r="BW83" s="25">
        <f>[5]Jan18!$AD$1</f>
        <v>0</v>
      </c>
      <c r="BX83" s="25">
        <f>[6]Jan18!$AD$1</f>
        <v>0</v>
      </c>
      <c r="BY83" s="25">
        <f>[7]Jan18!$AA$1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[4]Feb18!$AD$1</f>
        <v>0</v>
      </c>
      <c r="CH83" s="25">
        <f>[5]Feb18!$AD$1</f>
        <v>0</v>
      </c>
      <c r="CI83" s="25">
        <f>[6]Feb18!$AD$1</f>
        <v>0</v>
      </c>
      <c r="CJ83" s="25">
        <f>[7]Feb18!$AA$1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[4]Mar18!$AD$1</f>
        <v>0</v>
      </c>
      <c r="CS83" s="25">
        <f>[5]Mar18!$AD$1</f>
        <v>0</v>
      </c>
      <c r="CT83" s="25">
        <f>[6]Mar18!$AD$1</f>
        <v>0</v>
      </c>
      <c r="CU83" s="25">
        <f>[7]Mar18!$AA$1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[4]Apr18!$AD$1</f>
        <v>0</v>
      </c>
      <c r="DD83" s="25">
        <f>[5]Apr18!$AD$1</f>
        <v>0</v>
      </c>
      <c r="DE83" s="25">
        <f>[6]Apr18!$AD$1</f>
        <v>0</v>
      </c>
      <c r="DF83" s="25">
        <f>[7]Apr18!$AA$1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[4]May18!$AD$1</f>
        <v>0</v>
      </c>
      <c r="DO83" s="25">
        <f>[5]May18!$AD$1</f>
        <v>0</v>
      </c>
      <c r="DP83" s="25">
        <f>[6]May18!$AD$1</f>
        <v>0</v>
      </c>
      <c r="DQ83" s="25">
        <f>[7]May18!$AA$1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[4]Jun18!$AD$1</f>
        <v>0</v>
      </c>
      <c r="DZ83" s="25">
        <f>[5]Jun18!$AD$1</f>
        <v>0</v>
      </c>
      <c r="EA83" s="25">
        <f>[6]Jun18!$AD$1</f>
        <v>0</v>
      </c>
      <c r="EB83" s="25">
        <f>[7]Jun18!$AA$1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[2]Apr18!$AG$1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[2]Apr18!$AH$1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-[4]Jul17!$Q$1</f>
        <v>0</v>
      </c>
      <c r="I88" s="25">
        <f>-[5]Jul17!$Q$1</f>
        <v>0</v>
      </c>
      <c r="J88" s="25">
        <f>-[6]Jul17!$Q$1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-[4]Aug17!$Q$1</f>
        <v>0</v>
      </c>
      <c r="T88" s="25">
        <f>-[5]Aug17!$Q$1</f>
        <v>0</v>
      </c>
      <c r="U88" s="25">
        <f>-[6]Aug17!$Q$1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-[4]Sep17!$Q$1</f>
        <v>0</v>
      </c>
      <c r="AE88" s="25">
        <f>-[5]Sep17!$Q$1</f>
        <v>0</v>
      </c>
      <c r="AF88" s="25">
        <f>-[6]Sep17!$Q$1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-[4]Oct17!$Q$1</f>
        <v>0</v>
      </c>
      <c r="AP88" s="25">
        <f>-[5]Oct17!$Q$1</f>
        <v>0</v>
      </c>
      <c r="AQ88" s="25">
        <f>-[6]Oct17!$Q$1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-[4]Nov17!$Q$1</f>
        <v>0</v>
      </c>
      <c r="BA88" s="25">
        <f>-[5]Nov17!$Q$1</f>
        <v>0</v>
      </c>
      <c r="BB88" s="25">
        <f>-[6]Nov17!$Q$1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-[4]Dec17!$Q$1</f>
        <v>0</v>
      </c>
      <c r="BL88" s="25">
        <f>-[5]Dec17!$Q$1</f>
        <v>0</v>
      </c>
      <c r="BM88" s="25">
        <f>-[6]Dec17!$Q$1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-[4]Jan18!$Q$1</f>
        <v>0</v>
      </c>
      <c r="BW88" s="25">
        <f>-[5]Jan18!$Q$1</f>
        <v>0</v>
      </c>
      <c r="BX88" s="25">
        <f>-[6]Jan18!$Q$1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-[4]Feb18!$Q$1</f>
        <v>0</v>
      </c>
      <c r="CH88" s="25">
        <f>-[5]Feb18!$Q$1</f>
        <v>0</v>
      </c>
      <c r="CI88" s="25">
        <f>-[6]Feb18!$Q$1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-[4]Mar18!$Q$1</f>
        <v>0</v>
      </c>
      <c r="CS88" s="25">
        <f>-[5]Mar18!$Q$1</f>
        <v>0</v>
      </c>
      <c r="CT88" s="25">
        <f>-[6]Mar18!$Q$1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-[4]Apr18!$Q$1</f>
        <v>0</v>
      </c>
      <c r="DD88" s="25">
        <f>-[5]Apr18!$Q$1</f>
        <v>0</v>
      </c>
      <c r="DE88" s="25">
        <f>-[6]Apr18!$Q$1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-[4]May18!$Q$1</f>
        <v>0</v>
      </c>
      <c r="DO88" s="25">
        <f>-[5]May18!$Q$1</f>
        <v>0</v>
      </c>
      <c r="DP88" s="25">
        <f>-[6]May18!$Q$1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-[4]Jun18!$Q$1</f>
        <v>0</v>
      </c>
      <c r="DZ88" s="25">
        <f>-[5]Jun18!$Q$1</f>
        <v>0</v>
      </c>
      <c r="EA88" s="25">
        <f>-[6]Jun18!$Q$1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[4]Jul17!$AN$1</f>
        <v>0</v>
      </c>
      <c r="I89" s="25">
        <f>[5]Jul17!$AN$1</f>
        <v>0</v>
      </c>
      <c r="J89" s="25">
        <f>[6]Jul17!$AN$1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[4]Aug17!$AN$1</f>
        <v>0</v>
      </c>
      <c r="T89" s="25">
        <f>[5]Aug17!$AN$1</f>
        <v>0</v>
      </c>
      <c r="U89" s="25">
        <f>[6]Aug17!$AN$1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[4]Sep17!$AN$1</f>
        <v>0</v>
      </c>
      <c r="AE89" s="25">
        <f>[5]Sep17!$AN$1</f>
        <v>0</v>
      </c>
      <c r="AF89" s="25">
        <f>[6]Sep17!$AN$1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[4]Oct17!$AN$1</f>
        <v>0</v>
      </c>
      <c r="AP89" s="25">
        <f>[5]Oct17!$AN$1</f>
        <v>0</v>
      </c>
      <c r="AQ89" s="25">
        <f>[6]Oct17!$AN$1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[4]Nov17!$AN$1</f>
        <v>0</v>
      </c>
      <c r="BA89" s="25">
        <f>[5]Nov17!$AN$1</f>
        <v>0</v>
      </c>
      <c r="BB89" s="25">
        <f>[6]Nov17!$AN$1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[4]Dec17!$AN$1</f>
        <v>0</v>
      </c>
      <c r="BL89" s="25">
        <f>[5]Dec17!$AN$1</f>
        <v>0</v>
      </c>
      <c r="BM89" s="25">
        <f>[6]Dec17!$AN$1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[4]Jan18!$AN$1</f>
        <v>0</v>
      </c>
      <c r="BW89" s="25">
        <f>[5]Jan18!$AN$1</f>
        <v>0</v>
      </c>
      <c r="BX89" s="25">
        <f>[6]Jan18!$AN$1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[4]Feb18!$AN$1</f>
        <v>0</v>
      </c>
      <c r="CH89" s="25">
        <f>[5]Feb18!$AN$1</f>
        <v>0</v>
      </c>
      <c r="CI89" s="25">
        <f>[6]Feb18!$AN$1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[4]Mar18!$AN$1</f>
        <v>0</v>
      </c>
      <c r="CS89" s="25">
        <f>[5]Mar18!$AN$1</f>
        <v>0</v>
      </c>
      <c r="CT89" s="25">
        <f>[6]Mar18!$AN$1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[4]Apr18!$AN$1</f>
        <v>0</v>
      </c>
      <c r="DD89" s="25">
        <f>[5]Apr18!$AN$1</f>
        <v>0</v>
      </c>
      <c r="DE89" s="25">
        <f>[6]Apr18!$AN$1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[4]May18!$AN$1</f>
        <v>0</v>
      </c>
      <c r="DO89" s="25">
        <f>[5]May18!$AN$1</f>
        <v>0</v>
      </c>
      <c r="DP89" s="25">
        <f>[6]May18!$AN$1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[4]Jun18!$AN$1</f>
        <v>0</v>
      </c>
      <c r="DZ89" s="25">
        <f>[5]Jun18!$AN$1</f>
        <v>0</v>
      </c>
      <c r="EA89" s="25">
        <f>[6]Jun18!$AN$1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5" t="s">
        <v>526</v>
      </c>
      <c r="C1" s="439">
        <f>Admin!B16</f>
        <v>42947</v>
      </c>
      <c r="D1" s="441">
        <f>Admin!B18</f>
        <v>42978</v>
      </c>
      <c r="E1" s="441">
        <f>Admin!B20</f>
        <v>43008</v>
      </c>
      <c r="F1" s="441">
        <f>Admin!B22</f>
        <v>43039</v>
      </c>
      <c r="G1" s="441">
        <f>Admin!B24</f>
        <v>43069</v>
      </c>
      <c r="H1" s="441">
        <f>Admin!B26</f>
        <v>43100</v>
      </c>
      <c r="I1" s="441">
        <f>Admin!B28</f>
        <v>43131</v>
      </c>
      <c r="J1" s="441">
        <f>Admin!B30</f>
        <v>43159</v>
      </c>
      <c r="K1" s="441">
        <f>Admin!B32</f>
        <v>43190</v>
      </c>
      <c r="L1" s="441">
        <f>Admin!B34</f>
        <v>43220</v>
      </c>
      <c r="M1" s="441">
        <f>Admin!B36</f>
        <v>43251</v>
      </c>
      <c r="N1" s="441">
        <f>Admin!B38</f>
        <v>43281</v>
      </c>
      <c r="O1" s="33"/>
    </row>
    <row r="2" spans="1:15" x14ac:dyDescent="0.2">
      <c r="A2" s="437"/>
      <c r="B2" s="346">
        <f>Admin!B38</f>
        <v>43281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43281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Admin!B14</f>
        <v>42916</v>
      </c>
      <c r="B5" s="446"/>
      <c r="C5" s="349"/>
      <c r="D5" s="349"/>
      <c r="E5" s="445">
        <f>D3</f>
        <v>43281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2017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2017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3" t="s">
        <v>149</v>
      </c>
      <c r="D1" s="453"/>
      <c r="E1" s="91"/>
    </row>
    <row r="2" spans="1:6" x14ac:dyDescent="0.2">
      <c r="C2" s="350" t="s">
        <v>530</v>
      </c>
      <c r="D2" s="351">
        <f>'PubP&amp;L'!D3</f>
        <v>43281</v>
      </c>
    </row>
    <row r="3" spans="1:6" x14ac:dyDescent="0.2">
      <c r="A3" s="457">
        <f>'PubP&amp;L'!A5</f>
        <v>42916</v>
      </c>
      <c r="B3" s="446"/>
      <c r="C3" s="352"/>
      <c r="D3" s="352"/>
      <c r="E3" s="457">
        <f>'PubP&amp;L'!D3</f>
        <v>43281</v>
      </c>
      <c r="F3" s="446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43281</v>
      </c>
      <c r="C41" s="455" t="s">
        <v>497</v>
      </c>
      <c r="D41" s="455"/>
      <c r="E41" s="456"/>
      <c r="F41" s="456"/>
    </row>
    <row r="42" spans="1:15" x14ac:dyDescent="0.2">
      <c r="A42" s="448" t="s">
        <v>498</v>
      </c>
      <c r="B42" s="452"/>
      <c r="C42" s="452"/>
      <c r="D42" s="452"/>
      <c r="E42" s="452"/>
      <c r="F42" s="452"/>
    </row>
    <row r="43" spans="1:15" ht="12" customHeight="1" x14ac:dyDescent="0.2">
      <c r="A43" s="458" t="s">
        <v>611</v>
      </c>
      <c r="B43" s="459"/>
      <c r="C43" s="459"/>
      <c r="D43" s="459"/>
      <c r="E43" s="459"/>
      <c r="F43" s="459"/>
    </row>
    <row r="44" spans="1:15" ht="12" customHeight="1" x14ac:dyDescent="0.2">
      <c r="A44" s="448" t="s">
        <v>499</v>
      </c>
      <c r="B44" s="454"/>
      <c r="C44" s="454"/>
      <c r="D44" s="454"/>
      <c r="E44" s="454"/>
      <c r="F44" s="454"/>
    </row>
    <row r="45" spans="1:15" ht="12" customHeight="1" x14ac:dyDescent="0.2">
      <c r="A45" s="448" t="s">
        <v>500</v>
      </c>
      <c r="B45" s="452"/>
      <c r="C45" s="452"/>
      <c r="D45" s="452"/>
      <c r="E45" s="452"/>
      <c r="F45" s="452"/>
    </row>
    <row r="46" spans="1:15" ht="12" customHeight="1" x14ac:dyDescent="0.2">
      <c r="A46" s="448" t="s">
        <v>501</v>
      </c>
      <c r="B46" s="454"/>
      <c r="C46" s="454"/>
      <c r="D46" s="454"/>
      <c r="E46" s="454"/>
      <c r="F46" s="454"/>
    </row>
    <row r="47" spans="1:15" ht="12" customHeight="1" x14ac:dyDescent="0.2">
      <c r="A47" s="448" t="s">
        <v>601</v>
      </c>
      <c r="B47" s="449"/>
      <c r="C47" s="449"/>
      <c r="D47" s="449"/>
      <c r="E47" s="449"/>
      <c r="F47" s="449"/>
    </row>
    <row r="48" spans="1:15" ht="12" customHeight="1" x14ac:dyDescent="0.2">
      <c r="A48" s="448" t="s">
        <v>502</v>
      </c>
      <c r="B48" s="452"/>
      <c r="C48" s="452"/>
      <c r="D48" s="452"/>
      <c r="E48" s="452"/>
      <c r="F48" s="452"/>
    </row>
    <row r="49" spans="1:6" ht="12" customHeight="1" x14ac:dyDescent="0.2">
      <c r="A49" s="448" t="s">
        <v>503</v>
      </c>
      <c r="B49" s="449"/>
      <c r="C49" s="449"/>
      <c r="D49" s="449"/>
      <c r="E49" s="449"/>
      <c r="F49" s="449"/>
    </row>
    <row r="50" spans="1:6" x14ac:dyDescent="0.2">
      <c r="A50" s="448" t="s">
        <v>504</v>
      </c>
      <c r="B50" s="452"/>
      <c r="C50" s="452"/>
      <c r="D50" s="452"/>
      <c r="E50" s="452"/>
      <c r="F50" s="452"/>
    </row>
    <row r="51" spans="1:6" ht="12" customHeight="1" x14ac:dyDescent="0.2">
      <c r="A51" s="448" t="s">
        <v>505</v>
      </c>
      <c r="B51" s="449"/>
      <c r="C51" s="449"/>
      <c r="D51" s="449"/>
      <c r="E51" s="449"/>
      <c r="F51" s="449"/>
    </row>
    <row r="52" spans="1:6" ht="12" customHeight="1" x14ac:dyDescent="0.2">
      <c r="A52" s="451" t="s">
        <v>507</v>
      </c>
      <c r="B52" s="452"/>
      <c r="C52" s="452"/>
      <c r="D52" s="452"/>
      <c r="E52" s="452"/>
      <c r="F52" s="452"/>
    </row>
    <row r="53" spans="1:6" ht="12" customHeight="1" x14ac:dyDescent="0.2">
      <c r="A53" s="448" t="s">
        <v>506</v>
      </c>
      <c r="B53" s="449"/>
      <c r="C53" s="449"/>
      <c r="D53" s="449"/>
      <c r="E53" s="449"/>
      <c r="F53" s="449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0" t="s">
        <v>207</v>
      </c>
      <c r="B56" s="450"/>
      <c r="C56" s="86"/>
      <c r="D56" s="86"/>
      <c r="E56" s="184"/>
    </row>
    <row r="57" spans="1:6" x14ac:dyDescent="0.2">
      <c r="A57" s="450" t="s">
        <v>208</v>
      </c>
      <c r="B57" s="450"/>
      <c r="C57" s="79">
        <f>OpenAccounts!E5</f>
        <v>0</v>
      </c>
    </row>
    <row r="58" spans="1:6" x14ac:dyDescent="0.2">
      <c r="A58" s="450" t="s">
        <v>209</v>
      </c>
      <c r="B58" s="450"/>
      <c r="C58" s="87">
        <f ca="1">TODAY()</f>
        <v>42881</v>
      </c>
      <c r="D58" s="87"/>
    </row>
    <row r="59" spans="1:6" x14ac:dyDescent="0.2">
      <c r="A59" s="176"/>
      <c r="B59" s="176"/>
    </row>
    <row r="60" spans="1:6" x14ac:dyDescent="0.2">
      <c r="A60" s="450" t="s">
        <v>210</v>
      </c>
      <c r="B60" s="450"/>
      <c r="C60" s="79">
        <f>OpenAccounts!E3</f>
        <v>0</v>
      </c>
      <c r="E60" s="184"/>
    </row>
    <row r="61" spans="1:6" x14ac:dyDescent="0.2">
      <c r="A61" s="450" t="s">
        <v>158</v>
      </c>
      <c r="B61" s="450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42917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43281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42917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43281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43281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616</v>
      </c>
      <c r="B38" s="42"/>
      <c r="D38" s="461">
        <f>'PubP&amp;L'!D3</f>
        <v>43281</v>
      </c>
      <c r="E38" s="461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1">
        <f>'PubP&amp;L'!D3</f>
        <v>43281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B1" sqref="B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5" x14ac:dyDescent="0.25">
      <c r="A20" s="490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3" t="s">
        <v>255</v>
      </c>
      <c r="B22" s="420"/>
      <c r="C22" s="420"/>
      <c r="D22" s="420"/>
      <c r="E22" s="420"/>
      <c r="F22" s="492">
        <f>PubBalSht!D2</f>
        <v>43281</v>
      </c>
      <c r="G22" s="492"/>
      <c r="H22" s="466"/>
      <c r="I22" s="466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1">
        <f>OpenAccounts!E4</f>
        <v>0</v>
      </c>
      <c r="D50" s="491"/>
      <c r="E50" s="174"/>
      <c r="F50" s="471" t="s">
        <v>256</v>
      </c>
      <c r="G50" s="471"/>
      <c r="H50" s="471"/>
      <c r="I50" s="173">
        <f>OpenAccounts!E3</f>
        <v>0</v>
      </c>
    </row>
    <row r="56" spans="1:9" ht="23.25" x14ac:dyDescent="0.35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617</v>
      </c>
    </row>
    <row r="65" spans="1:9" x14ac:dyDescent="0.2">
      <c r="B65" t="s">
        <v>564</v>
      </c>
      <c r="F65" s="466">
        <f>'PubP&amp;L'!E5</f>
        <v>43281</v>
      </c>
      <c r="G65" s="466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7">
        <f>OpenAccounts!E5</f>
        <v>0</v>
      </c>
      <c r="E71" s="487"/>
      <c r="F71" s="487"/>
    </row>
    <row r="74" spans="1:9" x14ac:dyDescent="0.2">
      <c r="B74" t="s">
        <v>279</v>
      </c>
      <c r="D74" s="488">
        <f ca="1">TODAY()</f>
        <v>42881</v>
      </c>
      <c r="E74" s="489"/>
      <c r="F74" s="489"/>
    </row>
    <row r="78" spans="1:9" s="397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8" customFormat="1" ht="15" x14ac:dyDescent="0.2">
      <c r="B79" s="478" t="s">
        <v>565</v>
      </c>
      <c r="C79" s="479"/>
      <c r="D79" s="479"/>
      <c r="E79" s="479"/>
      <c r="F79" s="479"/>
      <c r="G79" s="480">
        <f>'PubP&amp;L'!E5</f>
        <v>43281</v>
      </c>
      <c r="H79" s="481"/>
      <c r="I79" s="481"/>
    </row>
    <row r="81" spans="1:9" s="172" customFormat="1" x14ac:dyDescent="0.2">
      <c r="A81" s="482" t="s">
        <v>566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567</v>
      </c>
      <c r="B82" s="484"/>
      <c r="C82" s="464">
        <f>'PubP&amp;L'!E5</f>
        <v>43281</v>
      </c>
      <c r="D82" s="481"/>
    </row>
    <row r="83" spans="1:9" s="172" customFormat="1" x14ac:dyDescent="0.2"/>
    <row r="84" spans="1:9" s="172" customFormat="1" x14ac:dyDescent="0.2">
      <c r="A84" s="462" t="s">
        <v>563</v>
      </c>
      <c r="B84" s="462"/>
      <c r="C84" s="462"/>
      <c r="D84" s="462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9" customFormat="1" x14ac:dyDescent="0.2">
      <c r="A86" s="467" t="s">
        <v>568</v>
      </c>
      <c r="B86" s="467"/>
      <c r="C86" s="467"/>
      <c r="D86" s="467"/>
      <c r="E86" s="467"/>
      <c r="F86" s="467"/>
      <c r="G86" s="467"/>
      <c r="H86" s="467"/>
      <c r="I86" s="467"/>
    </row>
    <row r="87" spans="1:9" s="172" customFormat="1" x14ac:dyDescent="0.2">
      <c r="A87" s="462" t="s">
        <v>569</v>
      </c>
      <c r="B87" s="462"/>
      <c r="C87" s="462"/>
      <c r="D87" s="462"/>
      <c r="E87" s="400">
        <f>'PubP&amp;L'!F9</f>
        <v>0</v>
      </c>
      <c r="F87" s="475" t="s">
        <v>570</v>
      </c>
      <c r="G87" s="475"/>
      <c r="H87" s="400">
        <f>'PubP&amp;L'!B9</f>
        <v>0</v>
      </c>
      <c r="I87" s="172" t="s">
        <v>571</v>
      </c>
    </row>
    <row r="88" spans="1:9" s="172" customFormat="1" x14ac:dyDescent="0.2">
      <c r="A88" s="462" t="s">
        <v>572</v>
      </c>
      <c r="B88" s="462"/>
      <c r="C88" s="462"/>
      <c r="D88" s="462"/>
      <c r="E88" s="462"/>
      <c r="F88" s="462"/>
      <c r="G88" s="462"/>
      <c r="H88" s="462"/>
      <c r="I88" s="462"/>
    </row>
    <row r="89" spans="1:9" s="172" customFormat="1" x14ac:dyDescent="0.2">
      <c r="A89" s="465" t="s">
        <v>573</v>
      </c>
      <c r="B89" s="465"/>
      <c r="C89" s="465"/>
      <c r="D89" s="401" t="str">
        <f>IF('PubP&amp;L'!F9&gt;0,'PubP&amp;L'!F18/'PubP&amp;L'!F9," ")</f>
        <v xml:space="preserve"> </v>
      </c>
      <c r="E89" s="469" t="s">
        <v>574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2" customFormat="1" x14ac:dyDescent="0.2">
      <c r="A90" s="462" t="s">
        <v>575</v>
      </c>
      <c r="B90" s="462"/>
      <c r="C90" s="462"/>
      <c r="D90" s="462"/>
      <c r="E90" s="462"/>
      <c r="F90" s="462"/>
      <c r="G90" s="462"/>
      <c r="H90" s="462"/>
      <c r="I90" s="462"/>
    </row>
    <row r="91" spans="1:9" s="172" customFormat="1" x14ac:dyDescent="0.2">
      <c r="A91" s="462"/>
      <c r="B91" s="462"/>
      <c r="C91" s="462"/>
      <c r="D91" s="462"/>
      <c r="E91" s="462"/>
      <c r="F91" s="462"/>
      <c r="G91" s="462"/>
      <c r="H91" s="462"/>
      <c r="I91" s="462"/>
    </row>
    <row r="92" spans="1:9" s="399" customFormat="1" x14ac:dyDescent="0.2">
      <c r="A92" s="467" t="s">
        <v>576</v>
      </c>
      <c r="B92" s="467"/>
      <c r="C92" s="467"/>
      <c r="D92" s="467"/>
      <c r="E92" s="467"/>
      <c r="F92" s="467"/>
      <c r="G92" s="467"/>
      <c r="H92" s="467"/>
      <c r="I92" s="467"/>
    </row>
    <row r="93" spans="1:9" s="172" customFormat="1" x14ac:dyDescent="0.2">
      <c r="A93" s="462" t="s">
        <v>577</v>
      </c>
      <c r="B93" s="462"/>
      <c r="C93" s="462"/>
      <c r="D93" s="462"/>
      <c r="E93" s="462"/>
      <c r="F93" s="462"/>
      <c r="G93" s="462"/>
      <c r="H93" s="462"/>
      <c r="I93" s="462"/>
    </row>
    <row r="94" spans="1:9" s="172" customFormat="1" x14ac:dyDescent="0.2">
      <c r="A94" s="462" t="s">
        <v>578</v>
      </c>
      <c r="B94" s="462"/>
      <c r="C94" s="462"/>
      <c r="D94" s="400">
        <f>[8]Boardmeeting!$E$4</f>
        <v>0</v>
      </c>
      <c r="E94" s="463" t="s">
        <v>579</v>
      </c>
      <c r="F94" s="463"/>
      <c r="G94" s="463"/>
      <c r="H94" s="463"/>
      <c r="I94" s="420"/>
    </row>
    <row r="95" spans="1:9" s="172" customFormat="1" x14ac:dyDescent="0.2">
      <c r="A95" s="465" t="s">
        <v>580</v>
      </c>
      <c r="B95" s="465"/>
      <c r="C95" s="465"/>
      <c r="D95" s="465"/>
      <c r="E95" s="465"/>
      <c r="F95" s="465"/>
      <c r="G95" s="465"/>
      <c r="H95" s="472"/>
      <c r="I95" s="403">
        <f>[8]RegisterofMembers!$G$1</f>
        <v>0</v>
      </c>
    </row>
    <row r="96" spans="1:9" s="172" customFormat="1" x14ac:dyDescent="0.2">
      <c r="A96" s="465" t="s">
        <v>581</v>
      </c>
      <c r="B96" s="465"/>
      <c r="C96" s="465"/>
      <c r="D96" s="465"/>
      <c r="E96" s="465"/>
      <c r="F96" s="465"/>
      <c r="G96" s="465"/>
      <c r="H96" s="465"/>
      <c r="I96" s="468"/>
    </row>
    <row r="97" spans="1:9" s="172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582</v>
      </c>
      <c r="E97" s="471"/>
      <c r="F97" s="404">
        <f>[8]RegisterofMembers!$G$3</f>
        <v>0</v>
      </c>
      <c r="G97" s="402" t="s">
        <v>530</v>
      </c>
      <c r="H97" s="464">
        <f>'PubP&amp;L'!E5</f>
        <v>43281</v>
      </c>
      <c r="I97" s="466"/>
    </row>
    <row r="98" spans="1:9" s="172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582</v>
      </c>
      <c r="E98" s="471"/>
      <c r="F98" s="404">
        <f>[8]RegisterofMembers!$G$4</f>
        <v>0</v>
      </c>
      <c r="G98" s="402" t="s">
        <v>530</v>
      </c>
      <c r="H98" s="464">
        <f>'PubP&amp;L'!E5</f>
        <v>43281</v>
      </c>
      <c r="I98" s="466"/>
    </row>
    <row r="99" spans="1:9" s="172" customFormat="1" x14ac:dyDescent="0.2"/>
    <row r="100" spans="1:9" s="399" customFormat="1" x14ac:dyDescent="0.2">
      <c r="A100" s="467" t="s">
        <v>583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2" customFormat="1" x14ac:dyDescent="0.2">
      <c r="A101" s="462" t="s">
        <v>584</v>
      </c>
      <c r="B101" s="462"/>
      <c r="C101" s="462"/>
      <c r="D101" s="462"/>
      <c r="E101" s="462"/>
      <c r="F101" s="462"/>
      <c r="G101" s="462"/>
      <c r="H101" s="462"/>
      <c r="I101" s="462"/>
    </row>
    <row r="102" spans="1:9" s="172" customFormat="1" x14ac:dyDescent="0.2">
      <c r="A102" s="462" t="s">
        <v>585</v>
      </c>
      <c r="B102" s="462"/>
      <c r="C102" s="462"/>
      <c r="D102" s="462"/>
      <c r="E102" s="462"/>
      <c r="F102" s="462"/>
      <c r="G102" s="462"/>
      <c r="H102" s="462"/>
      <c r="I102" s="462"/>
    </row>
    <row r="103" spans="1:9" s="172" customFormat="1" x14ac:dyDescent="0.2">
      <c r="A103" s="462" t="s">
        <v>586</v>
      </c>
      <c r="B103" s="462"/>
      <c r="C103" s="462"/>
      <c r="D103" s="462"/>
      <c r="E103" s="462"/>
      <c r="F103" s="462"/>
      <c r="G103" s="462"/>
      <c r="H103" s="462"/>
      <c r="I103" s="462"/>
    </row>
    <row r="104" spans="1:9" s="172" customFormat="1" x14ac:dyDescent="0.2">
      <c r="A104" s="462" t="s">
        <v>587</v>
      </c>
      <c r="B104" s="462"/>
      <c r="C104" s="462"/>
      <c r="D104" s="462"/>
      <c r="E104" s="462"/>
      <c r="F104" s="462"/>
      <c r="G104" s="462"/>
      <c r="H104" s="462"/>
      <c r="I104" s="462"/>
    </row>
    <row r="105" spans="1:9" s="172" customFormat="1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</row>
    <row r="106" spans="1:9" s="172" customFormat="1" x14ac:dyDescent="0.2">
      <c r="A106" s="462" t="s">
        <v>588</v>
      </c>
      <c r="B106" s="462"/>
      <c r="C106" s="462"/>
      <c r="D106" s="462"/>
      <c r="E106" s="462"/>
      <c r="F106" s="462"/>
      <c r="G106" s="462"/>
      <c r="H106" s="462"/>
      <c r="I106" s="462"/>
    </row>
    <row r="107" spans="1:9" s="172" customFormat="1" x14ac:dyDescent="0.2">
      <c r="A107" s="462" t="s">
        <v>589</v>
      </c>
      <c r="B107" s="462"/>
      <c r="C107" s="462"/>
      <c r="D107" s="462"/>
      <c r="E107" s="462"/>
      <c r="F107" s="462"/>
      <c r="G107" s="462"/>
      <c r="H107" s="462"/>
      <c r="I107" s="462"/>
    </row>
    <row r="108" spans="1:9" s="172" customFormat="1" x14ac:dyDescent="0.2">
      <c r="A108" s="462" t="s">
        <v>590</v>
      </c>
      <c r="B108" s="462"/>
      <c r="C108" s="462"/>
      <c r="D108" s="462"/>
      <c r="E108" s="462"/>
      <c r="F108" s="462"/>
      <c r="G108" s="462"/>
      <c r="H108" s="462"/>
      <c r="I108" s="462"/>
    </row>
    <row r="109" spans="1:9" s="172" customFormat="1" x14ac:dyDescent="0.2">
      <c r="A109" s="462" t="s">
        <v>591</v>
      </c>
      <c r="B109" s="462"/>
      <c r="C109" s="462"/>
      <c r="D109" s="462"/>
      <c r="E109" s="462"/>
      <c r="F109" s="462"/>
      <c r="G109" s="462"/>
      <c r="H109" s="462"/>
      <c r="I109" s="462"/>
    </row>
    <row r="110" spans="1:9" s="172" customFormat="1" x14ac:dyDescent="0.2">
      <c r="A110" s="462" t="s">
        <v>592</v>
      </c>
      <c r="B110" s="462"/>
      <c r="C110" s="462"/>
      <c r="D110" s="462"/>
      <c r="E110" s="462"/>
      <c r="F110" s="462"/>
      <c r="G110" s="462"/>
      <c r="H110" s="462"/>
      <c r="I110" s="462"/>
    </row>
    <row r="111" spans="1:9" s="172" customFormat="1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</row>
    <row r="112" spans="1:9" s="172" customFormat="1" x14ac:dyDescent="0.2">
      <c r="A112" s="462" t="s">
        <v>593</v>
      </c>
      <c r="B112" s="462"/>
      <c r="C112" s="462"/>
      <c r="D112" s="462"/>
      <c r="E112" s="462"/>
      <c r="F112" s="462"/>
      <c r="G112" s="462"/>
      <c r="H112" s="462"/>
      <c r="I112" s="462"/>
    </row>
    <row r="113" spans="1:9" s="172" customFormat="1" x14ac:dyDescent="0.2">
      <c r="A113" s="465" t="s">
        <v>594</v>
      </c>
      <c r="B113" s="465"/>
      <c r="C113" s="465"/>
      <c r="D113" s="465"/>
      <c r="E113" s="465"/>
      <c r="F113" s="465"/>
      <c r="G113" s="465"/>
      <c r="H113" s="464">
        <f>'PubP&amp;L'!E5</f>
        <v>43281</v>
      </c>
      <c r="I113" s="466"/>
    </row>
    <row r="114" spans="1:9" s="172" customFormat="1" x14ac:dyDescent="0.2">
      <c r="A114" s="462" t="s">
        <v>595</v>
      </c>
      <c r="B114" s="462"/>
      <c r="C114" s="462"/>
      <c r="D114" s="462"/>
      <c r="E114" s="462"/>
      <c r="F114" s="462"/>
      <c r="G114" s="462"/>
      <c r="H114" s="462"/>
      <c r="I114" s="462"/>
    </row>
    <row r="115" spans="1:9" s="172" customFormat="1" x14ac:dyDescent="0.2">
      <c r="A115" s="462" t="s">
        <v>596</v>
      </c>
      <c r="B115" s="462"/>
      <c r="C115" s="462"/>
      <c r="D115" s="462"/>
      <c r="E115" s="462"/>
      <c r="F115" s="462"/>
      <c r="G115" s="462"/>
      <c r="H115" s="462"/>
      <c r="I115" s="462"/>
    </row>
    <row r="116" spans="1:9" s="172" customFormat="1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</row>
    <row r="117" spans="1:9" s="172" customFormat="1" x14ac:dyDescent="0.2"/>
    <row r="118" spans="1:9" s="172" customFormat="1" x14ac:dyDescent="0.2">
      <c r="B118" s="463"/>
      <c r="C118" s="463"/>
      <c r="D118" s="172" t="s">
        <v>597</v>
      </c>
    </row>
    <row r="119" spans="1:9" s="172" customFormat="1" x14ac:dyDescent="0.2">
      <c r="B119" s="463">
        <f>OpenAccounts!E5</f>
        <v>0</v>
      </c>
      <c r="C119" s="463"/>
      <c r="D119" s="172" t="s">
        <v>598</v>
      </c>
      <c r="F119" s="172" t="s">
        <v>599</v>
      </c>
      <c r="G119" s="464">
        <f ca="1">TODAY()</f>
        <v>42881</v>
      </c>
      <c r="H119" s="464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6" t="s">
        <v>560</v>
      </c>
      <c r="C5" s="507"/>
      <c r="D5" s="507"/>
      <c r="E5" s="527">
        <f>Admin!L6</f>
        <v>42917</v>
      </c>
      <c r="F5" s="470"/>
      <c r="G5" s="386" t="s">
        <v>561</v>
      </c>
      <c r="H5" s="527">
        <f>Admin!N7</f>
        <v>43281</v>
      </c>
      <c r="I5" s="528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3" t="s">
        <v>175</v>
      </c>
      <c r="D7" s="420"/>
      <c r="E7" s="420"/>
      <c r="F7" s="420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3" t="s">
        <v>176</v>
      </c>
      <c r="D8" s="420"/>
      <c r="E8" s="420"/>
      <c r="F8" s="420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5" t="s">
        <v>479</v>
      </c>
      <c r="D10" s="521"/>
      <c r="E10" s="521"/>
      <c r="F10" s="521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22" t="s">
        <v>534</v>
      </c>
      <c r="C15" s="515"/>
      <c r="D15" s="515"/>
      <c r="E15" s="368">
        <f>E5</f>
        <v>42917</v>
      </c>
      <c r="F15" s="368">
        <f>H5</f>
        <v>43281</v>
      </c>
      <c r="G15" s="497">
        <f>Admin!G5</f>
        <v>100</v>
      </c>
      <c r="H15" s="498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3" t="s">
        <v>536</v>
      </c>
      <c r="C16" s="420"/>
      <c r="D16" s="420"/>
      <c r="E16" s="368">
        <f>E5</f>
        <v>42917</v>
      </c>
      <c r="F16" s="368">
        <f>H5</f>
        <v>43281</v>
      </c>
      <c r="G16" s="497">
        <f>Admin!G6</f>
        <v>18</v>
      </c>
      <c r="H16" s="498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3" t="s">
        <v>538</v>
      </c>
      <c r="C17" s="420"/>
      <c r="D17" s="420"/>
      <c r="E17" s="504">
        <f>E5</f>
        <v>42917</v>
      </c>
      <c r="F17" s="470"/>
      <c r="G17" s="497">
        <f>Admin!G6</f>
        <v>18</v>
      </c>
      <c r="H17" s="498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3" t="s">
        <v>540</v>
      </c>
      <c r="C18" s="420"/>
      <c r="D18" s="420"/>
      <c r="E18" s="368">
        <f>E5</f>
        <v>42917</v>
      </c>
      <c r="F18" s="368">
        <f>H5</f>
        <v>43281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5" t="s">
        <v>480</v>
      </c>
      <c r="D20" s="420"/>
      <c r="E20" s="420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4" t="s">
        <v>485</v>
      </c>
      <c r="C22" s="468"/>
      <c r="D22" s="468"/>
      <c r="E22" s="468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6" t="s">
        <v>542</v>
      </c>
      <c r="C28" s="507"/>
      <c r="D28" s="507"/>
      <c r="E28" s="508">
        <f>H5</f>
        <v>43281</v>
      </c>
      <c r="F28" s="508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1" t="s">
        <v>269</v>
      </c>
      <c r="H31" s="502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42917</v>
      </c>
      <c r="D33" s="296">
        <f>Admin!N6</f>
        <v>43190</v>
      </c>
      <c r="E33" s="283">
        <f>Admin!K6</f>
        <v>2017</v>
      </c>
      <c r="F33" s="284">
        <f>IF(K28&gt;0,K28*A33/A35,0)</f>
        <v>0</v>
      </c>
      <c r="G33" s="513">
        <f>Admin!P6</f>
        <v>19</v>
      </c>
      <c r="H33" s="514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43191</v>
      </c>
      <c r="D34" s="296">
        <f>Admin!N7</f>
        <v>43281</v>
      </c>
      <c r="E34" s="283">
        <f>Admin!K7</f>
        <v>2018</v>
      </c>
      <c r="F34" s="284">
        <f>IF(K28&gt;0,K28*A34/A35,0)</f>
        <v>0</v>
      </c>
      <c r="G34" s="513">
        <f>Admin!P7</f>
        <v>19</v>
      </c>
      <c r="H34" s="514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505" t="s">
        <v>489</v>
      </c>
      <c r="D35" s="420"/>
      <c r="E35" s="420"/>
      <c r="F35" s="420"/>
      <c r="G35" s="420"/>
      <c r="H35" s="420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5" t="s">
        <v>490</v>
      </c>
      <c r="D37" s="515"/>
      <c r="E37" s="515"/>
      <c r="F37" s="515"/>
      <c r="G37" s="515"/>
      <c r="H37" s="515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5" t="s">
        <v>491</v>
      </c>
      <c r="D39" s="420"/>
      <c r="E39" s="420"/>
      <c r="F39" s="420"/>
      <c r="G39" s="420"/>
      <c r="H39" s="420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9" t="s">
        <v>493</v>
      </c>
      <c r="G45" s="189"/>
      <c r="H45" s="190"/>
      <c r="I45" s="499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09" t="s">
        <v>496</v>
      </c>
      <c r="C46" s="510"/>
      <c r="D46" s="43"/>
      <c r="E46" s="283"/>
      <c r="F46" s="500"/>
      <c r="G46" s="189"/>
      <c r="H46" s="190"/>
      <c r="I46" s="500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1" t="s">
        <v>546</v>
      </c>
      <c r="C48" s="512"/>
      <c r="D48" s="375">
        <f>E5</f>
        <v>42917</v>
      </c>
      <c r="E48" s="375">
        <f>H5</f>
        <v>43281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1" t="s">
        <v>547</v>
      </c>
      <c r="C57" s="512"/>
      <c r="D57" s="375">
        <f>E5</f>
        <v>42917</v>
      </c>
      <c r="E57" s="375">
        <f>H5</f>
        <v>43281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6" t="s">
        <v>548</v>
      </c>
      <c r="B63" s="517"/>
      <c r="C63" s="517"/>
      <c r="D63" s="375">
        <f>E5</f>
        <v>42917</v>
      </c>
      <c r="E63" s="375">
        <f>H5</f>
        <v>43281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3" t="s">
        <v>549</v>
      </c>
      <c r="C72" s="515"/>
      <c r="D72" s="375">
        <f>E5</f>
        <v>42917</v>
      </c>
      <c r="E72" s="375">
        <f>H5</f>
        <v>43281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8" t="s">
        <v>550</v>
      </c>
      <c r="C79" s="470"/>
      <c r="D79" s="296">
        <f>E5</f>
        <v>42917</v>
      </c>
      <c r="E79" s="376">
        <f>H5</f>
        <v>43281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9"/>
      <c r="C81" s="520"/>
      <c r="D81" s="44"/>
      <c r="E81" s="44"/>
      <c r="F81" s="499" t="s">
        <v>493</v>
      </c>
      <c r="G81" s="192"/>
      <c r="H81" s="193"/>
      <c r="I81" s="495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09" t="s">
        <v>268</v>
      </c>
      <c r="C82" s="510"/>
      <c r="D82" s="44"/>
      <c r="E82" s="283"/>
      <c r="F82" s="500"/>
      <c r="G82" s="189"/>
      <c r="H82" s="190"/>
      <c r="I82" s="496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516" t="s">
        <v>552</v>
      </c>
      <c r="C84" s="530"/>
      <c r="D84" s="388">
        <f>E5</f>
        <v>42917</v>
      </c>
      <c r="E84" s="388">
        <f>H5</f>
        <v>43281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1" t="s">
        <v>553</v>
      </c>
      <c r="C91" s="507"/>
      <c r="D91" s="379">
        <f>E5</f>
        <v>42917</v>
      </c>
      <c r="E91" s="379">
        <f>H5</f>
        <v>43281</v>
      </c>
      <c r="F91" s="532" t="s">
        <v>554</v>
      </c>
      <c r="G91" s="532"/>
      <c r="H91" s="532"/>
      <c r="I91" s="532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505" t="s">
        <v>555</v>
      </c>
      <c r="C93" s="505"/>
      <c r="D93" s="505"/>
      <c r="E93" s="378">
        <f>E5</f>
        <v>42917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3" t="s">
        <v>556</v>
      </c>
      <c r="C94" s="533"/>
      <c r="D94" s="382">
        <f>E5</f>
        <v>42917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3" t="s">
        <v>557</v>
      </c>
      <c r="C95" s="533"/>
      <c r="D95" s="382">
        <f>E5</f>
        <v>42917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3" t="s">
        <v>558</v>
      </c>
      <c r="C96" s="533"/>
      <c r="D96" s="382">
        <f>E5</f>
        <v>42917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3" t="s">
        <v>559</v>
      </c>
      <c r="C97" s="533"/>
      <c r="D97" s="382">
        <f>E5</f>
        <v>42917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5" t="s">
        <v>555</v>
      </c>
      <c r="C99" s="505"/>
      <c r="D99" s="505"/>
      <c r="E99" s="378">
        <f>E5</f>
        <v>42917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5"/>
      <c r="C101" s="515"/>
      <c r="D101" s="515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505" t="s">
        <v>540</v>
      </c>
      <c r="C102" s="420"/>
      <c r="D102" s="420"/>
      <c r="E102" s="378">
        <f>E5</f>
        <v>42917</v>
      </c>
      <c r="F102" s="385">
        <f>H5</f>
        <v>43281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29" t="s">
        <v>494</v>
      </c>
      <c r="C104" s="420"/>
      <c r="D104" s="420"/>
      <c r="E104" s="420"/>
      <c r="F104" s="420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0"/>
      <c r="B1" s="420"/>
      <c r="C1" s="420"/>
      <c r="D1" s="420"/>
      <c r="E1" s="420"/>
      <c r="F1" s="534" t="s">
        <v>282</v>
      </c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20"/>
      <c r="AP1" s="420"/>
      <c r="AQ1" s="420"/>
      <c r="AR1" s="420"/>
    </row>
    <row r="2" spans="1:44" ht="16.5" customHeight="1" x14ac:dyDescent="0.2">
      <c r="A2" s="420"/>
      <c r="B2" s="420"/>
      <c r="C2" s="420"/>
      <c r="D2" s="420"/>
      <c r="E2" s="420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7"/>
      <c r="AM2" s="537"/>
      <c r="AN2" s="537"/>
      <c r="AO2" s="420"/>
      <c r="AP2" s="420"/>
      <c r="AQ2" s="420"/>
      <c r="AR2" s="420"/>
    </row>
    <row r="3" spans="1:44" x14ac:dyDescent="0.2">
      <c r="A3" s="538"/>
      <c r="B3" s="539"/>
      <c r="C3" s="540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2" t="s">
        <v>283</v>
      </c>
      <c r="AP3" s="420"/>
      <c r="AQ3" s="420"/>
      <c r="AR3" s="420"/>
    </row>
    <row r="4" spans="1:44" ht="12.75" customHeight="1" x14ac:dyDescent="0.2">
      <c r="A4" s="539"/>
      <c r="B4" s="539"/>
      <c r="C4" s="543" t="s">
        <v>284</v>
      </c>
      <c r="D4" s="544"/>
      <c r="E4" s="544"/>
      <c r="F4" s="544"/>
      <c r="G4" s="544"/>
      <c r="H4" s="544"/>
      <c r="I4" s="544"/>
      <c r="J4" s="544"/>
      <c r="K4" s="544"/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6"/>
      <c r="X4" s="547" t="s">
        <v>285</v>
      </c>
      <c r="Y4" s="547"/>
      <c r="Z4" s="547"/>
      <c r="AA4" s="547"/>
      <c r="AB4" s="547"/>
      <c r="AC4" s="547"/>
      <c r="AD4" s="547"/>
      <c r="AE4" s="547"/>
      <c r="AF4" s="547"/>
      <c r="AG4" s="547"/>
      <c r="AH4" s="547"/>
      <c r="AI4" s="547"/>
      <c r="AJ4" s="547"/>
      <c r="AK4" s="547"/>
      <c r="AL4" s="547"/>
      <c r="AM4" s="547"/>
      <c r="AN4" s="547"/>
      <c r="AO4" s="547"/>
      <c r="AP4" s="547"/>
      <c r="AQ4" s="547"/>
      <c r="AR4" s="547"/>
    </row>
    <row r="5" spans="1:44" ht="12.75" customHeight="1" x14ac:dyDescent="0.2">
      <c r="A5" s="539"/>
      <c r="B5" s="539"/>
      <c r="C5" s="544"/>
      <c r="D5" s="544"/>
      <c r="E5" s="544"/>
      <c r="F5" s="544"/>
      <c r="G5" s="544"/>
      <c r="H5" s="544"/>
      <c r="I5" s="544"/>
      <c r="J5" s="544"/>
      <c r="K5" s="544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7"/>
      <c r="AO5" s="547"/>
      <c r="AP5" s="547"/>
      <c r="AQ5" s="547"/>
      <c r="AR5" s="547"/>
    </row>
    <row r="6" spans="1:44" ht="15" customHeight="1" x14ac:dyDescent="0.2">
      <c r="A6" s="539"/>
      <c r="B6" s="539"/>
      <c r="C6" s="545"/>
      <c r="D6" s="545"/>
      <c r="E6" s="545"/>
      <c r="F6" s="545"/>
      <c r="G6" s="545"/>
      <c r="H6" s="545"/>
      <c r="I6" s="545"/>
      <c r="J6" s="545"/>
      <c r="K6" s="545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63" t="s">
        <v>286</v>
      </c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</row>
    <row r="7" spans="1:44" ht="12.75" customHeight="1" x14ac:dyDescent="0.2">
      <c r="A7" s="539"/>
      <c r="B7" s="539"/>
      <c r="C7" s="545"/>
      <c r="D7" s="545"/>
      <c r="E7" s="545"/>
      <c r="F7" s="545"/>
      <c r="G7" s="545"/>
      <c r="H7" s="545"/>
      <c r="I7" s="545"/>
      <c r="J7" s="545"/>
      <c r="K7" s="545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64" t="s">
        <v>287</v>
      </c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  <c r="AJ7" s="564"/>
      <c r="AK7" s="564"/>
      <c r="AL7" s="564"/>
      <c r="AM7" s="564"/>
      <c r="AN7" s="564"/>
      <c r="AO7" s="564"/>
      <c r="AP7" s="564"/>
      <c r="AQ7" s="564"/>
      <c r="AR7" s="564"/>
    </row>
    <row r="8" spans="1:44" ht="16.5" customHeight="1" x14ac:dyDescent="0.2">
      <c r="A8" s="565"/>
      <c r="B8" s="565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</row>
    <row r="9" spans="1:44" ht="18" customHeight="1" x14ac:dyDescent="0.2">
      <c r="A9" s="566" t="s">
        <v>288</v>
      </c>
      <c r="B9" s="566"/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487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39"/>
      <c r="AI9" s="539"/>
      <c r="AJ9" s="539"/>
      <c r="AK9" s="539"/>
      <c r="AL9" s="539"/>
      <c r="AM9" s="539"/>
      <c r="AN9" s="539"/>
      <c r="AO9" s="539"/>
      <c r="AP9" s="539"/>
      <c r="AQ9" s="539"/>
      <c r="AR9" s="539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8"/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  <c r="AG16" s="539"/>
      <c r="AH16" s="539"/>
      <c r="AI16" s="539"/>
      <c r="AJ16" s="539"/>
      <c r="AK16" s="539"/>
      <c r="AL16" s="539"/>
      <c r="AM16" s="539"/>
      <c r="AN16" s="539"/>
      <c r="AO16" s="539"/>
      <c r="AP16" s="539"/>
      <c r="AQ16" s="539"/>
      <c r="AR16" s="420"/>
    </row>
    <row r="17" spans="1:44" ht="18" customHeight="1" x14ac:dyDescent="0.2">
      <c r="A17" s="567" t="s">
        <v>295</v>
      </c>
      <c r="B17" s="568"/>
      <c r="C17" s="568"/>
      <c r="D17" s="568"/>
      <c r="E17" s="568"/>
      <c r="F17" s="568"/>
      <c r="G17" s="568"/>
      <c r="H17" s="568"/>
      <c r="I17" s="568"/>
      <c r="J17" s="568"/>
      <c r="K17" s="568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  <c r="AG17" s="539"/>
      <c r="AH17" s="539"/>
      <c r="AI17" s="539"/>
      <c r="AJ17" s="539"/>
      <c r="AK17" s="539"/>
      <c r="AL17" s="539"/>
      <c r="AM17" s="539"/>
      <c r="AN17" s="539"/>
      <c r="AO17" s="539"/>
      <c r="AP17" s="539"/>
      <c r="AQ17" s="539"/>
      <c r="AR17" s="420"/>
    </row>
    <row r="18" spans="1:44" s="42" customFormat="1" ht="12" x14ac:dyDescent="0.2">
      <c r="A18" s="204"/>
      <c r="B18" s="548" t="s">
        <v>296</v>
      </c>
      <c r="C18" s="549"/>
      <c r="D18" s="549"/>
      <c r="E18" s="549"/>
      <c r="F18" s="549"/>
      <c r="G18" s="549"/>
      <c r="H18" s="549"/>
      <c r="I18" s="549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0" t="str">
        <f>IF(OpenAccounts!$E$2&gt;0,OpenAccounts!E2," ")</f>
        <v xml:space="preserve"> </v>
      </c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51"/>
      <c r="AB19" s="551"/>
      <c r="AC19" s="551"/>
      <c r="AD19" s="551"/>
      <c r="AE19" s="551"/>
      <c r="AF19" s="551"/>
      <c r="AG19" s="551"/>
      <c r="AH19" s="551"/>
      <c r="AI19" s="551"/>
      <c r="AJ19" s="551"/>
      <c r="AK19" s="551"/>
      <c r="AL19" s="551"/>
      <c r="AM19" s="551"/>
      <c r="AN19" s="551"/>
      <c r="AO19" s="551"/>
      <c r="AP19" s="551"/>
      <c r="AQ19" s="552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3" t="str">
        <f>IF(OpenAccounts!$E$3&gt;0,OpenAccounts!E3," ")</f>
        <v xml:space="preserve"> </v>
      </c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5"/>
      <c r="N21" s="204"/>
      <c r="O21" s="204"/>
      <c r="P21" s="204"/>
      <c r="Q21" s="204"/>
      <c r="R21" s="204"/>
      <c r="S21" s="204"/>
      <c r="T21" s="204"/>
      <c r="U21" s="556" t="str">
        <f>IF(OpenAccounts!$O$3&gt;0,OpenAccounts!O3," ")</f>
        <v xml:space="preserve"> </v>
      </c>
      <c r="V21" s="557"/>
      <c r="W21" s="558"/>
      <c r="X21" s="208"/>
      <c r="Y21" s="556" t="str">
        <f>IF(OpenAccounts!$P$3&gt;0,OpenAccounts!P3," ")</f>
        <v xml:space="preserve"> </v>
      </c>
      <c r="Z21" s="557"/>
      <c r="AA21" s="557"/>
      <c r="AB21" s="557"/>
      <c r="AC21" s="558"/>
      <c r="AD21" s="208"/>
      <c r="AE21" s="556" t="str">
        <f>IF(OpenAccounts!$Q$3&gt;0,OpenAccounts!Q3," ")</f>
        <v xml:space="preserve"> </v>
      </c>
      <c r="AF21" s="559"/>
      <c r="AG21" s="559"/>
      <c r="AH21" s="559"/>
      <c r="AI21" s="559"/>
      <c r="AJ21" s="560"/>
      <c r="AK21" s="204"/>
      <c r="AL21" s="561"/>
      <c r="AM21" s="562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3" t="str">
        <f>IF(OpenAccounts!$J$3&gt;0,OpenAccounts!J3," ")</f>
        <v xml:space="preserve"> </v>
      </c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84"/>
      <c r="P23" s="584"/>
      <c r="Q23" s="584"/>
      <c r="R23" s="584"/>
      <c r="S23" s="584"/>
      <c r="T23" s="584"/>
      <c r="U23" s="584"/>
      <c r="V23" s="584"/>
      <c r="W23" s="584"/>
      <c r="X23" s="584"/>
      <c r="Y23" s="584"/>
      <c r="Z23" s="584"/>
      <c r="AA23" s="584"/>
      <c r="AB23" s="584"/>
      <c r="AC23" s="584"/>
      <c r="AD23" s="584"/>
      <c r="AE23" s="584"/>
      <c r="AF23" s="584"/>
      <c r="AG23" s="584"/>
      <c r="AH23" s="584"/>
      <c r="AI23" s="584"/>
      <c r="AJ23" s="584"/>
      <c r="AK23" s="584"/>
      <c r="AL23" s="584"/>
      <c r="AM23" s="584"/>
      <c r="AN23" s="584"/>
      <c r="AO23" s="584"/>
      <c r="AP23" s="584"/>
      <c r="AQ23" s="585"/>
      <c r="AR23" s="204"/>
    </row>
    <row r="24" spans="1:44" s="42" customFormat="1" ht="14.1" customHeight="1" x14ac:dyDescent="0.2">
      <c r="A24" s="204"/>
      <c r="B24" s="583" t="str">
        <f>IF(OpenAccounts!$J$4&gt;0,OpenAccounts!J4," ")</f>
        <v xml:space="preserve"> </v>
      </c>
      <c r="C24" s="584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84"/>
      <c r="P24" s="584"/>
      <c r="Q24" s="584"/>
      <c r="R24" s="584"/>
      <c r="S24" s="584"/>
      <c r="T24" s="584"/>
      <c r="U24" s="584"/>
      <c r="V24" s="584"/>
      <c r="W24" s="584"/>
      <c r="X24" s="584"/>
      <c r="Y24" s="584"/>
      <c r="Z24" s="584"/>
      <c r="AA24" s="584"/>
      <c r="AB24" s="584"/>
      <c r="AC24" s="584"/>
      <c r="AD24" s="584"/>
      <c r="AE24" s="584"/>
      <c r="AF24" s="584"/>
      <c r="AG24" s="584"/>
      <c r="AH24" s="584"/>
      <c r="AI24" s="584"/>
      <c r="AJ24" s="584"/>
      <c r="AK24" s="584"/>
      <c r="AL24" s="584"/>
      <c r="AM24" s="584"/>
      <c r="AN24" s="584"/>
      <c r="AO24" s="584"/>
      <c r="AP24" s="584"/>
      <c r="AQ24" s="585"/>
      <c r="AR24" s="204"/>
    </row>
    <row r="25" spans="1:44" s="42" customFormat="1" ht="14.1" customHeight="1" x14ac:dyDescent="0.2">
      <c r="A25" s="204"/>
      <c r="B25" s="583" t="str">
        <f>IF(OpenAccounts!$J$5&gt;0,OpenAccounts!J5," ")</f>
        <v xml:space="preserve"> </v>
      </c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84"/>
      <c r="AB25" s="584"/>
      <c r="AC25" s="584"/>
      <c r="AD25" s="584"/>
      <c r="AE25" s="584"/>
      <c r="AF25" s="584"/>
      <c r="AG25" s="584"/>
      <c r="AH25" s="584"/>
      <c r="AI25" s="584"/>
      <c r="AJ25" s="584"/>
      <c r="AK25" s="584"/>
      <c r="AL25" s="584"/>
      <c r="AM25" s="584"/>
      <c r="AN25" s="584"/>
      <c r="AO25" s="584"/>
      <c r="AP25" s="584"/>
      <c r="AQ25" s="585"/>
      <c r="AR25" s="204"/>
    </row>
    <row r="26" spans="1:44" s="42" customFormat="1" ht="14.1" customHeight="1" x14ac:dyDescent="0.2">
      <c r="A26" s="204"/>
      <c r="B26" s="586" t="str">
        <f>IF(OpenAccounts!$J$6&gt;0,OpenAccounts!J6," ")</f>
        <v xml:space="preserve"> 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8"/>
      <c r="AE26" s="589" t="s">
        <v>300</v>
      </c>
      <c r="AF26" s="589"/>
      <c r="AG26" s="589"/>
      <c r="AH26" s="589"/>
      <c r="AI26" s="589"/>
      <c r="AJ26" s="589"/>
      <c r="AK26" s="587" t="str">
        <f>IF(OpenAccounts!$N$6&gt;0,OpenAccounts!N6," ")</f>
        <v xml:space="preserve"> </v>
      </c>
      <c r="AL26" s="587"/>
      <c r="AM26" s="587"/>
      <c r="AN26" s="587"/>
      <c r="AO26" s="587"/>
      <c r="AP26" s="587"/>
      <c r="AQ26" s="590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69"/>
      <c r="B28" s="569"/>
      <c r="C28" s="569"/>
      <c r="D28" s="569"/>
      <c r="E28" s="569"/>
      <c r="F28" s="569"/>
      <c r="G28" s="569"/>
      <c r="H28" s="569"/>
      <c r="I28" s="569"/>
      <c r="J28" s="570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  <c r="AG28" s="539"/>
      <c r="AH28" s="539"/>
      <c r="AI28" s="539"/>
      <c r="AJ28" s="539"/>
      <c r="AK28" s="539"/>
      <c r="AL28" s="539"/>
      <c r="AM28" s="539"/>
      <c r="AN28" s="539"/>
      <c r="AO28" s="539"/>
      <c r="AP28" s="539"/>
      <c r="AQ28" s="539"/>
      <c r="AR28" s="539"/>
    </row>
    <row r="29" spans="1:44" s="201" customFormat="1" ht="18" customHeight="1" x14ac:dyDescent="0.2">
      <c r="A29" s="567" t="s">
        <v>301</v>
      </c>
      <c r="B29" s="567"/>
      <c r="C29" s="567"/>
      <c r="D29" s="567"/>
      <c r="E29" s="567"/>
      <c r="F29" s="567"/>
      <c r="G29" s="567"/>
      <c r="H29" s="567"/>
      <c r="I29" s="567"/>
      <c r="J29" s="571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39"/>
      <c r="AM29" s="539"/>
      <c r="AN29" s="539"/>
      <c r="AO29" s="539"/>
      <c r="AP29" s="539"/>
      <c r="AQ29" s="539"/>
      <c r="AR29" s="539"/>
    </row>
    <row r="30" spans="1:44" s="201" customFormat="1" ht="3.95" customHeight="1" x14ac:dyDescent="0.2">
      <c r="A30" s="572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570"/>
      <c r="Y30" s="573"/>
      <c r="Z30" s="573"/>
      <c r="AA30" s="573"/>
      <c r="AB30" s="573"/>
      <c r="AC30" s="573"/>
      <c r="AD30" s="573"/>
      <c r="AE30" s="573"/>
      <c r="AF30" s="573"/>
      <c r="AG30" s="573"/>
      <c r="AH30" s="573"/>
      <c r="AI30" s="573"/>
      <c r="AJ30" s="573"/>
      <c r="AK30" s="573"/>
      <c r="AL30" s="573"/>
      <c r="AM30" s="573"/>
      <c r="AN30" s="573"/>
      <c r="AO30" s="573"/>
      <c r="AP30" s="573"/>
      <c r="AQ30" s="573"/>
      <c r="AR30" s="573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0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0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5">
        <f>Admin!L6</f>
        <v>42917</v>
      </c>
      <c r="C33" s="596"/>
      <c r="D33" s="597"/>
      <c r="E33" s="597"/>
      <c r="F33" s="597"/>
      <c r="G33" s="597"/>
      <c r="H33" s="597"/>
      <c r="I33" s="597"/>
      <c r="J33" s="597"/>
      <c r="K33" s="598"/>
      <c r="L33" s="204"/>
      <c r="M33" s="595">
        <f>Admin!N7</f>
        <v>43281</v>
      </c>
      <c r="N33" s="596"/>
      <c r="O33" s="597"/>
      <c r="P33" s="597"/>
      <c r="Q33" s="597"/>
      <c r="R33" s="597"/>
      <c r="S33" s="597"/>
      <c r="T33" s="597"/>
      <c r="U33" s="597"/>
      <c r="V33" s="598"/>
      <c r="W33" s="204"/>
      <c r="X33" s="570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0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0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0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0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0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0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0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0"/>
      <c r="Y41" s="204"/>
      <c r="Z41" s="574"/>
      <c r="AA41" s="575"/>
      <c r="AB41" s="575"/>
      <c r="AC41" s="575"/>
      <c r="AD41" s="575"/>
      <c r="AE41" s="575"/>
      <c r="AF41" s="575"/>
      <c r="AG41" s="575"/>
      <c r="AH41" s="575"/>
      <c r="AI41" s="575"/>
      <c r="AJ41" s="575"/>
      <c r="AK41" s="575"/>
      <c r="AL41" s="575"/>
      <c r="AM41" s="575"/>
      <c r="AN41" s="575"/>
      <c r="AO41" s="575"/>
      <c r="AP41" s="575"/>
      <c r="AQ41" s="576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0"/>
      <c r="Y42" s="204"/>
      <c r="Z42" s="577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9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0"/>
      <c r="Y43" s="204"/>
      <c r="Z43" s="577"/>
      <c r="AA43" s="578"/>
      <c r="AB43" s="578"/>
      <c r="AC43" s="578"/>
      <c r="AD43" s="578"/>
      <c r="AE43" s="578"/>
      <c r="AF43" s="578"/>
      <c r="AG43" s="578"/>
      <c r="AH43" s="578"/>
      <c r="AI43" s="578"/>
      <c r="AJ43" s="578"/>
      <c r="AK43" s="578"/>
      <c r="AL43" s="578"/>
      <c r="AM43" s="578"/>
      <c r="AN43" s="578"/>
      <c r="AO43" s="578"/>
      <c r="AP43" s="578"/>
      <c r="AQ43" s="579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0"/>
      <c r="Y44" s="204"/>
      <c r="Z44" s="577"/>
      <c r="AA44" s="578"/>
      <c r="AB44" s="578"/>
      <c r="AC44" s="578"/>
      <c r="AD44" s="578"/>
      <c r="AE44" s="578"/>
      <c r="AF44" s="578"/>
      <c r="AG44" s="578"/>
      <c r="AH44" s="578"/>
      <c r="AI44" s="578"/>
      <c r="AJ44" s="578"/>
      <c r="AK44" s="578"/>
      <c r="AL44" s="578"/>
      <c r="AM44" s="578"/>
      <c r="AN44" s="578"/>
      <c r="AO44" s="578"/>
      <c r="AP44" s="578"/>
      <c r="AQ44" s="579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0"/>
      <c r="Y45" s="204"/>
      <c r="Z45" s="577"/>
      <c r="AA45" s="578"/>
      <c r="AB45" s="578"/>
      <c r="AC45" s="578"/>
      <c r="AD45" s="578"/>
      <c r="AE45" s="578"/>
      <c r="AF45" s="578"/>
      <c r="AG45" s="578"/>
      <c r="AH45" s="578"/>
      <c r="AI45" s="578"/>
      <c r="AJ45" s="578"/>
      <c r="AK45" s="578"/>
      <c r="AL45" s="578"/>
      <c r="AM45" s="578"/>
      <c r="AN45" s="578"/>
      <c r="AO45" s="578"/>
      <c r="AP45" s="578"/>
      <c r="AQ45" s="579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0"/>
      <c r="Y46" s="204"/>
      <c r="Z46" s="580"/>
      <c r="AA46" s="581"/>
      <c r="AB46" s="581"/>
      <c r="AC46" s="581"/>
      <c r="AD46" s="581"/>
      <c r="AE46" s="581"/>
      <c r="AF46" s="581"/>
      <c r="AG46" s="581"/>
      <c r="AH46" s="581"/>
      <c r="AI46" s="581"/>
      <c r="AJ46" s="581"/>
      <c r="AK46" s="581"/>
      <c r="AL46" s="581"/>
      <c r="AM46" s="581"/>
      <c r="AN46" s="581"/>
      <c r="AO46" s="581"/>
      <c r="AP46" s="581"/>
      <c r="AQ46" s="582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0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0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0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0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0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0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0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0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0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0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0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0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6" customFormat="1" x14ac:dyDescent="0.2">
      <c r="A62" s="599" t="s">
        <v>332</v>
      </c>
      <c r="B62" s="600"/>
      <c r="C62" s="600"/>
      <c r="D62" s="600"/>
      <c r="E62" s="600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591" t="s">
        <v>333</v>
      </c>
      <c r="B63" s="592"/>
      <c r="C63" s="592"/>
      <c r="D63" s="592"/>
      <c r="E63" s="592"/>
      <c r="F63" s="592"/>
      <c r="G63" s="592"/>
      <c r="H63" s="592"/>
      <c r="I63" s="592"/>
      <c r="J63" s="592"/>
      <c r="K63" s="592"/>
      <c r="L63" s="592"/>
      <c r="M63" s="592"/>
      <c r="N63" s="593"/>
      <c r="O63" s="420"/>
      <c r="P63" s="420"/>
      <c r="Q63" s="420"/>
      <c r="R63" s="420"/>
      <c r="S63" s="420"/>
      <c r="T63" s="420"/>
      <c r="U63" s="420"/>
      <c r="V63" s="420"/>
      <c r="W63" s="420"/>
      <c r="X63" s="420"/>
      <c r="Y63" s="420"/>
      <c r="Z63" s="420"/>
      <c r="AA63" s="420"/>
      <c r="AB63" s="420"/>
      <c r="AC63" s="420"/>
      <c r="AD63" s="420"/>
      <c r="AE63" s="420"/>
      <c r="AF63" s="420"/>
      <c r="AG63" s="420"/>
      <c r="AH63" s="420"/>
      <c r="AI63" s="420"/>
      <c r="AJ63" s="420"/>
      <c r="AK63" s="420"/>
      <c r="AL63" s="420"/>
      <c r="AM63" s="420"/>
      <c r="AN63" s="420"/>
      <c r="AO63" s="420"/>
      <c r="AP63" s="420"/>
      <c r="AQ63" s="420"/>
      <c r="AR63" s="420"/>
    </row>
    <row r="64" spans="1:44" ht="18" customHeight="1" x14ac:dyDescent="0.2">
      <c r="A64" s="594" t="s">
        <v>334</v>
      </c>
      <c r="B64" s="594"/>
      <c r="C64" s="594"/>
      <c r="D64" s="594"/>
      <c r="E64" s="594"/>
      <c r="F64" s="594"/>
      <c r="G64" s="210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7" t="s">
        <v>336</v>
      </c>
      <c r="B68" s="567"/>
      <c r="C68" s="567"/>
      <c r="D68" s="567"/>
      <c r="E68" s="567"/>
      <c r="F68" s="567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1">
        <v>3</v>
      </c>
      <c r="X70" s="602"/>
      <c r="Y70" s="221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4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1">
        <v>4</v>
      </c>
      <c r="X72" s="602"/>
      <c r="Y72" s="221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4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5" t="s">
        <v>339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3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3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3"/>
      <c r="AK78" s="606"/>
      <c r="AL78" s="606"/>
      <c r="AM78" s="606"/>
      <c r="AN78" s="606"/>
      <c r="AO78" s="606"/>
      <c r="AP78" s="606"/>
      <c r="AQ78" s="607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3"/>
      <c r="AK80" s="606"/>
      <c r="AL80" s="606"/>
      <c r="AM80" s="606"/>
      <c r="AN80" s="606"/>
      <c r="AO80" s="606"/>
      <c r="AP80" s="606"/>
      <c r="AQ80" s="60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3" t="s">
        <v>345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0"/>
      <c r="M82" s="420"/>
      <c r="N82" s="420"/>
      <c r="O82" s="420"/>
      <c r="P82" s="420"/>
      <c r="Q82" s="420"/>
      <c r="R82" s="420"/>
      <c r="S82" s="420"/>
      <c r="T82" s="420"/>
      <c r="U82" s="420"/>
      <c r="V82" s="420"/>
      <c r="W82" s="420"/>
      <c r="X82" s="420"/>
      <c r="Y82" s="420"/>
      <c r="Z82" s="420"/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420"/>
      <c r="AN82" s="420"/>
      <c r="AO82" s="420"/>
      <c r="AP82" s="420"/>
      <c r="AQ82" s="420"/>
      <c r="AR82" s="420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1">
        <v>16</v>
      </c>
      <c r="X84" s="602"/>
      <c r="Y84" s="221" t="s">
        <v>150</v>
      </c>
      <c r="Z84" s="608"/>
      <c r="AA84" s="608"/>
      <c r="AB84" s="608"/>
      <c r="AC84" s="608"/>
      <c r="AD84" s="608"/>
      <c r="AE84" s="608"/>
      <c r="AF84" s="612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1">
        <v>17</v>
      </c>
      <c r="X86" s="602"/>
      <c r="Y86" s="221" t="s">
        <v>150</v>
      </c>
      <c r="Z86" s="608"/>
      <c r="AA86" s="608"/>
      <c r="AB86" s="608"/>
      <c r="AC86" s="608"/>
      <c r="AD86" s="608"/>
      <c r="AE86" s="608"/>
      <c r="AF86" s="612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5" t="s">
        <v>348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5" t="s">
        <v>350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3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4"/>
    </row>
    <row r="93" spans="1:44" s="226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352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1">
        <v>24</v>
      </c>
      <c r="X96" s="602"/>
      <c r="Y96" s="221" t="s">
        <v>150</v>
      </c>
      <c r="Z96" s="608"/>
      <c r="AA96" s="608"/>
      <c r="AB96" s="608"/>
      <c r="AC96" s="608"/>
      <c r="AD96" s="608"/>
      <c r="AE96" s="608"/>
      <c r="AF96" s="612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1">
        <v>30</v>
      </c>
      <c r="X98" s="615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6"/>
      <c r="X99" s="616"/>
      <c r="Y99" s="580"/>
      <c r="Z99" s="581"/>
      <c r="AA99" s="581"/>
      <c r="AB99" s="581"/>
      <c r="AC99" s="581"/>
      <c r="AD99" s="581"/>
      <c r="AE99" s="581"/>
      <c r="AF99" s="582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1">
        <v>31</v>
      </c>
      <c r="X101" s="615"/>
      <c r="Y101" s="623"/>
      <c r="Z101" s="624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6"/>
      <c r="X102" s="616"/>
      <c r="Y102" s="580"/>
      <c r="Z102" s="582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1">
        <v>32</v>
      </c>
      <c r="X104" s="602"/>
      <c r="Y104" s="221" t="s">
        <v>150</v>
      </c>
      <c r="Z104" s="608"/>
      <c r="AA104" s="608"/>
      <c r="AB104" s="608"/>
      <c r="AC104" s="608"/>
      <c r="AD104" s="608"/>
      <c r="AE104" s="608"/>
      <c r="AF104" s="612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1">
        <v>35</v>
      </c>
      <c r="X106" s="615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6"/>
      <c r="X107" s="616"/>
      <c r="Y107" s="580"/>
      <c r="Z107" s="581"/>
      <c r="AA107" s="581"/>
      <c r="AB107" s="581"/>
      <c r="AC107" s="581"/>
      <c r="AD107" s="581"/>
      <c r="AE107" s="581"/>
      <c r="AF107" s="582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5" t="s">
        <v>360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3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3" t="s">
        <v>362</v>
      </c>
      <c r="B112" s="613"/>
      <c r="C112" s="613"/>
      <c r="D112" s="613"/>
      <c r="E112" s="613"/>
      <c r="F112" s="613"/>
      <c r="G112" s="613"/>
      <c r="H112" s="613"/>
      <c r="I112" s="613"/>
      <c r="J112" s="622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  <c r="AH112" s="570"/>
      <c r="AI112" s="570"/>
      <c r="AJ112" s="570"/>
      <c r="AK112" s="570"/>
      <c r="AL112" s="570"/>
      <c r="AM112" s="570"/>
      <c r="AN112" s="570"/>
      <c r="AO112" s="570"/>
      <c r="AP112" s="570"/>
      <c r="AQ112" s="570"/>
      <c r="AR112" s="570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1">
        <v>38</v>
      </c>
      <c r="X114" s="602"/>
      <c r="Y114" s="221" t="s">
        <v>150</v>
      </c>
      <c r="Z114" s="608"/>
      <c r="AA114" s="608"/>
      <c r="AB114" s="608"/>
      <c r="AC114" s="608"/>
      <c r="AD114" s="608"/>
      <c r="AE114" s="608"/>
      <c r="AF114" s="612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1">
        <v>39</v>
      </c>
      <c r="X116" s="602"/>
      <c r="Y116" s="626">
        <v>0</v>
      </c>
      <c r="Z116" s="557"/>
      <c r="AA116" s="558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1">
        <v>40</v>
      </c>
      <c r="X118" s="602"/>
      <c r="Y118" s="561"/>
      <c r="Z118" s="625"/>
      <c r="AA118" s="562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1">
        <v>41</v>
      </c>
      <c r="X120" s="602"/>
      <c r="Y120" s="561"/>
      <c r="Z120" s="625"/>
      <c r="AA120" s="562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5">
        <v>42</v>
      </c>
      <c r="AI122" s="636" t="s">
        <v>119</v>
      </c>
      <c r="AJ122" s="637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5"/>
      <c r="AI123" s="638"/>
      <c r="AJ123" s="639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6">
        <f>CorporationTax!E33</f>
        <v>2017</v>
      </c>
      <c r="D126" s="629"/>
      <c r="E126" s="630"/>
      <c r="F126" s="630"/>
      <c r="G126" s="630"/>
      <c r="H126" s="631"/>
      <c r="I126" s="204"/>
      <c r="J126" s="204"/>
      <c r="K126" s="204"/>
      <c r="L126" s="220">
        <v>44</v>
      </c>
      <c r="M126" s="221" t="s">
        <v>150</v>
      </c>
      <c r="N126" s="632">
        <f>CorporationTax!F33</f>
        <v>0</v>
      </c>
      <c r="O126" s="628"/>
      <c r="P126" s="628"/>
      <c r="Q126" s="628"/>
      <c r="R126" s="628"/>
      <c r="S126" s="628"/>
      <c r="T126" s="633"/>
      <c r="U126" s="204"/>
      <c r="V126" s="204"/>
      <c r="W126" s="204"/>
      <c r="X126" s="204"/>
      <c r="Y126" s="601">
        <v>45</v>
      </c>
      <c r="Z126" s="420"/>
      <c r="AA126" s="634">
        <f>CorporationTax!G33</f>
        <v>19</v>
      </c>
      <c r="AB126" s="631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7">
        <f>CorporationTax!I33</f>
        <v>0</v>
      </c>
      <c r="AK126" s="628"/>
      <c r="AL126" s="628"/>
      <c r="AM126" s="628"/>
      <c r="AN126" s="628"/>
      <c r="AO126" s="628"/>
      <c r="AP126" s="628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6">
        <f>CorporationTax!E34</f>
        <v>2018</v>
      </c>
      <c r="D128" s="629"/>
      <c r="E128" s="630"/>
      <c r="F128" s="630"/>
      <c r="G128" s="630"/>
      <c r="H128" s="631"/>
      <c r="I128" s="204"/>
      <c r="J128" s="204"/>
      <c r="K128" s="204"/>
      <c r="L128" s="220">
        <v>54</v>
      </c>
      <c r="M128" s="221" t="s">
        <v>150</v>
      </c>
      <c r="N128" s="632">
        <f>CorporationTax!F34</f>
        <v>0</v>
      </c>
      <c r="O128" s="628"/>
      <c r="P128" s="628"/>
      <c r="Q128" s="628"/>
      <c r="R128" s="628"/>
      <c r="S128" s="628"/>
      <c r="T128" s="633"/>
      <c r="U128" s="204"/>
      <c r="V128" s="204"/>
      <c r="W128" s="204"/>
      <c r="X128" s="204"/>
      <c r="Y128" s="601">
        <v>55</v>
      </c>
      <c r="Z128" s="420"/>
      <c r="AA128" s="634">
        <f>CorporationTax!G34</f>
        <v>19</v>
      </c>
      <c r="AB128" s="631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7">
        <f>CorporationTax!I34</f>
        <v>0</v>
      </c>
      <c r="AK128" s="628"/>
      <c r="AL128" s="628"/>
      <c r="AM128" s="628"/>
      <c r="AN128" s="628"/>
      <c r="AO128" s="628"/>
      <c r="AP128" s="628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5" t="s">
        <v>376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7">
        <f>AJ126+AJ128</f>
        <v>0</v>
      </c>
      <c r="AK131" s="627"/>
      <c r="AL131" s="627"/>
      <c r="AM131" s="627"/>
      <c r="AN131" s="627"/>
      <c r="AO131" s="627"/>
      <c r="AP131" s="627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8"/>
      <c r="Z133" s="608"/>
      <c r="AA133" s="608"/>
      <c r="AB133" s="608"/>
      <c r="AC133" s="608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8"/>
      <c r="Z135" s="608"/>
      <c r="AA135" s="608"/>
      <c r="AB135" s="608"/>
      <c r="AC135" s="608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0" t="str">
        <f>IF(AJ131&gt;0,AJ131*100/AJ110," ")</f>
        <v xml:space="preserve"> </v>
      </c>
      <c r="X137" s="641"/>
      <c r="Y137" s="641"/>
      <c r="Z137" s="641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2"/>
      <c r="X139" s="609"/>
      <c r="Y139" s="609"/>
      <c r="Z139" s="609"/>
      <c r="AA139" s="609"/>
      <c r="AB139" s="609"/>
      <c r="AC139" s="610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8"/>
      <c r="Z141" s="608"/>
      <c r="AA141" s="608"/>
      <c r="AB141" s="608"/>
      <c r="AC141" s="608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8"/>
      <c r="Z143" s="608"/>
      <c r="AA143" s="608"/>
      <c r="AB143" s="608"/>
      <c r="AC143" s="608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5" t="s">
        <v>383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7">
        <f>AJ131</f>
        <v>0</v>
      </c>
      <c r="AK145" s="628"/>
      <c r="AL145" s="628"/>
      <c r="AM145" s="628"/>
      <c r="AN145" s="628"/>
      <c r="AO145" s="628"/>
      <c r="AP145" s="628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2" t="s">
        <v>385</v>
      </c>
      <c r="AP147" s="420"/>
      <c r="AQ147" s="420"/>
      <c r="AR147" s="420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1">
        <v>79</v>
      </c>
      <c r="AH149" s="643"/>
      <c r="AI149" s="224" t="s">
        <v>150</v>
      </c>
      <c r="AJ149" s="608"/>
      <c r="AK149" s="608"/>
      <c r="AL149" s="608"/>
      <c r="AM149" s="608"/>
      <c r="AN149" s="608"/>
      <c r="AO149" s="608"/>
      <c r="AP149" s="608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1">
        <v>80</v>
      </c>
      <c r="X151" s="574"/>
      <c r="Y151" s="575"/>
      <c r="Z151" s="576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4"/>
      <c r="X152" s="645"/>
      <c r="Y152" s="646"/>
      <c r="Z152" s="647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7">
        <f>IF(TrialBalance!EH35&gt;0,TrialBalance!EH35,0)</f>
        <v>0</v>
      </c>
      <c r="AK154" s="627"/>
      <c r="AL154" s="627"/>
      <c r="AM154" s="627"/>
      <c r="AN154" s="627"/>
      <c r="AO154" s="627"/>
      <c r="AP154" s="627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8"/>
      <c r="AK156" s="608"/>
      <c r="AL156" s="608"/>
      <c r="AM156" s="608"/>
      <c r="AN156" s="608"/>
      <c r="AO156" s="608"/>
      <c r="AP156" s="608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5" t="s">
        <v>391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7">
        <f>IF(AJ145&gt;0,AJ145+AJ149-AJ154,0)</f>
        <v>0</v>
      </c>
      <c r="AK159" s="627"/>
      <c r="AL159" s="627"/>
      <c r="AM159" s="627"/>
      <c r="AN159" s="627"/>
      <c r="AO159" s="627"/>
      <c r="AP159" s="627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3" t="s">
        <v>393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7"/>
      <c r="AK163" s="627"/>
      <c r="AL163" s="627"/>
      <c r="AM163" s="627"/>
      <c r="AN163" s="627"/>
      <c r="AO163" s="627"/>
      <c r="AP163" s="627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1">
        <v>92</v>
      </c>
      <c r="C165" s="651" t="s">
        <v>395</v>
      </c>
      <c r="D165" s="652"/>
      <c r="E165" s="652"/>
      <c r="F165" s="652"/>
      <c r="G165" s="652"/>
      <c r="H165" s="652"/>
      <c r="I165" s="652"/>
      <c r="J165" s="652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5" t="s">
        <v>396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4"/>
    </row>
    <row r="166" spans="1:44" s="42" customFormat="1" ht="15" customHeight="1" x14ac:dyDescent="0.25">
      <c r="A166" s="204"/>
      <c r="B166" s="652"/>
      <c r="C166" s="652"/>
      <c r="D166" s="652"/>
      <c r="E166" s="652"/>
      <c r="F166" s="652"/>
      <c r="G166" s="652"/>
      <c r="H166" s="652"/>
      <c r="I166" s="652"/>
      <c r="J166" s="652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7">
        <f>IF(AJ159&gt;0,AJ159-AJ163,0)</f>
        <v>0</v>
      </c>
      <c r="AK166" s="627"/>
      <c r="AL166" s="627"/>
      <c r="AM166" s="627"/>
      <c r="AN166" s="627"/>
      <c r="AO166" s="627"/>
      <c r="AP166" s="627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5" t="s">
        <v>398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7" t="str">
        <f>IF(AJ163&gt;0,AJ163-AJ159," ")</f>
        <v xml:space="preserve"> </v>
      </c>
      <c r="AK169" s="627"/>
      <c r="AL169" s="627"/>
      <c r="AM169" s="627"/>
      <c r="AN169" s="627"/>
      <c r="AO169" s="627"/>
      <c r="AP169" s="627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0" t="s">
        <v>399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3" t="s">
        <v>400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8" t="s">
        <v>403</v>
      </c>
      <c r="C175" s="548"/>
      <c r="D175" s="548"/>
      <c r="E175" s="548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5">
        <v>105</v>
      </c>
      <c r="X175" s="635"/>
      <c r="Y175" s="635"/>
      <c r="Z175" s="242" t="s">
        <v>150</v>
      </c>
      <c r="AA175" s="628"/>
      <c r="AB175" s="628"/>
      <c r="AC175" s="628"/>
      <c r="AD175" s="628"/>
      <c r="AE175" s="628"/>
      <c r="AF175" s="633"/>
      <c r="AG175" s="204"/>
      <c r="AH175" s="204"/>
      <c r="AI175" s="635">
        <v>106</v>
      </c>
      <c r="AJ175" s="635"/>
      <c r="AK175" s="242" t="s">
        <v>150</v>
      </c>
      <c r="AL175" s="648"/>
      <c r="AM175" s="648"/>
      <c r="AN175" s="648"/>
      <c r="AO175" s="648"/>
      <c r="AP175" s="648"/>
      <c r="AQ175" s="649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8" t="s">
        <v>405</v>
      </c>
      <c r="C177" s="548"/>
      <c r="D177" s="548"/>
      <c r="E177" s="548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5">
        <v>107</v>
      </c>
      <c r="X177" s="635"/>
      <c r="Y177" s="635"/>
      <c r="Z177" s="242" t="s">
        <v>150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53"/>
      <c r="AG177" s="204"/>
      <c r="AH177" s="204"/>
      <c r="AI177" s="635">
        <v>108</v>
      </c>
      <c r="AJ177" s="635"/>
      <c r="AK177" s="242" t="s">
        <v>150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53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8" t="s">
        <v>407</v>
      </c>
      <c r="C179" s="548"/>
      <c r="D179" s="548"/>
      <c r="E179" s="548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5">
        <v>109</v>
      </c>
      <c r="X179" s="635"/>
      <c r="Y179" s="635"/>
      <c r="Z179" s="242" t="s">
        <v>150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53"/>
      <c r="AG179" s="204"/>
      <c r="AH179" s="204"/>
      <c r="AI179" s="635">
        <v>110</v>
      </c>
      <c r="AJ179" s="635"/>
      <c r="AK179" s="242" t="s">
        <v>150</v>
      </c>
      <c r="AL179" s="648"/>
      <c r="AM179" s="648"/>
      <c r="AN179" s="648"/>
      <c r="AO179" s="648"/>
      <c r="AP179" s="648"/>
      <c r="AQ179" s="649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8" t="s">
        <v>409</v>
      </c>
      <c r="C181" s="548"/>
      <c r="D181" s="548"/>
      <c r="E181" s="548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5">
        <v>111</v>
      </c>
      <c r="X181" s="635"/>
      <c r="Y181" s="635"/>
      <c r="Z181" s="242" t="s">
        <v>150</v>
      </c>
      <c r="AA181" s="628"/>
      <c r="AB181" s="628"/>
      <c r="AC181" s="628"/>
      <c r="AD181" s="628"/>
      <c r="AE181" s="628"/>
      <c r="AF181" s="633"/>
      <c r="AG181" s="204"/>
      <c r="AH181" s="204"/>
      <c r="AI181" s="635">
        <v>112</v>
      </c>
      <c r="AJ181" s="635"/>
      <c r="AK181" s="242" t="s">
        <v>150</v>
      </c>
      <c r="AL181" s="648"/>
      <c r="AM181" s="648"/>
      <c r="AN181" s="648"/>
      <c r="AO181" s="648"/>
      <c r="AP181" s="648"/>
      <c r="AQ181" s="649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8" t="s">
        <v>411</v>
      </c>
      <c r="C183" s="548"/>
      <c r="D183" s="548"/>
      <c r="E183" s="548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5">
        <v>113</v>
      </c>
      <c r="X183" s="635"/>
      <c r="Y183" s="635"/>
      <c r="Z183" s="242" t="s">
        <v>150</v>
      </c>
      <c r="AA183" s="628"/>
      <c r="AB183" s="628"/>
      <c r="AC183" s="628"/>
      <c r="AD183" s="628"/>
      <c r="AE183" s="628"/>
      <c r="AF183" s="633"/>
      <c r="AG183" s="204"/>
      <c r="AH183" s="204"/>
      <c r="AI183" s="635">
        <v>114</v>
      </c>
      <c r="AJ183" s="635"/>
      <c r="AK183" s="242" t="s">
        <v>150</v>
      </c>
      <c r="AL183" s="648"/>
      <c r="AM183" s="648"/>
      <c r="AN183" s="648"/>
      <c r="AO183" s="648"/>
      <c r="AP183" s="648"/>
      <c r="AQ183" s="649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3" t="s">
        <v>413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71"/>
      <c r="AH185" s="571"/>
      <c r="AI185" s="571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8" t="s">
        <v>414</v>
      </c>
      <c r="C187" s="548"/>
      <c r="D187" s="548"/>
      <c r="E187" s="548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5">
        <v>115</v>
      </c>
      <c r="X187" s="635"/>
      <c r="Y187" s="635"/>
      <c r="Z187" s="242" t="s">
        <v>150</v>
      </c>
      <c r="AA187" s="608"/>
      <c r="AB187" s="608"/>
      <c r="AC187" s="608"/>
      <c r="AD187" s="608"/>
      <c r="AE187" s="608"/>
      <c r="AF187" s="612"/>
      <c r="AG187" s="204"/>
      <c r="AH187" s="204"/>
      <c r="AI187" s="635">
        <v>116</v>
      </c>
      <c r="AJ187" s="635"/>
      <c r="AK187" s="242" t="s">
        <v>150</v>
      </c>
      <c r="AL187" s="608"/>
      <c r="AM187" s="608"/>
      <c r="AN187" s="608"/>
      <c r="AO187" s="608"/>
      <c r="AP187" s="608"/>
      <c r="AQ187" s="612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4">
        <v>117</v>
      </c>
      <c r="C189" s="654"/>
      <c r="D189" s="654"/>
      <c r="E189" s="654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5">
        <v>117</v>
      </c>
      <c r="X189" s="635"/>
      <c r="Y189" s="635"/>
      <c r="Z189" s="623"/>
      <c r="AA189" s="619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5"/>
      <c r="X190" s="635"/>
      <c r="Y190" s="635"/>
      <c r="Z190" s="655"/>
      <c r="AA190" s="656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3" t="s">
        <v>418</v>
      </c>
      <c r="B192" s="613"/>
      <c r="C192" s="613"/>
      <c r="D192" s="613"/>
      <c r="E192" s="613"/>
      <c r="F192" s="613"/>
      <c r="G192" s="613"/>
      <c r="H192" s="613"/>
      <c r="I192" s="622"/>
      <c r="J192" s="570"/>
      <c r="K192" s="570"/>
      <c r="L192" s="570"/>
      <c r="M192" s="570"/>
      <c r="N192" s="570"/>
      <c r="O192" s="570"/>
      <c r="P192" s="570"/>
      <c r="Q192" s="570"/>
      <c r="R192" s="570"/>
      <c r="S192" s="570"/>
      <c r="T192" s="570"/>
      <c r="U192" s="570"/>
      <c r="V192" s="570"/>
      <c r="W192" s="570"/>
      <c r="X192" s="570"/>
      <c r="Y192" s="570"/>
      <c r="Z192" s="570"/>
      <c r="AA192" s="570"/>
      <c r="AB192" s="570"/>
      <c r="AC192" s="570"/>
      <c r="AD192" s="570"/>
      <c r="AE192" s="570"/>
      <c r="AF192" s="570"/>
      <c r="AG192" s="570"/>
      <c r="AH192" s="570"/>
      <c r="AI192" s="570"/>
      <c r="AJ192" s="570"/>
      <c r="AK192" s="570"/>
      <c r="AL192" s="570"/>
      <c r="AM192" s="570"/>
      <c r="AN192" s="570"/>
      <c r="AO192" s="570"/>
      <c r="AP192" s="570"/>
      <c r="AQ192" s="570"/>
      <c r="AR192" s="570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4">
        <v>118</v>
      </c>
      <c r="C194" s="654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5">
        <v>118</v>
      </c>
      <c r="AJ194" s="635"/>
      <c r="AK194" s="242" t="s">
        <v>150</v>
      </c>
      <c r="AL194" s="632" t="str">
        <f>IF(CorporationTax!F79&gt;0,CorporationTax!F79," ")</f>
        <v xml:space="preserve"> </v>
      </c>
      <c r="AM194" s="632"/>
      <c r="AN194" s="632"/>
      <c r="AO194" s="632"/>
      <c r="AP194" s="632"/>
      <c r="AQ194" s="653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7">
        <v>119</v>
      </c>
      <c r="C196" s="657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5">
        <v>119</v>
      </c>
      <c r="X196" s="635"/>
      <c r="Y196" s="635"/>
      <c r="Z196" s="623"/>
      <c r="AA196" s="619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7"/>
      <c r="C197" s="657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5"/>
      <c r="X197" s="635"/>
      <c r="Y197" s="635"/>
      <c r="Z197" s="655"/>
      <c r="AA197" s="656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4">
        <v>120</v>
      </c>
      <c r="C199" s="654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5">
        <v>120</v>
      </c>
      <c r="AJ199" s="635"/>
      <c r="AK199" s="242" t="s">
        <v>150</v>
      </c>
      <c r="AL199" s="608"/>
      <c r="AM199" s="608"/>
      <c r="AN199" s="608"/>
      <c r="AO199" s="608"/>
      <c r="AP199" s="608"/>
      <c r="AQ199" s="612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4">
        <v>121</v>
      </c>
      <c r="C201" s="654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5">
        <v>121</v>
      </c>
      <c r="AJ201" s="635"/>
      <c r="AK201" s="242" t="s">
        <v>150</v>
      </c>
      <c r="AL201" s="608"/>
      <c r="AM201" s="608"/>
      <c r="AN201" s="608"/>
      <c r="AO201" s="608"/>
      <c r="AP201" s="608"/>
      <c r="AQ201" s="612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0" t="s">
        <v>424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4">
        <v>122</v>
      </c>
      <c r="C205" s="654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8" t="s">
        <v>426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6"/>
      <c r="X205" s="616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0" t="s">
        <v>428</v>
      </c>
      <c r="AJ205" s="660"/>
      <c r="AK205" s="660"/>
      <c r="AL205" s="660"/>
      <c r="AM205" s="660"/>
      <c r="AN205" s="660"/>
      <c r="AO205" s="660"/>
      <c r="AP205" s="659"/>
      <c r="AQ205" s="659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5">
        <v>122</v>
      </c>
      <c r="N206" s="635"/>
      <c r="O206" s="661"/>
      <c r="P206" s="242" t="s">
        <v>150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53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5">
        <v>124</v>
      </c>
      <c r="AJ206" s="661"/>
      <c r="AK206" s="242" t="s">
        <v>150</v>
      </c>
      <c r="AL206" s="608"/>
      <c r="AM206" s="608"/>
      <c r="AN206" s="608"/>
      <c r="AO206" s="608"/>
      <c r="AP206" s="609"/>
      <c r="AQ206" s="610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4">
        <v>125</v>
      </c>
      <c r="C208" s="654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8" t="s">
        <v>431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6"/>
      <c r="X208" s="616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0" t="s">
        <v>433</v>
      </c>
      <c r="AJ208" s="660"/>
      <c r="AK208" s="660"/>
      <c r="AL208" s="660"/>
      <c r="AM208" s="660"/>
      <c r="AN208" s="660"/>
      <c r="AO208" s="660"/>
      <c r="AP208" s="659"/>
      <c r="AQ208" s="659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5">
        <v>125</v>
      </c>
      <c r="N209" s="635"/>
      <c r="O209" s="661"/>
      <c r="P209" s="242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5">
        <v>127</v>
      </c>
      <c r="AJ209" s="661"/>
      <c r="AK209" s="242" t="s">
        <v>150</v>
      </c>
      <c r="AL209" s="608"/>
      <c r="AM209" s="608"/>
      <c r="AN209" s="608"/>
      <c r="AO209" s="608"/>
      <c r="AP209" s="609"/>
      <c r="AQ209" s="610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4">
        <v>129</v>
      </c>
      <c r="C212" s="654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8" t="s">
        <v>437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6"/>
      <c r="X212" s="616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0" t="s">
        <v>439</v>
      </c>
      <c r="AJ212" s="660"/>
      <c r="AK212" s="660"/>
      <c r="AL212" s="660"/>
      <c r="AM212" s="660"/>
      <c r="AN212" s="660"/>
      <c r="AO212" s="660"/>
      <c r="AP212" s="659"/>
      <c r="AQ212" s="659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5">
        <v>129</v>
      </c>
      <c r="N213" s="635"/>
      <c r="O213" s="661"/>
      <c r="P213" s="242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5">
        <v>130</v>
      </c>
      <c r="AJ213" s="661"/>
      <c r="AK213" s="242" t="s">
        <v>150</v>
      </c>
      <c r="AL213" s="608"/>
      <c r="AM213" s="608"/>
      <c r="AN213" s="608"/>
      <c r="AO213" s="608"/>
      <c r="AP213" s="609"/>
      <c r="AQ213" s="610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4">
        <v>131</v>
      </c>
      <c r="C215" s="654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8" t="s">
        <v>442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6"/>
      <c r="X215" s="616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0" t="s">
        <v>444</v>
      </c>
      <c r="AJ215" s="660"/>
      <c r="AK215" s="660"/>
      <c r="AL215" s="660"/>
      <c r="AM215" s="660"/>
      <c r="AN215" s="660"/>
      <c r="AO215" s="660"/>
      <c r="AP215" s="659"/>
      <c r="AQ215" s="659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5">
        <v>131</v>
      </c>
      <c r="N216" s="635"/>
      <c r="O216" s="661"/>
      <c r="P216" s="242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5">
        <v>136</v>
      </c>
      <c r="AJ216" s="661"/>
      <c r="AK216" s="242" t="s">
        <v>150</v>
      </c>
      <c r="AL216" s="608"/>
      <c r="AM216" s="608"/>
      <c r="AN216" s="608"/>
      <c r="AO216" s="608"/>
      <c r="AP216" s="609"/>
      <c r="AQ216" s="610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7" t="s">
        <v>446</v>
      </c>
      <c r="B218" s="667"/>
      <c r="C218" s="667"/>
      <c r="D218" s="611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91" t="s">
        <v>447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">
      <c r="A220" s="669" t="s">
        <v>448</v>
      </c>
      <c r="B220" s="669"/>
      <c r="C220" s="669"/>
      <c r="D220" s="669"/>
      <c r="E220" s="669"/>
      <c r="F220" s="669"/>
      <c r="G220" s="669"/>
      <c r="H220" s="669"/>
      <c r="I220" s="669"/>
      <c r="J220" s="670"/>
      <c r="K220" s="570"/>
      <c r="L220" s="570"/>
      <c r="M220" s="570"/>
      <c r="N220" s="570"/>
      <c r="O220" s="570"/>
      <c r="P220" s="570"/>
      <c r="Q220" s="570"/>
      <c r="R220" s="570"/>
      <c r="S220" s="570"/>
      <c r="T220" s="570"/>
      <c r="U220" s="570"/>
      <c r="V220" s="570"/>
      <c r="W220" s="570"/>
      <c r="X220" s="570"/>
      <c r="Y220" s="570"/>
      <c r="Z220" s="570"/>
      <c r="AA220" s="570"/>
      <c r="AB220" s="570"/>
      <c r="AC220" s="570"/>
      <c r="AD220" s="570"/>
      <c r="AE220" s="570"/>
      <c r="AF220" s="570"/>
      <c r="AG220" s="570"/>
      <c r="AH220" s="570"/>
      <c r="AI220" s="570"/>
      <c r="AJ220" s="570"/>
      <c r="AK220" s="570"/>
      <c r="AL220" s="570"/>
      <c r="AM220" s="570"/>
      <c r="AN220" s="570"/>
      <c r="AO220" s="570"/>
      <c r="AP220" s="570"/>
      <c r="AQ220" s="570"/>
      <c r="AR220" s="570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5">
        <v>139</v>
      </c>
      <c r="M224" s="635"/>
      <c r="N224" s="664"/>
      <c r="O224" s="665"/>
      <c r="P224" s="666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5">
        <v>140</v>
      </c>
      <c r="AB224" s="635"/>
      <c r="AC224" s="242" t="s">
        <v>150</v>
      </c>
      <c r="AD224" s="608"/>
      <c r="AE224" s="662"/>
      <c r="AF224" s="662"/>
      <c r="AG224" s="662"/>
      <c r="AH224" s="663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3" t="s">
        <v>454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6">
        <v>149</v>
      </c>
      <c r="C230" s="677"/>
      <c r="D230" s="678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204"/>
      <c r="AH230" s="204"/>
      <c r="AI230" s="204"/>
      <c r="AJ230" s="671">
        <v>150</v>
      </c>
      <c r="AK230" s="672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71">
        <v>151</v>
      </c>
      <c r="C233" s="672"/>
      <c r="D233" s="673"/>
      <c r="E233" s="252"/>
      <c r="F233" s="252"/>
      <c r="G233" s="674"/>
      <c r="H233" s="675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5">
        <v>152</v>
      </c>
      <c r="V233" s="635"/>
      <c r="W233" s="642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71">
        <v>153</v>
      </c>
      <c r="C236" s="672"/>
      <c r="D236" s="673"/>
      <c r="E236" s="252"/>
      <c r="F236" s="252"/>
      <c r="G236" s="674"/>
      <c r="H236" s="675"/>
      <c r="I236" s="252"/>
      <c r="J236" s="252"/>
      <c r="K236" s="252"/>
      <c r="L236" s="252"/>
      <c r="M236" s="252"/>
      <c r="N236" s="680"/>
      <c r="O236" s="680"/>
      <c r="P236" s="252"/>
      <c r="Q236" s="680"/>
      <c r="R236" s="680"/>
      <c r="S236" s="252"/>
      <c r="T236" s="252"/>
      <c r="U236" s="252"/>
      <c r="V236" s="252"/>
      <c r="W236" s="252"/>
      <c r="X236" s="680"/>
      <c r="Y236" s="680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3" t="s">
        <v>462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2"/>
      <c r="W238" s="570"/>
      <c r="X238" s="570"/>
      <c r="Y238" s="570"/>
      <c r="Z238" s="570"/>
      <c r="AA238" s="570"/>
      <c r="AB238" s="570"/>
      <c r="AC238" s="570"/>
      <c r="AD238" s="570"/>
      <c r="AE238" s="570"/>
      <c r="AF238" s="570"/>
      <c r="AG238" s="570"/>
      <c r="AH238" s="570"/>
      <c r="AI238" s="570"/>
      <c r="AJ238" s="570"/>
      <c r="AK238" s="570"/>
      <c r="AL238" s="570"/>
      <c r="AM238" s="570"/>
      <c r="AN238" s="570"/>
      <c r="AO238" s="570"/>
      <c r="AP238" s="570"/>
      <c r="AQ238" s="570"/>
      <c r="AR238" s="570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6">
        <v>154</v>
      </c>
      <c r="C241" s="679"/>
      <c r="D241" s="642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6">
        <v>155</v>
      </c>
      <c r="C244" s="679"/>
      <c r="D244" s="64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71">
        <v>156</v>
      </c>
      <c r="C246" s="672"/>
      <c r="D246" s="642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3">
        <v>157</v>
      </c>
      <c r="C248" s="684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75"/>
      <c r="AB248" s="575"/>
      <c r="AC248" s="575"/>
      <c r="AD248" s="575"/>
      <c r="AE248" s="575"/>
      <c r="AF248" s="576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7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578"/>
      <c r="AB249" s="578"/>
      <c r="AC249" s="578"/>
      <c r="AD249" s="578"/>
      <c r="AE249" s="578"/>
      <c r="AF249" s="579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7"/>
      <c r="C250" s="578"/>
      <c r="D250" s="578"/>
      <c r="E250" s="578"/>
      <c r="F250" s="578"/>
      <c r="G250" s="578"/>
      <c r="H250" s="578"/>
      <c r="I250" s="578"/>
      <c r="J250" s="578"/>
      <c r="K250" s="578"/>
      <c r="L250" s="578"/>
      <c r="M250" s="578"/>
      <c r="N250" s="578"/>
      <c r="O250" s="578"/>
      <c r="P250" s="578"/>
      <c r="Q250" s="578"/>
      <c r="R250" s="578"/>
      <c r="S250" s="578"/>
      <c r="T250" s="578"/>
      <c r="U250" s="578"/>
      <c r="V250" s="578"/>
      <c r="W250" s="578"/>
      <c r="X250" s="578"/>
      <c r="Y250" s="578"/>
      <c r="Z250" s="578"/>
      <c r="AA250" s="578"/>
      <c r="AB250" s="578"/>
      <c r="AC250" s="578"/>
      <c r="AD250" s="578"/>
      <c r="AE250" s="578"/>
      <c r="AF250" s="579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300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71">
        <v>158</v>
      </c>
      <c r="C253" s="672"/>
      <c r="D253" s="64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0">
        <v>159</v>
      </c>
      <c r="C257" s="701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75"/>
      <c r="AB257" s="575"/>
      <c r="AC257" s="575"/>
      <c r="AD257" s="575"/>
      <c r="AE257" s="575"/>
      <c r="AF257" s="576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2"/>
      <c r="C258" s="570"/>
      <c r="D258" s="570"/>
      <c r="E258" s="570"/>
      <c r="F258" s="570"/>
      <c r="G258" s="570"/>
      <c r="H258" s="570"/>
      <c r="I258" s="570"/>
      <c r="J258" s="570"/>
      <c r="K258" s="570"/>
      <c r="L258" s="570"/>
      <c r="M258" s="570"/>
      <c r="N258" s="570"/>
      <c r="O258" s="570"/>
      <c r="P258" s="570"/>
      <c r="Q258" s="570"/>
      <c r="R258" s="570"/>
      <c r="S258" s="570"/>
      <c r="T258" s="570"/>
      <c r="U258" s="570"/>
      <c r="V258" s="570"/>
      <c r="W258" s="570"/>
      <c r="X258" s="570"/>
      <c r="Y258" s="570"/>
      <c r="Z258" s="570"/>
      <c r="AA258" s="570"/>
      <c r="AB258" s="570"/>
      <c r="AC258" s="570"/>
      <c r="AD258" s="570"/>
      <c r="AE258" s="570"/>
      <c r="AF258" s="69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5"/>
      <c r="C259" s="696"/>
      <c r="D259" s="696"/>
      <c r="E259" s="696"/>
      <c r="F259" s="696"/>
      <c r="G259" s="696"/>
      <c r="H259" s="696"/>
      <c r="I259" s="696"/>
      <c r="J259" s="696"/>
      <c r="K259" s="696"/>
      <c r="L259" s="696"/>
      <c r="M259" s="696"/>
      <c r="N259" s="696"/>
      <c r="O259" s="696"/>
      <c r="P259" s="696"/>
      <c r="Q259" s="696"/>
      <c r="R259" s="696"/>
      <c r="S259" s="696"/>
      <c r="T259" s="696"/>
      <c r="U259" s="696"/>
      <c r="V259" s="696"/>
      <c r="W259" s="696"/>
      <c r="X259" s="696"/>
      <c r="Y259" s="696"/>
      <c r="Z259" s="696"/>
      <c r="AA259" s="696"/>
      <c r="AB259" s="696"/>
      <c r="AC259" s="696"/>
      <c r="AD259" s="696"/>
      <c r="AE259" s="696"/>
      <c r="AF259" s="697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6">
        <v>160</v>
      </c>
      <c r="C261" s="679"/>
      <c r="D261" s="703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8"/>
      <c r="P261" s="628"/>
      <c r="Q261" s="628"/>
      <c r="R261" s="628"/>
      <c r="S261" s="628"/>
      <c r="T261" s="628"/>
      <c r="U261" s="628"/>
      <c r="V261" s="628"/>
      <c r="W261" s="628"/>
      <c r="X261" s="628"/>
      <c r="Y261" s="628"/>
      <c r="Z261" s="628"/>
      <c r="AA261" s="628"/>
      <c r="AB261" s="628"/>
      <c r="AC261" s="628"/>
      <c r="AD261" s="628"/>
      <c r="AE261" s="704"/>
      <c r="AF261" s="705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0" t="s">
        <v>471</v>
      </c>
      <c r="B263" s="688"/>
      <c r="C263" s="688"/>
      <c r="D263" s="688"/>
      <c r="E263" s="688"/>
      <c r="F263" s="688"/>
      <c r="G263" s="688"/>
      <c r="H263" s="688"/>
      <c r="I263" s="688"/>
      <c r="J263" s="688"/>
      <c r="K263" s="688"/>
      <c r="L263" s="688"/>
      <c r="M263" s="688"/>
      <c r="N263" s="688"/>
      <c r="O263" s="688"/>
      <c r="P263" s="688"/>
      <c r="Q263" s="688"/>
      <c r="R263" s="688"/>
      <c r="S263" s="688"/>
      <c r="T263" s="688"/>
      <c r="U263" s="688"/>
      <c r="V263" s="688"/>
      <c r="W263" s="688"/>
      <c r="X263" s="688"/>
      <c r="Y263" s="688"/>
      <c r="Z263" s="688"/>
      <c r="AA263" s="688"/>
      <c r="AB263" s="688"/>
      <c r="AC263" s="688"/>
      <c r="AD263" s="688"/>
      <c r="AE263" s="688"/>
      <c r="AF263" s="688"/>
      <c r="AG263" s="688"/>
      <c r="AH263" s="688"/>
      <c r="AI263" s="688"/>
      <c r="AJ263" s="688"/>
      <c r="AK263" s="688"/>
      <c r="AL263" s="688"/>
      <c r="AM263" s="688"/>
      <c r="AN263" s="688"/>
      <c r="AO263" s="688"/>
      <c r="AP263" s="688"/>
      <c r="AQ263" s="688"/>
      <c r="AR263" s="688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89"/>
      <c r="C270" s="690"/>
      <c r="D270" s="690"/>
      <c r="E270" s="690"/>
      <c r="F270" s="690"/>
      <c r="G270" s="690"/>
      <c r="H270" s="690"/>
      <c r="I270" s="690"/>
      <c r="J270" s="690"/>
      <c r="K270" s="690"/>
      <c r="L270" s="690"/>
      <c r="M270" s="690"/>
      <c r="N270" s="690"/>
      <c r="O270" s="690"/>
      <c r="P270" s="690"/>
      <c r="Q270" s="690"/>
      <c r="R270" s="690"/>
      <c r="S270" s="690"/>
      <c r="T270" s="690"/>
      <c r="U270" s="690"/>
      <c r="V270" s="690"/>
      <c r="W270" s="690"/>
      <c r="X270" s="690"/>
      <c r="Y270" s="690"/>
      <c r="Z270" s="690"/>
      <c r="AA270" s="690"/>
      <c r="AB270" s="690"/>
      <c r="AC270" s="690"/>
      <c r="AD270" s="690"/>
      <c r="AE270" s="690"/>
      <c r="AF270" s="690"/>
      <c r="AG270" s="691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2"/>
      <c r="C271" s="693"/>
      <c r="D271" s="693"/>
      <c r="E271" s="693"/>
      <c r="F271" s="693"/>
      <c r="G271" s="693"/>
      <c r="H271" s="693"/>
      <c r="I271" s="693"/>
      <c r="J271" s="693"/>
      <c r="K271" s="693"/>
      <c r="L271" s="693"/>
      <c r="M271" s="693"/>
      <c r="N271" s="693"/>
      <c r="O271" s="693"/>
      <c r="P271" s="693"/>
      <c r="Q271" s="693"/>
      <c r="R271" s="693"/>
      <c r="S271" s="693"/>
      <c r="T271" s="693"/>
      <c r="U271" s="693"/>
      <c r="V271" s="693"/>
      <c r="W271" s="693"/>
      <c r="X271" s="693"/>
      <c r="Y271" s="693"/>
      <c r="Z271" s="693"/>
      <c r="AA271" s="693"/>
      <c r="AB271" s="693"/>
      <c r="AC271" s="693"/>
      <c r="AD271" s="693"/>
      <c r="AE271" s="693"/>
      <c r="AF271" s="693"/>
      <c r="AG271" s="69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5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696"/>
      <c r="P272" s="696"/>
      <c r="Q272" s="696"/>
      <c r="R272" s="696"/>
      <c r="S272" s="696"/>
      <c r="T272" s="696"/>
      <c r="U272" s="696"/>
      <c r="V272" s="696"/>
      <c r="W272" s="696"/>
      <c r="X272" s="696"/>
      <c r="Y272" s="696"/>
      <c r="Z272" s="696"/>
      <c r="AA272" s="696"/>
      <c r="AB272" s="696"/>
      <c r="AC272" s="696"/>
      <c r="AD272" s="696"/>
      <c r="AE272" s="696"/>
      <c r="AF272" s="696"/>
      <c r="AG272" s="697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5">
        <f>OpenAccounts!E5</f>
        <v>0</v>
      </c>
      <c r="C274" s="686"/>
      <c r="D274" s="686"/>
      <c r="E274" s="686"/>
      <c r="F274" s="686"/>
      <c r="G274" s="686"/>
      <c r="H274" s="686"/>
      <c r="I274" s="686"/>
      <c r="J274" s="686"/>
      <c r="K274" s="686"/>
      <c r="L274" s="686"/>
      <c r="M274" s="686"/>
      <c r="N274" s="686"/>
      <c r="O274" s="686"/>
      <c r="P274" s="686"/>
      <c r="Q274" s="686"/>
      <c r="R274" s="686"/>
      <c r="S274" s="686"/>
      <c r="T274" s="686"/>
      <c r="U274" s="686"/>
      <c r="V274" s="686"/>
      <c r="W274" s="686"/>
      <c r="X274" s="686"/>
      <c r="Y274" s="686"/>
      <c r="Z274" s="687"/>
      <c r="AA274" s="204"/>
      <c r="AB274" s="204"/>
      <c r="AC274" s="204"/>
      <c r="AD274" s="204"/>
      <c r="AE274" s="263"/>
      <c r="AF274" s="698"/>
      <c r="AG274" s="699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5" t="s">
        <v>278</v>
      </c>
      <c r="C276" s="686"/>
      <c r="D276" s="686"/>
      <c r="E276" s="686"/>
      <c r="F276" s="686"/>
      <c r="G276" s="686"/>
      <c r="H276" s="686"/>
      <c r="I276" s="686"/>
      <c r="J276" s="686"/>
      <c r="K276" s="686"/>
      <c r="L276" s="686"/>
      <c r="M276" s="686"/>
      <c r="N276" s="686"/>
      <c r="O276" s="686"/>
      <c r="P276" s="686"/>
      <c r="Q276" s="686"/>
      <c r="R276" s="686"/>
      <c r="S276" s="686"/>
      <c r="T276" s="686"/>
      <c r="U276" s="686"/>
      <c r="V276" s="686"/>
      <c r="W276" s="686"/>
      <c r="X276" s="686"/>
      <c r="Y276" s="686"/>
      <c r="Z276" s="687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2008-12-27T16:40:39Z</cp:lastPrinted>
  <dcterms:created xsi:type="dcterms:W3CDTF">2002-12-30T15:31:19Z</dcterms:created>
  <dcterms:modified xsi:type="dcterms:W3CDTF">2017-05-26T11:19:58Z</dcterms:modified>
</cp:coreProperties>
</file>