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DA95F6B6-38B2-47E3-B919-3E1EFC8A8EC3}" xr6:coauthVersionLast="34" xr6:coauthVersionMax="34" xr10:uidLastSave="{00000000-0000-0000-0000-000000000000}"/>
  <bookViews>
    <workbookView xWindow="0" yWindow="0" windowWidth="20490" windowHeight="7530" tabRatio="946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21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5" i="16" s="1"/>
  <c r="H17" i="16"/>
  <c r="H4" i="16" s="1"/>
  <c r="F28" i="16"/>
  <c r="F27" i="16"/>
  <c r="F26" i="16"/>
  <c r="F25" i="16"/>
  <c r="F12" i="16" s="1"/>
  <c r="F24" i="16"/>
  <c r="F23" i="16"/>
  <c r="F22" i="16"/>
  <c r="F9" i="16" s="1"/>
  <c r="F21" i="16"/>
  <c r="F8" i="16" s="1"/>
  <c r="F20" i="16"/>
  <c r="F7" i="16" s="1"/>
  <c r="F19" i="16"/>
  <c r="F18" i="16"/>
  <c r="F17" i="16"/>
  <c r="F4" i="16" s="1"/>
  <c r="E28" i="16"/>
  <c r="E27" i="16"/>
  <c r="E14" i="16" s="1"/>
  <c r="E26" i="16"/>
  <c r="E25" i="16"/>
  <c r="E24" i="16"/>
  <c r="E23" i="16"/>
  <c r="E22" i="16"/>
  <c r="E21" i="16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11" i="16" s="1"/>
  <c r="D23" i="16"/>
  <c r="D22" i="16"/>
  <c r="D9" i="16" s="1"/>
  <c r="D21" i="16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F15" i="16"/>
  <c r="F14" i="16"/>
  <c r="F13" i="16"/>
  <c r="F11" i="16"/>
  <c r="F10" i="16"/>
  <c r="F6" i="16"/>
  <c r="F5" i="16"/>
  <c r="E15" i="16"/>
  <c r="E13" i="16"/>
  <c r="E12" i="16"/>
  <c r="E11" i="16"/>
  <c r="E10" i="16"/>
  <c r="E9" i="16"/>
  <c r="E8" i="16"/>
  <c r="E7" i="16"/>
  <c r="E6" i="16"/>
  <c r="D15" i="16"/>
  <c r="D14" i="16"/>
  <c r="D10" i="16"/>
  <c r="D8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 l="1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D22" i="17"/>
  <c r="A19" i="21" s="1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D34" i="17"/>
  <c r="D35" i="17"/>
  <c r="K26" i="12"/>
  <c r="D37" i="17"/>
  <c r="B24" i="21" s="1"/>
  <c r="D39" i="17"/>
  <c r="A29" i="21" s="1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B38" i="21" l="1"/>
  <c r="A18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36" i="21"/>
  <c r="B39" i="21" s="1"/>
  <c r="B36" i="28"/>
  <c r="CE1" i="17" s="1"/>
  <c r="CN1" i="17" s="1"/>
  <c r="F17" i="24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J1" i="19" l="1"/>
  <c r="F52" i="23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46" i="23" s="1"/>
  <c r="B49" i="23" s="1"/>
  <c r="B51" i="23" s="1"/>
  <c r="B54" i="23" s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J40" i="19" s="1"/>
  <c r="B23" i="28"/>
  <c r="B22" i="28"/>
  <c r="Q1" i="17"/>
  <c r="Z1" i="17" s="1"/>
  <c r="B10" i="25"/>
  <c r="B5" i="16"/>
  <c r="B18" i="16" s="1"/>
  <c r="D1" i="19"/>
  <c r="CY87" i="17"/>
  <c r="DJ87" i="17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104" i="12"/>
  <c r="K20" i="12" l="1"/>
  <c r="O80" i="17"/>
  <c r="O79" i="17"/>
  <c r="O69" i="17"/>
  <c r="O77" i="17"/>
  <c r="O74" i="17"/>
  <c r="O66" i="17"/>
  <c r="O61" i="17"/>
  <c r="O76" i="17"/>
  <c r="O62" i="17"/>
  <c r="O68" i="17"/>
  <c r="O85" i="17"/>
  <c r="O70" i="17"/>
  <c r="O84" i="17"/>
  <c r="O71" i="17"/>
  <c r="O72" i="17"/>
  <c r="O65" i="17"/>
  <c r="O75" i="17"/>
  <c r="O78" i="17"/>
  <c r="O73" i="17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O33" i="17"/>
  <c r="G18" i="19" l="1"/>
  <c r="H18" i="19" s="1"/>
  <c r="BR77" i="17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O57" i="17"/>
  <c r="O81" i="17"/>
  <c r="O56" i="17"/>
  <c r="AK33" i="17" l="1"/>
  <c r="AV33" i="17" s="1"/>
  <c r="R28" i="25"/>
  <c r="X20" i="25"/>
  <c r="L26" i="25"/>
  <c r="R16" i="25"/>
  <c r="R18" i="25"/>
  <c r="X30" i="25"/>
  <c r="L22" i="25"/>
  <c r="Q91" i="17"/>
  <c r="L10" i="25"/>
  <c r="L12" i="25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R10" i="25"/>
  <c r="X26" i="25"/>
  <c r="O17" i="17"/>
  <c r="X18" i="25"/>
  <c r="R24" i="25"/>
  <c r="L20" i="25"/>
  <c r="L28" i="25"/>
  <c r="L8" i="25"/>
  <c r="O53" i="17"/>
  <c r="X14" i="25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L24" i="25"/>
  <c r="R22" i="25"/>
  <c r="X10" i="25"/>
  <c r="L14" i="25"/>
  <c r="X28" i="25"/>
  <c r="X24" i="25"/>
  <c r="R30" i="25"/>
  <c r="L18" i="25"/>
  <c r="C34" i="19"/>
  <c r="Z81" i="17"/>
  <c r="Z57" i="17"/>
  <c r="C8" i="19"/>
  <c r="O54" i="17"/>
  <c r="R8" i="25"/>
  <c r="H13" i="19"/>
  <c r="CC62" i="17"/>
  <c r="H12" i="19"/>
  <c r="CC61" i="17"/>
  <c r="CC79" i="17"/>
  <c r="H32" i="19"/>
  <c r="CC73" i="17"/>
  <c r="H26" i="19"/>
  <c r="C7" i="19"/>
  <c r="Z56" i="17"/>
  <c r="R14" i="25"/>
  <c r="X22" i="25"/>
  <c r="O55" i="17"/>
  <c r="X8" i="25"/>
  <c r="L16" i="25"/>
  <c r="L30" i="25"/>
  <c r="R20" i="25"/>
  <c r="R12" i="25"/>
  <c r="R26" i="25"/>
  <c r="X16" i="25"/>
  <c r="X12" i="25"/>
  <c r="CC16" i="17"/>
  <c r="H28" i="19"/>
  <c r="CC75" i="17"/>
  <c r="H24" i="19"/>
  <c r="CC71" i="17"/>
  <c r="H30" i="19"/>
  <c r="CC77" i="17"/>
  <c r="AB91" i="17" l="1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91" i="17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91" i="17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91" i="17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91" i="17"/>
  <c r="F9" i="19" l="1"/>
  <c r="Z12" i="25"/>
  <c r="D14" i="25" s="1"/>
  <c r="M31" i="19"/>
  <c r="EF78" i="17"/>
  <c r="CC81" i="17"/>
  <c r="H34" i="19"/>
  <c r="H41" i="19" s="1"/>
  <c r="EJ65" i="17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Z19" i="17" s="1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91" i="17"/>
  <c r="E21" i="23" l="1"/>
  <c r="N24" i="19"/>
  <c r="B24" i="19" s="1"/>
  <c r="EJ71" i="17"/>
  <c r="E27" i="23" s="1"/>
  <c r="N25" i="19"/>
  <c r="B25" i="19" s="1"/>
  <c r="EJ72" i="17"/>
  <c r="H5" i="19"/>
  <c r="CC54" i="17"/>
  <c r="I8" i="19"/>
  <c r="CN57" i="17"/>
  <c r="B18" i="19"/>
  <c r="N31" i="19"/>
  <c r="B31" i="19" s="1"/>
  <c r="EJ78" i="17"/>
  <c r="EJ76" i="17"/>
  <c r="N29" i="19"/>
  <c r="B29" i="19" s="1"/>
  <c r="EJ84" i="17"/>
  <c r="N37" i="19"/>
  <c r="B37" i="19" s="1"/>
  <c r="Z91" i="17"/>
  <c r="EJ75" i="17"/>
  <c r="N28" i="19"/>
  <c r="B28" i="19" s="1"/>
  <c r="N38" i="19"/>
  <c r="B38" i="19" s="1"/>
  <c r="EJ85" i="17"/>
  <c r="DJ33" i="17"/>
  <c r="EJ77" i="17"/>
  <c r="N30" i="19"/>
  <c r="B30" i="19" s="1"/>
  <c r="CN17" i="17"/>
  <c r="AB28" i="25"/>
  <c r="AB30" i="25" s="1"/>
  <c r="N22" i="19"/>
  <c r="B22" i="19" s="1"/>
  <c r="EJ69" i="17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Z14" i="25"/>
  <c r="D16" i="25" s="1"/>
  <c r="N23" i="19"/>
  <c r="B23" i="19" s="1"/>
  <c r="EJ70" i="17"/>
  <c r="I7" i="19"/>
  <c r="CN56" i="17"/>
  <c r="EJ61" i="17"/>
  <c r="N12" i="19"/>
  <c r="B12" i="19" s="1"/>
  <c r="G9" i="19"/>
  <c r="EJ68" i="17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CN81" i="17"/>
  <c r="I34" i="19"/>
  <c r="AI19" i="17"/>
  <c r="AI60" i="17"/>
  <c r="AK60" i="17" s="1"/>
  <c r="E11" i="19" s="1"/>
  <c r="E14" i="19" s="1"/>
  <c r="E16" i="19" s="1"/>
  <c r="E43" i="19" s="1"/>
  <c r="E45" i="19" s="1"/>
  <c r="DL91" i="17"/>
  <c r="E30" i="23" l="1"/>
  <c r="E33" i="23"/>
  <c r="E40" i="23"/>
  <c r="E26" i="23"/>
  <c r="E31" i="23"/>
  <c r="E36" i="23"/>
  <c r="E32" i="23"/>
  <c r="E28" i="23"/>
  <c r="F15" i="23"/>
  <c r="E24" i="23"/>
  <c r="E25" i="23"/>
  <c r="E34" i="23"/>
  <c r="CY81" i="17"/>
  <c r="J34" i="19"/>
  <c r="J41" i="19" s="1"/>
  <c r="Z16" i="25"/>
  <c r="D18" i="25" s="1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91" i="17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N34" i="19"/>
  <c r="M4" i="19"/>
  <c r="EF53" i="17"/>
  <c r="N7" i="19"/>
  <c r="B7" i="19" s="1"/>
  <c r="EJ56" i="17"/>
  <c r="L9" i="19"/>
  <c r="F8" i="23" l="1"/>
  <c r="E37" i="23"/>
  <c r="F44" i="23" s="1"/>
  <c r="N41" i="19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N4" i="19"/>
  <c r="M9" i="19"/>
  <c r="CA91" i="17"/>
  <c r="F6" i="21"/>
  <c r="EJ55" i="17"/>
  <c r="N6" i="19"/>
  <c r="B6" i="19" s="1"/>
  <c r="CC19" i="17"/>
  <c r="F7" i="23" l="1"/>
  <c r="F9" i="23" s="1"/>
  <c r="D89" i="26" s="1"/>
  <c r="CN19" i="17"/>
  <c r="CC91" i="17"/>
  <c r="D26" i="25"/>
  <c r="Z26" i="25" s="1"/>
  <c r="CW60" i="17"/>
  <c r="CY60" i="17" s="1"/>
  <c r="K11" i="19" s="1"/>
  <c r="K14" i="19" s="1"/>
  <c r="K16" i="19" s="1"/>
  <c r="K43" i="19" s="1"/>
  <c r="K45" i="19" s="1"/>
  <c r="CW19" i="17"/>
  <c r="N9" i="19"/>
  <c r="B4" i="19"/>
  <c r="B9" i="19" s="1"/>
  <c r="CL91" i="17"/>
  <c r="AK66" i="27" l="1"/>
  <c r="E87" i="26"/>
  <c r="CW91" i="17"/>
  <c r="D28" i="25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 s="1"/>
  <c r="Z30" i="25" s="1"/>
  <c r="ED60" i="17" l="1"/>
  <c r="ED19" i="17"/>
  <c r="DJ91" i="17"/>
  <c r="DS19" i="17"/>
  <c r="DU19" i="17" s="1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EJ19" i="17"/>
  <c r="F14" i="23" l="1"/>
  <c r="F16" i="23" s="1"/>
  <c r="F18" i="23" s="1"/>
  <c r="F46" i="23" s="1"/>
  <c r="F49" i="23" s="1"/>
  <c r="E14" i="23"/>
  <c r="E13" i="23" s="1"/>
  <c r="E10" i="21"/>
  <c r="E13" i="21" s="1"/>
  <c r="K5" i="12"/>
  <c r="K12" i="12" s="1"/>
  <c r="K22" i="12" s="1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<sst xmlns="http://schemas.openxmlformats.org/spreadsheetml/2006/main" count="1026" uniqueCount="622">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</sst>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2"/>
      <c r="F2" s="412"/>
      <c r="G2" s="412"/>
      <c r="H2" s="412"/>
      <c r="I2" s="3"/>
      <c r="J2" s="3" t="s">
        <v>206</v>
      </c>
      <c r="K2" s="3"/>
      <c r="L2" s="3"/>
      <c r="M2" s="3"/>
      <c r="N2" s="3"/>
      <c r="O2" s="418" t="s">
        <v>273</v>
      </c>
      <c r="P2" s="418"/>
      <c r="Q2" s="418"/>
      <c r="R2" s="3"/>
    </row>
    <row r="3" spans="1:18" x14ac:dyDescent="0.2">
      <c r="A3" s="3"/>
      <c r="B3" s="3"/>
      <c r="C3" s="407" t="s">
        <v>256</v>
      </c>
      <c r="D3" s="3"/>
      <c r="E3" s="426"/>
      <c r="F3" s="426"/>
      <c r="G3" s="426"/>
      <c r="H3" s="426"/>
      <c r="I3" s="3"/>
      <c r="J3" s="412"/>
      <c r="K3" s="412"/>
      <c r="L3" s="412"/>
      <c r="M3" s="412"/>
      <c r="N3" s="412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12"/>
      <c r="K4" s="412"/>
      <c r="L4" s="412"/>
      <c r="M4" s="412"/>
      <c r="N4" s="41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12"/>
      <c r="K5" s="412"/>
      <c r="L5" s="412"/>
      <c r="M5" s="412"/>
      <c r="N5" s="412"/>
      <c r="O5" s="419" t="s">
        <v>282</v>
      </c>
      <c r="P5" s="420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21"/>
      <c r="K6" s="422"/>
      <c r="L6" s="428" t="s">
        <v>283</v>
      </c>
      <c r="M6" s="429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30"/>
      <c r="G8" s="430"/>
      <c r="H8" s="430"/>
      <c r="I8" s="430"/>
      <c r="J8" s="397"/>
      <c r="K8" s="431" t="s">
        <v>601</v>
      </c>
      <c r="L8" s="432"/>
      <c r="M8" s="432"/>
      <c r="N8" s="432"/>
      <c r="O8" s="433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5" t="s">
        <v>22</v>
      </c>
      <c r="F10" s="5"/>
      <c r="G10" s="413" t="s">
        <v>614</v>
      </c>
      <c r="H10" s="414"/>
      <c r="I10" s="414"/>
      <c r="J10" s="414"/>
      <c r="K10" s="414"/>
      <c r="L10" s="6"/>
      <c r="M10" s="413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7" t="s">
        <v>612</v>
      </c>
      <c r="L18" s="427"/>
      <c r="M18" s="427"/>
      <c r="N18" s="427"/>
      <c r="O18" s="42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7"/>
      <c r="L19" s="427"/>
      <c r="M19" s="427"/>
      <c r="N19" s="427"/>
      <c r="O19" s="42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3" t="s">
        <v>224</v>
      </c>
      <c r="D41" s="424"/>
      <c r="E41" s="42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B1" sqref="B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43404</v>
      </c>
      <c r="C4" s="52">
        <f>[9]Oct18!$M$1-C17</f>
        <v>0</v>
      </c>
      <c r="D4" s="52">
        <f>[9]Oct18!$N$1-D17</f>
        <v>0</v>
      </c>
      <c r="E4" s="52">
        <f>[9]Oct18!$O$1-E17</f>
        <v>0</v>
      </c>
      <c r="F4" s="52">
        <f>[9]Oct18!$P$1+[9]Oct18!$Q$1-F17</f>
        <v>0</v>
      </c>
      <c r="G4" s="52">
        <f>C4-SUM(D4:F4)</f>
        <v>0</v>
      </c>
      <c r="H4" s="52">
        <f>[9]Oct18!$T$1-H17</f>
        <v>0</v>
      </c>
      <c r="I4" s="52">
        <f>[9]Oct18!$G$1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43434</v>
      </c>
      <c r="C5" s="52">
        <f>[9]Nov18!$M$1-C18</f>
        <v>0</v>
      </c>
      <c r="D5" s="52">
        <f>[9]Nov18!$N$1-D18</f>
        <v>0</v>
      </c>
      <c r="E5" s="52">
        <f>[9]Nov18!$O$1-E18</f>
        <v>0</v>
      </c>
      <c r="F5" s="52">
        <f>[9]Nov18!$P$1+[9]Nov18!$Q$1-F18</f>
        <v>0</v>
      </c>
      <c r="G5" s="52">
        <f t="shared" ref="G5:G15" si="0">C5-SUM(D5:F5)</f>
        <v>0</v>
      </c>
      <c r="H5" s="52">
        <f>[9]Nov18!$T$1-H18</f>
        <v>0</v>
      </c>
      <c r="I5" s="52">
        <f>[9]Nov18!$G$1</f>
        <v>0</v>
      </c>
      <c r="J5" s="23"/>
      <c r="K5" s="712"/>
      <c r="L5" s="30"/>
    </row>
    <row r="6" spans="1:12" x14ac:dyDescent="0.2">
      <c r="A6" s="31"/>
      <c r="B6" s="51">
        <f>Admin!B26</f>
        <v>43465</v>
      </c>
      <c r="C6" s="52">
        <f>[9]Dec18!$M$1-C19</f>
        <v>0</v>
      </c>
      <c r="D6" s="52">
        <f>[9]Dec18!$N$1-D19</f>
        <v>0</v>
      </c>
      <c r="E6" s="52">
        <f>[9]Dec18!$O$1-E19</f>
        <v>0</v>
      </c>
      <c r="F6" s="52">
        <f>[9]Dec18!$P$1+[9]Dec18!$Q$1-F19</f>
        <v>0</v>
      </c>
      <c r="G6" s="52">
        <f t="shared" si="0"/>
        <v>0</v>
      </c>
      <c r="H6" s="52">
        <f>[9]Dec18!$T$1-H19</f>
        <v>0</v>
      </c>
      <c r="I6" s="52">
        <f>[9]Dec18!$G$1</f>
        <v>0</v>
      </c>
      <c r="J6" s="23"/>
      <c r="K6" s="712"/>
      <c r="L6" s="30"/>
    </row>
    <row r="7" spans="1:12" x14ac:dyDescent="0.2">
      <c r="A7" s="31"/>
      <c r="B7" s="51">
        <f>Admin!B28</f>
        <v>43496</v>
      </c>
      <c r="C7" s="52">
        <f>[9]Jan19!$M$1-C20</f>
        <v>0</v>
      </c>
      <c r="D7" s="52">
        <f>[9]Jan19!$N$1-D20</f>
        <v>0</v>
      </c>
      <c r="E7" s="52">
        <f>[9]Jan19!$O$1-E20</f>
        <v>0</v>
      </c>
      <c r="F7" s="52">
        <f>[9]Jan19!$P$1+[9]Jan19!$Q$1-F20</f>
        <v>0</v>
      </c>
      <c r="G7" s="52">
        <f t="shared" si="0"/>
        <v>0</v>
      </c>
      <c r="H7" s="52">
        <f>[9]Jan19!$T$1-H20</f>
        <v>0</v>
      </c>
      <c r="I7" s="52">
        <f>[9]Jan19!$G$1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43524</v>
      </c>
      <c r="C8" s="52">
        <f>[9]Feb19!$M$1-C21</f>
        <v>0</v>
      </c>
      <c r="D8" s="52">
        <f>[9]Feb19!$N$1-D21</f>
        <v>0</v>
      </c>
      <c r="E8" s="52">
        <f>[9]Feb19!$O$1-E21</f>
        <v>0</v>
      </c>
      <c r="F8" s="52">
        <f>[9]Feb19!$P$1+[9]Feb19!$Q$1-F21</f>
        <v>0</v>
      </c>
      <c r="G8" s="52">
        <f t="shared" si="0"/>
        <v>0</v>
      </c>
      <c r="H8" s="52">
        <f>[9]Feb19!$T$1-H21</f>
        <v>0</v>
      </c>
      <c r="I8" s="52">
        <f>[9]Feb19!$G$1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43555</v>
      </c>
      <c r="C9" s="52">
        <f>[9]Mar19!$M$1-C22</f>
        <v>0</v>
      </c>
      <c r="D9" s="52">
        <f>[9]Mar19!$N$1-D22</f>
        <v>0</v>
      </c>
      <c r="E9" s="52">
        <f>[9]Mar19!$O$1-E22</f>
        <v>0</v>
      </c>
      <c r="F9" s="52">
        <f>[9]Mar19!$P$1+[9]Mar19!$Q$1-F22</f>
        <v>0</v>
      </c>
      <c r="G9" s="52">
        <f t="shared" si="0"/>
        <v>0</v>
      </c>
      <c r="H9" s="52">
        <f>[9]Mar19!$T$1-H22</f>
        <v>0</v>
      </c>
      <c r="I9" s="52">
        <f>[9]Mar19!$G$1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43585</v>
      </c>
      <c r="C10" s="52">
        <f>[10]Apr19!$M$1-C23</f>
        <v>0</v>
      </c>
      <c r="D10" s="52">
        <f>[10]Apr19!$N$1-D23</f>
        <v>0</v>
      </c>
      <c r="E10" s="52">
        <f>[10]Apr19!$O$1-E23</f>
        <v>0</v>
      </c>
      <c r="F10" s="52">
        <f>[10]Apr19!$P$1+[10]Apr19!$Q$1-F23</f>
        <v>0</v>
      </c>
      <c r="G10" s="52">
        <f t="shared" si="0"/>
        <v>0</v>
      </c>
      <c r="H10" s="52">
        <f>[10]Apr19!$T$1-H23</f>
        <v>0</v>
      </c>
      <c r="I10" s="52">
        <f>[10]Apr19!$G$1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43616</v>
      </c>
      <c r="C11" s="52">
        <f>[10]May19!$M$1-C24</f>
        <v>0</v>
      </c>
      <c r="D11" s="52">
        <f>[10]May19!$N$1-D24</f>
        <v>0</v>
      </c>
      <c r="E11" s="52">
        <f>[10]May19!$O$1-E24</f>
        <v>0</v>
      </c>
      <c r="F11" s="52">
        <f>[10]May19!$P$1+[10]May19!$Q$1-F24</f>
        <v>0</v>
      </c>
      <c r="G11" s="52">
        <f t="shared" si="0"/>
        <v>0</v>
      </c>
      <c r="H11" s="52">
        <f>[10]May19!$T$1-H24</f>
        <v>0</v>
      </c>
      <c r="I11" s="52">
        <f>[10]May19!$G$1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43646</v>
      </c>
      <c r="C12" s="52">
        <f>[10]Jun19!$M$1-C25</f>
        <v>0</v>
      </c>
      <c r="D12" s="52">
        <f>[10]Jun19!$N$1-D25</f>
        <v>0</v>
      </c>
      <c r="E12" s="52">
        <f>[10]Jun19!$O$1-E25</f>
        <v>0</v>
      </c>
      <c r="F12" s="52">
        <f>[10]Jun19!$P$1+[10]Jun19!$Q$1-F25</f>
        <v>0</v>
      </c>
      <c r="G12" s="52">
        <f t="shared" si="0"/>
        <v>0</v>
      </c>
      <c r="H12" s="52">
        <f>[10]Jun19!$T$1-H25</f>
        <v>0</v>
      </c>
      <c r="I12" s="52">
        <f>[10]Jun19!$G$1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43677</v>
      </c>
      <c r="C13" s="52">
        <f>[10]Jul19!$M$1-C26</f>
        <v>0</v>
      </c>
      <c r="D13" s="52">
        <f>[10]Jul19!$N$1-D26</f>
        <v>0</v>
      </c>
      <c r="E13" s="52">
        <f>[10]Jul19!$O$1-E26</f>
        <v>0</v>
      </c>
      <c r="F13" s="52">
        <f>[10]Jul19!$P$1+[10]Jul19!$Q$1-F26</f>
        <v>0</v>
      </c>
      <c r="G13" s="52">
        <f t="shared" si="0"/>
        <v>0</v>
      </c>
      <c r="H13" s="52">
        <f>[10]Jul19!$T$1-H26</f>
        <v>0</v>
      </c>
      <c r="I13" s="52">
        <f>[10]Jul19!$G$1</f>
        <v>0</v>
      </c>
      <c r="J13" s="23"/>
      <c r="K13" s="712"/>
      <c r="L13" s="30"/>
    </row>
    <row r="14" spans="1:12" x14ac:dyDescent="0.2">
      <c r="A14" s="31"/>
      <c r="B14" s="51">
        <f>Admin!B42</f>
        <v>43708</v>
      </c>
      <c r="C14" s="52">
        <f>[10]Aug19!$M$1-C27</f>
        <v>0</v>
      </c>
      <c r="D14" s="52">
        <f>[10]Aug19!$N$1-D27</f>
        <v>0</v>
      </c>
      <c r="E14" s="52">
        <f>[10]Aug19!$O$1-E27</f>
        <v>0</v>
      </c>
      <c r="F14" s="52">
        <f>[10]Aug19!$P$1+[10]Aug19!$Q$1-F27</f>
        <v>0</v>
      </c>
      <c r="G14" s="52">
        <f t="shared" si="0"/>
        <v>0</v>
      </c>
      <c r="H14" s="52">
        <f>[10]Aug19!$T$1-H27</f>
        <v>0</v>
      </c>
      <c r="I14" s="52">
        <f>[10]Aug19!$G$1</f>
        <v>0</v>
      </c>
      <c r="J14" s="23"/>
      <c r="K14" s="712"/>
      <c r="L14" s="30"/>
    </row>
    <row r="15" spans="1:12" x14ac:dyDescent="0.2">
      <c r="A15" s="31"/>
      <c r="B15" s="51">
        <f>Admin!B44</f>
        <v>43738</v>
      </c>
      <c r="C15" s="52">
        <f>[10]Sep19!$M$1-C28</f>
        <v>0</v>
      </c>
      <c r="D15" s="52">
        <f>[10]Sep19!$N$1-D28</f>
        <v>0</v>
      </c>
      <c r="E15" s="52">
        <f>[10]Sep19!$O$1-E28</f>
        <v>0</v>
      </c>
      <c r="F15" s="52">
        <f>[10]Sep19!$P$1+[10]Sep19!$Q$1-F28</f>
        <v>0</v>
      </c>
      <c r="G15" s="52">
        <f t="shared" si="0"/>
        <v>0</v>
      </c>
      <c r="H15" s="52">
        <f>[10]Sep19!$T$1-H28</f>
        <v>0</v>
      </c>
      <c r="I15" s="52">
        <f>[10]Sep19!$G$1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43404</v>
      </c>
      <c r="C17" s="52">
        <f>[9]Oct18!$M$2</f>
        <v>0</v>
      </c>
      <c r="D17" s="52">
        <f>[9]Oct18!$N$2</f>
        <v>0</v>
      </c>
      <c r="E17" s="52">
        <f>[9]Oct18!$O$2</f>
        <v>0</v>
      </c>
      <c r="F17" s="52">
        <f>[9]Oct18!$P$2+[9]Oct18!$Q$2</f>
        <v>0</v>
      </c>
      <c r="G17" s="52">
        <f>C17-SUM(D17:F17)</f>
        <v>0</v>
      </c>
      <c r="H17" s="52">
        <f>[9]Oct18!$T$2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43434</v>
      </c>
      <c r="C18" s="52">
        <f>[9]Nov18!$M$2</f>
        <v>0</v>
      </c>
      <c r="D18" s="52">
        <f>[9]Nov18!$N$2</f>
        <v>0</v>
      </c>
      <c r="E18" s="52">
        <f>[9]Nov18!$O$2</f>
        <v>0</v>
      </c>
      <c r="F18" s="52">
        <f>[9]Nov18!$P$2+[9]Nov18!$Q$2</f>
        <v>0</v>
      </c>
      <c r="G18" s="52">
        <f t="shared" ref="G18:G28" si="2">C18-SUM(D18:F18)</f>
        <v>0</v>
      </c>
      <c r="H18" s="52">
        <f>[9]Nov18!$T$2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43465</v>
      </c>
      <c r="C19" s="52">
        <f>[9]Dec18!$M$2</f>
        <v>0</v>
      </c>
      <c r="D19" s="52">
        <f>[9]Dec18!$N$2</f>
        <v>0</v>
      </c>
      <c r="E19" s="52">
        <f>[9]Dec18!$O$2</f>
        <v>0</v>
      </c>
      <c r="F19" s="52">
        <f>[9]Dec18!$P$2+[9]Dec18!$Q$2</f>
        <v>0</v>
      </c>
      <c r="G19" s="52">
        <f t="shared" si="2"/>
        <v>0</v>
      </c>
      <c r="H19" s="52">
        <f>[9]Dec18!$T$2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43496</v>
      </c>
      <c r="C20" s="52">
        <f>[9]Jan19!$M$2</f>
        <v>0</v>
      </c>
      <c r="D20" s="52">
        <f>[9]Jan19!$N$2</f>
        <v>0</v>
      </c>
      <c r="E20" s="52">
        <f>[9]Jan19!$O$2</f>
        <v>0</v>
      </c>
      <c r="F20" s="52">
        <f>[9]Jan19!$P$2+[9]Jan19!$Q$2</f>
        <v>0</v>
      </c>
      <c r="G20" s="52">
        <f t="shared" si="2"/>
        <v>0</v>
      </c>
      <c r="H20" s="52">
        <f>[9]Jan19!$T$2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43524</v>
      </c>
      <c r="C21" s="52">
        <f>[9]Feb19!$M$2</f>
        <v>0</v>
      </c>
      <c r="D21" s="52">
        <f>[9]Feb19!$N$2</f>
        <v>0</v>
      </c>
      <c r="E21" s="52">
        <f>[9]Feb19!$O$2</f>
        <v>0</v>
      </c>
      <c r="F21" s="52">
        <f>[9]Feb19!$P$2+[9]Feb19!$Q$2</f>
        <v>0</v>
      </c>
      <c r="G21" s="52">
        <f t="shared" si="2"/>
        <v>0</v>
      </c>
      <c r="H21" s="52">
        <f>[9]Feb19!$T$2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43555</v>
      </c>
      <c r="C22" s="52">
        <f>[9]Mar19!$M$2</f>
        <v>0</v>
      </c>
      <c r="D22" s="52">
        <f>[9]Mar19!$N$2</f>
        <v>0</v>
      </c>
      <c r="E22" s="52">
        <f>[9]Mar19!$O$2</f>
        <v>0</v>
      </c>
      <c r="F22" s="52">
        <f>[9]Mar19!$P$2+[9]Mar19!$Q$2</f>
        <v>0</v>
      </c>
      <c r="G22" s="52">
        <f t="shared" si="2"/>
        <v>0</v>
      </c>
      <c r="H22" s="52">
        <f>[9]Mar19!$T$2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43585</v>
      </c>
      <c r="C23" s="52">
        <f>[10]Apr19!$M$2</f>
        <v>0</v>
      </c>
      <c r="D23" s="52">
        <f>[10]Apr19!$N$2</f>
        <v>0</v>
      </c>
      <c r="E23" s="52">
        <f>[10]Apr19!$O$2</f>
        <v>0</v>
      </c>
      <c r="F23" s="52">
        <f>[10]Apr19!$P$2+[10]Apr19!$Q$2</f>
        <v>0</v>
      </c>
      <c r="G23" s="52">
        <f t="shared" si="2"/>
        <v>0</v>
      </c>
      <c r="H23" s="52">
        <f>[10]Apr19!$T$2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43616</v>
      </c>
      <c r="C24" s="52">
        <f>[10]May19!$M$2</f>
        <v>0</v>
      </c>
      <c r="D24" s="52">
        <f>[10]May19!$N$2</f>
        <v>0</v>
      </c>
      <c r="E24" s="52">
        <f>[10]May19!$O$2</f>
        <v>0</v>
      </c>
      <c r="F24" s="52">
        <f>[10]May19!$P$2+[10]May19!$Q$2</f>
        <v>0</v>
      </c>
      <c r="G24" s="52">
        <f t="shared" si="2"/>
        <v>0</v>
      </c>
      <c r="H24" s="52">
        <f>[10]May19!$T$2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43646</v>
      </c>
      <c r="C25" s="52">
        <f>[10]Jun19!$M$2</f>
        <v>0</v>
      </c>
      <c r="D25" s="52">
        <f>[10]Jun19!$N$2</f>
        <v>0</v>
      </c>
      <c r="E25" s="52">
        <f>[10]Jun19!$O$2</f>
        <v>0</v>
      </c>
      <c r="F25" s="52">
        <f>[10]Jun19!$P$2+[10]Jun19!$Q$2</f>
        <v>0</v>
      </c>
      <c r="G25" s="52">
        <f t="shared" si="2"/>
        <v>0</v>
      </c>
      <c r="H25" s="52">
        <f>[10]Jun19!$T$2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43677</v>
      </c>
      <c r="C26" s="52">
        <f>[10]Jul19!$M$2</f>
        <v>0</v>
      </c>
      <c r="D26" s="52">
        <f>[10]Jul19!$N$2</f>
        <v>0</v>
      </c>
      <c r="E26" s="52">
        <f>[10]Jul19!$O$2</f>
        <v>0</v>
      </c>
      <c r="F26" s="52">
        <f>[10]Jul19!$P$2+[10]Jul19!$Q$2</f>
        <v>0</v>
      </c>
      <c r="G26" s="52">
        <f t="shared" si="2"/>
        <v>0</v>
      </c>
      <c r="H26" s="52">
        <f>[10]Jul19!$T$2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43708</v>
      </c>
      <c r="C27" s="52">
        <f>[10]Aug19!$M$2</f>
        <v>0</v>
      </c>
      <c r="D27" s="52">
        <f>[10]Aug19!$N$2</f>
        <v>0</v>
      </c>
      <c r="E27" s="52">
        <f>[10]Aug19!$O$2</f>
        <v>0</v>
      </c>
      <c r="F27" s="52">
        <f>[10]Aug19!$P$2+[10]Aug19!$Q$2</f>
        <v>0</v>
      </c>
      <c r="G27" s="52">
        <f t="shared" si="2"/>
        <v>0</v>
      </c>
      <c r="H27" s="52">
        <f>[10]Aug19!$T$2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43738</v>
      </c>
      <c r="C28" s="52">
        <f>[10]Sep19!$M$2</f>
        <v>0</v>
      </c>
      <c r="D28" s="52">
        <f>[10]Sep19!$N$2</f>
        <v>0</v>
      </c>
      <c r="E28" s="52">
        <f>[10]Sep19!$O$2</f>
        <v>0</v>
      </c>
      <c r="F28" s="52">
        <f>[10]Sep19!$P$2+[10]Sep19!$Q$2</f>
        <v>0</v>
      </c>
      <c r="G28" s="52">
        <f t="shared" si="2"/>
        <v>0</v>
      </c>
      <c r="H28" s="52">
        <f>[10]Sep19!$T$2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20" t="s">
        <v>620</v>
      </c>
      <c r="AE3" s="721"/>
      <c r="AF3" s="721"/>
      <c r="AG3" s="721"/>
      <c r="AH3" s="30"/>
    </row>
    <row r="4" spans="1:34" ht="12.75" x14ac:dyDescent="0.2">
      <c r="A4" s="31"/>
      <c r="B4" s="727" t="s">
        <v>238</v>
      </c>
      <c r="C4" s="728"/>
      <c r="D4" s="728"/>
      <c r="E4" s="729"/>
      <c r="F4" s="72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2"/>
      <c r="AE4" s="721"/>
      <c r="AF4" s="721"/>
      <c r="AG4" s="72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2"/>
      <c r="AE5" s="721"/>
      <c r="AF5" s="721"/>
      <c r="AG5" s="721"/>
      <c r="AH5" s="30"/>
    </row>
    <row r="6" spans="1:34" x14ac:dyDescent="0.2">
      <c r="A6" s="31"/>
      <c r="B6" s="141">
        <f>Admin!B21</f>
        <v>43374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2"/>
      <c r="AE6" s="721"/>
      <c r="AF6" s="721"/>
      <c r="AG6" s="72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2"/>
      <c r="AE7" s="721"/>
      <c r="AF7" s="721"/>
      <c r="AG7" s="721"/>
      <c r="AH7" s="30"/>
    </row>
    <row r="8" spans="1:34" x14ac:dyDescent="0.2">
      <c r="A8" s="31"/>
      <c r="B8" s="141">
        <f>Admin!B22</f>
        <v>43404</v>
      </c>
      <c r="C8" s="140"/>
      <c r="D8" s="139">
        <f>D6+F8-L8-R8-X8+Z6</f>
        <v>0</v>
      </c>
      <c r="E8" s="138"/>
      <c r="F8" s="113">
        <f>IF((H$4+N$4+T$4)=0,0,[2]Oct18!O$1)</f>
        <v>0</v>
      </c>
      <c r="G8" s="113"/>
      <c r="H8" s="136">
        <f>H4</f>
        <v>0</v>
      </c>
      <c r="I8" s="113"/>
      <c r="J8" s="113">
        <f>[3]Oct18!$O$1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2"/>
      <c r="AE8" s="721"/>
      <c r="AF8" s="721"/>
      <c r="AG8" s="72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2"/>
      <c r="AE9" s="721"/>
      <c r="AF9" s="721"/>
      <c r="AG9" s="721"/>
      <c r="AH9" s="30"/>
    </row>
    <row r="10" spans="1:34" ht="12.75" x14ac:dyDescent="0.2">
      <c r="A10" s="31"/>
      <c r="B10" s="141">
        <f>Admin!B24</f>
        <v>43434</v>
      </c>
      <c r="C10" s="140"/>
      <c r="D10" s="139">
        <f>D8+F10-L10-R10-X10+Z8</f>
        <v>0</v>
      </c>
      <c r="E10" s="138"/>
      <c r="F10" s="113">
        <f>IF((H$4+N$4+T$4)=0,0,[2]Nov18!O$1)</f>
        <v>0</v>
      </c>
      <c r="G10" s="113"/>
      <c r="H10" s="136">
        <f>H8</f>
        <v>0</v>
      </c>
      <c r="I10" s="113"/>
      <c r="J10" s="113">
        <f>[3]Nov18!$O$1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20" t="s">
        <v>237</v>
      </c>
      <c r="AE11" s="721"/>
      <c r="AF11" s="721"/>
      <c r="AG11" s="721"/>
      <c r="AH11" s="30"/>
    </row>
    <row r="12" spans="1:34" x14ac:dyDescent="0.2">
      <c r="A12" s="31"/>
      <c r="B12" s="141">
        <f>Admin!B26</f>
        <v>43465</v>
      </c>
      <c r="C12" s="140"/>
      <c r="D12" s="139">
        <f>D10+F12-L12-R12-X12+Z10</f>
        <v>0</v>
      </c>
      <c r="E12" s="138"/>
      <c r="F12" s="113">
        <f>IF((H$4+N$4+T$4)=0,0,[2]Dec18!O$1)</f>
        <v>0</v>
      </c>
      <c r="G12" s="113"/>
      <c r="H12" s="136">
        <f>H10</f>
        <v>0</v>
      </c>
      <c r="I12" s="113"/>
      <c r="J12" s="113">
        <f>[3]Dec18!$O$1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2"/>
      <c r="AE12" s="721"/>
      <c r="AF12" s="721"/>
      <c r="AG12" s="72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2"/>
      <c r="AE13" s="721"/>
      <c r="AF13" s="721"/>
      <c r="AG13" s="721"/>
      <c r="AH13" s="30"/>
    </row>
    <row r="14" spans="1:34" ht="12" customHeight="1" x14ac:dyDescent="0.2">
      <c r="A14" s="31"/>
      <c r="B14" s="141">
        <f>Admin!B28</f>
        <v>43496</v>
      </c>
      <c r="C14" s="140"/>
      <c r="D14" s="139">
        <f>D12+F14-L14-R14-X14+Z12</f>
        <v>0</v>
      </c>
      <c r="E14" s="138"/>
      <c r="F14" s="113">
        <f>IF((H$4+N$4+T$4)=0,0,[2]Jan19!O$1)</f>
        <v>0</v>
      </c>
      <c r="G14" s="113"/>
      <c r="H14" s="136">
        <f>H12</f>
        <v>0</v>
      </c>
      <c r="I14" s="113"/>
      <c r="J14" s="113">
        <f>[3]Jan19!$O$1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20" t="s">
        <v>621</v>
      </c>
      <c r="AE15" s="723"/>
      <c r="AF15" s="723"/>
      <c r="AG15" s="723"/>
      <c r="AH15" s="30"/>
    </row>
    <row r="16" spans="1:34" ht="12" customHeight="1" x14ac:dyDescent="0.2">
      <c r="A16" s="31"/>
      <c r="B16" s="141">
        <f>Admin!B30</f>
        <v>43524</v>
      </c>
      <c r="C16" s="140"/>
      <c r="D16" s="139">
        <f>D14+F16-L16-R16-X16+Z14</f>
        <v>0</v>
      </c>
      <c r="E16" s="138"/>
      <c r="F16" s="113">
        <f>IF((H$4+N$4+T$4)=0,0,[2]Feb19!O$1)</f>
        <v>0</v>
      </c>
      <c r="G16" s="113"/>
      <c r="H16" s="136">
        <f>H14</f>
        <v>0</v>
      </c>
      <c r="I16" s="113"/>
      <c r="J16" s="113">
        <f>[3]Feb19!$O$1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20"/>
      <c r="AE16" s="723"/>
      <c r="AF16" s="723"/>
      <c r="AG16" s="72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20"/>
      <c r="AE17" s="723"/>
      <c r="AF17" s="723"/>
      <c r="AG17" s="723"/>
      <c r="AH17" s="30"/>
    </row>
    <row r="18" spans="1:34" ht="12" customHeight="1" x14ac:dyDescent="0.2">
      <c r="A18" s="31"/>
      <c r="B18" s="141">
        <f>Admin!B32</f>
        <v>43555</v>
      </c>
      <c r="C18" s="140"/>
      <c r="D18" s="139">
        <f>D16+F18-L18-R18-X18+Z16</f>
        <v>0</v>
      </c>
      <c r="E18" s="138"/>
      <c r="F18" s="113">
        <f>IF((H$4+N$4+T$4)=0,0,[2]Mar19!O$1)</f>
        <v>0</v>
      </c>
      <c r="G18" s="113"/>
      <c r="H18" s="136">
        <f>H16</f>
        <v>0</v>
      </c>
      <c r="I18" s="113"/>
      <c r="J18" s="113">
        <f>[3]Mar19!$O$1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20" t="s">
        <v>236</v>
      </c>
      <c r="AE19" s="723"/>
      <c r="AF19" s="723"/>
      <c r="AG19" s="723"/>
      <c r="AH19" s="30"/>
    </row>
    <row r="20" spans="1:34" ht="12" customHeight="1" x14ac:dyDescent="0.2">
      <c r="A20" s="31"/>
      <c r="B20" s="141">
        <f>Admin!B34</f>
        <v>43585</v>
      </c>
      <c r="C20" s="140"/>
      <c r="D20" s="139">
        <f>D18+F20-L20-R20-X20+Z18</f>
        <v>0</v>
      </c>
      <c r="E20" s="138"/>
      <c r="F20" s="113">
        <f>IF((H$4+N$4+T$4)=0,0,[2]Apr19!O$1)</f>
        <v>0</v>
      </c>
      <c r="G20" s="113"/>
      <c r="H20" s="136">
        <f>H18</f>
        <v>0</v>
      </c>
      <c r="I20" s="113"/>
      <c r="J20" s="113">
        <f>[3]Apr19!$O$1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20"/>
      <c r="AE20" s="723"/>
      <c r="AF20" s="723"/>
      <c r="AG20" s="72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20"/>
      <c r="AE21" s="723"/>
      <c r="AF21" s="723"/>
      <c r="AG21" s="723"/>
      <c r="AH21" s="30"/>
    </row>
    <row r="22" spans="1:34" ht="12" customHeight="1" x14ac:dyDescent="0.2">
      <c r="A22" s="31"/>
      <c r="B22" s="141">
        <f>Admin!B36</f>
        <v>43616</v>
      </c>
      <c r="C22" s="140"/>
      <c r="D22" s="139">
        <f>D20+F22-L22-R22-X22+Z20</f>
        <v>0</v>
      </c>
      <c r="E22" s="138"/>
      <c r="F22" s="113">
        <f>IF((H$4+N$4+T$4)=0,0,[2]May19!O$1)</f>
        <v>0</v>
      </c>
      <c r="G22" s="113"/>
      <c r="H22" s="136">
        <f>H20</f>
        <v>0</v>
      </c>
      <c r="I22" s="113"/>
      <c r="J22" s="113">
        <f>[3]May19!$O$1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20" t="s">
        <v>235</v>
      </c>
      <c r="AE23" s="723"/>
      <c r="AF23" s="723"/>
      <c r="AG23" s="723"/>
      <c r="AH23" s="30"/>
    </row>
    <row r="24" spans="1:34" x14ac:dyDescent="0.2">
      <c r="A24" s="31"/>
      <c r="B24" s="141">
        <f>Admin!B38</f>
        <v>43646</v>
      </c>
      <c r="C24" s="140"/>
      <c r="D24" s="139">
        <f>D22+F24-L24-R24-X24+Z22</f>
        <v>0</v>
      </c>
      <c r="E24" s="138"/>
      <c r="F24" s="113">
        <f>IF((H$4+N$4+T$4)=0,0,[2]Jun19!O$1)</f>
        <v>0</v>
      </c>
      <c r="G24" s="113"/>
      <c r="H24" s="136">
        <f>H22</f>
        <v>0</v>
      </c>
      <c r="I24" s="113"/>
      <c r="J24" s="113">
        <f>[3]Jun19!$O$1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20"/>
      <c r="AE24" s="723"/>
      <c r="AF24" s="723"/>
      <c r="AG24" s="72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20"/>
      <c r="AE25" s="723"/>
      <c r="AF25" s="723"/>
      <c r="AG25" s="723"/>
      <c r="AH25" s="30"/>
    </row>
    <row r="26" spans="1:34" x14ac:dyDescent="0.2">
      <c r="A26" s="31"/>
      <c r="B26" s="141">
        <f>Admin!B40</f>
        <v>43677</v>
      </c>
      <c r="C26" s="140"/>
      <c r="D26" s="139">
        <f>D24+F26-L26-R26-X26+Z24</f>
        <v>0</v>
      </c>
      <c r="E26" s="138"/>
      <c r="F26" s="113">
        <f>IF((H$4+N$4+T$4)=0,0,[2]Jul19!O$1)</f>
        <v>0</v>
      </c>
      <c r="G26" s="113"/>
      <c r="H26" s="136">
        <f>H24</f>
        <v>0</v>
      </c>
      <c r="I26" s="113"/>
      <c r="J26" s="113">
        <f>[3]Jul19!$O$1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2"/>
      <c r="AE26" s="721"/>
      <c r="AF26" s="721"/>
      <c r="AG26" s="72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43708</v>
      </c>
      <c r="C28" s="140"/>
      <c r="D28" s="139">
        <f>D26+F28-L28-R28-X28+Z26</f>
        <v>0</v>
      </c>
      <c r="E28" s="138"/>
      <c r="F28" s="113">
        <f>IF((H$4+N$4+T$4)=0,0,[2]Aug19!O$1)</f>
        <v>0</v>
      </c>
      <c r="G28" s="113"/>
      <c r="H28" s="136">
        <f>H26</f>
        <v>0</v>
      </c>
      <c r="I28" s="113"/>
      <c r="J28" s="113">
        <f>[3]Aug19!$O$1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20" t="s">
        <v>234</v>
      </c>
      <c r="AE28" s="723"/>
      <c r="AF28" s="723"/>
      <c r="AG28" s="72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20"/>
      <c r="AE29" s="723"/>
      <c r="AF29" s="723"/>
      <c r="AG29" s="723"/>
      <c r="AH29" s="30"/>
    </row>
    <row r="30" spans="1:34" x14ac:dyDescent="0.2">
      <c r="A30" s="31"/>
      <c r="B30" s="141">
        <f>Admin!B44</f>
        <v>43738</v>
      </c>
      <c r="C30" s="140"/>
      <c r="D30" s="139">
        <f>D28+F30-L30-R30-X30+Z28</f>
        <v>0</v>
      </c>
      <c r="E30" s="138"/>
      <c r="F30" s="113">
        <f>IF((H$4+N$4+T$4)=0,0,[2]Sep19!O$1)</f>
        <v>0</v>
      </c>
      <c r="G30" s="113"/>
      <c r="H30" s="136">
        <f>H28</f>
        <v>0</v>
      </c>
      <c r="I30" s="113"/>
      <c r="J30" s="113">
        <f>[3]Sep19!$O$1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2"/>
      <c r="AE30" s="721"/>
      <c r="AF30" s="721"/>
      <c r="AG30" s="72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43100</v>
      </c>
      <c r="C2" s="309"/>
      <c r="D2" s="738"/>
      <c r="E2" s="738"/>
      <c r="F2" s="73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43101</v>
      </c>
      <c r="C3" s="309"/>
      <c r="D3" s="737" t="s">
        <v>508</v>
      </c>
      <c r="E3" s="737"/>
      <c r="F3" s="737"/>
      <c r="G3" s="410" t="str">
        <f>YEAR(L6) &amp; "-" &amp; YEAR(L7)</f>
        <v>2018-2019</v>
      </c>
      <c r="H3" s="309"/>
      <c r="I3" s="309"/>
      <c r="J3" s="309"/>
      <c r="K3" s="740" t="s">
        <v>509</v>
      </c>
      <c r="L3" s="740"/>
      <c r="M3" s="740"/>
      <c r="N3" s="315" t="str">
        <f>G3</f>
        <v>2018-2019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43131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43132</v>
      </c>
      <c r="C5" s="309"/>
      <c r="D5" s="355" t="s">
        <v>510</v>
      </c>
      <c r="E5" s="355"/>
      <c r="F5" s="363">
        <f>B8</f>
        <v>43190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43159</v>
      </c>
      <c r="C6" s="309"/>
      <c r="D6" s="355" t="s">
        <v>511</v>
      </c>
      <c r="E6" s="355"/>
      <c r="F6" s="363">
        <f>B8</f>
        <v>43190</v>
      </c>
      <c r="G6" s="390">
        <v>18</v>
      </c>
      <c r="H6" s="309"/>
      <c r="I6" s="320" t="s">
        <v>14</v>
      </c>
      <c r="J6" s="320"/>
      <c r="K6" s="320">
        <f>YEAR(L6)</f>
        <v>2018</v>
      </c>
      <c r="L6" s="734">
        <f>B21</f>
        <v>43374</v>
      </c>
      <c r="M6" s="736"/>
      <c r="N6" s="734">
        <f>B32</f>
        <v>43555</v>
      </c>
      <c r="O6" s="735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43160</v>
      </c>
      <c r="C7" s="309"/>
      <c r="D7" s="355" t="s">
        <v>510</v>
      </c>
      <c r="E7" s="355"/>
      <c r="F7" s="363">
        <f>B32</f>
        <v>43555</v>
      </c>
      <c r="G7" s="390">
        <v>100</v>
      </c>
      <c r="H7" s="309"/>
      <c r="I7" s="320" t="s">
        <v>14</v>
      </c>
      <c r="J7" s="320"/>
      <c r="K7" s="320">
        <f>YEAR(L7)</f>
        <v>2019</v>
      </c>
      <c r="L7" s="734">
        <f>B33</f>
        <v>43556</v>
      </c>
      <c r="M7" s="736"/>
      <c r="N7" s="734">
        <f>B44</f>
        <v>43738</v>
      </c>
      <c r="O7" s="735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43190</v>
      </c>
      <c r="C8" s="309"/>
      <c r="D8" s="355" t="s">
        <v>511</v>
      </c>
      <c r="E8" s="355"/>
      <c r="F8" s="363">
        <f>B32</f>
        <v>43555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43191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43220</v>
      </c>
      <c r="C10" s="309"/>
      <c r="D10" s="733" t="s">
        <v>512</v>
      </c>
      <c r="E10" s="733"/>
      <c r="F10" s="733"/>
      <c r="G10" s="311"/>
      <c r="H10" s="309"/>
      <c r="I10" s="319"/>
      <c r="J10" s="319"/>
      <c r="K10" s="319"/>
      <c r="L10" s="366">
        <f>B8</f>
        <v>43190</v>
      </c>
      <c r="M10" s="325" t="s">
        <v>534</v>
      </c>
      <c r="N10" s="367">
        <f>B8</f>
        <v>43190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43221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43555</v>
      </c>
      <c r="M11" s="326" t="s">
        <v>534</v>
      </c>
      <c r="N11" s="367">
        <f>B32</f>
        <v>43555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43251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43252</v>
      </c>
      <c r="C13" s="309"/>
      <c r="D13" s="737" t="s">
        <v>515</v>
      </c>
      <c r="E13" s="737"/>
      <c r="F13" s="73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43281</v>
      </c>
      <c r="C14" s="309"/>
      <c r="D14" s="309"/>
      <c r="E14" s="309"/>
      <c r="F14" s="309"/>
      <c r="G14" s="311"/>
      <c r="H14" s="309"/>
      <c r="I14" s="737" t="s">
        <v>517</v>
      </c>
      <c r="J14" s="737"/>
      <c r="K14" s="737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43282</v>
      </c>
      <c r="C15" s="309"/>
      <c r="D15" s="733" t="s">
        <v>516</v>
      </c>
      <c r="E15" s="733"/>
      <c r="F15" s="733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43312</v>
      </c>
      <c r="C16" s="309"/>
      <c r="D16" s="733" t="s">
        <v>125</v>
      </c>
      <c r="E16" s="733"/>
      <c r="F16" s="733"/>
      <c r="G16" s="318">
        <v>0.1</v>
      </c>
      <c r="H16" s="309"/>
      <c r="I16" s="733" t="s">
        <v>520</v>
      </c>
      <c r="J16" s="733"/>
      <c r="K16" s="733"/>
      <c r="L16" s="733"/>
      <c r="M16" s="433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43313</v>
      </c>
      <c r="C17" s="309"/>
      <c r="D17" s="733" t="s">
        <v>126</v>
      </c>
      <c r="E17" s="733"/>
      <c r="F17" s="733"/>
      <c r="G17" s="318">
        <v>0.2</v>
      </c>
      <c r="H17" s="309"/>
      <c r="I17" s="733" t="s">
        <v>521</v>
      </c>
      <c r="J17" s="733"/>
      <c r="K17" s="733"/>
      <c r="L17" s="733"/>
      <c r="M17" s="739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43343</v>
      </c>
      <c r="C18" s="309"/>
      <c r="D18" s="733" t="s">
        <v>221</v>
      </c>
      <c r="E18" s="733"/>
      <c r="F18" s="733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43344</v>
      </c>
      <c r="C19" s="322"/>
      <c r="D19" s="733" t="s">
        <v>128</v>
      </c>
      <c r="E19" s="733"/>
      <c r="F19" s="733"/>
      <c r="G19" s="318">
        <v>0.25</v>
      </c>
      <c r="H19" s="322"/>
      <c r="I19" s="730" t="s">
        <v>563</v>
      </c>
      <c r="J19" s="731"/>
      <c r="K19" s="732"/>
      <c r="L19" s="322"/>
      <c r="M19" s="395">
        <v>20</v>
      </c>
      <c r="N19" s="310">
        <f>B21</f>
        <v>43374</v>
      </c>
      <c r="O19" s="396">
        <f>B26</f>
        <v>43465</v>
      </c>
      <c r="P19" s="309"/>
      <c r="Q19" s="309"/>
    </row>
    <row r="20" spans="1:17" ht="12" customHeight="1" x14ac:dyDescent="0.2">
      <c r="A20" s="309"/>
      <c r="B20" s="314">
        <f>DATE(YEAR(B22),MONTH(B22),1)-1</f>
        <v>43373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43374</v>
      </c>
      <c r="C21" s="322"/>
      <c r="D21" s="10" t="s">
        <v>532</v>
      </c>
      <c r="E21" s="407"/>
      <c r="F21" s="408">
        <v>43738</v>
      </c>
      <c r="G21" s="325"/>
      <c r="H21" s="322"/>
      <c r="I21" s="730" t="s">
        <v>563</v>
      </c>
      <c r="J21" s="731"/>
      <c r="K21" s="732"/>
      <c r="L21" s="322"/>
      <c r="M21" s="392">
        <v>20</v>
      </c>
      <c r="N21" s="310">
        <f>B27</f>
        <v>43466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43404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43405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43434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43435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43465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43466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43496</v>
      </c>
      <c r="C28" s="309"/>
    </row>
    <row r="29" spans="1:17" x14ac:dyDescent="0.2">
      <c r="A29" s="309"/>
      <c r="B29" s="314">
        <f>DATE(YEAR(B30),MONTH(B30),1)</f>
        <v>43497</v>
      </c>
      <c r="C29" s="309"/>
    </row>
    <row r="30" spans="1:17" x14ac:dyDescent="0.2">
      <c r="A30" s="309"/>
      <c r="B30" s="314">
        <f>DATE(YEAR(B32),MONTH(B32),1)-1</f>
        <v>43524</v>
      </c>
      <c r="C30" s="309"/>
    </row>
    <row r="31" spans="1:17" x14ac:dyDescent="0.2">
      <c r="A31" s="309"/>
      <c r="B31" s="314">
        <f>DATE(YEAR(B32),MONTH(B32),1)</f>
        <v>43525</v>
      </c>
      <c r="C31" s="309"/>
    </row>
    <row r="32" spans="1:17" x14ac:dyDescent="0.2">
      <c r="A32" s="309"/>
      <c r="B32" s="314">
        <f>DATE(YEAR(B34),MONTH(B34),1)-1</f>
        <v>43555</v>
      </c>
      <c r="C32" s="309"/>
    </row>
    <row r="33" spans="1:3" x14ac:dyDescent="0.2">
      <c r="A33" s="309"/>
      <c r="B33" s="314">
        <f>DATE(YEAR(B34),MONTH(B34),1)</f>
        <v>43556</v>
      </c>
      <c r="C33" s="309"/>
    </row>
    <row r="34" spans="1:3" x14ac:dyDescent="0.2">
      <c r="A34" s="309"/>
      <c r="B34" s="314">
        <f>DATE(YEAR(B36),MONTH(B36),1)-1</f>
        <v>43585</v>
      </c>
      <c r="C34" s="309"/>
    </row>
    <row r="35" spans="1:3" x14ac:dyDescent="0.2">
      <c r="A35" s="309"/>
      <c r="B35" s="314">
        <f>DATE(YEAR(B36),MONTH(B36),1)</f>
        <v>43586</v>
      </c>
      <c r="C35" s="309"/>
    </row>
    <row r="36" spans="1:3" x14ac:dyDescent="0.2">
      <c r="A36" s="309"/>
      <c r="B36" s="314">
        <f>DATE(YEAR(B38),MONTH(B38),1)-1</f>
        <v>43616</v>
      </c>
      <c r="C36" s="309"/>
    </row>
    <row r="37" spans="1:3" x14ac:dyDescent="0.2">
      <c r="A37" s="309"/>
      <c r="B37" s="314">
        <f>DATE(YEAR(B38),MONTH(B38),1)</f>
        <v>43617</v>
      </c>
      <c r="C37" s="309"/>
    </row>
    <row r="38" spans="1:3" x14ac:dyDescent="0.2">
      <c r="A38" s="309"/>
      <c r="B38" s="314">
        <f>DATE(YEAR(B40),MONTH(B40),1)-1</f>
        <v>43646</v>
      </c>
      <c r="C38" s="309"/>
    </row>
    <row r="39" spans="1:3" x14ac:dyDescent="0.2">
      <c r="A39" s="309"/>
      <c r="B39" s="314">
        <f>DATE(YEAR(B40),MONTH(B40),1)</f>
        <v>43647</v>
      </c>
      <c r="C39" s="309"/>
    </row>
    <row r="40" spans="1:3" x14ac:dyDescent="0.2">
      <c r="A40" s="309"/>
      <c r="B40" s="314">
        <f>DATE(YEAR(B42),MONTH(B42),1)-1</f>
        <v>43677</v>
      </c>
      <c r="C40" s="309"/>
    </row>
    <row r="41" spans="1:3" x14ac:dyDescent="0.2">
      <c r="A41" s="309"/>
      <c r="B41" s="314">
        <f>DATE(YEAR(B42),MONTH(B42),1)</f>
        <v>43678</v>
      </c>
      <c r="C41" s="309"/>
    </row>
    <row r="42" spans="1:3" x14ac:dyDescent="0.2">
      <c r="A42" s="309"/>
      <c r="B42" s="314">
        <f>DATE(YEAR(B44),MONTH(B44),1)-1</f>
        <v>43708</v>
      </c>
      <c r="C42" s="309"/>
    </row>
    <row r="43" spans="1:3" x14ac:dyDescent="0.2">
      <c r="A43" s="309"/>
      <c r="B43" s="314">
        <f>DATE(YEAR(B44),MONTH(B44),1)</f>
        <v>43709</v>
      </c>
      <c r="C43" s="309"/>
    </row>
    <row r="44" spans="1:3" x14ac:dyDescent="0.2">
      <c r="A44" s="309"/>
      <c r="B44" s="409">
        <f>F21</f>
        <v>43738</v>
      </c>
      <c r="C44" s="309"/>
    </row>
    <row r="45" spans="1:3" x14ac:dyDescent="0.2">
      <c r="A45" s="309"/>
      <c r="B45" s="314">
        <f>DATE(YEAR(B46),MONTH(B46),1)</f>
        <v>43739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43769</v>
      </c>
      <c r="C46" s="309"/>
    </row>
    <row r="47" spans="1:3" x14ac:dyDescent="0.2">
      <c r="A47" s="309"/>
      <c r="B47" s="314">
        <f>DATE(YEAR(B48),MONTH(B48),1)</f>
        <v>43770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43799</v>
      </c>
      <c r="C48" s="309"/>
    </row>
    <row r="49" spans="1:3" x14ac:dyDescent="0.2">
      <c r="A49" s="309"/>
      <c r="B49" s="314">
        <f>DATE(YEAR(B50),MONTH(B50),1)</f>
        <v>43800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43830</v>
      </c>
      <c r="C50" s="309"/>
    </row>
    <row r="51" spans="1:3" x14ac:dyDescent="0.2">
      <c r="A51" s="309"/>
      <c r="B51" s="314">
        <f>DATE(YEAR(B52),MONTH(B52),1)</f>
        <v>43831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43861</v>
      </c>
      <c r="C52" s="309"/>
    </row>
    <row r="53" spans="1:3" x14ac:dyDescent="0.2">
      <c r="A53" s="309"/>
      <c r="B53" s="314">
        <f>DATE(YEAR(B54),MONTH(B54),1)</f>
        <v>43862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43890</v>
      </c>
      <c r="C54" s="309"/>
    </row>
    <row r="55" spans="1:3" x14ac:dyDescent="0.2">
      <c r="A55" s="309"/>
      <c r="B55" s="314">
        <f>DATE(YEAR(B56),MONTH(B56),1)</f>
        <v>43891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43921</v>
      </c>
      <c r="C56" s="309"/>
    </row>
    <row r="57" spans="1:3" x14ac:dyDescent="0.2">
      <c r="A57" s="309"/>
      <c r="B57" s="310"/>
      <c r="C57" s="309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43374</v>
      </c>
      <c r="E1" s="435"/>
      <c r="F1" s="439">
        <f>Admin!B22</f>
        <v>43404</v>
      </c>
      <c r="G1" s="439"/>
      <c r="H1" s="439"/>
      <c r="I1" s="439"/>
      <c r="J1" s="439"/>
      <c r="K1" s="439"/>
      <c r="L1" s="439"/>
      <c r="M1" s="439"/>
      <c r="N1" s="435"/>
      <c r="O1" s="338">
        <f>F1</f>
        <v>43404</v>
      </c>
      <c r="P1" s="435"/>
      <c r="Q1" s="434">
        <f>Admin!B24</f>
        <v>43434</v>
      </c>
      <c r="R1" s="434"/>
      <c r="S1" s="434"/>
      <c r="T1" s="434"/>
      <c r="U1" s="434"/>
      <c r="V1" s="434"/>
      <c r="W1" s="434"/>
      <c r="X1" s="434"/>
      <c r="Y1" s="435"/>
      <c r="Z1" s="338">
        <f>Q1</f>
        <v>43434</v>
      </c>
      <c r="AA1" s="435"/>
      <c r="AB1" s="434">
        <f>Admin!B26</f>
        <v>43465</v>
      </c>
      <c r="AC1" s="434"/>
      <c r="AD1" s="434"/>
      <c r="AE1" s="434"/>
      <c r="AF1" s="434"/>
      <c r="AG1" s="434"/>
      <c r="AH1" s="434"/>
      <c r="AI1" s="434"/>
      <c r="AJ1" s="435"/>
      <c r="AK1" s="338">
        <f>AB1</f>
        <v>43465</v>
      </c>
      <c r="AL1" s="435"/>
      <c r="AM1" s="434">
        <f>Admin!B28</f>
        <v>43496</v>
      </c>
      <c r="AN1" s="434"/>
      <c r="AO1" s="434"/>
      <c r="AP1" s="434"/>
      <c r="AQ1" s="434"/>
      <c r="AR1" s="434"/>
      <c r="AS1" s="434"/>
      <c r="AT1" s="434"/>
      <c r="AU1" s="435"/>
      <c r="AV1" s="338">
        <f>AM1</f>
        <v>43496</v>
      </c>
      <c r="AW1" s="435"/>
      <c r="AX1" s="434">
        <f>Admin!B30</f>
        <v>43524</v>
      </c>
      <c r="AY1" s="434"/>
      <c r="AZ1" s="434"/>
      <c r="BA1" s="434"/>
      <c r="BB1" s="434"/>
      <c r="BC1" s="434"/>
      <c r="BD1" s="434"/>
      <c r="BE1" s="434"/>
      <c r="BF1" s="435"/>
      <c r="BG1" s="338">
        <f>AX1</f>
        <v>43524</v>
      </c>
      <c r="BH1" s="435"/>
      <c r="BI1" s="434">
        <f>Admin!B32</f>
        <v>43555</v>
      </c>
      <c r="BJ1" s="434"/>
      <c r="BK1" s="434"/>
      <c r="BL1" s="434"/>
      <c r="BM1" s="434"/>
      <c r="BN1" s="434"/>
      <c r="BO1" s="434"/>
      <c r="BP1" s="434"/>
      <c r="BQ1" s="435"/>
      <c r="BR1" s="338">
        <f>BI1</f>
        <v>43555</v>
      </c>
      <c r="BS1" s="435"/>
      <c r="BT1" s="434">
        <f>Admin!B34</f>
        <v>43585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43585</v>
      </c>
      <c r="CD1" s="435"/>
      <c r="CE1" s="434">
        <f>Admin!B36</f>
        <v>43616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43616</v>
      </c>
      <c r="CO1" s="435"/>
      <c r="CP1" s="434">
        <f>Admin!B38</f>
        <v>43646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43646</v>
      </c>
      <c r="CZ1" s="435"/>
      <c r="DA1" s="434">
        <f>Admin!B40</f>
        <v>43677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43677</v>
      </c>
      <c r="DK1" s="435"/>
      <c r="DL1" s="434">
        <f>Admin!B42</f>
        <v>43708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43708</v>
      </c>
      <c r="DV1" s="435"/>
      <c r="DW1" s="434">
        <f>Admin!B44</f>
        <v>43738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43738</v>
      </c>
      <c r="EG1" s="434"/>
      <c r="EH1" s="434" t="s">
        <v>228</v>
      </c>
      <c r="EI1" s="434"/>
      <c r="EJ1" s="338">
        <f>EF1</f>
        <v>43738</v>
      </c>
      <c r="EK1" s="434"/>
    </row>
    <row r="2" spans="1:141" s="343" customFormat="1" ht="24" x14ac:dyDescent="0.2">
      <c r="A2" s="340"/>
      <c r="B2" s="341" t="s">
        <v>272</v>
      </c>
      <c r="C2" s="438"/>
      <c r="D2" s="342" t="s">
        <v>522</v>
      </c>
      <c r="E2" s="436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6"/>
      <c r="O2" s="342" t="s">
        <v>523</v>
      </c>
      <c r="P2" s="436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6"/>
      <c r="Z2" s="342" t="s">
        <v>523</v>
      </c>
      <c r="AA2" s="436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6"/>
      <c r="AK2" s="342" t="s">
        <v>523</v>
      </c>
      <c r="AL2" s="436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6"/>
      <c r="AV2" s="342" t="s">
        <v>523</v>
      </c>
      <c r="AW2" s="436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6"/>
      <c r="BG2" s="342" t="s">
        <v>523</v>
      </c>
      <c r="BH2" s="436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6"/>
      <c r="BR2" s="342" t="s">
        <v>523</v>
      </c>
      <c r="BS2" s="436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7"/>
      <c r="CC2" s="342" t="s">
        <v>523</v>
      </c>
      <c r="CD2" s="436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7"/>
      <c r="CN2" s="342" t="s">
        <v>523</v>
      </c>
      <c r="CO2" s="436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7"/>
      <c r="CY2" s="342" t="s">
        <v>523</v>
      </c>
      <c r="CZ2" s="436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7"/>
      <c r="DJ2" s="342" t="s">
        <v>523</v>
      </c>
      <c r="DK2" s="436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7"/>
      <c r="DU2" s="342" t="s">
        <v>523</v>
      </c>
      <c r="DV2" s="436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7"/>
      <c r="EF2" s="342" t="s">
        <v>523</v>
      </c>
      <c r="EG2" s="437"/>
      <c r="EH2" s="438"/>
      <c r="EI2" s="437"/>
      <c r="EJ2" s="342" t="s">
        <v>524</v>
      </c>
      <c r="EK2" s="437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[3]Oct18!$F$1-[3]Oct18!$V$1</f>
        <v>0</v>
      </c>
      <c r="G20" s="25"/>
      <c r="H20" s="25">
        <f>-[4]Oct18!$J$1</f>
        <v>0</v>
      </c>
      <c r="I20" s="25">
        <f>-[5]Oct18!$J$1</f>
        <v>0</v>
      </c>
      <c r="J20" s="25">
        <f>-[6]Oct18!$J$1</f>
        <v>0</v>
      </c>
      <c r="K20" s="25">
        <f>-[7]Oct18!$J$1</f>
        <v>0</v>
      </c>
      <c r="L20" s="25"/>
      <c r="N20" s="24"/>
      <c r="O20" s="25">
        <f t="shared" si="1"/>
        <v>0</v>
      </c>
      <c r="P20" s="24"/>
      <c r="Q20" s="25">
        <f>[3]Nov18!$F$1-[3]Nov18!$V$1</f>
        <v>0</v>
      </c>
      <c r="R20" s="25"/>
      <c r="S20" s="25">
        <f>-[4]Nov18!$J$1</f>
        <v>0</v>
      </c>
      <c r="T20" s="25">
        <f>-[5]Nov18!$J$1</f>
        <v>0</v>
      </c>
      <c r="U20" s="25">
        <f>-[6]Nov18!$J$1</f>
        <v>0</v>
      </c>
      <c r="V20" s="25">
        <f>-[7]Nov18!$J$1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[3]Dec18!$F$1-[3]Dec18!$V$1</f>
        <v>0</v>
      </c>
      <c r="AC20" s="25"/>
      <c r="AD20" s="25">
        <f>-[4]Dec18!$J$1</f>
        <v>0</v>
      </c>
      <c r="AE20" s="25">
        <f>-[5]Dec18!$J$1</f>
        <v>0</v>
      </c>
      <c r="AF20" s="25">
        <f>-[6]Dec18!$J$1</f>
        <v>0</v>
      </c>
      <c r="AG20" s="25">
        <f>-[7]Dec18!$J$1</f>
        <v>0</v>
      </c>
      <c r="AH20" s="25"/>
      <c r="AI20" s="25"/>
      <c r="AJ20" s="15"/>
      <c r="AK20" s="25">
        <f t="shared" si="3"/>
        <v>0</v>
      </c>
      <c r="AL20" s="24"/>
      <c r="AM20" s="25">
        <f>[3]Jan19!$F$1-[3]Jan19!$V$1</f>
        <v>0</v>
      </c>
      <c r="AN20" s="25"/>
      <c r="AO20" s="25">
        <f>-[4]Jan19!$J$1</f>
        <v>0</v>
      </c>
      <c r="AP20" s="25">
        <f>-[5]Jan19!$J$1</f>
        <v>0</v>
      </c>
      <c r="AQ20" s="25">
        <f>-[6]Jan19!$J$1</f>
        <v>0</v>
      </c>
      <c r="AR20" s="25">
        <f>-[7]Jan19!$J$1</f>
        <v>0</v>
      </c>
      <c r="AS20" s="25"/>
      <c r="AT20" s="25"/>
      <c r="AU20" s="15"/>
      <c r="AV20" s="25">
        <f t="shared" si="4"/>
        <v>0</v>
      </c>
      <c r="AW20" s="24"/>
      <c r="AX20" s="25">
        <f>[3]Feb19!$F$1-[3]Feb19!$V$1</f>
        <v>0</v>
      </c>
      <c r="AY20" s="25"/>
      <c r="AZ20" s="25">
        <f>-[4]Feb19!$J$1</f>
        <v>0</v>
      </c>
      <c r="BA20" s="25">
        <f>-[5]Feb19!$J$1</f>
        <v>0</v>
      </c>
      <c r="BB20" s="25">
        <f>-[6]Feb19!$J$1</f>
        <v>0</v>
      </c>
      <c r="BC20" s="25">
        <f>-[7]Feb19!$J$1</f>
        <v>0</v>
      </c>
      <c r="BD20" s="25"/>
      <c r="BE20" s="25"/>
      <c r="BF20" s="15"/>
      <c r="BG20" s="25">
        <f t="shared" si="5"/>
        <v>0</v>
      </c>
      <c r="BH20" s="24"/>
      <c r="BI20" s="25">
        <f>[3]Mar19!$F$1-[3]Mar19!$V$1</f>
        <v>0</v>
      </c>
      <c r="BJ20" s="25"/>
      <c r="BK20" s="25">
        <f>-[4]Mar19!$J$1</f>
        <v>0</v>
      </c>
      <c r="BL20" s="25">
        <f>-[5]Mar19!$J$1</f>
        <v>0</v>
      </c>
      <c r="BM20" s="25">
        <f>-[6]Mar19!$J$1</f>
        <v>0</v>
      </c>
      <c r="BN20" s="25">
        <f>-[7]Mar19!$J$1</f>
        <v>0</v>
      </c>
      <c r="BO20" s="25"/>
      <c r="BP20" s="25"/>
      <c r="BQ20" s="15"/>
      <c r="BR20" s="25">
        <f t="shared" si="6"/>
        <v>0</v>
      </c>
      <c r="BS20" s="24"/>
      <c r="BT20" s="25">
        <f>[3]Apr19!$F$1-[3]Apr19!$V$1</f>
        <v>0</v>
      </c>
      <c r="BU20" s="25"/>
      <c r="BV20" s="25">
        <f>-[4]Apr19!$J$1</f>
        <v>0</v>
      </c>
      <c r="BW20" s="25">
        <f>-[5]Apr19!$J$1</f>
        <v>0</v>
      </c>
      <c r="BX20" s="25">
        <f>-[6]Apr19!$J$1</f>
        <v>0</v>
      </c>
      <c r="BY20" s="25">
        <f>-[7]Apr19!$J$1</f>
        <v>0</v>
      </c>
      <c r="BZ20" s="25"/>
      <c r="CA20" s="25"/>
      <c r="CB20" s="15"/>
      <c r="CC20" s="25">
        <f t="shared" si="7"/>
        <v>0</v>
      </c>
      <c r="CD20" s="24"/>
      <c r="CE20" s="25">
        <f>[3]May19!$F$1-[3]May19!$V$1</f>
        <v>0</v>
      </c>
      <c r="CF20" s="25"/>
      <c r="CG20" s="25">
        <f>-[4]May19!$J$1</f>
        <v>0</v>
      </c>
      <c r="CH20" s="25">
        <f>-[5]May19!$J$1</f>
        <v>0</v>
      </c>
      <c r="CI20" s="25">
        <f>-[6]May19!$J$1</f>
        <v>0</v>
      </c>
      <c r="CJ20" s="25">
        <f>-[7]May19!$J$1</f>
        <v>0</v>
      </c>
      <c r="CK20" s="25"/>
      <c r="CL20" s="25"/>
      <c r="CM20" s="15"/>
      <c r="CN20" s="25">
        <f t="shared" si="8"/>
        <v>0</v>
      </c>
      <c r="CO20" s="24"/>
      <c r="CP20" s="25">
        <f>[3]Jun19!$F$1-[3]Jun19!$V$1</f>
        <v>0</v>
      </c>
      <c r="CQ20" s="25"/>
      <c r="CR20" s="25">
        <f>-[4]Jun19!$J$1</f>
        <v>0</v>
      </c>
      <c r="CS20" s="25">
        <f>-[5]Jun19!$J$1</f>
        <v>0</v>
      </c>
      <c r="CT20" s="25">
        <f>-[6]Jun19!$J$1</f>
        <v>0</v>
      </c>
      <c r="CU20" s="25">
        <f>-[7]Jun19!$J$1</f>
        <v>0</v>
      </c>
      <c r="CV20" s="25"/>
      <c r="CW20" s="25"/>
      <c r="CX20" s="15"/>
      <c r="CY20" s="25">
        <f t="shared" si="9"/>
        <v>0</v>
      </c>
      <c r="CZ20" s="24"/>
      <c r="DA20" s="25">
        <f>[3]Jul19!$F$1-[3]Jul19!$V$1</f>
        <v>0</v>
      </c>
      <c r="DB20" s="25"/>
      <c r="DC20" s="25">
        <f>-[4]Jul19!$J$1</f>
        <v>0</v>
      </c>
      <c r="DD20" s="25">
        <f>-[5]Jul19!$J$1</f>
        <v>0</v>
      </c>
      <c r="DE20" s="25">
        <f>-[6]Jul19!$J$1</f>
        <v>0</v>
      </c>
      <c r="DF20" s="25">
        <f>-[7]Jul19!$J$1</f>
        <v>0</v>
      </c>
      <c r="DG20" s="25"/>
      <c r="DH20" s="25"/>
      <c r="DI20" s="15"/>
      <c r="DJ20" s="25">
        <f t="shared" si="10"/>
        <v>0</v>
      </c>
      <c r="DK20" s="24"/>
      <c r="DL20" s="25">
        <f>[3]Aug19!$F$1-[3]Aug19!$V$1</f>
        <v>0</v>
      </c>
      <c r="DM20" s="25"/>
      <c r="DN20" s="25">
        <f>-[4]Aug19!$J$1</f>
        <v>0</v>
      </c>
      <c r="DO20" s="25">
        <f>-[5]Aug19!$J$1</f>
        <v>0</v>
      </c>
      <c r="DP20" s="25">
        <f>-[6]Aug19!$J$1</f>
        <v>0</v>
      </c>
      <c r="DQ20" s="25">
        <f>-[7]Aug19!$J$1</f>
        <v>0</v>
      </c>
      <c r="DR20" s="25"/>
      <c r="DS20" s="25"/>
      <c r="DT20" s="15"/>
      <c r="DU20" s="25">
        <f t="shared" si="11"/>
        <v>0</v>
      </c>
      <c r="DV20" s="24"/>
      <c r="DW20" s="25">
        <f>[3]Sep19!$F$1-[3]Sep19!$V$1</f>
        <v>0</v>
      </c>
      <c r="DX20" s="25"/>
      <c r="DY20" s="25">
        <f>-[4]Sep19!$J$1</f>
        <v>0</v>
      </c>
      <c r="DZ20" s="25">
        <f>-[5]Sep19!$J$1</f>
        <v>0</v>
      </c>
      <c r="EA20" s="25">
        <f>-[6]Sep19!$J$1</f>
        <v>0</v>
      </c>
      <c r="EB20" s="25">
        <f>-[7]Sep19!$J$1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[4]Oct18!$F$1-[4]Oct18!$X$1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[4]Nov18!$F$1-[4]Nov18!$X$1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[4]Dec18!$F$1-[4]Dec18!$X$1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[4]Jan19!$F$1-[4]Jan19!$X$1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[4]Feb19!$F$1-[4]Feb19!$X$1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[4]Mar19!$F$1-[4]Mar19!$X$1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[4]Apr19!$F$1-[4]Apr19!$X$1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[4]May19!$F$1-[4]May19!$X$1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[4]Jun19!$F$1-[4]Jun19!$X$1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[4]Jul19!$F$1-[4]Jul19!$X$1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[4]Aug19!$F$1-[4]Aug19!$X$1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[4]Sep19!$F$1-[4]Sep19!$X$1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[5]Oct18!$F$1-[5]Oct18!$X$1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[5]Nov18!$F$1-[5]Nov18!$X$1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[5]Dec18!$F$1-[5]Dec18!$X$1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[5]Jan19!$F$1-[5]Jan19!$X$1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[5]Feb19!$F$1-[5]Feb19!$X$1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[5]Mar19!$F$1-[5]Mar19!$X$1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[5]Apr19!$F$1-[5]Apr19!$X$1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[5]May19!$F$1-[5]May19!$X$1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[5]Jun19!$F$1-[5]Jun19!$X$1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[5]Jul19!$F$1-[5]Jul19!$X$1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[5]Aug19!$F$1-[5]Aug19!$X$1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[5]Sep19!$F$1-[5]Sep19!$X$1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[6]Oct18!$F$1-[6]Oct18!$X$1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[6]Nov18!$F$1-[6]Nov18!$X$1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[6]Dec18!$F$1-[6]Dec18!$X$1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[6]Jan19!$F$1-[6]Jan19!$X$1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[6]Feb19!$F$1-[6]Feb19!$X$1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[6]Mar19!$F$1-[6]Mar19!$X$1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[6]Apr19!$F$1-[6]Apr19!$X$1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[6]May19!$F$1-[6]May19!$X$1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[6]Jun19!$F$1-[6]Jun19!$X$1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[6]Jul19!$F$1-[6]Jul19!$X$1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[6]Aug19!$F$1-[6]Aug19!$X$1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[6]Sep19!$F$1-[6]Sep19!$X$1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[7]Oct18!$F$1-[7]Oct18!$U$1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[7]Nov18!$F$1-[7]Nov18!$U$1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[7]Dec18!$F$1-[7]Dec18!$U$1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[7]Jan19!$F$1-[7]Jan19!$U$1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[7]Feb19!$F$1-[7]Feb19!$U$1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[7]Mar19!$F$1-[7]Mar19!$U$1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[7]Apr19!$F$1-[7]Apr19!$U$1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[7]May19!$F$1-[7]May19!$U$1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[7]Jun19!$F$1-[7]Jun19!$U$1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[7]Jul19!$F$1-[7]Jul19!$U$1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[7]Aug19!$F$1-[7]Aug19!$U$1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[7]Sep19!$F$1-[7]Sep19!$U$1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-[4]Oct18!$G$1-[4]Oct18!$H$1-[4]Oct18!$I$1+[4]Oct18!$Y$1+[4]Oct18!$Z$1+[4]Oct18!$AA$1</f>
        <v>0</v>
      </c>
      <c r="I26" s="26">
        <f>-[5]Oct18!$G$1-[5]Oct18!$H$1-[5]Oct18!$I$1+[5]Oct18!$Y$1+[5]Oct18!$Z$1+[5]Oct18!$AA$1</f>
        <v>0</v>
      </c>
      <c r="J26" s="26">
        <f>-[6]Oct18!$G$1-[6]Oct18!$H$1-[6]Oct18!$I$1+[6]Oct18!$Y$1+[6]Oct18!$Z$1+[6]Oct18!$AA$1</f>
        <v>0</v>
      </c>
      <c r="K26" s="26">
        <f>-[7]Oct18!$G$1-[7]Oct18!$H$1-[7]Oct18!$I$1+[7]Oct18!$V$1+[7]Oct18!$W$1+[7]Oct18!$X$1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-[4]Nov18!$G$1-[4]Nov18!$H$1-[4]Nov18!$I$1+[4]Nov18!$Y$1+[4]Nov18!$Z$1+[4]Nov18!$AA$1</f>
        <v>0</v>
      </c>
      <c r="T26" s="26">
        <f>-[5]Nov18!$G$1-[5]Nov18!$H$1-[5]Nov18!$I$1+[5]Nov18!$Y$1+[5]Nov18!$Z$1+[5]Nov18!$AA$1</f>
        <v>0</v>
      </c>
      <c r="U26" s="26">
        <f>-[6]Nov18!$G$1-[6]Nov18!$H$1-[6]Nov18!$I$1+[6]Nov18!$Y$1+[6]Nov18!$Z$1+[6]Nov18!$AA$1</f>
        <v>0</v>
      </c>
      <c r="V26" s="26">
        <f>-[7]Nov18!$G$1-[7]Nov18!$H$1-[7]Nov18!$I$1+[7]Nov18!$V$1+[7]Nov18!$W$1+[7]Nov18!$X$1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-[4]Dec18!$G$1-[4]Dec18!$H$1-[4]Dec18!$I$1+[4]Dec18!$Y$1+[4]Dec18!$Z$1+[4]Dec18!$AA$1</f>
        <v>0</v>
      </c>
      <c r="AE26" s="26">
        <f>-[5]Dec18!$G$1-[5]Dec18!$H$1-[5]Dec18!$I$1+[5]Dec18!$Y$1+[5]Dec18!$Z$1+[5]Dec18!$AA$1</f>
        <v>0</v>
      </c>
      <c r="AF26" s="26">
        <f>-[6]Dec18!$G$1-[6]Dec18!$H$1-[6]Dec18!$I$1+[6]Dec18!$Y$1+[6]Dec18!$Z$1+[6]Dec18!$AA$1</f>
        <v>0</v>
      </c>
      <c r="AG26" s="26">
        <f>-[7]Dec18!$G$1-[7]Dec18!$H$1-[7]Dec18!$I$1+[7]Dec18!$V$1+[7]Dec18!$W$1+[7]Dec18!$X$1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-[4]Jan19!$G$1-[4]Jan19!$H$1-[4]Jan19!$I$1+[4]Jan19!$Y$1+[4]Jan19!$Z$1+[4]Jan19!$AA$1</f>
        <v>0</v>
      </c>
      <c r="AP26" s="26">
        <f>-[5]Jan19!$G$1-[5]Jan19!$H$1-[5]Jan19!$I$1+[5]Jan19!$Y$1+[5]Jan19!$Z$1+[5]Jan19!$AA$1</f>
        <v>0</v>
      </c>
      <c r="AQ26" s="26">
        <f>-[6]Jan19!$G$1-[6]Jan19!$H$1-[6]Jan19!$I$1+[6]Jan19!$Y$1+[6]Jan19!$Z$1+[6]Jan19!$AA$1</f>
        <v>0</v>
      </c>
      <c r="AR26" s="26">
        <f>-[7]Jan19!$G$1-[7]Jan19!$H$1-[7]Jan19!$I$1+[7]Jan19!$V$1+[7]Jan19!$W$1+[7]Jan19!$X$1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-[4]Feb19!$G$1-[4]Feb19!$H$1-[4]Feb19!$I$1+[4]Feb19!$Y$1+[4]Feb19!$Z$1+[4]Feb19!$AA$1</f>
        <v>0</v>
      </c>
      <c r="BA26" s="26">
        <f>-[5]Feb19!$G$1-[5]Feb19!$H$1-[5]Feb19!$I$1+[5]Feb19!$Y$1+[5]Feb19!$Z$1+[5]Feb19!$AA$1</f>
        <v>0</v>
      </c>
      <c r="BB26" s="26">
        <f>-[6]Feb19!$G$1-[6]Feb19!$H$1-[6]Feb19!$I$1+[6]Feb19!$Y$1+[6]Feb19!$Z$1+[6]Feb19!$AA$1</f>
        <v>0</v>
      </c>
      <c r="BC26" s="26">
        <f>-[7]Feb19!$G$1-[7]Feb19!$H$1-[7]Feb19!$I$1+[7]Feb19!$V$1+[7]Feb19!$W$1+[7]Feb19!$X$1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-[4]Mar19!$G$1-[4]Mar19!$H$1-[4]Mar19!$I$1+[4]Mar19!$Y$1+[4]Mar19!$Z$1+[4]Mar19!$AA$1</f>
        <v>0</v>
      </c>
      <c r="BL26" s="26">
        <f>-[5]Mar19!$G$1-[5]Mar19!$H$1-[5]Mar19!$I$1+[5]Mar19!$Y$1+[5]Mar19!$Z$1+[5]Mar19!$AA$1</f>
        <v>0</v>
      </c>
      <c r="BM26" s="26">
        <f>-[6]Mar19!$G$1-[6]Mar19!$H$1-[6]Mar19!$I$1+[6]Mar19!$Y$1+[6]Mar19!$Z$1+[6]Mar19!$AA$1</f>
        <v>0</v>
      </c>
      <c r="BN26" s="26">
        <f>-[7]Mar19!$G$1-[7]Mar19!$H$1-[7]Mar19!$I$1+[7]Mar19!$V$1+[7]Mar19!$W$1+[7]Mar19!$X$1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-[4]Apr19!$G$1-[4]Apr19!$H$1-[4]Apr19!$I$1+[4]Apr19!$Y$1+[4]Apr19!$Z$1+[4]Apr19!$AA$1</f>
        <v>0</v>
      </c>
      <c r="BW26" s="26">
        <f>-[5]Apr19!$G$1-[5]Apr19!$H$1-[5]Apr19!$I$1+[5]Apr19!$Y$1+[5]Apr19!$Z$1+[5]Apr19!$AA$1</f>
        <v>0</v>
      </c>
      <c r="BX26" s="26">
        <f>-[6]Apr19!$G$1-[6]Apr19!$H$1-[6]Apr19!$I$1+[6]Apr19!$Y$1+[6]Apr19!$Z$1+[6]Apr19!$AA$1</f>
        <v>0</v>
      </c>
      <c r="BY26" s="26">
        <f>-[7]Apr19!$G$1-[7]Apr19!$H$1-[7]Apr19!$I$1+[7]Apr19!$V$1+[7]Apr19!$W$1+[7]Apr19!$X$1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-[4]May19!$G$1-[4]May19!$H$1-[4]May19!$I$1+[4]May19!$Y$1+[4]May19!$Z$1+[4]May19!$AA$1</f>
        <v>0</v>
      </c>
      <c r="CH26" s="26">
        <f>-[5]May19!$G$1-[5]May19!$H$1-[5]May19!$I$1+[5]May19!$Y$1+[5]May19!$Z$1+[5]May19!$AA$1</f>
        <v>0</v>
      </c>
      <c r="CI26" s="26">
        <f>-[6]May19!$G$1-[6]May19!$H$1-[6]May19!$I$1+[6]May19!$Y$1+[6]May19!$Z$1+[6]May19!$AA$1</f>
        <v>0</v>
      </c>
      <c r="CJ26" s="26">
        <f>-[7]May19!$G$1-[7]May19!$H$1-[7]May19!$I$1+[7]May19!$V$1+[7]May19!$W$1+[7]May19!$X$1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-[4]Jun19!$G$1-[4]Jun19!$H$1-[4]Jun19!$I$1+[4]Jun19!$Y$1+[4]Jun19!$Z$1+[4]Jun19!$AA$1</f>
        <v>0</v>
      </c>
      <c r="CS26" s="26">
        <f>-[5]Jun19!$G$1-[5]Jun19!$H$1-[5]Jun19!$I$1+[5]Jun19!$Y$1+[5]Jun19!$Z$1+[5]Jun19!$AA$1</f>
        <v>0</v>
      </c>
      <c r="CT26" s="26">
        <f>-[6]Jun19!$G$1-[6]Jun19!$H$1-[6]Jun19!$I$1+[6]Jun19!$Y$1+[6]Jun19!$Z$1+[6]Jun19!$AA$1</f>
        <v>0</v>
      </c>
      <c r="CU26" s="26">
        <f>-[7]Jun19!$G$1-[7]Jun19!$H$1-[7]Jun19!$I$1+[7]Jun19!$V$1+[7]Jun19!$W$1+[7]Jun19!$X$1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-[4]Jul19!$G$1-[4]Jul19!$H$1-[4]Jul19!$I$1+[4]Jul19!$Y$1+[4]Jul19!$Z$1+[4]Jul19!$AA$1</f>
        <v>0</v>
      </c>
      <c r="DD26" s="26">
        <f>-[5]Jul19!$G$1-[5]Jul19!$H$1-[5]Jul19!$I$1+[5]Jul19!$Y$1+[5]Jul19!$Z$1+[5]Jul19!$AA$1</f>
        <v>0</v>
      </c>
      <c r="DE26" s="26">
        <f>-[6]Jul19!$G$1-[6]Jul19!$H$1-[6]Jul19!$I$1+[6]Jul19!$Y$1+[6]Jul19!$Z$1+[6]Jul19!$AA$1</f>
        <v>0</v>
      </c>
      <c r="DF26" s="26">
        <f>-[7]Jul19!$G$1-[7]Jul19!$H$1-[7]Jul19!$I$1+[7]Jul19!$V$1+[7]Jul19!$W$1+[7]Jul19!$X$1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-[4]Aug19!$G$1-[4]Aug19!$H$1-[4]Aug19!$I$1+[4]Aug19!$Y$1+[4]Aug19!$Z$1+[4]Aug19!$AA$1</f>
        <v>0</v>
      </c>
      <c r="DO26" s="26">
        <f>-[5]Aug19!$G$1-[5]Aug19!$H$1-[5]Aug19!$I$1+[5]Aug19!$Y$1+[5]Aug19!$Z$1+[5]Aug19!$AA$1</f>
        <v>0</v>
      </c>
      <c r="DP26" s="26">
        <f>-[6]Aug19!$G$1-[6]Aug19!$H$1-[6]Aug19!$I$1+[6]Aug19!$Y$1+[6]Aug19!$Z$1+[6]Aug19!$AA$1</f>
        <v>0</v>
      </c>
      <c r="DQ26" s="26">
        <f>-[7]Aug19!$G$1-[7]Aug19!$H$1-[7]Aug19!$I$1+[7]Aug19!$V$1+[7]Aug19!$W$1+[7]Aug19!$X$1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-[4]Sep19!$G$1-[4]Sep19!$H$1-[4]Sep19!$I$1+[4]Sep19!$Y$1+[4]Sep19!$Z$1+[4]Sep19!$AA$1</f>
        <v>0</v>
      </c>
      <c r="DZ26" s="26">
        <f>-[5]Sep19!$G$1-[5]Sep19!$H$1-[5]Sep19!$I$1+[5]Sep19!$Y$1+[5]Sep19!$Z$1+[5]Sep19!$AA$1</f>
        <v>0</v>
      </c>
      <c r="EA26" s="26">
        <f>-[6]Sep19!$G$1-[6]Sep19!$H$1-[6]Sep19!$I$1+[6]Sep19!$Y$1+[6]Sep19!$Z$1+[6]Sep19!$AA$1</f>
        <v>0</v>
      </c>
      <c r="EB26" s="26">
        <f>-[7]Sep19!$G$1-[7]Sep19!$H$1-[7]Sep19!$I$1+[7]Sep19!$V$1+[7]Sep19!$W$1+[7]Sep19!$X$1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-[2]Oct18!$F$1+[2]Oct18!$AK$1</f>
        <v>0</v>
      </c>
      <c r="H28" s="25">
        <f>[4]Oct18!$AB$1</f>
        <v>0</v>
      </c>
      <c r="I28" s="25">
        <f>[5]Oct18!$AB$1</f>
        <v>0</v>
      </c>
      <c r="J28" s="25">
        <f>[6]Oct18!$AB$1</f>
        <v>0</v>
      </c>
      <c r="K28" s="25">
        <f>[7]Oct18!$Y$1</f>
        <v>0</v>
      </c>
      <c r="L28" s="25"/>
      <c r="N28" s="24"/>
      <c r="O28" s="25">
        <f t="shared" si="1"/>
        <v>0</v>
      </c>
      <c r="P28" s="24"/>
      <c r="Q28" s="25"/>
      <c r="R28" s="25">
        <f>-[2]Nov18!$F$1+[2]Nov18!$AK$1</f>
        <v>0</v>
      </c>
      <c r="S28" s="25">
        <f>[4]Nov18!$AB$1</f>
        <v>0</v>
      </c>
      <c r="T28" s="25">
        <f>[5]Nov18!$AB$1</f>
        <v>0</v>
      </c>
      <c r="U28" s="25">
        <f>[6]Nov18!$AB$1</f>
        <v>0</v>
      </c>
      <c r="V28" s="25">
        <f>[7]Nov18!$Y$1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-[2]Dec18!$F$1+[2]Dec18!$AK$1</f>
        <v>0</v>
      </c>
      <c r="AD28" s="25">
        <f>[4]Dec18!$AB$1</f>
        <v>0</v>
      </c>
      <c r="AE28" s="25">
        <f>[5]Dec18!$AB$1</f>
        <v>0</v>
      </c>
      <c r="AF28" s="25">
        <f>[6]Dec18!$AB$1</f>
        <v>0</v>
      </c>
      <c r="AG28" s="25">
        <f>[7]Dec18!$Y$1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-[2]Jan19!$F$1+[2]Jan19!$AK$1</f>
        <v>0</v>
      </c>
      <c r="AO28" s="25">
        <f>[4]Jan19!$AB$1</f>
        <v>0</v>
      </c>
      <c r="AP28" s="25">
        <f>[5]Jan19!$AB$1</f>
        <v>0</v>
      </c>
      <c r="AQ28" s="25">
        <f>[6]Jan19!$AB$1</f>
        <v>0</v>
      </c>
      <c r="AR28" s="25">
        <f>[7]Jan19!$Y$1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-[2]Feb19!$F$1+[2]Feb19!$AK$1</f>
        <v>0</v>
      </c>
      <c r="AZ28" s="25">
        <f>[4]Feb19!$AB$1</f>
        <v>0</v>
      </c>
      <c r="BA28" s="25">
        <f>[5]Feb19!$AB$1</f>
        <v>0</v>
      </c>
      <c r="BB28" s="25">
        <f>[6]Feb19!$AB$1</f>
        <v>0</v>
      </c>
      <c r="BC28" s="25">
        <f>[7]Feb19!$Y$1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-[2]Mar19!$F$1+[2]Mar19!$AK$1</f>
        <v>0</v>
      </c>
      <c r="BK28" s="25">
        <f>[4]Mar19!$AB$1</f>
        <v>0</v>
      </c>
      <c r="BL28" s="25">
        <f>[5]Mar19!$AB$1</f>
        <v>0</v>
      </c>
      <c r="BM28" s="25">
        <f>[6]Mar19!$AB$1</f>
        <v>0</v>
      </c>
      <c r="BN28" s="25">
        <f>[7]Mar19!$Y$1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-[2]Apr19!$F$1+[2]Apr19!$AK$1</f>
        <v>0</v>
      </c>
      <c r="BV28" s="25">
        <f>[4]Apr19!$AB$1</f>
        <v>0</v>
      </c>
      <c r="BW28" s="25">
        <f>[5]Apr19!$AB$1</f>
        <v>0</v>
      </c>
      <c r="BX28" s="25">
        <f>[6]Apr19!$AB$1</f>
        <v>0</v>
      </c>
      <c r="BY28" s="25">
        <f>[7]Apr19!$Y$1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-[2]May19!$F$1+[2]May19!$AK$1</f>
        <v>0</v>
      </c>
      <c r="CG28" s="25">
        <f>[4]May19!$AB$1</f>
        <v>0</v>
      </c>
      <c r="CH28" s="25">
        <f>[5]May19!$AB$1</f>
        <v>0</v>
      </c>
      <c r="CI28" s="25">
        <f>[6]May19!$AB$1</f>
        <v>0</v>
      </c>
      <c r="CJ28" s="25">
        <f>[7]May19!$Y$1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-[2]Jun19!$F$1+[2]Jun19!$AK$1</f>
        <v>0</v>
      </c>
      <c r="CR28" s="25">
        <f>[4]Jun19!$AB$1</f>
        <v>0</v>
      </c>
      <c r="CS28" s="25">
        <f>[5]Jun19!$AB$1</f>
        <v>0</v>
      </c>
      <c r="CT28" s="25">
        <f>[6]Jun19!$AB$1</f>
        <v>0</v>
      </c>
      <c r="CU28" s="25">
        <f>[7]Jun19!$Y$1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-[2]Jul19!$F$1+[2]Jul19!$AK$1</f>
        <v>0</v>
      </c>
      <c r="DC28" s="25">
        <f>[4]Jul19!$AB$1</f>
        <v>0</v>
      </c>
      <c r="DD28" s="25">
        <f>[5]Jul19!$AB$1</f>
        <v>0</v>
      </c>
      <c r="DE28" s="25">
        <f>[6]Jul19!$AB$1</f>
        <v>0</v>
      </c>
      <c r="DF28" s="25">
        <f>[7]Jul19!$Y$1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-[2]Aug19!$F$1+[2]Aug19!$AK$1</f>
        <v>0</v>
      </c>
      <c r="DN28" s="25">
        <f>[4]Aug19!$AB$1</f>
        <v>0</v>
      </c>
      <c r="DO28" s="25">
        <f>[5]Aug19!$AB$1</f>
        <v>0</v>
      </c>
      <c r="DP28" s="25">
        <f>[6]Aug19!$AB$1</f>
        <v>0</v>
      </c>
      <c r="DQ28" s="25">
        <f>[7]Aug19!$Y$1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-[2]Sep19!$F$1+[2]Sep19!$AK$1</f>
        <v>0</v>
      </c>
      <c r="DY28" s="25">
        <f>[4]Sep19!$AB$1</f>
        <v>0</v>
      </c>
      <c r="DZ28" s="25">
        <f>[5]Sep19!$AB$1</f>
        <v>0</v>
      </c>
      <c r="EA28" s="25">
        <f>[6]Sep19!$AB$1</f>
        <v>0</v>
      </c>
      <c r="EB28" s="25">
        <f>[7]Sep19!$Y$1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[4]Oct18!$AC$1</f>
        <v>0</v>
      </c>
      <c r="I29" s="25">
        <f>[5]Oct18!$AC$1</f>
        <v>0</v>
      </c>
      <c r="J29" s="25">
        <f>[6]Oct18!$AC$1</f>
        <v>0</v>
      </c>
      <c r="K29" s="25">
        <f>[7]Oct18!$Z$1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[4]Nov18!$AC$1</f>
        <v>0</v>
      </c>
      <c r="T29" s="25">
        <f>[5]Nov18!$AC$1</f>
        <v>0</v>
      </c>
      <c r="U29" s="25">
        <f>[6]Nov18!$AC$1</f>
        <v>0</v>
      </c>
      <c r="V29" s="25">
        <f>[7]Nov18!$Z$1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[4]Dec18!$AC$1</f>
        <v>0</v>
      </c>
      <c r="AE29" s="25">
        <f>[5]Dec18!$AC$1</f>
        <v>0</v>
      </c>
      <c r="AF29" s="25">
        <f>[6]Dec18!$AC$1</f>
        <v>0</v>
      </c>
      <c r="AG29" s="25">
        <f>[7]Dec18!$Z$1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[4]Jan19!$AC$1</f>
        <v>0</v>
      </c>
      <c r="AP29" s="25">
        <f>[5]Jan19!$AC$1</f>
        <v>0</v>
      </c>
      <c r="AQ29" s="25">
        <f>[6]Jan19!$AC$1</f>
        <v>0</v>
      </c>
      <c r="AR29" s="25">
        <f>[7]Jan19!$Z$1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[4]Feb19!$AC$1</f>
        <v>0</v>
      </c>
      <c r="BA29" s="25">
        <f>[5]Feb19!$AC$1</f>
        <v>0</v>
      </c>
      <c r="BB29" s="25">
        <f>[6]Feb19!$AC$1</f>
        <v>0</v>
      </c>
      <c r="BC29" s="25">
        <f>[7]Feb19!$Z$1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[4]Mar19!$AC$1</f>
        <v>0</v>
      </c>
      <c r="BL29" s="25">
        <f>[5]Mar19!$AC$1</f>
        <v>0</v>
      </c>
      <c r="BM29" s="25">
        <f>[6]Mar19!$AC$1</f>
        <v>0</v>
      </c>
      <c r="BN29" s="25">
        <f>[7]Mar19!$Z$1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[4]Apr19!$AC$1</f>
        <v>0</v>
      </c>
      <c r="BW29" s="25">
        <f>[5]Apr19!$AC$1</f>
        <v>0</v>
      </c>
      <c r="BX29" s="25">
        <f>[6]Apr19!$AC$1</f>
        <v>0</v>
      </c>
      <c r="BY29" s="25">
        <f>[7]Apr19!$Z$1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[4]May19!$AC$1</f>
        <v>0</v>
      </c>
      <c r="CH29" s="25">
        <f>[5]May19!$AC$1</f>
        <v>0</v>
      </c>
      <c r="CI29" s="25">
        <f>[6]May19!$AC$1</f>
        <v>0</v>
      </c>
      <c r="CJ29" s="25">
        <f>[7]May19!$Z$1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[4]Jun19!$AC$1</f>
        <v>0</v>
      </c>
      <c r="CS29" s="25">
        <f>[5]Jun19!$AC$1</f>
        <v>0</v>
      </c>
      <c r="CT29" s="25">
        <f>[6]Jun19!$AC$1</f>
        <v>0</v>
      </c>
      <c r="CU29" s="25">
        <f>[7]Jun19!$Z$1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[4]Jul19!$AC$1</f>
        <v>0</v>
      </c>
      <c r="DD29" s="25">
        <f>[5]Jul19!$AC$1</f>
        <v>0</v>
      </c>
      <c r="DE29" s="25">
        <f>[6]Jul19!$AC$1</f>
        <v>0</v>
      </c>
      <c r="DF29" s="25">
        <f>[7]Jul19!$Z$1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[4]Aug19!$AC$1</f>
        <v>0</v>
      </c>
      <c r="DO29" s="25">
        <f>[5]Aug19!$AC$1</f>
        <v>0</v>
      </c>
      <c r="DP29" s="25">
        <f>[6]Aug19!$AC$1</f>
        <v>0</v>
      </c>
      <c r="DQ29" s="25">
        <f>[7]Aug19!$Z$1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[4]Sep19!$AC$1</f>
        <v>0</v>
      </c>
      <c r="DZ29" s="25">
        <f>[5]Sep19!$AC$1</f>
        <v>0</v>
      </c>
      <c r="EA29" s="25">
        <f>[6]Sep19!$AC$1</f>
        <v>0</v>
      </c>
      <c r="EB29" s="25">
        <f>[7]Sep19!$Z$1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[4]Oct18!$AL$1</f>
        <v>0</v>
      </c>
      <c r="I31" s="25">
        <f>[5]Oct18!$AL$1</f>
        <v>0</v>
      </c>
      <c r="J31" s="25">
        <f>[6]Oct18!$AL$1</f>
        <v>0</v>
      </c>
      <c r="K31" s="25">
        <f>[7]Oct18!$AI$1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[4]Nov18!$AL$1</f>
        <v>0</v>
      </c>
      <c r="T31" s="25">
        <f>[5]Nov18!$AL$1</f>
        <v>0</v>
      </c>
      <c r="U31" s="25">
        <f>[6]Nov18!$AL$1</f>
        <v>0</v>
      </c>
      <c r="V31" s="25">
        <f>[7]Nov18!$AI$1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[4]Dec18!$AL$1</f>
        <v>0</v>
      </c>
      <c r="AE31" s="25">
        <f>[5]Dec18!$AL$1</f>
        <v>0</v>
      </c>
      <c r="AF31" s="25">
        <f>[6]Dec18!$AL$1</f>
        <v>0</v>
      </c>
      <c r="AG31" s="25">
        <f>[7]Dec18!$AI$1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[4]Jan19!$AL$1</f>
        <v>0</v>
      </c>
      <c r="AP31" s="25">
        <f>[5]Jan19!$AL$1</f>
        <v>0</v>
      </c>
      <c r="AQ31" s="25">
        <f>[6]Jan19!$AL$1</f>
        <v>0</v>
      </c>
      <c r="AR31" s="25">
        <f>[7]Jan19!$AI$1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[4]Feb19!$AL$1</f>
        <v>0</v>
      </c>
      <c r="BA31" s="25">
        <f>[5]Feb19!$AL$1</f>
        <v>0</v>
      </c>
      <c r="BB31" s="25">
        <f>[6]Feb19!$AL$1</f>
        <v>0</v>
      </c>
      <c r="BC31" s="25">
        <f>[7]Feb19!$AI$1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[4]Mar19!$AL$1</f>
        <v>0</v>
      </c>
      <c r="BL31" s="25">
        <f>[5]Mar19!$AL$1</f>
        <v>0</v>
      </c>
      <c r="BM31" s="25">
        <f>[6]Mar19!$AL$1</f>
        <v>0</v>
      </c>
      <c r="BN31" s="25">
        <f>[7]Mar19!$AI$1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[4]Apr19!$AL$1</f>
        <v>0</v>
      </c>
      <c r="BW31" s="25">
        <f>[5]Apr19!$AL$1</f>
        <v>0</v>
      </c>
      <c r="BX31" s="25">
        <f>[6]Apr19!$AL$1</f>
        <v>0</v>
      </c>
      <c r="BY31" s="25">
        <f>[7]Apr19!$AI$1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[4]May19!$AL$1</f>
        <v>0</v>
      </c>
      <c r="CH31" s="25">
        <f>[5]May19!$AL$1</f>
        <v>0</v>
      </c>
      <c r="CI31" s="25">
        <f>[6]May19!$AL$1</f>
        <v>0</v>
      </c>
      <c r="CJ31" s="25">
        <f>[7]May19!$AI$1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[4]Jun19!$AL$1</f>
        <v>0</v>
      </c>
      <c r="CS31" s="25">
        <f>[5]Jun19!$AL$1</f>
        <v>0</v>
      </c>
      <c r="CT31" s="25">
        <f>[6]Jun19!$AL$1</f>
        <v>0</v>
      </c>
      <c r="CU31" s="25">
        <f>[7]Jun19!$AI$1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[4]Jul19!$AL$1</f>
        <v>0</v>
      </c>
      <c r="DD31" s="25">
        <f>[5]Jul19!$AL$1</f>
        <v>0</v>
      </c>
      <c r="DE31" s="25">
        <f>[6]Jul19!$AL$1</f>
        <v>0</v>
      </c>
      <c r="DF31" s="25">
        <f>[7]Jul19!$AI$1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[4]Aug19!$AL$1</f>
        <v>0</v>
      </c>
      <c r="DO31" s="25">
        <f>[5]Aug19!$AL$1</f>
        <v>0</v>
      </c>
      <c r="DP31" s="25">
        <f>[6]Aug19!$AL$1</f>
        <v>0</v>
      </c>
      <c r="DQ31" s="25">
        <f>[7]Aug19!$AI$1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[4]Sep19!$AL$1</f>
        <v>0</v>
      </c>
      <c r="DZ31" s="25">
        <f>[5]Sep19!$AL$1</f>
        <v>0</v>
      </c>
      <c r="EA31" s="25">
        <f>[6]Sep19!$AL$1</f>
        <v>0</v>
      </c>
      <c r="EB31" s="25">
        <f>[7]Sep19!$AI$1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[3]Oct18!$V$1</f>
        <v>0</v>
      </c>
      <c r="G32" s="25">
        <f>-[2]Oct18!$AK$1</f>
        <v>0</v>
      </c>
      <c r="H32" s="25">
        <f>-[4]Oct18!$O$1+[4]Oct18!$AJ$1</f>
        <v>0</v>
      </c>
      <c r="I32" s="25">
        <f>-[5]Oct18!$O$1+[5]Oct18!$AJ$1</f>
        <v>0</v>
      </c>
      <c r="J32" s="25">
        <f>-[6]Oct18!$O$1+[6]Oct18!$AJ$1</f>
        <v>0</v>
      </c>
      <c r="K32" s="25">
        <f>[7]Oct18!$AG$1</f>
        <v>0</v>
      </c>
      <c r="L32" s="25"/>
      <c r="N32" s="24"/>
      <c r="O32" s="25">
        <f t="shared" si="1"/>
        <v>0</v>
      </c>
      <c r="P32" s="24"/>
      <c r="Q32" s="25">
        <f>[3]Nov18!$V$1</f>
        <v>0</v>
      </c>
      <c r="R32" s="25">
        <f>-[2]Nov18!$AK$1</f>
        <v>0</v>
      </c>
      <c r="S32" s="25">
        <f>-[4]Nov18!$O$1+[4]Nov18!$AJ$1</f>
        <v>0</v>
      </c>
      <c r="T32" s="25">
        <f>-[5]Nov18!$O$1+[5]Nov18!$AJ$1</f>
        <v>0</v>
      </c>
      <c r="U32" s="25">
        <f>-[6]Nov18!$O$1+[6]Nov18!$AJ$1</f>
        <v>0</v>
      </c>
      <c r="V32" s="25">
        <f>[7]Nov18!$AG$1</f>
        <v>0</v>
      </c>
      <c r="W32" s="25"/>
      <c r="X32" s="25"/>
      <c r="Y32" s="15"/>
      <c r="Z32" s="25">
        <f t="shared" si="2"/>
        <v>0</v>
      </c>
      <c r="AA32" s="24"/>
      <c r="AB32" s="25">
        <f>[3]Dec18!$V$1</f>
        <v>0</v>
      </c>
      <c r="AC32" s="25">
        <f>-[2]Dec18!$AK$1</f>
        <v>0</v>
      </c>
      <c r="AD32" s="25">
        <f>-[4]Dec18!$O$1+[4]Dec18!$AJ$1</f>
        <v>0</v>
      </c>
      <c r="AE32" s="25">
        <f>-[5]Dec18!$O$1+[5]Dec18!$AJ$1</f>
        <v>0</v>
      </c>
      <c r="AF32" s="25">
        <f>-[6]Dec18!$O$1+[6]Dec18!$AJ$1</f>
        <v>0</v>
      </c>
      <c r="AG32" s="25">
        <f>[7]Dec18!$AG$1</f>
        <v>0</v>
      </c>
      <c r="AH32" s="25"/>
      <c r="AI32" s="25"/>
      <c r="AJ32" s="15"/>
      <c r="AK32" s="25">
        <f t="shared" si="3"/>
        <v>0</v>
      </c>
      <c r="AL32" s="24"/>
      <c r="AM32" s="25">
        <f>[3]Jan19!$V$1</f>
        <v>0</v>
      </c>
      <c r="AN32" s="25">
        <f>-[2]Jan19!$AK$1</f>
        <v>0</v>
      </c>
      <c r="AO32" s="25">
        <f>-[4]Jan19!$O$1+[4]Jan19!$AJ$1</f>
        <v>0</v>
      </c>
      <c r="AP32" s="25">
        <f>-[5]Jan19!$O$1+[5]Jan19!$AJ$1</f>
        <v>0</v>
      </c>
      <c r="AQ32" s="25">
        <f>-[6]Jan19!$O$1+[6]Jan19!$AJ$1</f>
        <v>0</v>
      </c>
      <c r="AR32" s="25">
        <f>[7]Jan19!$AG$1</f>
        <v>0</v>
      </c>
      <c r="AS32" s="25"/>
      <c r="AT32" s="25"/>
      <c r="AU32" s="15"/>
      <c r="AV32" s="25">
        <f t="shared" si="4"/>
        <v>0</v>
      </c>
      <c r="AW32" s="24"/>
      <c r="AX32" s="25">
        <f>[3]Feb19!$V$1</f>
        <v>0</v>
      </c>
      <c r="AY32" s="25">
        <f>-[2]Feb19!$AK$1</f>
        <v>0</v>
      </c>
      <c r="AZ32" s="25">
        <f>-[4]Feb19!$O$1+[4]Feb19!$AJ$1</f>
        <v>0</v>
      </c>
      <c r="BA32" s="25">
        <f>-[5]Feb19!$O$1+[5]Feb19!$AJ$1</f>
        <v>0</v>
      </c>
      <c r="BB32" s="25">
        <f>-[6]Feb19!$O$1+[6]Feb19!$AJ$1</f>
        <v>0</v>
      </c>
      <c r="BC32" s="25">
        <f>[7]Feb19!$AG$1</f>
        <v>0</v>
      </c>
      <c r="BD32" s="25"/>
      <c r="BE32" s="25"/>
      <c r="BF32" s="15"/>
      <c r="BG32" s="25">
        <f t="shared" si="5"/>
        <v>0</v>
      </c>
      <c r="BH32" s="24"/>
      <c r="BI32" s="25">
        <f>[3]Mar19!$V$1</f>
        <v>0</v>
      </c>
      <c r="BJ32" s="25">
        <f>-[2]Mar19!$AK$1</f>
        <v>0</v>
      </c>
      <c r="BK32" s="25">
        <f>-[4]Mar19!$O$1+[4]Mar19!$AJ$1</f>
        <v>0</v>
      </c>
      <c r="BL32" s="25">
        <f>-[5]Mar19!$O$1+[5]Mar19!$AJ$1</f>
        <v>0</v>
      </c>
      <c r="BM32" s="25">
        <f>-[6]Mar19!$O$1+[6]Mar19!$AJ$1</f>
        <v>0</v>
      </c>
      <c r="BN32" s="25">
        <f>[7]Mar19!$AG$1</f>
        <v>0</v>
      </c>
      <c r="BO32" s="25"/>
      <c r="BP32" s="25"/>
      <c r="BQ32" s="15"/>
      <c r="BR32" s="25">
        <f t="shared" si="6"/>
        <v>0</v>
      </c>
      <c r="BS32" s="24"/>
      <c r="BT32" s="25">
        <f>[3]Apr19!$V$1</f>
        <v>0</v>
      </c>
      <c r="BU32" s="25">
        <f>-[2]Apr19!$AK$1</f>
        <v>0</v>
      </c>
      <c r="BV32" s="25">
        <f>-[4]Apr19!$O$1+[4]Apr19!$AJ$1</f>
        <v>0</v>
      </c>
      <c r="BW32" s="25">
        <f>-[5]Apr19!$O$1+[5]Apr19!$AJ$1</f>
        <v>0</v>
      </c>
      <c r="BX32" s="25">
        <f>-[6]Apr19!$O$1+[6]Apr19!$AJ$1</f>
        <v>0</v>
      </c>
      <c r="BY32" s="25">
        <f>[7]Apr19!$AG$1</f>
        <v>0</v>
      </c>
      <c r="BZ32" s="25"/>
      <c r="CA32" s="25"/>
      <c r="CB32" s="15"/>
      <c r="CC32" s="25">
        <f t="shared" si="7"/>
        <v>0</v>
      </c>
      <c r="CD32" s="24"/>
      <c r="CE32" s="25">
        <f>[3]May19!$V$1</f>
        <v>0</v>
      </c>
      <c r="CF32" s="25">
        <f>-[2]May19!$AK$1</f>
        <v>0</v>
      </c>
      <c r="CG32" s="25">
        <f>-[4]May19!$O$1+[4]May19!$AJ$1</f>
        <v>0</v>
      </c>
      <c r="CH32" s="25">
        <f>-[5]May19!$O$1+[5]May19!$AJ$1</f>
        <v>0</v>
      </c>
      <c r="CI32" s="25">
        <f>-[6]May19!$O$1+[6]May19!$AJ$1</f>
        <v>0</v>
      </c>
      <c r="CJ32" s="25">
        <f>[7]May19!$AG$1</f>
        <v>0</v>
      </c>
      <c r="CK32" s="25"/>
      <c r="CL32" s="25"/>
      <c r="CM32" s="15"/>
      <c r="CN32" s="25">
        <f t="shared" si="8"/>
        <v>0</v>
      </c>
      <c r="CO32" s="24"/>
      <c r="CP32" s="25">
        <f>[3]Jun19!$V$1</f>
        <v>0</v>
      </c>
      <c r="CQ32" s="25">
        <f>-[2]Jun19!$AK$1</f>
        <v>0</v>
      </c>
      <c r="CR32" s="25">
        <f>-[4]Jun19!$O$1+[4]Jun19!$AJ$1</f>
        <v>0</v>
      </c>
      <c r="CS32" s="25">
        <f>-[5]Jun19!$O$1+[5]Jun19!$AJ$1</f>
        <v>0</v>
      </c>
      <c r="CT32" s="25">
        <f>-[6]Jun19!$O$1+[6]Jun19!$AJ$1</f>
        <v>0</v>
      </c>
      <c r="CU32" s="25">
        <f>[7]Jun19!$AG$1</f>
        <v>0</v>
      </c>
      <c r="CV32" s="25"/>
      <c r="CW32" s="25"/>
      <c r="CX32" s="15"/>
      <c r="CY32" s="25">
        <f t="shared" si="9"/>
        <v>0</v>
      </c>
      <c r="CZ32" s="24"/>
      <c r="DA32" s="25">
        <f>[3]Jul19!$V$1</f>
        <v>0</v>
      </c>
      <c r="DB32" s="25">
        <f>-[2]Jul19!$AK$1</f>
        <v>0</v>
      </c>
      <c r="DC32" s="25">
        <f>-[4]Jul19!$O$1+[4]Jul19!$AJ$1</f>
        <v>0</v>
      </c>
      <c r="DD32" s="25">
        <f>-[5]Jul19!$O$1+[5]Jul19!$AJ$1</f>
        <v>0</v>
      </c>
      <c r="DE32" s="25">
        <f>-[6]Jul19!$O$1+[6]Jul19!$AJ$1</f>
        <v>0</v>
      </c>
      <c r="DF32" s="25">
        <f>[7]Jul19!$AG$1</f>
        <v>0</v>
      </c>
      <c r="DG32" s="25"/>
      <c r="DH32" s="25"/>
      <c r="DI32" s="15"/>
      <c r="DJ32" s="25">
        <f t="shared" si="10"/>
        <v>0</v>
      </c>
      <c r="DK32" s="24"/>
      <c r="DL32" s="25">
        <f>[3]Aug19!$V$1</f>
        <v>0</v>
      </c>
      <c r="DM32" s="25">
        <f>-[2]Aug19!$AK$1</f>
        <v>0</v>
      </c>
      <c r="DN32" s="25">
        <f>-[4]Aug19!$O$1+[4]Aug19!$AJ$1</f>
        <v>0</v>
      </c>
      <c r="DO32" s="25">
        <f>-[5]Aug19!$O$1+[5]Aug19!$AJ$1</f>
        <v>0</v>
      </c>
      <c r="DP32" s="25">
        <f>-[6]Aug19!$O$1+[6]Aug19!$AJ$1</f>
        <v>0</v>
      </c>
      <c r="DQ32" s="25">
        <f>[7]Aug19!$AG$1</f>
        <v>0</v>
      </c>
      <c r="DR32" s="25"/>
      <c r="DS32" s="25"/>
      <c r="DT32" s="15"/>
      <c r="DU32" s="25">
        <f t="shared" si="11"/>
        <v>0</v>
      </c>
      <c r="DV32" s="24"/>
      <c r="DW32" s="25">
        <f>[3]Sep19!$V$1</f>
        <v>0</v>
      </c>
      <c r="DX32" s="25">
        <f>-[2]Sep19!$AK$1</f>
        <v>0</v>
      </c>
      <c r="DY32" s="25">
        <f>-[4]Sep19!$O$1+[4]Sep19!$AJ$1</f>
        <v>0</v>
      </c>
      <c r="DZ32" s="25">
        <f>-[5]Sep19!$O$1+[5]Sep19!$AJ$1</f>
        <v>0</v>
      </c>
      <c r="EA32" s="25">
        <f>-[6]Sep19!$O$1+[6]Sep19!$AJ$1</f>
        <v>0</v>
      </c>
      <c r="EB32" s="25">
        <f>[7]Sep19!$AG$1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-[3]Oct18!$G$1</f>
        <v>0</v>
      </c>
      <c r="G33" s="25">
        <f>[2]Oct18!$G$1</f>
        <v>0</v>
      </c>
      <c r="H33" s="25">
        <f>-[4]Oct18!$N$1+[4]Oct18!$AI$1</f>
        <v>0</v>
      </c>
      <c r="I33" s="25">
        <f>-[5]Oct18!$N$1+[5]Oct18!$AI$1</f>
        <v>0</v>
      </c>
      <c r="J33" s="25">
        <f>-[6]Oct18!$N$1+[6]Oct18!$AI$1</f>
        <v>0</v>
      </c>
      <c r="K33" s="25">
        <f>[7]Oct18!$AF$1</f>
        <v>0</v>
      </c>
      <c r="L33" s="25"/>
      <c r="N33" s="24"/>
      <c r="O33" s="25">
        <f t="shared" si="1"/>
        <v>0</v>
      </c>
      <c r="P33" s="24"/>
      <c r="Q33" s="25">
        <f>-[3]Nov18!$G$1</f>
        <v>0</v>
      </c>
      <c r="R33" s="25">
        <f>[2]Nov18!$G$1</f>
        <v>0</v>
      </c>
      <c r="S33" s="25">
        <f>-[4]Nov18!$N$1+[4]Nov18!$AI$1</f>
        <v>0</v>
      </c>
      <c r="T33" s="25">
        <f>-[5]Nov18!$N$1+[5]Nov18!$AI$1</f>
        <v>0</v>
      </c>
      <c r="U33" s="25">
        <f>-[6]Nov18!$N$1+[6]Nov18!$AI$1</f>
        <v>0</v>
      </c>
      <c r="V33" s="25">
        <f>[7]Nov18!$AF$1</f>
        <v>0</v>
      </c>
      <c r="W33" s="25"/>
      <c r="X33" s="25"/>
      <c r="Y33" s="15"/>
      <c r="Z33" s="25">
        <f t="shared" si="2"/>
        <v>0</v>
      </c>
      <c r="AA33" s="24"/>
      <c r="AB33" s="25">
        <f>-[3]Dec18!$G$1</f>
        <v>0</v>
      </c>
      <c r="AC33" s="25">
        <f>[2]Dec18!$G$1</f>
        <v>0</v>
      </c>
      <c r="AD33" s="25">
        <f>-[4]Dec18!$N$1+[4]Dec18!$AI$1</f>
        <v>0</v>
      </c>
      <c r="AE33" s="25">
        <f>-[5]Dec18!$N$1+[5]Dec18!$AI$1</f>
        <v>0</v>
      </c>
      <c r="AF33" s="25">
        <f>-[6]Dec18!$N$1+[6]Dec18!$AI$1</f>
        <v>0</v>
      </c>
      <c r="AG33" s="25">
        <f>[7]Dec18!$AF$1</f>
        <v>0</v>
      </c>
      <c r="AH33" s="25"/>
      <c r="AI33" s="25"/>
      <c r="AJ33" s="15"/>
      <c r="AK33" s="25">
        <f t="shared" si="3"/>
        <v>0</v>
      </c>
      <c r="AL33" s="24"/>
      <c r="AM33" s="25">
        <f>-[3]Jan19!$G$1</f>
        <v>0</v>
      </c>
      <c r="AN33" s="25">
        <f>[2]Jan19!$G$1</f>
        <v>0</v>
      </c>
      <c r="AO33" s="25">
        <f>-[4]Jan19!$N$1+[4]Jan19!$AI$1</f>
        <v>0</v>
      </c>
      <c r="AP33" s="25">
        <f>-[5]Jan19!$N$1+[5]Jan19!$AI$1</f>
        <v>0</v>
      </c>
      <c r="AQ33" s="25">
        <f>-[6]Jan19!$N$1+[6]Jan19!$AI$1</f>
        <v>0</v>
      </c>
      <c r="AR33" s="25">
        <f>[7]Jan19!$AF$1</f>
        <v>0</v>
      </c>
      <c r="AS33" s="25"/>
      <c r="AT33" s="25"/>
      <c r="AU33" s="15"/>
      <c r="AV33" s="25">
        <f t="shared" si="4"/>
        <v>0</v>
      </c>
      <c r="AW33" s="24"/>
      <c r="AX33" s="25">
        <f>-[3]Feb19!$G$1</f>
        <v>0</v>
      </c>
      <c r="AY33" s="25">
        <f>[2]Feb19!$G$1</f>
        <v>0</v>
      </c>
      <c r="AZ33" s="25">
        <f>-[4]Feb19!$N$1+[4]Feb19!$AI$1</f>
        <v>0</v>
      </c>
      <c r="BA33" s="25">
        <f>-[5]Feb19!$N$1+[5]Feb19!$AI$1</f>
        <v>0</v>
      </c>
      <c r="BB33" s="25">
        <f>-[6]Feb19!$N$1+[6]Feb19!$AI$1</f>
        <v>0</v>
      </c>
      <c r="BC33" s="25">
        <f>[7]Feb19!$AF$1</f>
        <v>0</v>
      </c>
      <c r="BD33" s="25"/>
      <c r="BE33" s="25"/>
      <c r="BF33" s="15"/>
      <c r="BG33" s="25">
        <f t="shared" si="5"/>
        <v>0</v>
      </c>
      <c r="BH33" s="24"/>
      <c r="BI33" s="25">
        <f>-[3]Mar19!$G$1</f>
        <v>0</v>
      </c>
      <c r="BJ33" s="25">
        <f>[2]Mar19!$G$1</f>
        <v>0</v>
      </c>
      <c r="BK33" s="25">
        <f>-[4]Mar19!$N$1+[4]Mar19!$AI$1</f>
        <v>0</v>
      </c>
      <c r="BL33" s="25">
        <f>-[5]Mar19!$N$1+[5]Mar19!$AI$1</f>
        <v>0</v>
      </c>
      <c r="BM33" s="25">
        <f>-[6]Mar19!$N$1+[6]Mar19!$AI$1</f>
        <v>0</v>
      </c>
      <c r="BN33" s="25">
        <f>[7]Mar19!$AF$1</f>
        <v>0</v>
      </c>
      <c r="BO33" s="25"/>
      <c r="BP33" s="25"/>
      <c r="BQ33" s="15"/>
      <c r="BR33" s="25">
        <f t="shared" si="6"/>
        <v>0</v>
      </c>
      <c r="BS33" s="24"/>
      <c r="BT33" s="25">
        <f>-[3]Apr19!$G$1</f>
        <v>0</v>
      </c>
      <c r="BU33" s="25">
        <f>[2]Apr19!$G$1</f>
        <v>0</v>
      </c>
      <c r="BV33" s="25">
        <f>-[4]Apr19!$N$1+[4]Apr19!$AI$1</f>
        <v>0</v>
      </c>
      <c r="BW33" s="25">
        <f>-[5]Apr19!$N$1+[5]Apr19!$AI$1</f>
        <v>0</v>
      </c>
      <c r="BX33" s="25">
        <f>-[6]Apr19!$N$1+[6]Apr19!$AI$1</f>
        <v>0</v>
      </c>
      <c r="BY33" s="25">
        <f>[7]Apr19!$AF$1</f>
        <v>0</v>
      </c>
      <c r="BZ33" s="25"/>
      <c r="CA33" s="25"/>
      <c r="CB33" s="15"/>
      <c r="CC33" s="25">
        <f t="shared" si="7"/>
        <v>0</v>
      </c>
      <c r="CD33" s="24"/>
      <c r="CE33" s="25">
        <f>-[3]May19!$G$1</f>
        <v>0</v>
      </c>
      <c r="CF33" s="25">
        <f>[2]May19!$G$1</f>
        <v>0</v>
      </c>
      <c r="CG33" s="25">
        <f>-[4]May19!$N$1+[4]May19!$AI$1</f>
        <v>0</v>
      </c>
      <c r="CH33" s="25">
        <f>-[5]May19!$N$1+[5]May19!$AI$1</f>
        <v>0</v>
      </c>
      <c r="CI33" s="25">
        <f>-[6]May19!$N$1+[6]May19!$AI$1</f>
        <v>0</v>
      </c>
      <c r="CJ33" s="25">
        <f>[7]May19!$AF$1</f>
        <v>0</v>
      </c>
      <c r="CK33" s="25"/>
      <c r="CL33" s="25"/>
      <c r="CM33" s="15"/>
      <c r="CN33" s="25">
        <f t="shared" si="8"/>
        <v>0</v>
      </c>
      <c r="CO33" s="24"/>
      <c r="CP33" s="25">
        <f>-[3]Jun19!$G$1</f>
        <v>0</v>
      </c>
      <c r="CQ33" s="25">
        <f>[2]Jun19!$G$1</f>
        <v>0</v>
      </c>
      <c r="CR33" s="25">
        <f>-[4]Jun19!$N$1+[4]Jun19!$AI$1</f>
        <v>0</v>
      </c>
      <c r="CS33" s="25">
        <f>-[5]Jun19!$N$1+[5]Jun19!$AI$1</f>
        <v>0</v>
      </c>
      <c r="CT33" s="25">
        <f>-[6]Jun19!$N$1+[6]Jun19!$AI$1</f>
        <v>0</v>
      </c>
      <c r="CU33" s="25">
        <f>[7]Jun19!$AF$1</f>
        <v>0</v>
      </c>
      <c r="CV33" s="25"/>
      <c r="CW33" s="25"/>
      <c r="CX33" s="15"/>
      <c r="CY33" s="25">
        <f t="shared" si="9"/>
        <v>0</v>
      </c>
      <c r="CZ33" s="24"/>
      <c r="DA33" s="25">
        <f>-[3]Jul19!$G$1</f>
        <v>0</v>
      </c>
      <c r="DB33" s="25">
        <f>[2]Jul19!$G$1</f>
        <v>0</v>
      </c>
      <c r="DC33" s="25">
        <f>-[4]Jul19!$N$1+[4]Jul19!$AI$1</f>
        <v>0</v>
      </c>
      <c r="DD33" s="25">
        <f>-[5]Jul19!$N$1+[5]Jul19!$AI$1</f>
        <v>0</v>
      </c>
      <c r="DE33" s="25">
        <f>-[6]Jul19!$N$1+[6]Jul19!$AI$1</f>
        <v>0</v>
      </c>
      <c r="DF33" s="25">
        <f>[7]Jul19!$AF$1</f>
        <v>0</v>
      </c>
      <c r="DG33" s="25"/>
      <c r="DH33" s="25"/>
      <c r="DI33" s="15"/>
      <c r="DJ33" s="25">
        <f t="shared" si="10"/>
        <v>0</v>
      </c>
      <c r="DK33" s="24"/>
      <c r="DL33" s="25">
        <f>-[3]Aug19!$G$1</f>
        <v>0</v>
      </c>
      <c r="DM33" s="25">
        <f>[2]Aug19!$G$1</f>
        <v>0</v>
      </c>
      <c r="DN33" s="25">
        <f>-[4]Aug19!$N$1+[4]Aug19!$AI$1</f>
        <v>0</v>
      </c>
      <c r="DO33" s="25">
        <f>-[5]Aug19!$N$1+[5]Aug19!$AI$1</f>
        <v>0</v>
      </c>
      <c r="DP33" s="25">
        <f>-[6]Aug19!$N$1+[6]Aug19!$AI$1</f>
        <v>0</v>
      </c>
      <c r="DQ33" s="25">
        <f>[7]Aug19!$AF$1</f>
        <v>0</v>
      </c>
      <c r="DR33" s="25"/>
      <c r="DS33" s="25"/>
      <c r="DT33" s="15"/>
      <c r="DU33" s="25">
        <f t="shared" si="11"/>
        <v>0</v>
      </c>
      <c r="DV33" s="24"/>
      <c r="DW33" s="25">
        <f>-[3]Sep19!$G$1</f>
        <v>0</v>
      </c>
      <c r="DX33" s="25">
        <f>[2]Sep19!$G$1</f>
        <v>0</v>
      </c>
      <c r="DY33" s="25">
        <f>-[4]Sep19!$N$1+[4]Sep19!$AI$1</f>
        <v>0</v>
      </c>
      <c r="DZ33" s="25">
        <f>-[5]Sep19!$N$1+[5]Sep19!$AI$1</f>
        <v>0</v>
      </c>
      <c r="EA33" s="25">
        <f>-[6]Sep19!$N$1+[6]Sep19!$AI$1</f>
        <v>0</v>
      </c>
      <c r="EB33" s="25">
        <f>[7]Sep19!$AF$1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[4]Oct18!$AH$1</f>
        <v>0</v>
      </c>
      <c r="I34" s="25">
        <f>[5]Oct18!$AH$1</f>
        <v>0</v>
      </c>
      <c r="J34" s="25">
        <f>[6]Oct18!$AH$1</f>
        <v>0</v>
      </c>
      <c r="K34" s="25">
        <f>[7]Oct18!$AE$1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[4]Nov18!$AH$1</f>
        <v>0</v>
      </c>
      <c r="T34" s="25">
        <f>[5]Nov18!$AH$1</f>
        <v>0</v>
      </c>
      <c r="U34" s="25">
        <f>[6]Nov18!$AH$1</f>
        <v>0</v>
      </c>
      <c r="V34" s="25">
        <f>[7]Nov18!$AE$1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[4]Dec18!$AH$1</f>
        <v>0</v>
      </c>
      <c r="AE34" s="25">
        <f>[5]Dec18!$AH$1</f>
        <v>0</v>
      </c>
      <c r="AF34" s="25">
        <f>[6]Dec18!$AH$1</f>
        <v>0</v>
      </c>
      <c r="AG34" s="25">
        <f>[7]Dec18!$AE$1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[4]Jan19!$AH$1</f>
        <v>0</v>
      </c>
      <c r="AP34" s="25">
        <f>[5]Jan19!$AH$1</f>
        <v>0</v>
      </c>
      <c r="AQ34" s="25">
        <f>[6]Jan19!$AH$1</f>
        <v>0</v>
      </c>
      <c r="AR34" s="25">
        <f>[7]Jan19!$AE$1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[4]Feb19!$AH$1</f>
        <v>0</v>
      </c>
      <c r="BA34" s="25">
        <f>[5]Feb19!$AH$1</f>
        <v>0</v>
      </c>
      <c r="BB34" s="25">
        <f>[6]Feb19!$AH$1</f>
        <v>0</v>
      </c>
      <c r="BC34" s="25">
        <f>[7]Feb19!$AE$1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[4]Mar19!$AH$1</f>
        <v>0</v>
      </c>
      <c r="BL34" s="25">
        <f>[5]Mar19!$AH$1</f>
        <v>0</v>
      </c>
      <c r="BM34" s="25">
        <f>[6]Mar19!$AH$1</f>
        <v>0</v>
      </c>
      <c r="BN34" s="25">
        <f>[7]Mar19!$AE$1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[4]Apr19!$AH$1</f>
        <v>0</v>
      </c>
      <c r="BW34" s="25">
        <f>[5]Apr19!$AH$1</f>
        <v>0</v>
      </c>
      <c r="BX34" s="25">
        <f>[6]Apr19!$AH$1</f>
        <v>0</v>
      </c>
      <c r="BY34" s="25">
        <f>[7]Apr19!$AE$1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[4]May19!$AH$1</f>
        <v>0</v>
      </c>
      <c r="CH34" s="25">
        <f>[5]May19!$AH$1</f>
        <v>0</v>
      </c>
      <c r="CI34" s="25">
        <f>[6]May19!$AH$1</f>
        <v>0</v>
      </c>
      <c r="CJ34" s="25">
        <f>[7]May19!$AE$1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[4]Jun19!$AH$1</f>
        <v>0</v>
      </c>
      <c r="CS34" s="25">
        <f>[5]Jun19!$AH$1</f>
        <v>0</v>
      </c>
      <c r="CT34" s="25">
        <f>[6]Jun19!$AH$1</f>
        <v>0</v>
      </c>
      <c r="CU34" s="25">
        <f>[7]Jun19!$AE$1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[4]Jul19!$AH$1</f>
        <v>0</v>
      </c>
      <c r="DD34" s="25">
        <f>[5]Jul19!$AH$1</f>
        <v>0</v>
      </c>
      <c r="DE34" s="25">
        <f>[6]Jul19!$AH$1</f>
        <v>0</v>
      </c>
      <c r="DF34" s="25">
        <f>[7]Jul19!$AE$1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[4]Aug19!$AH$1</f>
        <v>0</v>
      </c>
      <c r="DO34" s="25">
        <f>[5]Aug19!$AH$1</f>
        <v>0</v>
      </c>
      <c r="DP34" s="25">
        <f>[6]Aug19!$AH$1</f>
        <v>0</v>
      </c>
      <c r="DQ34" s="25">
        <f>[7]Aug19!$AE$1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[4]Sep19!$AH$1</f>
        <v>0</v>
      </c>
      <c r="DZ34" s="25">
        <f>[5]Sep19!$AH$1</f>
        <v>0</v>
      </c>
      <c r="EA34" s="25">
        <f>[6]Sep19!$AH$1</f>
        <v>0</v>
      </c>
      <c r="EB34" s="25">
        <f>[7]Sep19!$AE$1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[4]Oct18!$AK$1</f>
        <v>0</v>
      </c>
      <c r="I35" s="25">
        <f>[5]Oct18!$AK$1</f>
        <v>0</v>
      </c>
      <c r="J35" s="25">
        <f>[6]Oct18!$AK$1</f>
        <v>0</v>
      </c>
      <c r="K35" s="25">
        <f>[7]Oct18!$AH$1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[4]Nov18!$AK$1</f>
        <v>0</v>
      </c>
      <c r="T35" s="25">
        <f>[5]Nov18!$AK$1</f>
        <v>0</v>
      </c>
      <c r="U35" s="25">
        <f>[6]Nov18!$AK$1</f>
        <v>0</v>
      </c>
      <c r="V35" s="25">
        <f>[7]Nov18!$AH$1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[4]Dec18!$AK$1</f>
        <v>0</v>
      </c>
      <c r="AE35" s="25">
        <f>[5]Dec18!$AK$1</f>
        <v>0</v>
      </c>
      <c r="AF35" s="25">
        <f>[6]Dec18!$AK$1</f>
        <v>0</v>
      </c>
      <c r="AG35" s="25">
        <f>[7]Dec18!$AH$1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[4]Jan19!$AK$1</f>
        <v>0</v>
      </c>
      <c r="AP35" s="25">
        <f>[5]Jan19!$AK$1</f>
        <v>0</v>
      </c>
      <c r="AQ35" s="25">
        <f>[6]Jan19!$AK$1</f>
        <v>0</v>
      </c>
      <c r="AR35" s="25">
        <f>[7]Jan19!$AH$1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[4]Feb19!$AK$1</f>
        <v>0</v>
      </c>
      <c r="BA35" s="25">
        <f>[5]Feb19!$AK$1</f>
        <v>0</v>
      </c>
      <c r="BB35" s="25">
        <f>[6]Feb19!$AK$1</f>
        <v>0</v>
      </c>
      <c r="BC35" s="25">
        <f>[7]Feb19!$AH$1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[4]Mar19!$AK$1</f>
        <v>0</v>
      </c>
      <c r="BL35" s="25">
        <f>[5]Mar19!$AK$1</f>
        <v>0</v>
      </c>
      <c r="BM35" s="25">
        <f>[6]Mar19!$AK$1</f>
        <v>0</v>
      </c>
      <c r="BN35" s="25">
        <f>[7]Mar19!$AH$1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[4]Apr19!$AK$1</f>
        <v>0</v>
      </c>
      <c r="BW35" s="25">
        <f>[5]Apr19!$AK$1</f>
        <v>0</v>
      </c>
      <c r="BX35" s="25">
        <f>[6]Apr19!$AK$1</f>
        <v>0</v>
      </c>
      <c r="BY35" s="25">
        <f>[7]Apr19!$AH$1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[4]May19!$AK$1</f>
        <v>0</v>
      </c>
      <c r="CH35" s="25">
        <f>[5]May19!$AK$1</f>
        <v>0</v>
      </c>
      <c r="CI35" s="25">
        <f>[6]May19!$AK$1</f>
        <v>0</v>
      </c>
      <c r="CJ35" s="25">
        <f>[7]May19!$AH$1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[4]Jun19!$AK$1</f>
        <v>0</v>
      </c>
      <c r="CS35" s="25">
        <f>[5]Jun19!$AK$1</f>
        <v>0</v>
      </c>
      <c r="CT35" s="25">
        <f>[6]Jun19!$AK$1</f>
        <v>0</v>
      </c>
      <c r="CU35" s="25">
        <f>[7]Jun19!$AH$1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[4]Jul19!$AK$1</f>
        <v>0</v>
      </c>
      <c r="DD35" s="25">
        <f>[5]Jul19!$AK$1</f>
        <v>0</v>
      </c>
      <c r="DE35" s="25">
        <f>[6]Jul19!$AK$1</f>
        <v>0</v>
      </c>
      <c r="DF35" s="25">
        <f>[7]Jul19!$AH$1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[4]Aug19!$AK$1</f>
        <v>0</v>
      </c>
      <c r="DO35" s="25">
        <f>[5]Aug19!$AK$1</f>
        <v>0</v>
      </c>
      <c r="DP35" s="25">
        <f>[6]Aug19!$AK$1</f>
        <v>0</v>
      </c>
      <c r="DQ35" s="25">
        <f>[7]Aug19!$AH$1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[4]Sep19!$AK$1</f>
        <v>0</v>
      </c>
      <c r="DZ35" s="25">
        <f>[5]Sep19!$AK$1</f>
        <v>0</v>
      </c>
      <c r="EA35" s="25">
        <f>[6]Sep19!$AK$1</f>
        <v>0</v>
      </c>
      <c r="EB35" s="25">
        <f>[7]Sep19!$AH$1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-[4]Oct18!$L$1+[4]Oct18!$AF$1</f>
        <v>0</v>
      </c>
      <c r="I37" s="25">
        <f>-[5]Oct18!$L$1+[5]Oct18!$AF$1</f>
        <v>0</v>
      </c>
      <c r="J37" s="25">
        <f>-[6]Oct18!$L$1+[6]Oct18!$AF$1</f>
        <v>0</v>
      </c>
      <c r="K37" s="25">
        <f>-[7]Oct18!$L$1+[7]Oct18!$AC$1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-[4]Nov18!$L$1+[4]Nov18!$AF$1</f>
        <v>0</v>
      </c>
      <c r="T37" s="25">
        <f>-[5]Nov18!$L$1+[5]Nov18!$AF$1</f>
        <v>0</v>
      </c>
      <c r="U37" s="25">
        <f>-[6]Nov18!$L$1+[6]Nov18!$AF$1</f>
        <v>0</v>
      </c>
      <c r="V37" s="25">
        <f>-[7]Nov18!$L$1+[7]Nov18!$AC$1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-[4]Dec18!$L$1+[4]Dec18!$AF$1</f>
        <v>0</v>
      </c>
      <c r="AE37" s="25">
        <f>-[5]Dec18!$L$1+[5]Dec18!$AF$1</f>
        <v>0</v>
      </c>
      <c r="AF37" s="25">
        <f>-[6]Dec18!$L$1+[6]Dec18!$AF$1</f>
        <v>0</v>
      </c>
      <c r="AG37" s="25">
        <f>-[7]Dec18!$L$1+[7]Dec18!$AC$1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-[4]Jan19!$L$1+[4]Jan19!$AF$1</f>
        <v>0</v>
      </c>
      <c r="AP37" s="25">
        <f>-[5]Jan19!$L$1+[5]Jan19!$AF$1</f>
        <v>0</v>
      </c>
      <c r="AQ37" s="25">
        <f>-[6]Jan19!$L$1+[6]Jan19!$AF$1</f>
        <v>0</v>
      </c>
      <c r="AR37" s="25">
        <f>-[7]Jan19!$L$1+[7]Jan19!$AC$1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-[4]Feb19!$L$1+[4]Feb19!$AF$1</f>
        <v>0</v>
      </c>
      <c r="BA37" s="25">
        <f>-[5]Feb19!$L$1+[5]Feb19!$AF$1</f>
        <v>0</v>
      </c>
      <c r="BB37" s="25">
        <f>-[6]Feb19!$L$1+[6]Feb19!$AF$1</f>
        <v>0</v>
      </c>
      <c r="BC37" s="25">
        <f>-[7]Feb19!$L$1+[7]Feb19!$AC$1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-[4]Mar19!$L$1+[4]Mar19!$AF$1</f>
        <v>0</v>
      </c>
      <c r="BL37" s="25">
        <f>-[5]Mar19!$L$1+[5]Mar19!$AF$1</f>
        <v>0</v>
      </c>
      <c r="BM37" s="25">
        <f>-[6]Mar19!$L$1+[6]Mar19!$AF$1</f>
        <v>0</v>
      </c>
      <c r="BN37" s="25">
        <f>-[7]Mar19!$L$1+[7]Mar19!$AC$1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-[4]Apr19!$L$1+[4]Apr19!$AF$1</f>
        <v>0</v>
      </c>
      <c r="BW37" s="25">
        <f>-[5]Apr19!$L$1+[5]Apr19!$AF$1</f>
        <v>0</v>
      </c>
      <c r="BX37" s="25">
        <f>-[6]Apr19!$L$1+[6]Apr19!$AF$1</f>
        <v>0</v>
      </c>
      <c r="BY37" s="25">
        <f>-[7]Apr19!$L$1+[7]Apr19!$AC$1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-[4]May19!$L$1+[4]May19!$AF$1</f>
        <v>0</v>
      </c>
      <c r="CH37" s="25">
        <f>-[5]May19!$L$1+[5]May19!$AF$1</f>
        <v>0</v>
      </c>
      <c r="CI37" s="25">
        <f>-[6]May19!$L$1+[6]May19!$AF$1</f>
        <v>0</v>
      </c>
      <c r="CJ37" s="25">
        <f>-[7]May19!$L$1+[7]May19!$AC$1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-[4]Jun19!$L$1+[4]Jun19!$AF$1</f>
        <v>0</v>
      </c>
      <c r="CS37" s="25">
        <f>-[5]Jun19!$L$1+[5]Jun19!$AF$1</f>
        <v>0</v>
      </c>
      <c r="CT37" s="25">
        <f>-[6]Jun19!$L$1+[6]Jun19!$AF$1</f>
        <v>0</v>
      </c>
      <c r="CU37" s="25">
        <f>-[7]Jun19!$L$1+[7]Jun19!$AC$1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-[4]Jul19!$L$1+[4]Jul19!$AF$1</f>
        <v>0</v>
      </c>
      <c r="DD37" s="25">
        <f>-[5]Jul19!$L$1+[5]Jul19!$AF$1</f>
        <v>0</v>
      </c>
      <c r="DE37" s="25">
        <f>-[6]Jul19!$L$1+[6]Jul19!$AF$1</f>
        <v>0</v>
      </c>
      <c r="DF37" s="25">
        <f>-[7]Jul19!$L$1+[7]Jul19!$AC$1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-[4]Aug19!$L$1+[4]Aug19!$AF$1</f>
        <v>0</v>
      </c>
      <c r="DO37" s="25">
        <f>-[5]Aug19!$L$1+[5]Aug19!$AF$1</f>
        <v>0</v>
      </c>
      <c r="DP37" s="25">
        <f>-[6]Aug19!$L$1+[6]Aug19!$AF$1</f>
        <v>0</v>
      </c>
      <c r="DQ37" s="25">
        <f>-[7]Aug19!$L$1+[7]Aug19!$AC$1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-[4]Sep19!$L$1+[4]Sep19!$AF$1</f>
        <v>0</v>
      </c>
      <c r="DZ37" s="25">
        <f>-[5]Sep19!$L$1+[5]Sep19!$AF$1</f>
        <v>0</v>
      </c>
      <c r="EA37" s="25">
        <f>-[6]Sep19!$L$1+[6]Sep19!$AF$1</f>
        <v>0</v>
      </c>
      <c r="EB37" s="25">
        <f>-[7]Sep19!$L$1+[7]Sep19!$AC$1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-[4]Oct18!$P$1+[4]Oct18!$AM$1</f>
        <v>0</v>
      </c>
      <c r="I39" s="25">
        <f>-[5]Oct18!$P$1+[5]Oct18!$AM$1</f>
        <v>0</v>
      </c>
      <c r="J39" s="25">
        <f>-[6]Oct18!$P$1+[6]Oct18!$AM$1</f>
        <v>0</v>
      </c>
      <c r="K39" s="25">
        <f>-[7]Oct18!$N$1+[7]Oct18!$AJ$1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-[4]Nov18!$P$1+[4]Nov18!$AM$1</f>
        <v>0</v>
      </c>
      <c r="T39" s="25">
        <f>-[5]Nov18!$P$1+[5]Nov18!$AM$1</f>
        <v>0</v>
      </c>
      <c r="U39" s="25">
        <f>-[6]Nov18!$P$1+[6]Nov18!$AM$1</f>
        <v>0</v>
      </c>
      <c r="V39" s="25">
        <f>-[7]Nov18!$N$1+[7]Nov18!$AJ$1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-[4]Dec18!$P$1+[4]Dec18!$AM$1</f>
        <v>0</v>
      </c>
      <c r="AE39" s="25">
        <f>-[5]Dec18!$P$1+[5]Dec18!$AM$1</f>
        <v>0</v>
      </c>
      <c r="AF39" s="25">
        <f>-[6]Dec18!$P$1+[6]Dec18!$AM$1</f>
        <v>0</v>
      </c>
      <c r="AG39" s="25">
        <f>-[7]Dec18!$N$1+[7]Dec18!$AJ$1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-[4]Jan19!$P$1+[4]Jan19!$AM$1</f>
        <v>0</v>
      </c>
      <c r="AP39" s="25">
        <f>-[5]Jan19!$P$1+[5]Jan19!$AM$1</f>
        <v>0</v>
      </c>
      <c r="AQ39" s="25">
        <f>-[6]Jan19!$P$1+[6]Jan19!$AM$1</f>
        <v>0</v>
      </c>
      <c r="AR39" s="25">
        <f>-[7]Jan19!$N$1+[7]Jan19!$AJ$1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-[4]Feb19!$P$1+[4]Feb19!$AM$1</f>
        <v>0</v>
      </c>
      <c r="BA39" s="25">
        <f>-[5]Feb19!$P$1+[5]Feb19!$AM$1</f>
        <v>0</v>
      </c>
      <c r="BB39" s="25">
        <f>-[6]Feb19!$P$1+[6]Feb19!$AM$1</f>
        <v>0</v>
      </c>
      <c r="BC39" s="25">
        <f>-[7]Feb19!$N$1+[7]Feb19!$AJ$1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-[4]Mar19!$P$1+[4]Mar19!$AM$1</f>
        <v>0</v>
      </c>
      <c r="BL39" s="25">
        <f>-[5]Mar19!$P$1+[5]Mar19!$AM$1</f>
        <v>0</v>
      </c>
      <c r="BM39" s="25">
        <f>-[6]Mar19!$P$1+[6]Mar19!$AM$1</f>
        <v>0</v>
      </c>
      <c r="BN39" s="25">
        <f>-[7]Mar19!$N$1+[7]Mar19!$AJ$1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-[4]Apr19!$P$1+[4]Apr19!$AM$1</f>
        <v>0</v>
      </c>
      <c r="BW39" s="25">
        <f>-[5]Apr19!$P$1+[5]Apr19!$AM$1</f>
        <v>0</v>
      </c>
      <c r="BX39" s="25">
        <f>-[6]Apr19!$P$1+[6]Apr19!$AM$1</f>
        <v>0</v>
      </c>
      <c r="BY39" s="25">
        <f>-[7]Apr19!$N$1+[7]Apr19!$AJ$1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-[4]May19!$P$1+[4]May19!$AM$1</f>
        <v>0</v>
      </c>
      <c r="CH39" s="25">
        <f>-[5]May19!$P$1+[5]May19!$AM$1</f>
        <v>0</v>
      </c>
      <c r="CI39" s="25">
        <f>-[6]May19!$P$1+[6]May19!$AM$1</f>
        <v>0</v>
      </c>
      <c r="CJ39" s="25">
        <f>-[7]May19!$N$1+[7]May19!$AJ$1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-[4]Jun19!$P$1+[4]Jun19!$AM$1</f>
        <v>0</v>
      </c>
      <c r="CS39" s="25">
        <f>-[5]Jun19!$P$1+[5]Jun19!$AM$1</f>
        <v>0</v>
      </c>
      <c r="CT39" s="25">
        <f>-[6]Jun19!$P$1+[6]Jun19!$AM$1</f>
        <v>0</v>
      </c>
      <c r="CU39" s="25">
        <f>-[7]Jun19!$N$1+[7]Jun19!$AJ$1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-[4]Jul19!$P$1+[4]Jul19!$AM$1</f>
        <v>0</v>
      </c>
      <c r="DD39" s="25">
        <f>-[5]Jul19!$P$1+[5]Jul19!$AM$1</f>
        <v>0</v>
      </c>
      <c r="DE39" s="25">
        <f>-[6]Jul19!$P$1+[6]Jul19!$AM$1</f>
        <v>0</v>
      </c>
      <c r="DF39" s="25">
        <f>-[7]Jul19!$N$1+[7]Jul19!$AJ$1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-[4]Aug19!$P$1+[4]Aug19!$AM$1</f>
        <v>0</v>
      </c>
      <c r="DO39" s="25">
        <f>-[5]Aug19!$P$1+[5]Aug19!$AM$1</f>
        <v>0</v>
      </c>
      <c r="DP39" s="25">
        <f>-[6]Aug19!$P$1+[6]Aug19!$AM$1</f>
        <v>0</v>
      </c>
      <c r="DQ39" s="25">
        <f>-[7]Aug19!$N$1+[7]Aug19!$AJ$1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-[4]Sep19!$P$1+[4]Sep19!$AM$1</f>
        <v>0</v>
      </c>
      <c r="DZ39" s="25">
        <f>-[5]Sep19!$P$1+[5]Sep19!$AM$1</f>
        <v>0</v>
      </c>
      <c r="EA39" s="25">
        <f>-[6]Sep19!$P$1+[6]Sep19!$AM$1</f>
        <v>0</v>
      </c>
      <c r="EB39" s="25">
        <f>-[7]Sep19!$N$1+[7]Sep19!$AJ$1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-[4]Oct18!$M$1+[4]Oct18!$AG$1</f>
        <v>0</v>
      </c>
      <c r="I40" s="25">
        <f>-[5]Oct18!$M$1+[5]Oct18!$AG$1</f>
        <v>0</v>
      </c>
      <c r="J40" s="25">
        <f>-[6]Oct18!$M$1+[6]Oct18!$AG$1</f>
        <v>0</v>
      </c>
      <c r="K40" s="25">
        <f>-[7]Oct18!$M$1+[7]Oct18!$AD$1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-[4]Nov18!$M$1+[4]Nov18!$AG$1</f>
        <v>0</v>
      </c>
      <c r="T40" s="25">
        <f>-[5]Nov18!$M$1+[5]Nov18!$AG$1</f>
        <v>0</v>
      </c>
      <c r="U40" s="25">
        <f>-[6]Nov18!$M$1+[6]Nov18!$AG$1</f>
        <v>0</v>
      </c>
      <c r="V40" s="25">
        <f>-[7]Nov18!$M$1+[7]Nov18!$AD$1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-[4]Dec18!$M$1+[4]Dec18!$AG$1</f>
        <v>0</v>
      </c>
      <c r="AE40" s="25">
        <f>-[5]Dec18!$M$1+[5]Dec18!$AG$1</f>
        <v>0</v>
      </c>
      <c r="AF40" s="25">
        <f>-[6]Dec18!$M$1+[6]Dec18!$AG$1</f>
        <v>0</v>
      </c>
      <c r="AG40" s="25">
        <f>-[7]Dec18!$M$1+[7]Dec18!$AD$1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-[4]Jan19!$M$1+[4]Jan19!$AG$1</f>
        <v>0</v>
      </c>
      <c r="AP40" s="25">
        <f>-[5]Jan19!$M$1+[5]Jan19!$AG$1</f>
        <v>0</v>
      </c>
      <c r="AQ40" s="25">
        <f>-[6]Jan19!$M$1+[6]Jan19!$AG$1</f>
        <v>0</v>
      </c>
      <c r="AR40" s="25">
        <f>-[7]Jan19!$M$1+[7]Jan19!$AD$1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-[4]Feb19!$M$1+[4]Feb19!$AG$1</f>
        <v>0</v>
      </c>
      <c r="BA40" s="25">
        <f>-[5]Feb19!$M$1+[5]Feb19!$AG$1</f>
        <v>0</v>
      </c>
      <c r="BB40" s="25">
        <f>-[6]Feb19!$M$1+[6]Feb19!$AG$1</f>
        <v>0</v>
      </c>
      <c r="BC40" s="25">
        <f>-[7]Feb19!$M$1+[7]Feb19!$AD$1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-[4]Mar19!$M$1+[4]Mar19!$AG$1</f>
        <v>0</v>
      </c>
      <c r="BL40" s="25">
        <f>-[5]Mar19!$M$1+[5]Mar19!$AG$1</f>
        <v>0</v>
      </c>
      <c r="BM40" s="25">
        <f>-[6]Mar19!$M$1+[6]Mar19!$AG$1</f>
        <v>0</v>
      </c>
      <c r="BN40" s="25">
        <f>-[7]Mar19!$M$1+[7]Mar19!$AD$1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-[4]Apr19!$M$1+[4]Apr19!$AG$1</f>
        <v>0</v>
      </c>
      <c r="BW40" s="25">
        <f>-[5]Apr19!$M$1+[5]Apr19!$AG$1</f>
        <v>0</v>
      </c>
      <c r="BX40" s="25">
        <f>-[6]Apr19!$M$1+[6]Apr19!$AG$1</f>
        <v>0</v>
      </c>
      <c r="BY40" s="25">
        <f>-[7]Apr19!$M$1+[7]Apr19!$AD$1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-[4]May19!$M$1+[4]May19!$AG$1</f>
        <v>0</v>
      </c>
      <c r="CH40" s="25">
        <f>-[5]May19!$M$1+[5]May19!$AG$1</f>
        <v>0</v>
      </c>
      <c r="CI40" s="25">
        <f>-[6]May19!$M$1+[6]May19!$AG$1</f>
        <v>0</v>
      </c>
      <c r="CJ40" s="25">
        <f>-[7]May19!$M$1+[7]May19!$AD$1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-[4]Jun19!$M$1+[4]Jun19!$AG$1</f>
        <v>0</v>
      </c>
      <c r="CS40" s="25">
        <f>-[5]Jun19!$M$1+[5]Jun19!$AG$1</f>
        <v>0</v>
      </c>
      <c r="CT40" s="25">
        <f>-[6]Jun19!$M$1+[6]Jun19!$AG$1</f>
        <v>0</v>
      </c>
      <c r="CU40" s="25">
        <f>-[7]Jun19!$M$1+[7]Jun19!$AD$1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-[4]Jul19!$M$1+[4]Jul19!$AG$1</f>
        <v>0</v>
      </c>
      <c r="DD40" s="25">
        <f>-[5]Jul19!$M$1+[5]Jul19!$AG$1</f>
        <v>0</v>
      </c>
      <c r="DE40" s="25">
        <f>-[6]Jul19!$M$1+[6]Jul19!$AG$1</f>
        <v>0</v>
      </c>
      <c r="DF40" s="25">
        <f>-[7]Jul19!$M$1+[7]Jul19!$AD$1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-[4]Aug19!$M$1+[4]Aug19!$AG$1</f>
        <v>0</v>
      </c>
      <c r="DO40" s="25">
        <f>-[5]Aug19!$M$1+[5]Aug19!$AG$1</f>
        <v>0</v>
      </c>
      <c r="DP40" s="25">
        <f>-[6]Aug19!$M$1+[6]Aug19!$AG$1</f>
        <v>0</v>
      </c>
      <c r="DQ40" s="25">
        <f>-[7]Aug19!$M$1+[7]Aug19!$AD$1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-[4]Sep19!$M$1+[4]Sep19!$AG$1</f>
        <v>0</v>
      </c>
      <c r="DZ40" s="25">
        <f>-[5]Sep19!$M$1+[5]Sep19!$AG$1</f>
        <v>0</v>
      </c>
      <c r="EA40" s="25">
        <f>-[6]Sep19!$M$1+[6]Sep19!$AG$1</f>
        <v>0</v>
      </c>
      <c r="EB40" s="25">
        <f>-[7]Sep19!$M$1+[7]Sep19!$AD$1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-[4]Oct18!$K$1</f>
        <v>0</v>
      </c>
      <c r="I58" s="25">
        <f>-[5]Oct18!$K$1</f>
        <v>0</v>
      </c>
      <c r="J58" s="25">
        <f>-[6]Oct18!$K$1</f>
        <v>0</v>
      </c>
      <c r="K58" s="25">
        <f>-[7]Oct18!$K$1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-[4]Nov18!$K$1</f>
        <v>0</v>
      </c>
      <c r="T58" s="25">
        <f>-[5]Nov18!$K$1</f>
        <v>0</v>
      </c>
      <c r="U58" s="25">
        <f>-[6]Nov18!$K$1</f>
        <v>0</v>
      </c>
      <c r="V58" s="25">
        <f>-[7]Nov18!$K$1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-[4]Dec18!$K$1</f>
        <v>0</v>
      </c>
      <c r="AE58" s="25">
        <f>-[5]Dec18!$K$1</f>
        <v>0</v>
      </c>
      <c r="AF58" s="25">
        <f>-[6]Dec18!$K$1</f>
        <v>0</v>
      </c>
      <c r="AG58" s="25">
        <f>-[7]Dec18!$K$1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-[4]Jan19!$K$1</f>
        <v>0</v>
      </c>
      <c r="AP58" s="25">
        <f>-[5]Jan19!$K$1</f>
        <v>0</v>
      </c>
      <c r="AQ58" s="25">
        <f>-[6]Jan19!$K$1</f>
        <v>0</v>
      </c>
      <c r="AR58" s="25">
        <f>-[7]Jan19!$K$1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-[4]Feb19!$K$1</f>
        <v>0</v>
      </c>
      <c r="BA58" s="25">
        <f>-[5]Feb19!$K$1</f>
        <v>0</v>
      </c>
      <c r="BB58" s="25">
        <f>-[6]Feb19!$K$1</f>
        <v>0</v>
      </c>
      <c r="BC58" s="25">
        <f>-[7]Feb19!$K$1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-[4]Mar19!$K$1</f>
        <v>0</v>
      </c>
      <c r="BL58" s="25">
        <f>-[5]Mar19!$K$1</f>
        <v>0</v>
      </c>
      <c r="BM58" s="25">
        <f>-[6]Mar19!$K$1</f>
        <v>0</v>
      </c>
      <c r="BN58" s="25">
        <f>-[7]Mar19!$K$1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-[4]Apr19!$K$1</f>
        <v>0</v>
      </c>
      <c r="BW58" s="25">
        <f>-[5]Apr19!$K$1</f>
        <v>0</v>
      </c>
      <c r="BX58" s="25">
        <f>-[6]Apr19!$K$1</f>
        <v>0</v>
      </c>
      <c r="BY58" s="25">
        <f>-[7]Apr19!$K$1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-[4]May19!$K$1</f>
        <v>0</v>
      </c>
      <c r="CH58" s="25">
        <f>-[5]May19!$K$1</f>
        <v>0</v>
      </c>
      <c r="CI58" s="25">
        <f>-[6]May19!$K$1</f>
        <v>0</v>
      </c>
      <c r="CJ58" s="25">
        <f>-[7]May19!$K$1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-[4]Jun19!$K$1</f>
        <v>0</v>
      </c>
      <c r="CS58" s="25">
        <f>-[5]Jun19!$K$1</f>
        <v>0</v>
      </c>
      <c r="CT58" s="25">
        <f>-[6]Jun19!$K$1</f>
        <v>0</v>
      </c>
      <c r="CU58" s="25">
        <f>-[7]Jun19!$K$1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-[4]Jul19!$K$1</f>
        <v>0</v>
      </c>
      <c r="DD58" s="25">
        <f>-[5]Jul19!$K$1</f>
        <v>0</v>
      </c>
      <c r="DE58" s="25">
        <f>-[6]Jul19!$K$1</f>
        <v>0</v>
      </c>
      <c r="DF58" s="25">
        <f>-[7]Jul19!$K$1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-[4]Aug19!$K$1</f>
        <v>0</v>
      </c>
      <c r="DO58" s="25">
        <f>-[5]Aug19!$K$1</f>
        <v>0</v>
      </c>
      <c r="DP58" s="25">
        <f>-[6]Aug19!$K$1</f>
        <v>0</v>
      </c>
      <c r="DQ58" s="25">
        <f>-[7]Aug19!$K$1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-[4]Sep19!$K$1</f>
        <v>0</v>
      </c>
      <c r="DZ58" s="25">
        <f>-[5]Sep19!$K$1</f>
        <v>0</v>
      </c>
      <c r="EA58" s="25">
        <f>-[6]Sep19!$K$1</f>
        <v>0</v>
      </c>
      <c r="EB58" s="25">
        <f>-[7]Sep19!$K$1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[4]Oct18!$AE$1</f>
        <v>0</v>
      </c>
      <c r="I82" s="25">
        <f>[5]Oct18!$AE$1</f>
        <v>0</v>
      </c>
      <c r="J82" s="25">
        <f>[6]Oct18!$AE$1</f>
        <v>0</v>
      </c>
      <c r="K82" s="25">
        <f>[7]Oct18!$AB$1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[4]Nov18!$AE$1</f>
        <v>0</v>
      </c>
      <c r="T82" s="25">
        <f>[5]Nov18!$AE$1</f>
        <v>0</v>
      </c>
      <c r="U82" s="25">
        <f>[6]Nov18!$AE$1</f>
        <v>0</v>
      </c>
      <c r="V82" s="25">
        <f>[7]Nov18!$AB$1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[4]Dec18!$AE$1</f>
        <v>0</v>
      </c>
      <c r="AE82" s="25">
        <f>[5]Dec18!$AE$1</f>
        <v>0</v>
      </c>
      <c r="AF82" s="25">
        <f>[6]Dec18!$AE$1</f>
        <v>0</v>
      </c>
      <c r="AG82" s="25">
        <f>[7]Dec18!$AB$1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[4]Jan19!$AE$1</f>
        <v>0</v>
      </c>
      <c r="AP82" s="25">
        <f>[5]Jan19!$AE$1</f>
        <v>0</v>
      </c>
      <c r="AQ82" s="25">
        <f>[6]Jan19!$AE$1</f>
        <v>0</v>
      </c>
      <c r="AR82" s="25">
        <f>[7]Jan19!$AB$1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[4]Feb19!$AE$1</f>
        <v>0</v>
      </c>
      <c r="BA82" s="25">
        <f>[5]Feb19!$AE$1</f>
        <v>0</v>
      </c>
      <c r="BB82" s="25">
        <f>[6]Feb19!$AE$1</f>
        <v>0</v>
      </c>
      <c r="BC82" s="25">
        <f>[7]Feb19!$AB$1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[4]Mar19!$AE$1</f>
        <v>0</v>
      </c>
      <c r="BL82" s="25">
        <f>[5]Mar19!$AE$1</f>
        <v>0</v>
      </c>
      <c r="BM82" s="25">
        <f>[6]Mar19!$AE$1</f>
        <v>0</v>
      </c>
      <c r="BN82" s="25">
        <f>[7]Mar19!$AB$1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[4]Apr19!$AE$1</f>
        <v>0</v>
      </c>
      <c r="BW82" s="25">
        <f>[5]Apr19!$AE$1</f>
        <v>0</v>
      </c>
      <c r="BX82" s="25">
        <f>[6]Apr19!$AE$1</f>
        <v>0</v>
      </c>
      <c r="BY82" s="25">
        <f>[7]Apr19!$AB$1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[4]May19!$AE$1</f>
        <v>0</v>
      </c>
      <c r="CH82" s="25">
        <f>[5]May19!$AE$1</f>
        <v>0</v>
      </c>
      <c r="CI82" s="25">
        <f>[6]May19!$AE$1</f>
        <v>0</v>
      </c>
      <c r="CJ82" s="25">
        <f>[7]May19!$AB$1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[4]Jun19!$AE$1</f>
        <v>0</v>
      </c>
      <c r="CS82" s="25">
        <f>[5]Jun19!$AE$1</f>
        <v>0</v>
      </c>
      <c r="CT82" s="25">
        <f>[6]Jun19!$AE$1</f>
        <v>0</v>
      </c>
      <c r="CU82" s="25">
        <f>[7]Jun19!$AB$1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[4]Jul19!$AE$1</f>
        <v>0</v>
      </c>
      <c r="DD82" s="25">
        <f>[5]Jul19!$AE$1</f>
        <v>0</v>
      </c>
      <c r="DE82" s="25">
        <f>[6]Jul19!$AE$1</f>
        <v>0</v>
      </c>
      <c r="DF82" s="25">
        <f>[7]Jul19!$AB$1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[4]Aug19!$AE$1</f>
        <v>0</v>
      </c>
      <c r="DO82" s="25">
        <f>[5]Aug19!$AE$1</f>
        <v>0</v>
      </c>
      <c r="DP82" s="25">
        <f>[6]Aug19!$AE$1</f>
        <v>0</v>
      </c>
      <c r="DQ82" s="25">
        <f>[7]Aug19!$AB$1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[4]Sep19!$AE$1</f>
        <v>0</v>
      </c>
      <c r="DZ82" s="25">
        <f>[5]Sep19!$AE$1</f>
        <v>0</v>
      </c>
      <c r="EA82" s="25">
        <f>[6]Sep19!$AE$1</f>
        <v>0</v>
      </c>
      <c r="EB82" s="25">
        <f>[7]Sep19!$AB$1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[4]Oct18!$AD$1</f>
        <v>0</v>
      </c>
      <c r="I83" s="25">
        <f>[5]Oct18!$AD$1</f>
        <v>0</v>
      </c>
      <c r="J83" s="25">
        <f>[6]Oct18!$AD$1</f>
        <v>0</v>
      </c>
      <c r="K83" s="25">
        <f>[7]Oct18!$AA$1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[4]Nov18!$AD$1</f>
        <v>0</v>
      </c>
      <c r="T83" s="25">
        <f>[5]Nov18!$AD$1</f>
        <v>0</v>
      </c>
      <c r="U83" s="25">
        <f>[6]Nov18!$AD$1</f>
        <v>0</v>
      </c>
      <c r="V83" s="25">
        <f>[7]Nov18!$AA$1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[4]Dec18!$AD$1</f>
        <v>0</v>
      </c>
      <c r="AE83" s="25">
        <f>[5]Dec18!$AD$1</f>
        <v>0</v>
      </c>
      <c r="AF83" s="25">
        <f>[6]Dec18!$AD$1</f>
        <v>0</v>
      </c>
      <c r="AG83" s="25">
        <f>[7]Dec18!$AA$1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[4]Jan19!$AD$1</f>
        <v>0</v>
      </c>
      <c r="AP83" s="25">
        <f>[5]Jan19!$AD$1</f>
        <v>0</v>
      </c>
      <c r="AQ83" s="25">
        <f>[6]Jan19!$AD$1</f>
        <v>0</v>
      </c>
      <c r="AR83" s="25">
        <f>[7]Jan19!$AA$1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[4]Feb19!$AD$1</f>
        <v>0</v>
      </c>
      <c r="BA83" s="25">
        <f>[5]Feb19!$AD$1</f>
        <v>0</v>
      </c>
      <c r="BB83" s="25">
        <f>[6]Feb19!$AD$1</f>
        <v>0</v>
      </c>
      <c r="BC83" s="25">
        <f>[7]Feb19!$AA$1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[4]Mar19!$AD$1</f>
        <v>0</v>
      </c>
      <c r="BL83" s="25">
        <f>[5]Mar19!$AD$1</f>
        <v>0</v>
      </c>
      <c r="BM83" s="25">
        <f>[6]Mar19!$AD$1</f>
        <v>0</v>
      </c>
      <c r="BN83" s="25">
        <f>[7]Mar19!$AA$1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[4]Apr19!$AD$1</f>
        <v>0</v>
      </c>
      <c r="BW83" s="25">
        <f>[5]Apr19!$AD$1</f>
        <v>0</v>
      </c>
      <c r="BX83" s="25">
        <f>[6]Apr19!$AD$1</f>
        <v>0</v>
      </c>
      <c r="BY83" s="25">
        <f>[7]Apr19!$AA$1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[4]May19!$AD$1</f>
        <v>0</v>
      </c>
      <c r="CH83" s="25">
        <f>[5]May19!$AD$1</f>
        <v>0</v>
      </c>
      <c r="CI83" s="25">
        <f>[6]May19!$AD$1</f>
        <v>0</v>
      </c>
      <c r="CJ83" s="25">
        <f>[7]May19!$AA$1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[4]Jun19!$AD$1</f>
        <v>0</v>
      </c>
      <c r="CS83" s="25">
        <f>[5]Jun19!$AD$1</f>
        <v>0</v>
      </c>
      <c r="CT83" s="25">
        <f>[6]Jun19!$AD$1</f>
        <v>0</v>
      </c>
      <c r="CU83" s="25">
        <f>[7]Jun19!$AA$1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[4]Jul19!$AD$1</f>
        <v>0</v>
      </c>
      <c r="DD83" s="25">
        <f>[5]Jul19!$AD$1</f>
        <v>0</v>
      </c>
      <c r="DE83" s="25">
        <f>[6]Jul19!$AD$1</f>
        <v>0</v>
      </c>
      <c r="DF83" s="25">
        <f>[7]Jul19!$AA$1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[4]Aug19!$AD$1</f>
        <v>0</v>
      </c>
      <c r="DO83" s="25">
        <f>[5]Aug19!$AD$1</f>
        <v>0</v>
      </c>
      <c r="DP83" s="25">
        <f>[6]Aug19!$AD$1</f>
        <v>0</v>
      </c>
      <c r="DQ83" s="25">
        <f>[7]Aug19!$AA$1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[4]Sep19!$AD$1</f>
        <v>0</v>
      </c>
      <c r="DZ83" s="25">
        <f>[5]Sep19!$AD$1</f>
        <v>0</v>
      </c>
      <c r="EA83" s="25">
        <f>[6]Sep19!$AD$1</f>
        <v>0</v>
      </c>
      <c r="EB83" s="25">
        <f>[7]Sep19!$AA$1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-[4]Oct18!$Q$1</f>
        <v>0</v>
      </c>
      <c r="I88" s="25">
        <f>-[5]Oct18!$Q$1</f>
        <v>0</v>
      </c>
      <c r="J88" s="25">
        <f>-[6]Oct18!$Q$1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-[4]Nov18!$Q$1</f>
        <v>0</v>
      </c>
      <c r="T88" s="25">
        <f>-[5]Nov18!$Q$1</f>
        <v>0</v>
      </c>
      <c r="U88" s="25">
        <f>-[6]Nov18!$Q$1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-[4]Dec18!$Q$1</f>
        <v>0</v>
      </c>
      <c r="AE88" s="25">
        <f>-[5]Dec18!$Q$1</f>
        <v>0</v>
      </c>
      <c r="AF88" s="25">
        <f>-[6]Dec18!$Q$1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-[4]Jan19!$Q$1</f>
        <v>0</v>
      </c>
      <c r="AP88" s="25">
        <f>-[5]Jan19!$Q$1</f>
        <v>0</v>
      </c>
      <c r="AQ88" s="25">
        <f>-[6]Jan19!$Q$1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-[4]Feb19!$Q$1</f>
        <v>0</v>
      </c>
      <c r="BA88" s="25">
        <f>-[5]Feb19!$Q$1</f>
        <v>0</v>
      </c>
      <c r="BB88" s="25">
        <f>-[6]Feb19!$Q$1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-[4]Mar19!$Q$1</f>
        <v>0</v>
      </c>
      <c r="BL88" s="25">
        <f>-[5]Mar19!$Q$1</f>
        <v>0</v>
      </c>
      <c r="BM88" s="25">
        <f>-[6]Mar19!$Q$1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-[4]Apr19!$Q$1</f>
        <v>0</v>
      </c>
      <c r="BW88" s="25">
        <f>-[5]Apr19!$Q$1</f>
        <v>0</v>
      </c>
      <c r="BX88" s="25">
        <f>-[6]Apr19!$Q$1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-[4]May19!$Q$1</f>
        <v>0</v>
      </c>
      <c r="CH88" s="25">
        <f>-[5]May19!$Q$1</f>
        <v>0</v>
      </c>
      <c r="CI88" s="25">
        <f>-[6]May19!$Q$1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-[4]Jun19!$Q$1</f>
        <v>0</v>
      </c>
      <c r="CS88" s="25">
        <f>-[5]Jun19!$Q$1</f>
        <v>0</v>
      </c>
      <c r="CT88" s="25">
        <f>-[6]Jun19!$Q$1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-[4]Jul19!$Q$1</f>
        <v>0</v>
      </c>
      <c r="DD88" s="25">
        <f>-[5]Jul19!$Q$1</f>
        <v>0</v>
      </c>
      <c r="DE88" s="25">
        <f>-[6]Jul19!$Q$1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-[4]Aug19!$Q$1</f>
        <v>0</v>
      </c>
      <c r="DO88" s="25">
        <f>-[5]Aug19!$Q$1</f>
        <v>0</v>
      </c>
      <c r="DP88" s="25">
        <f>-[6]Aug19!$Q$1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-[4]Sep19!$Q$1</f>
        <v>0</v>
      </c>
      <c r="DZ88" s="25">
        <f>-[5]Sep19!$Q$1</f>
        <v>0</v>
      </c>
      <c r="EA88" s="25">
        <f>-[6]Sep19!$Q$1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[4]Oct18!$AN$1</f>
        <v>0</v>
      </c>
      <c r="I89" s="25">
        <f>[5]Oct18!$AN$1</f>
        <v>0</v>
      </c>
      <c r="J89" s="25">
        <f>[6]Oct18!$AN$1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[4]Nov18!$AN$1</f>
        <v>0</v>
      </c>
      <c r="T89" s="25">
        <f>[5]Nov18!$AN$1</f>
        <v>0</v>
      </c>
      <c r="U89" s="25">
        <f>[6]Nov18!$AN$1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[4]Dec18!$AN$1</f>
        <v>0</v>
      </c>
      <c r="AE89" s="25">
        <f>[5]Dec18!$AN$1</f>
        <v>0</v>
      </c>
      <c r="AF89" s="25">
        <f>[6]Dec18!$AN$1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[4]Jan19!$AN$1</f>
        <v>0</v>
      </c>
      <c r="AP89" s="25">
        <f>[5]Jan19!$AN$1</f>
        <v>0</v>
      </c>
      <c r="AQ89" s="25">
        <f>[6]Jan19!$AN$1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[4]Feb19!$AN$1</f>
        <v>0</v>
      </c>
      <c r="BA89" s="25">
        <f>[5]Feb19!$AN$1</f>
        <v>0</v>
      </c>
      <c r="BB89" s="25">
        <f>[6]Feb19!$AN$1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[4]Mar19!$AN$1</f>
        <v>0</v>
      </c>
      <c r="BL89" s="25">
        <f>[5]Mar19!$AN$1</f>
        <v>0</v>
      </c>
      <c r="BM89" s="25">
        <f>[6]Mar19!$AN$1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[4]Apr19!$AN$1</f>
        <v>0</v>
      </c>
      <c r="BW89" s="25">
        <f>[5]Apr19!$AN$1</f>
        <v>0</v>
      </c>
      <c r="BX89" s="25">
        <f>[6]Apr19!$AN$1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[4]May19!$AN$1</f>
        <v>0</v>
      </c>
      <c r="CH89" s="25">
        <f>[5]May19!$AN$1</f>
        <v>0</v>
      </c>
      <c r="CI89" s="25">
        <f>[6]May19!$AN$1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[4]Jun19!$AN$1</f>
        <v>0</v>
      </c>
      <c r="CS89" s="25">
        <f>[5]Jun19!$AN$1</f>
        <v>0</v>
      </c>
      <c r="CT89" s="25">
        <f>[6]Jun19!$AN$1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[4]Jul19!$AN$1</f>
        <v>0</v>
      </c>
      <c r="DD89" s="25">
        <f>[5]Jul19!$AN$1</f>
        <v>0</v>
      </c>
      <c r="DE89" s="25">
        <f>[6]Jul19!$AN$1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[4]Aug19!$AN$1</f>
        <v>0</v>
      </c>
      <c r="DO89" s="25">
        <f>[5]Aug19!$AN$1</f>
        <v>0</v>
      </c>
      <c r="DP89" s="25">
        <f>[6]Aug19!$AN$1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[4]Sep19!$AN$1</f>
        <v>0</v>
      </c>
      <c r="DZ89" s="25">
        <f>[5]Sep19!$AN$1</f>
        <v>0</v>
      </c>
      <c r="EA89" s="25">
        <f>[6]Sep19!$AN$1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2" t="s">
        <v>190</v>
      </c>
      <c r="B1" s="344" t="s">
        <v>525</v>
      </c>
      <c r="C1" s="445">
        <f>Admin!B22</f>
        <v>43404</v>
      </c>
      <c r="D1" s="440">
        <f>Admin!B24</f>
        <v>43434</v>
      </c>
      <c r="E1" s="440">
        <f>Admin!B26</f>
        <v>43465</v>
      </c>
      <c r="F1" s="440">
        <f>Admin!B28</f>
        <v>43496</v>
      </c>
      <c r="G1" s="440">
        <f>Admin!B30</f>
        <v>43524</v>
      </c>
      <c r="H1" s="440">
        <f>Admin!B32</f>
        <v>43555</v>
      </c>
      <c r="I1" s="440">
        <f>Admin!B34</f>
        <v>43585</v>
      </c>
      <c r="J1" s="440">
        <f>Admin!B36</f>
        <v>43616</v>
      </c>
      <c r="K1" s="440">
        <f>Admin!B38</f>
        <v>43646</v>
      </c>
      <c r="L1" s="440">
        <f>Admin!B40</f>
        <v>43677</v>
      </c>
      <c r="M1" s="440">
        <f>Admin!B42</f>
        <v>43708</v>
      </c>
      <c r="N1" s="440">
        <f>Admin!B44</f>
        <v>43738</v>
      </c>
      <c r="O1" s="33"/>
    </row>
    <row r="2" spans="1:15" x14ac:dyDescent="0.2">
      <c r="A2" s="443"/>
      <c r="B2" s="345">
        <f>Admin!B44</f>
        <v>43738</v>
      </c>
      <c r="C2" s="446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4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43738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43373</v>
      </c>
      <c r="B5" s="450"/>
      <c r="C5" s="353"/>
      <c r="D5" s="353"/>
      <c r="E5" s="449">
        <f>D3</f>
        <v>43738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43374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43738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2" t="s">
        <v>149</v>
      </c>
      <c r="D1" s="452"/>
      <c r="E1" s="91"/>
    </row>
    <row r="2" spans="1:6" x14ac:dyDescent="0.2">
      <c r="A2" s="349"/>
      <c r="B2" s="349"/>
      <c r="C2" s="350" t="s">
        <v>529</v>
      </c>
      <c r="D2" s="351">
        <f>'PubP&amp;L'!D3</f>
        <v>43738</v>
      </c>
      <c r="E2" s="349"/>
      <c r="F2" s="349"/>
    </row>
    <row r="3" spans="1:6" x14ac:dyDescent="0.2">
      <c r="A3" s="462">
        <f>'PubP&amp;L'!A5</f>
        <v>43373</v>
      </c>
      <c r="B3" s="450"/>
      <c r="C3" s="348"/>
      <c r="D3" s="348"/>
      <c r="E3" s="462">
        <f>'PubP&amp;L'!D3</f>
        <v>43738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43738</v>
      </c>
      <c r="C41" s="453" t="s">
        <v>496</v>
      </c>
      <c r="D41" s="453"/>
      <c r="E41" s="454"/>
      <c r="F41" s="454"/>
    </row>
    <row r="42" spans="1:15" x14ac:dyDescent="0.2">
      <c r="A42" s="455" t="s">
        <v>497</v>
      </c>
      <c r="B42" s="456"/>
      <c r="C42" s="456"/>
      <c r="D42" s="456"/>
      <c r="E42" s="456"/>
      <c r="F42" s="456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5" t="s">
        <v>498</v>
      </c>
      <c r="B44" s="457"/>
      <c r="C44" s="457"/>
      <c r="D44" s="457"/>
      <c r="E44" s="457"/>
      <c r="F44" s="457"/>
    </row>
    <row r="45" spans="1:15" x14ac:dyDescent="0.2">
      <c r="A45" s="455" t="s">
        <v>499</v>
      </c>
      <c r="B45" s="456"/>
      <c r="C45" s="456"/>
      <c r="D45" s="456"/>
      <c r="E45" s="456"/>
      <c r="F45" s="456"/>
    </row>
    <row r="46" spans="1:15" x14ac:dyDescent="0.2">
      <c r="A46" s="455" t="s">
        <v>500</v>
      </c>
      <c r="B46" s="457"/>
      <c r="C46" s="457"/>
      <c r="D46" s="457"/>
      <c r="E46" s="457"/>
      <c r="F46" s="457"/>
    </row>
    <row r="47" spans="1:15" ht="12.75" x14ac:dyDescent="0.2">
      <c r="A47" s="455" t="s">
        <v>602</v>
      </c>
      <c r="B47" s="458"/>
      <c r="C47" s="458"/>
      <c r="D47" s="458"/>
      <c r="E47" s="458"/>
      <c r="F47" s="458"/>
    </row>
    <row r="48" spans="1:15" x14ac:dyDescent="0.2">
      <c r="A48" s="455" t="s">
        <v>501</v>
      </c>
      <c r="B48" s="456"/>
      <c r="C48" s="456"/>
      <c r="D48" s="456"/>
      <c r="E48" s="456"/>
      <c r="F48" s="456"/>
    </row>
    <row r="49" spans="1:6" ht="12.75" x14ac:dyDescent="0.2">
      <c r="A49" s="455" t="s">
        <v>502</v>
      </c>
      <c r="B49" s="458"/>
      <c r="C49" s="458"/>
      <c r="D49" s="458"/>
      <c r="E49" s="458"/>
      <c r="F49" s="458"/>
    </row>
    <row r="50" spans="1:6" x14ac:dyDescent="0.2">
      <c r="A50" s="455" t="s">
        <v>503</v>
      </c>
      <c r="B50" s="456"/>
      <c r="C50" s="456"/>
      <c r="D50" s="456"/>
      <c r="E50" s="456"/>
      <c r="F50" s="456"/>
    </row>
    <row r="51" spans="1:6" ht="12.75" x14ac:dyDescent="0.2">
      <c r="A51" s="455" t="s">
        <v>504</v>
      </c>
      <c r="B51" s="458"/>
      <c r="C51" s="458"/>
      <c r="D51" s="458"/>
      <c r="E51" s="458"/>
      <c r="F51" s="458"/>
    </row>
    <row r="52" spans="1:6" x14ac:dyDescent="0.2">
      <c r="A52" s="463" t="s">
        <v>505</v>
      </c>
      <c r="B52" s="456"/>
      <c r="C52" s="456"/>
      <c r="D52" s="456"/>
      <c r="E52" s="456"/>
      <c r="F52" s="456"/>
    </row>
    <row r="53" spans="1:6" ht="12.75" x14ac:dyDescent="0.2">
      <c r="A53" s="455" t="s">
        <v>506</v>
      </c>
      <c r="B53" s="458"/>
      <c r="C53" s="458"/>
      <c r="D53" s="458"/>
      <c r="E53" s="458"/>
      <c r="F53" s="458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61" t="s">
        <v>207</v>
      </c>
      <c r="B56" s="461"/>
      <c r="C56" s="86"/>
      <c r="D56" s="86"/>
      <c r="E56" s="184"/>
    </row>
    <row r="57" spans="1:6" x14ac:dyDescent="0.2">
      <c r="A57" s="461" t="s">
        <v>208</v>
      </c>
      <c r="B57" s="461"/>
      <c r="C57" s="79">
        <f>OpenAccounts!E5</f>
        <v>0</v>
      </c>
    </row>
    <row r="58" spans="1:6" x14ac:dyDescent="0.2">
      <c r="A58" s="461" t="s">
        <v>209</v>
      </c>
      <c r="B58" s="461"/>
      <c r="C58" s="87">
        <f ca="1">TODAY()</f>
        <v>43328</v>
      </c>
      <c r="D58" s="87"/>
    </row>
    <row r="59" spans="1:6" x14ac:dyDescent="0.2">
      <c r="A59" s="176"/>
      <c r="B59" s="176"/>
    </row>
    <row r="60" spans="1:6" x14ac:dyDescent="0.2">
      <c r="A60" s="461" t="s">
        <v>210</v>
      </c>
      <c r="B60" s="461"/>
      <c r="C60" s="79">
        <f>OpenAccounts!E3</f>
        <v>0</v>
      </c>
      <c r="E60" s="184"/>
    </row>
    <row r="61" spans="1:6" x14ac:dyDescent="0.2">
      <c r="A61" s="461" t="s">
        <v>158</v>
      </c>
      <c r="B61" s="46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43374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43738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43374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43738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43738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43738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43738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9">
        <f>OpenAccounts!E2</f>
        <v>0</v>
      </c>
      <c r="B12" s="490"/>
      <c r="C12" s="490"/>
      <c r="D12" s="490"/>
      <c r="E12" s="490"/>
      <c r="F12" s="490"/>
      <c r="G12" s="490"/>
      <c r="H12" s="490"/>
      <c r="I12" s="490"/>
    </row>
    <row r="20" spans="1:9" ht="19.5" x14ac:dyDescent="0.25">
      <c r="A20" s="494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97" t="s">
        <v>255</v>
      </c>
      <c r="B22" s="432"/>
      <c r="C22" s="432"/>
      <c r="D22" s="432"/>
      <c r="E22" s="432"/>
      <c r="F22" s="496">
        <f>PubBalSht!D2</f>
        <v>43738</v>
      </c>
      <c r="G22" s="496"/>
      <c r="H22" s="470"/>
      <c r="I22" s="470"/>
    </row>
    <row r="46" spans="2:9" x14ac:dyDescent="0.2">
      <c r="B46" s="467">
        <f>OpenAccounts!J3</f>
        <v>0</v>
      </c>
      <c r="C46" s="467"/>
      <c r="D46" s="467"/>
      <c r="E46" s="172"/>
      <c r="F46" s="172"/>
      <c r="G46" s="172"/>
      <c r="H46" s="172"/>
      <c r="I46" s="172"/>
    </row>
    <row r="47" spans="2:9" x14ac:dyDescent="0.2">
      <c r="B47" s="467">
        <f>OpenAccounts!J4</f>
        <v>0</v>
      </c>
      <c r="C47" s="467"/>
      <c r="D47" s="467"/>
      <c r="E47" s="172"/>
      <c r="F47" s="172"/>
      <c r="G47" s="172"/>
      <c r="H47" s="172"/>
      <c r="I47" s="172"/>
    </row>
    <row r="48" spans="2:9" x14ac:dyDescent="0.2">
      <c r="B48" s="467">
        <f>OpenAccounts!J5</f>
        <v>0</v>
      </c>
      <c r="C48" s="467"/>
      <c r="D48" s="467"/>
      <c r="E48" s="172"/>
      <c r="F48" s="172"/>
      <c r="G48" s="172"/>
      <c r="H48" s="172"/>
      <c r="I48" s="172"/>
    </row>
    <row r="49" spans="1:9" x14ac:dyDescent="0.2">
      <c r="B49" s="467">
        <f>OpenAccounts!J6</f>
        <v>0</v>
      </c>
      <c r="C49" s="467"/>
      <c r="D49" s="467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5">
        <f>OpenAccounts!E4</f>
        <v>0</v>
      </c>
      <c r="D50" s="495"/>
      <c r="E50" s="174"/>
      <c r="F50" s="474" t="s">
        <v>256</v>
      </c>
      <c r="G50" s="474"/>
      <c r="H50" s="474"/>
      <c r="I50" s="173">
        <f>OpenAccounts!E3</f>
        <v>0</v>
      </c>
    </row>
    <row r="56" spans="1:9" ht="23.25" x14ac:dyDescent="0.35">
      <c r="A56" s="489">
        <f>OpenAccounts!E2</f>
        <v>0</v>
      </c>
      <c r="B56" s="490"/>
      <c r="C56" s="490"/>
      <c r="D56" s="490"/>
      <c r="E56" s="490"/>
      <c r="F56" s="490"/>
      <c r="G56" s="490"/>
      <c r="H56" s="490"/>
      <c r="I56" s="49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70">
        <f>'PubP&amp;L'!E5</f>
        <v>43738</v>
      </c>
      <c r="G65" s="470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91">
        <f>OpenAccounts!E5</f>
        <v>0</v>
      </c>
      <c r="E71" s="491"/>
      <c r="F71" s="491"/>
    </row>
    <row r="74" spans="1:9" x14ac:dyDescent="0.2">
      <c r="B74" t="s">
        <v>281</v>
      </c>
      <c r="D74" s="492">
        <f ca="1">TODAY()</f>
        <v>43328</v>
      </c>
      <c r="E74" s="493"/>
      <c r="F74" s="493"/>
    </row>
    <row r="78" spans="1:9" s="398" customFormat="1" ht="15" x14ac:dyDescent="0.25">
      <c r="A78" s="484">
        <f>OpenAccounts!E2</f>
        <v>0</v>
      </c>
      <c r="B78" s="485"/>
      <c r="C78" s="485"/>
      <c r="D78" s="485"/>
      <c r="E78" s="485"/>
      <c r="F78" s="485"/>
      <c r="G78" s="485"/>
      <c r="H78" s="485"/>
      <c r="I78" s="485"/>
    </row>
    <row r="79" spans="1:9" s="399" customFormat="1" ht="15" x14ac:dyDescent="0.2">
      <c r="B79" s="486" t="s">
        <v>566</v>
      </c>
      <c r="C79" s="487"/>
      <c r="D79" s="487"/>
      <c r="E79" s="487"/>
      <c r="F79" s="487"/>
      <c r="G79" s="488">
        <f>'PubP&amp;L'!E5</f>
        <v>43738</v>
      </c>
      <c r="H79" s="482"/>
      <c r="I79" s="482"/>
    </row>
    <row r="81" spans="1:9" s="172" customFormat="1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">
      <c r="A82" s="481" t="s">
        <v>568</v>
      </c>
      <c r="B82" s="481"/>
      <c r="C82" s="468">
        <f>'PubP&amp;L'!E5</f>
        <v>43738</v>
      </c>
      <c r="D82" s="482"/>
    </row>
    <row r="83" spans="1:9" s="172" customFormat="1" x14ac:dyDescent="0.2"/>
    <row r="84" spans="1:9" s="172" customFormat="1" x14ac:dyDescent="0.2">
      <c r="A84" s="466" t="s">
        <v>564</v>
      </c>
      <c r="B84" s="466"/>
      <c r="C84" s="466"/>
      <c r="D84" s="466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77"/>
      <c r="B85" s="477"/>
      <c r="C85" s="477"/>
      <c r="D85" s="477"/>
      <c r="E85" s="477"/>
      <c r="F85" s="477"/>
      <c r="G85" s="477"/>
      <c r="H85" s="477"/>
      <c r="I85" s="477"/>
    </row>
    <row r="86" spans="1:9" s="400" customFormat="1" x14ac:dyDescent="0.2">
      <c r="A86" s="471" t="s">
        <v>569</v>
      </c>
      <c r="B86" s="471"/>
      <c r="C86" s="471"/>
      <c r="D86" s="471"/>
      <c r="E86" s="471"/>
      <c r="F86" s="471"/>
      <c r="G86" s="471"/>
      <c r="H86" s="471"/>
      <c r="I86" s="471"/>
    </row>
    <row r="87" spans="1:9" s="172" customFormat="1" x14ac:dyDescent="0.2">
      <c r="A87" s="466" t="s">
        <v>570</v>
      </c>
      <c r="B87" s="466"/>
      <c r="C87" s="466"/>
      <c r="D87" s="466"/>
      <c r="E87" s="401">
        <f>'PubP&amp;L'!F9</f>
        <v>0</v>
      </c>
      <c r="F87" s="478" t="s">
        <v>571</v>
      </c>
      <c r="G87" s="478"/>
      <c r="H87" s="401">
        <f>'PubP&amp;L'!B9</f>
        <v>0</v>
      </c>
      <c r="I87" s="172" t="s">
        <v>572</v>
      </c>
    </row>
    <row r="88" spans="1:9" s="172" customFormat="1" x14ac:dyDescent="0.2">
      <c r="A88" s="466" t="s">
        <v>573</v>
      </c>
      <c r="B88" s="466"/>
      <c r="C88" s="466"/>
      <c r="D88" s="466"/>
      <c r="E88" s="466"/>
      <c r="F88" s="466"/>
      <c r="G88" s="466"/>
      <c r="H88" s="466"/>
      <c r="I88" s="466"/>
    </row>
    <row r="89" spans="1:9" s="172" customFormat="1" x14ac:dyDescent="0.2">
      <c r="A89" s="469" t="s">
        <v>574</v>
      </c>
      <c r="B89" s="469"/>
      <c r="C89" s="469"/>
      <c r="D89" s="402" t="str">
        <f>IF('PubP&amp;L'!F9&gt;0,'PubP&amp;L'!F18/'PubP&amp;L'!F9," ")</f>
        <v xml:space="preserve"> </v>
      </c>
      <c r="E89" s="472" t="s">
        <v>575</v>
      </c>
      <c r="F89" s="472"/>
      <c r="G89" s="472"/>
      <c r="H89" s="472"/>
      <c r="I89" s="402" t="str">
        <f>IF('PubP&amp;L'!B9&gt;0,'PubP&amp;L'!B18/'PubP&amp;L'!B9," ")</f>
        <v xml:space="preserve"> </v>
      </c>
    </row>
    <row r="90" spans="1:9" s="172" customFormat="1" x14ac:dyDescent="0.2">
      <c r="A90" s="466" t="s">
        <v>576</v>
      </c>
      <c r="B90" s="466"/>
      <c r="C90" s="466"/>
      <c r="D90" s="466"/>
      <c r="E90" s="466"/>
      <c r="F90" s="466"/>
      <c r="G90" s="466"/>
      <c r="H90" s="466"/>
      <c r="I90" s="466"/>
    </row>
    <row r="91" spans="1:9" s="172" customFormat="1" x14ac:dyDescent="0.2">
      <c r="A91" s="466"/>
      <c r="B91" s="466"/>
      <c r="C91" s="466"/>
      <c r="D91" s="466"/>
      <c r="E91" s="466"/>
      <c r="F91" s="466"/>
      <c r="G91" s="466"/>
      <c r="H91" s="466"/>
      <c r="I91" s="466"/>
    </row>
    <row r="92" spans="1:9" s="400" customFormat="1" x14ac:dyDescent="0.2">
      <c r="A92" s="471" t="s">
        <v>577</v>
      </c>
      <c r="B92" s="471"/>
      <c r="C92" s="471"/>
      <c r="D92" s="471"/>
      <c r="E92" s="471"/>
      <c r="F92" s="471"/>
      <c r="G92" s="471"/>
      <c r="H92" s="471"/>
      <c r="I92" s="471"/>
    </row>
    <row r="93" spans="1:9" s="172" customFormat="1" x14ac:dyDescent="0.2">
      <c r="A93" s="466" t="s">
        <v>578</v>
      </c>
      <c r="B93" s="466"/>
      <c r="C93" s="466"/>
      <c r="D93" s="466"/>
      <c r="E93" s="466"/>
      <c r="F93" s="466"/>
      <c r="G93" s="466"/>
      <c r="H93" s="466"/>
      <c r="I93" s="466"/>
    </row>
    <row r="94" spans="1:9" s="172" customFormat="1" x14ac:dyDescent="0.2">
      <c r="A94" s="466" t="s">
        <v>579</v>
      </c>
      <c r="B94" s="466"/>
      <c r="C94" s="466"/>
      <c r="D94" s="401">
        <f>[8]Boardmeeting!$E$4</f>
        <v>0</v>
      </c>
      <c r="E94" s="467" t="s">
        <v>580</v>
      </c>
      <c r="F94" s="467"/>
      <c r="G94" s="467"/>
      <c r="H94" s="467"/>
      <c r="I94" s="432"/>
    </row>
    <row r="95" spans="1:9" s="172" customFormat="1" x14ac:dyDescent="0.2">
      <c r="A95" s="469" t="s">
        <v>581</v>
      </c>
      <c r="B95" s="469"/>
      <c r="C95" s="469"/>
      <c r="D95" s="469"/>
      <c r="E95" s="469"/>
      <c r="F95" s="469"/>
      <c r="G95" s="469"/>
      <c r="H95" s="475"/>
      <c r="I95" s="404">
        <f>[8]RegisterofMembers!$G$1</f>
        <v>0</v>
      </c>
    </row>
    <row r="96" spans="1:9" s="172" customFormat="1" x14ac:dyDescent="0.2">
      <c r="A96" s="469" t="s">
        <v>582</v>
      </c>
      <c r="B96" s="469"/>
      <c r="C96" s="469"/>
      <c r="D96" s="469"/>
      <c r="E96" s="469"/>
      <c r="F96" s="469"/>
      <c r="G96" s="469"/>
      <c r="H96" s="469"/>
      <c r="I96" s="476"/>
    </row>
    <row r="97" spans="1:9" s="172" customFormat="1" x14ac:dyDescent="0.2">
      <c r="A97" s="472" t="str">
        <f>IF([8]RegisterofMembers!$A$3&gt;0,[8]RegisterofMembers!$A$3," ")</f>
        <v xml:space="preserve"> </v>
      </c>
      <c r="B97" s="473"/>
      <c r="C97" s="473"/>
      <c r="D97" s="474" t="s">
        <v>583</v>
      </c>
      <c r="E97" s="474"/>
      <c r="F97" s="405">
        <f>[8]RegisterofMembers!$G$3</f>
        <v>0</v>
      </c>
      <c r="G97" s="403" t="s">
        <v>529</v>
      </c>
      <c r="H97" s="468">
        <f>'PubP&amp;L'!E5</f>
        <v>43738</v>
      </c>
      <c r="I97" s="470"/>
    </row>
    <row r="98" spans="1:9" s="172" customFormat="1" x14ac:dyDescent="0.2">
      <c r="A98" s="472" t="str">
        <f>IF([8]RegisterofMembers!$A$4&gt;0,[8]RegisterofMembers!$A$4," ")</f>
        <v xml:space="preserve"> </v>
      </c>
      <c r="B98" s="473"/>
      <c r="C98" s="473"/>
      <c r="D98" s="474" t="s">
        <v>583</v>
      </c>
      <c r="E98" s="474"/>
      <c r="F98" s="405">
        <f>[8]RegisterofMembers!$G$4</f>
        <v>0</v>
      </c>
      <c r="G98" s="403" t="s">
        <v>529</v>
      </c>
      <c r="H98" s="468">
        <f>'PubP&amp;L'!E5</f>
        <v>43738</v>
      </c>
      <c r="I98" s="470"/>
    </row>
    <row r="99" spans="1:9" s="172" customFormat="1" x14ac:dyDescent="0.2"/>
    <row r="100" spans="1:9" s="400" customFormat="1" x14ac:dyDescent="0.2">
      <c r="A100" s="471" t="s">
        <v>584</v>
      </c>
      <c r="B100" s="471"/>
      <c r="C100" s="471"/>
      <c r="D100" s="471"/>
      <c r="E100" s="471"/>
      <c r="F100" s="471"/>
      <c r="G100" s="471"/>
      <c r="H100" s="471"/>
      <c r="I100" s="471"/>
    </row>
    <row r="101" spans="1:9" s="172" customFormat="1" x14ac:dyDescent="0.2">
      <c r="A101" s="466" t="s">
        <v>585</v>
      </c>
      <c r="B101" s="466"/>
      <c r="C101" s="466"/>
      <c r="D101" s="466"/>
      <c r="E101" s="466"/>
      <c r="F101" s="466"/>
      <c r="G101" s="466"/>
      <c r="H101" s="466"/>
      <c r="I101" s="466"/>
    </row>
    <row r="102" spans="1:9" s="172" customFormat="1" x14ac:dyDescent="0.2">
      <c r="A102" s="466" t="s">
        <v>586</v>
      </c>
      <c r="B102" s="466"/>
      <c r="C102" s="466"/>
      <c r="D102" s="466"/>
      <c r="E102" s="466"/>
      <c r="F102" s="466"/>
      <c r="G102" s="466"/>
      <c r="H102" s="466"/>
      <c r="I102" s="466"/>
    </row>
    <row r="103" spans="1:9" s="172" customFormat="1" x14ac:dyDescent="0.2">
      <c r="A103" s="466" t="s">
        <v>587</v>
      </c>
      <c r="B103" s="466"/>
      <c r="C103" s="466"/>
      <c r="D103" s="466"/>
      <c r="E103" s="466"/>
      <c r="F103" s="466"/>
      <c r="G103" s="466"/>
      <c r="H103" s="466"/>
      <c r="I103" s="466"/>
    </row>
    <row r="104" spans="1:9" s="172" customFormat="1" x14ac:dyDescent="0.2">
      <c r="A104" s="466" t="s">
        <v>588</v>
      </c>
      <c r="B104" s="466"/>
      <c r="C104" s="466"/>
      <c r="D104" s="466"/>
      <c r="E104" s="466"/>
      <c r="F104" s="466"/>
      <c r="G104" s="466"/>
      <c r="H104" s="466"/>
      <c r="I104" s="466"/>
    </row>
    <row r="105" spans="1:9" s="172" customFormat="1" x14ac:dyDescent="0.2">
      <c r="A105" s="466"/>
      <c r="B105" s="466"/>
      <c r="C105" s="466"/>
      <c r="D105" s="466"/>
      <c r="E105" s="466"/>
      <c r="F105" s="466"/>
      <c r="G105" s="466"/>
      <c r="H105" s="466"/>
      <c r="I105" s="466"/>
    </row>
    <row r="106" spans="1:9" s="172" customFormat="1" x14ac:dyDescent="0.2">
      <c r="A106" s="466" t="s">
        <v>589</v>
      </c>
      <c r="B106" s="466"/>
      <c r="C106" s="466"/>
      <c r="D106" s="466"/>
      <c r="E106" s="466"/>
      <c r="F106" s="466"/>
      <c r="G106" s="466"/>
      <c r="H106" s="466"/>
      <c r="I106" s="466"/>
    </row>
    <row r="107" spans="1:9" s="172" customFormat="1" x14ac:dyDescent="0.2">
      <c r="A107" s="466" t="s">
        <v>590</v>
      </c>
      <c r="B107" s="466"/>
      <c r="C107" s="466"/>
      <c r="D107" s="466"/>
      <c r="E107" s="466"/>
      <c r="F107" s="466"/>
      <c r="G107" s="466"/>
      <c r="H107" s="466"/>
      <c r="I107" s="466"/>
    </row>
    <row r="108" spans="1:9" s="172" customFormat="1" x14ac:dyDescent="0.2">
      <c r="A108" s="466" t="s">
        <v>591</v>
      </c>
      <c r="B108" s="466"/>
      <c r="C108" s="466"/>
      <c r="D108" s="466"/>
      <c r="E108" s="466"/>
      <c r="F108" s="466"/>
      <c r="G108" s="466"/>
      <c r="H108" s="466"/>
      <c r="I108" s="466"/>
    </row>
    <row r="109" spans="1:9" s="172" customFormat="1" x14ac:dyDescent="0.2">
      <c r="A109" s="466" t="s">
        <v>592</v>
      </c>
      <c r="B109" s="466"/>
      <c r="C109" s="466"/>
      <c r="D109" s="466"/>
      <c r="E109" s="466"/>
      <c r="F109" s="466"/>
      <c r="G109" s="466"/>
      <c r="H109" s="466"/>
      <c r="I109" s="466"/>
    </row>
    <row r="110" spans="1:9" s="172" customFormat="1" x14ac:dyDescent="0.2">
      <c r="A110" s="466" t="s">
        <v>593</v>
      </c>
      <c r="B110" s="466"/>
      <c r="C110" s="466"/>
      <c r="D110" s="466"/>
      <c r="E110" s="466"/>
      <c r="F110" s="466"/>
      <c r="G110" s="466"/>
      <c r="H110" s="466"/>
      <c r="I110" s="466"/>
    </row>
    <row r="111" spans="1:9" s="172" customFormat="1" x14ac:dyDescent="0.2">
      <c r="A111" s="466"/>
      <c r="B111" s="466"/>
      <c r="C111" s="466"/>
      <c r="D111" s="466"/>
      <c r="E111" s="466"/>
      <c r="F111" s="466"/>
      <c r="G111" s="466"/>
      <c r="H111" s="466"/>
      <c r="I111" s="466"/>
    </row>
    <row r="112" spans="1:9" s="172" customFormat="1" x14ac:dyDescent="0.2">
      <c r="A112" s="466" t="s">
        <v>594</v>
      </c>
      <c r="B112" s="466"/>
      <c r="C112" s="466"/>
      <c r="D112" s="466"/>
      <c r="E112" s="466"/>
      <c r="F112" s="466"/>
      <c r="G112" s="466"/>
      <c r="H112" s="466"/>
      <c r="I112" s="466"/>
    </row>
    <row r="113" spans="1:9" s="172" customFormat="1" x14ac:dyDescent="0.2">
      <c r="A113" s="469" t="s">
        <v>595</v>
      </c>
      <c r="B113" s="469"/>
      <c r="C113" s="469"/>
      <c r="D113" s="469"/>
      <c r="E113" s="469"/>
      <c r="F113" s="469"/>
      <c r="G113" s="469"/>
      <c r="H113" s="468">
        <f>'PubP&amp;L'!E5</f>
        <v>43738</v>
      </c>
      <c r="I113" s="470"/>
    </row>
    <row r="114" spans="1:9" s="172" customFormat="1" x14ac:dyDescent="0.2">
      <c r="A114" s="466" t="s">
        <v>596</v>
      </c>
      <c r="B114" s="466"/>
      <c r="C114" s="466"/>
      <c r="D114" s="466"/>
      <c r="E114" s="466"/>
      <c r="F114" s="466"/>
      <c r="G114" s="466"/>
      <c r="H114" s="466"/>
      <c r="I114" s="466"/>
    </row>
    <row r="115" spans="1:9" s="172" customFormat="1" x14ac:dyDescent="0.2">
      <c r="A115" s="466" t="s">
        <v>597</v>
      </c>
      <c r="B115" s="466"/>
      <c r="C115" s="466"/>
      <c r="D115" s="466"/>
      <c r="E115" s="466"/>
      <c r="F115" s="466"/>
      <c r="G115" s="466"/>
      <c r="H115" s="466"/>
      <c r="I115" s="466"/>
    </row>
    <row r="116" spans="1:9" s="172" customFormat="1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</row>
    <row r="117" spans="1:9" s="172" customFormat="1" x14ac:dyDescent="0.2"/>
    <row r="118" spans="1:9" s="172" customFormat="1" x14ac:dyDescent="0.2">
      <c r="B118" s="467"/>
      <c r="C118" s="467"/>
      <c r="D118" s="172" t="s">
        <v>598</v>
      </c>
    </row>
    <row r="119" spans="1:9" s="172" customFormat="1" x14ac:dyDescent="0.2">
      <c r="B119" s="467">
        <f>OpenAccounts!E5</f>
        <v>0</v>
      </c>
      <c r="C119" s="467"/>
      <c r="D119" s="172" t="s">
        <v>599</v>
      </c>
      <c r="F119" s="172" t="s">
        <v>600</v>
      </c>
      <c r="G119" s="468">
        <f ca="1">TODAY()</f>
        <v>43328</v>
      </c>
      <c r="H119" s="46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498" t="str">
        <f>IF(OpenAccounts!E2&gt;0,OpenAccounts!E2," ")</f>
        <v xml:space="preserve"> </v>
      </c>
      <c r="C2" s="499"/>
      <c r="D2" s="499"/>
      <c r="E2" s="500" t="s">
        <v>174</v>
      </c>
      <c r="F2" s="501"/>
      <c r="G2" s="501"/>
      <c r="H2" s="501"/>
      <c r="I2" s="501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2" t="s">
        <v>561</v>
      </c>
      <c r="C5" s="503"/>
      <c r="D5" s="503"/>
      <c r="E5" s="504">
        <f>Admin!L6</f>
        <v>43374</v>
      </c>
      <c r="F5" s="473"/>
      <c r="G5" s="387" t="s">
        <v>562</v>
      </c>
      <c r="H5" s="505">
        <f>Admin!N7</f>
        <v>43738</v>
      </c>
      <c r="I5" s="506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15" t="s">
        <v>175</v>
      </c>
      <c r="D7" s="432"/>
      <c r="E7" s="432"/>
      <c r="F7" s="432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15" t="s">
        <v>176</v>
      </c>
      <c r="D8" s="432"/>
      <c r="E8" s="432"/>
      <c r="F8" s="432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12" t="s">
        <v>285</v>
      </c>
      <c r="D10" s="524"/>
      <c r="E10" s="524"/>
      <c r="F10" s="524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5" t="s">
        <v>535</v>
      </c>
      <c r="C15" s="514"/>
      <c r="D15" s="514"/>
      <c r="E15" s="369">
        <f>E5</f>
        <v>43374</v>
      </c>
      <c r="F15" s="369">
        <f>H5</f>
        <v>43738</v>
      </c>
      <c r="G15" s="537">
        <f>Admin!G5</f>
        <v>100</v>
      </c>
      <c r="H15" s="538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15" t="s">
        <v>537</v>
      </c>
      <c r="C16" s="432"/>
      <c r="D16" s="432"/>
      <c r="E16" s="369">
        <f>E5</f>
        <v>43374</v>
      </c>
      <c r="F16" s="369">
        <f>H5</f>
        <v>43738</v>
      </c>
      <c r="G16" s="537">
        <f>Admin!G6</f>
        <v>18</v>
      </c>
      <c r="H16" s="538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15" t="s">
        <v>539</v>
      </c>
      <c r="C17" s="432"/>
      <c r="D17" s="432"/>
      <c r="E17" s="531">
        <f>E5</f>
        <v>43374</v>
      </c>
      <c r="F17" s="473"/>
      <c r="G17" s="537">
        <f>Admin!G6</f>
        <v>18</v>
      </c>
      <c r="H17" s="538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15" t="s">
        <v>541</v>
      </c>
      <c r="C18" s="432"/>
      <c r="D18" s="432"/>
      <c r="E18" s="369">
        <f>E5</f>
        <v>43374</v>
      </c>
      <c r="F18" s="369">
        <f>H5</f>
        <v>43738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12" t="s">
        <v>286</v>
      </c>
      <c r="D20" s="432"/>
      <c r="E20" s="432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32" t="s">
        <v>291</v>
      </c>
      <c r="C22" s="476"/>
      <c r="D22" s="476"/>
      <c r="E22" s="476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02" t="s">
        <v>543</v>
      </c>
      <c r="C28" s="503"/>
      <c r="D28" s="503"/>
      <c r="E28" s="526">
        <f>H5</f>
        <v>43738</v>
      </c>
      <c r="F28" s="526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29" t="s">
        <v>269</v>
      </c>
      <c r="H31" s="530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43374</v>
      </c>
      <c r="D33" s="233">
        <f>Admin!N6</f>
        <v>43555</v>
      </c>
      <c r="E33" s="220">
        <f>Admin!K6</f>
        <v>2018</v>
      </c>
      <c r="F33" s="221">
        <f>IF(K28&gt;0,K28*A33/A35,0)</f>
        <v>0</v>
      </c>
      <c r="G33" s="533">
        <f>Admin!P6</f>
        <v>19</v>
      </c>
      <c r="H33" s="534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43556</v>
      </c>
      <c r="D34" s="233">
        <f>Admin!N7</f>
        <v>43738</v>
      </c>
      <c r="E34" s="220">
        <f>Admin!K7</f>
        <v>2019</v>
      </c>
      <c r="F34" s="221">
        <f>IF(K28&gt;0,K28*A34/A35,0)</f>
        <v>0</v>
      </c>
      <c r="G34" s="533">
        <f>Admin!P7</f>
        <v>19</v>
      </c>
      <c r="H34" s="534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12" t="s">
        <v>295</v>
      </c>
      <c r="D35" s="432"/>
      <c r="E35" s="432"/>
      <c r="F35" s="432"/>
      <c r="G35" s="432"/>
      <c r="H35" s="432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12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12" t="s">
        <v>297</v>
      </c>
      <c r="D39" s="432"/>
      <c r="E39" s="432"/>
      <c r="F39" s="432"/>
      <c r="G39" s="432"/>
      <c r="H39" s="432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7" t="s">
        <v>299</v>
      </c>
      <c r="G45" s="189"/>
      <c r="H45" s="190"/>
      <c r="I45" s="527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28"/>
      <c r="G46" s="189"/>
      <c r="H46" s="190"/>
      <c r="I46" s="528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8" t="s">
        <v>547</v>
      </c>
      <c r="C48" s="519"/>
      <c r="D48" s="376">
        <f>E5</f>
        <v>43374</v>
      </c>
      <c r="E48" s="376">
        <f>H5</f>
        <v>43738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8" t="s">
        <v>548</v>
      </c>
      <c r="C57" s="519"/>
      <c r="D57" s="376">
        <f>E5</f>
        <v>43374</v>
      </c>
      <c r="E57" s="376">
        <f>H5</f>
        <v>43738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08" t="s">
        <v>549</v>
      </c>
      <c r="B63" s="520"/>
      <c r="C63" s="520"/>
      <c r="D63" s="376">
        <f>E5</f>
        <v>43374</v>
      </c>
      <c r="E63" s="376">
        <f>H5</f>
        <v>43738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15" t="s">
        <v>550</v>
      </c>
      <c r="C72" s="514"/>
      <c r="D72" s="376">
        <f>E5</f>
        <v>43374</v>
      </c>
      <c r="E72" s="376">
        <f>H5</f>
        <v>43738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1" t="s">
        <v>551</v>
      </c>
      <c r="C79" s="473"/>
      <c r="D79" s="233">
        <f>E5</f>
        <v>43374</v>
      </c>
      <c r="E79" s="377">
        <f>H5</f>
        <v>43738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2"/>
      <c r="C81" s="523"/>
      <c r="D81" s="44"/>
      <c r="E81" s="44"/>
      <c r="F81" s="527" t="s">
        <v>299</v>
      </c>
      <c r="G81" s="192"/>
      <c r="H81" s="193"/>
      <c r="I81" s="535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28"/>
      <c r="G82" s="189"/>
      <c r="H82" s="190"/>
      <c r="I82" s="536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08" t="s">
        <v>553</v>
      </c>
      <c r="C84" s="509"/>
      <c r="D84" s="389">
        <f>E5</f>
        <v>43374</v>
      </c>
      <c r="E84" s="389">
        <f>H5</f>
        <v>43738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10" t="s">
        <v>554</v>
      </c>
      <c r="C91" s="503"/>
      <c r="D91" s="380">
        <f>E5</f>
        <v>43374</v>
      </c>
      <c r="E91" s="380">
        <f>H5</f>
        <v>43738</v>
      </c>
      <c r="F91" s="511" t="s">
        <v>555</v>
      </c>
      <c r="G91" s="511"/>
      <c r="H91" s="511"/>
      <c r="I91" s="51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12" t="s">
        <v>556</v>
      </c>
      <c r="C93" s="512"/>
      <c r="D93" s="512"/>
      <c r="E93" s="379">
        <f>E5</f>
        <v>43374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3" t="s">
        <v>557</v>
      </c>
      <c r="C94" s="513"/>
      <c r="D94" s="383">
        <f>E5</f>
        <v>43374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3" t="s">
        <v>558</v>
      </c>
      <c r="C95" s="513"/>
      <c r="D95" s="383">
        <f>E5</f>
        <v>43374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3" t="s">
        <v>559</v>
      </c>
      <c r="C96" s="513"/>
      <c r="D96" s="383">
        <f>E5</f>
        <v>43374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3" t="s">
        <v>560</v>
      </c>
      <c r="C97" s="513"/>
      <c r="D97" s="383">
        <f>E5</f>
        <v>43374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12" t="s">
        <v>556</v>
      </c>
      <c r="C99" s="512"/>
      <c r="D99" s="512"/>
      <c r="E99" s="379">
        <f>E5</f>
        <v>43374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12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12" t="s">
        <v>541</v>
      </c>
      <c r="C102" s="432"/>
      <c r="D102" s="432"/>
      <c r="E102" s="379">
        <f>E5</f>
        <v>43374</v>
      </c>
      <c r="F102" s="386">
        <f>H5</f>
        <v>43738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07" t="s">
        <v>300</v>
      </c>
      <c r="C104" s="432"/>
      <c r="D104" s="432"/>
      <c r="E104" s="432"/>
      <c r="F104" s="432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32"/>
      <c r="B1" s="432"/>
      <c r="C1" s="432"/>
      <c r="D1" s="432"/>
      <c r="E1" s="432"/>
      <c r="F1" s="698" t="s">
        <v>301</v>
      </c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700"/>
      <c r="AO1" s="432"/>
      <c r="AP1" s="432"/>
      <c r="AQ1" s="432"/>
      <c r="AR1" s="432"/>
    </row>
    <row r="2" spans="1:44" ht="16.5" customHeight="1" x14ac:dyDescent="0.2">
      <c r="A2" s="432"/>
      <c r="B2" s="432"/>
      <c r="C2" s="432"/>
      <c r="D2" s="432"/>
      <c r="E2" s="432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432"/>
      <c r="AP2" s="432"/>
      <c r="AQ2" s="432"/>
      <c r="AR2" s="432"/>
    </row>
    <row r="3" spans="1:44" x14ac:dyDescent="0.2">
      <c r="A3" s="666"/>
      <c r="B3" s="685"/>
      <c r="C3" s="702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  <c r="AC3" s="703"/>
      <c r="AD3" s="703"/>
      <c r="AE3" s="703"/>
      <c r="AF3" s="703"/>
      <c r="AG3" s="703"/>
      <c r="AH3" s="703"/>
      <c r="AI3" s="703"/>
      <c r="AJ3" s="703"/>
      <c r="AK3" s="703"/>
      <c r="AL3" s="703"/>
      <c r="AM3" s="703"/>
      <c r="AN3" s="703"/>
      <c r="AO3" s="627" t="s">
        <v>302</v>
      </c>
      <c r="AP3" s="432"/>
      <c r="AQ3" s="432"/>
      <c r="AR3" s="432"/>
    </row>
    <row r="4" spans="1:44" ht="12.75" customHeight="1" x14ac:dyDescent="0.2">
      <c r="A4" s="685"/>
      <c r="B4" s="685"/>
      <c r="C4" s="704" t="s">
        <v>303</v>
      </c>
      <c r="D4" s="705"/>
      <c r="E4" s="705"/>
      <c r="F4" s="705"/>
      <c r="G4" s="705"/>
      <c r="H4" s="705"/>
      <c r="I4" s="705"/>
      <c r="J4" s="705"/>
      <c r="K4" s="705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707"/>
      <c r="X4" s="708" t="s">
        <v>304</v>
      </c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</row>
    <row r="5" spans="1:44" ht="12.75" customHeight="1" x14ac:dyDescent="0.2">
      <c r="A5" s="685"/>
      <c r="B5" s="685"/>
      <c r="C5" s="705"/>
      <c r="D5" s="705"/>
      <c r="E5" s="705"/>
      <c r="F5" s="705"/>
      <c r="G5" s="705"/>
      <c r="H5" s="705"/>
      <c r="I5" s="705"/>
      <c r="J5" s="705"/>
      <c r="K5" s="705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708"/>
      <c r="Y5" s="708"/>
      <c r="Z5" s="708"/>
      <c r="AA5" s="708"/>
      <c r="AB5" s="708"/>
      <c r="AC5" s="708"/>
      <c r="AD5" s="708"/>
      <c r="AE5" s="708"/>
      <c r="AF5" s="708"/>
      <c r="AG5" s="708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</row>
    <row r="6" spans="1:44" ht="15" customHeight="1" x14ac:dyDescent="0.2">
      <c r="A6" s="685"/>
      <c r="B6" s="685"/>
      <c r="C6" s="706"/>
      <c r="D6" s="706"/>
      <c r="E6" s="706"/>
      <c r="F6" s="706"/>
      <c r="G6" s="706"/>
      <c r="H6" s="706"/>
      <c r="I6" s="706"/>
      <c r="J6" s="706"/>
      <c r="K6" s="70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709" t="s">
        <v>613</v>
      </c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</row>
    <row r="7" spans="1:44" ht="12.75" customHeight="1" x14ac:dyDescent="0.2">
      <c r="A7" s="685"/>
      <c r="B7" s="685"/>
      <c r="C7" s="706"/>
      <c r="D7" s="706"/>
      <c r="E7" s="706"/>
      <c r="F7" s="706"/>
      <c r="G7" s="706"/>
      <c r="H7" s="706"/>
      <c r="I7" s="706"/>
      <c r="J7" s="706"/>
      <c r="K7" s="706"/>
      <c r="L7" s="666"/>
      <c r="M7" s="666"/>
      <c r="N7" s="666"/>
      <c r="O7" s="666"/>
      <c r="P7" s="666"/>
      <c r="Q7" s="666"/>
      <c r="R7" s="666"/>
      <c r="S7" s="666"/>
      <c r="T7" s="666"/>
      <c r="U7" s="666"/>
      <c r="V7" s="666"/>
      <c r="W7" s="666"/>
      <c r="X7" s="710" t="s">
        <v>305</v>
      </c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0"/>
      <c r="AK7" s="710"/>
      <c r="AL7" s="710"/>
      <c r="AM7" s="710"/>
      <c r="AN7" s="710"/>
      <c r="AO7" s="710"/>
      <c r="AP7" s="710"/>
      <c r="AQ7" s="710"/>
      <c r="AR7" s="710"/>
    </row>
    <row r="8" spans="1:44" ht="16.5" customHeight="1" x14ac:dyDescent="0.2">
      <c r="A8" s="686"/>
      <c r="B8" s="686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9" spans="1:44" ht="18" customHeight="1" x14ac:dyDescent="0.2">
      <c r="A9" s="687" t="s">
        <v>306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491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685"/>
      <c r="Z9" s="685"/>
      <c r="AA9" s="685"/>
      <c r="AB9" s="685"/>
      <c r="AC9" s="685"/>
      <c r="AD9" s="685"/>
      <c r="AE9" s="685"/>
      <c r="AF9" s="685"/>
      <c r="AG9" s="685"/>
      <c r="AH9" s="685"/>
      <c r="AI9" s="685"/>
      <c r="AJ9" s="685"/>
      <c r="AK9" s="685"/>
      <c r="AL9" s="685"/>
      <c r="AM9" s="685"/>
      <c r="AN9" s="685"/>
      <c r="AO9" s="685"/>
      <c r="AP9" s="685"/>
      <c r="AQ9" s="685"/>
      <c r="AR9" s="68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66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685"/>
      <c r="M16" s="685"/>
      <c r="N16" s="685"/>
      <c r="O16" s="685"/>
      <c r="P16" s="685"/>
      <c r="Q16" s="685"/>
      <c r="R16" s="685"/>
      <c r="S16" s="685"/>
      <c r="T16" s="685"/>
      <c r="U16" s="685"/>
      <c r="V16" s="685"/>
      <c r="W16" s="685"/>
      <c r="X16" s="685"/>
      <c r="Y16" s="685"/>
      <c r="Z16" s="685"/>
      <c r="AA16" s="685"/>
      <c r="AB16" s="685"/>
      <c r="AC16" s="685"/>
      <c r="AD16" s="685"/>
      <c r="AE16" s="685"/>
      <c r="AF16" s="685"/>
      <c r="AG16" s="685"/>
      <c r="AH16" s="685"/>
      <c r="AI16" s="685"/>
      <c r="AJ16" s="685"/>
      <c r="AK16" s="685"/>
      <c r="AL16" s="685"/>
      <c r="AM16" s="685"/>
      <c r="AN16" s="685"/>
      <c r="AO16" s="685"/>
      <c r="AP16" s="685"/>
      <c r="AQ16" s="685"/>
      <c r="AR16" s="432"/>
    </row>
    <row r="17" spans="1:44" ht="18" customHeight="1" x14ac:dyDescent="0.2">
      <c r="A17" s="667" t="s">
        <v>313</v>
      </c>
      <c r="B17" s="688"/>
      <c r="C17" s="688"/>
      <c r="D17" s="688"/>
      <c r="E17" s="688"/>
      <c r="F17" s="688"/>
      <c r="G17" s="688"/>
      <c r="H17" s="688"/>
      <c r="I17" s="688"/>
      <c r="J17" s="688"/>
      <c r="K17" s="688"/>
      <c r="L17" s="685"/>
      <c r="M17" s="685"/>
      <c r="N17" s="685"/>
      <c r="O17" s="685"/>
      <c r="P17" s="685"/>
      <c r="Q17" s="685"/>
      <c r="R17" s="685"/>
      <c r="S17" s="685"/>
      <c r="T17" s="685"/>
      <c r="U17" s="685"/>
      <c r="V17" s="685"/>
      <c r="W17" s="685"/>
      <c r="X17" s="685"/>
      <c r="Y17" s="685"/>
      <c r="Z17" s="685"/>
      <c r="AA17" s="685"/>
      <c r="AB17" s="685"/>
      <c r="AC17" s="685"/>
      <c r="AD17" s="685"/>
      <c r="AE17" s="685"/>
      <c r="AF17" s="685"/>
      <c r="AG17" s="685"/>
      <c r="AH17" s="685"/>
      <c r="AI17" s="685"/>
      <c r="AJ17" s="685"/>
      <c r="AK17" s="685"/>
      <c r="AL17" s="685"/>
      <c r="AM17" s="685"/>
      <c r="AN17" s="685"/>
      <c r="AO17" s="685"/>
      <c r="AP17" s="685"/>
      <c r="AQ17" s="685"/>
      <c r="AR17" s="432"/>
    </row>
    <row r="18" spans="1:44" s="42" customFormat="1" ht="12" x14ac:dyDescent="0.2">
      <c r="A18" s="238"/>
      <c r="B18" s="619" t="s">
        <v>314</v>
      </c>
      <c r="C18" s="689"/>
      <c r="D18" s="689"/>
      <c r="E18" s="689"/>
      <c r="F18" s="689"/>
      <c r="G18" s="689"/>
      <c r="H18" s="689"/>
      <c r="I18" s="68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90" t="str">
        <f>IF(OpenAccounts!$E$2&gt;0,OpenAccounts!E2," ")</f>
        <v xml:space="preserve"> </v>
      </c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691"/>
      <c r="AB19" s="691"/>
      <c r="AC19" s="691"/>
      <c r="AD19" s="691"/>
      <c r="AE19" s="691"/>
      <c r="AF19" s="691"/>
      <c r="AG19" s="691"/>
      <c r="AH19" s="691"/>
      <c r="AI19" s="691"/>
      <c r="AJ19" s="691"/>
      <c r="AK19" s="691"/>
      <c r="AL19" s="691"/>
      <c r="AM19" s="691"/>
      <c r="AN19" s="691"/>
      <c r="AO19" s="691"/>
      <c r="AP19" s="691"/>
      <c r="AQ19" s="69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93" t="str">
        <f>IF(OpenAccounts!$E$3&gt;0,OpenAccounts!E3," ")</f>
        <v xml:space="preserve"> 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5"/>
      <c r="N21" s="238"/>
      <c r="O21" s="238"/>
      <c r="P21" s="238"/>
      <c r="Q21" s="238"/>
      <c r="R21" s="238"/>
      <c r="S21" s="238"/>
      <c r="T21" s="238"/>
      <c r="U21" s="638" t="str">
        <f>IF(OpenAccounts!$O$3&gt;0,OpenAccounts!O3," ")</f>
        <v xml:space="preserve"> </v>
      </c>
      <c r="V21" s="645"/>
      <c r="W21" s="646"/>
      <c r="X21" s="242"/>
      <c r="Y21" s="638" t="str">
        <f>IF(OpenAccounts!$P$3&gt;0,OpenAccounts!P3," ")</f>
        <v xml:space="preserve"> </v>
      </c>
      <c r="Z21" s="645"/>
      <c r="AA21" s="645"/>
      <c r="AB21" s="645"/>
      <c r="AC21" s="646"/>
      <c r="AD21" s="242"/>
      <c r="AE21" s="638" t="str">
        <f>IF(OpenAccounts!$Q$3&gt;0,OpenAccounts!Q3," ")</f>
        <v xml:space="preserve"> </v>
      </c>
      <c r="AF21" s="696"/>
      <c r="AG21" s="696"/>
      <c r="AH21" s="696"/>
      <c r="AI21" s="696"/>
      <c r="AJ21" s="697"/>
      <c r="AK21" s="238"/>
      <c r="AL21" s="647"/>
      <c r="AM21" s="649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6" t="str">
        <f>IF(OpenAccounts!$J$3&gt;0,OpenAccounts!J3," ")</f>
        <v xml:space="preserve"> 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7"/>
      <c r="X23" s="677"/>
      <c r="Y23" s="677"/>
      <c r="Z23" s="677"/>
      <c r="AA23" s="677"/>
      <c r="AB23" s="677"/>
      <c r="AC23" s="677"/>
      <c r="AD23" s="677"/>
      <c r="AE23" s="677"/>
      <c r="AF23" s="677"/>
      <c r="AG23" s="677"/>
      <c r="AH23" s="677"/>
      <c r="AI23" s="677"/>
      <c r="AJ23" s="677"/>
      <c r="AK23" s="677"/>
      <c r="AL23" s="677"/>
      <c r="AM23" s="677"/>
      <c r="AN23" s="677"/>
      <c r="AO23" s="677"/>
      <c r="AP23" s="677"/>
      <c r="AQ23" s="678"/>
      <c r="AR23" s="238"/>
    </row>
    <row r="24" spans="1:44" s="42" customFormat="1" ht="14.1" customHeight="1" x14ac:dyDescent="0.2">
      <c r="A24" s="238"/>
      <c r="B24" s="676" t="str">
        <f>IF(OpenAccounts!$J$4&gt;0,OpenAccounts!J4," ")</f>
        <v xml:space="preserve"> </v>
      </c>
      <c r="C24" s="677"/>
      <c r="D24" s="677"/>
      <c r="E24" s="677"/>
      <c r="F24" s="677"/>
      <c r="G24" s="677"/>
      <c r="H24" s="677"/>
      <c r="I24" s="677"/>
      <c r="J24" s="677"/>
      <c r="K24" s="677"/>
      <c r="L24" s="677"/>
      <c r="M24" s="677"/>
      <c r="N24" s="677"/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  <c r="AK24" s="677"/>
      <c r="AL24" s="677"/>
      <c r="AM24" s="677"/>
      <c r="AN24" s="677"/>
      <c r="AO24" s="677"/>
      <c r="AP24" s="677"/>
      <c r="AQ24" s="678"/>
      <c r="AR24" s="238"/>
    </row>
    <row r="25" spans="1:44" s="42" customFormat="1" ht="14.1" customHeight="1" x14ac:dyDescent="0.2">
      <c r="A25" s="238"/>
      <c r="B25" s="676" t="str">
        <f>IF(OpenAccounts!$J$5&gt;0,OpenAccounts!J5," ")</f>
        <v xml:space="preserve"> </v>
      </c>
      <c r="C25" s="677"/>
      <c r="D25" s="677"/>
      <c r="E25" s="677"/>
      <c r="F25" s="677"/>
      <c r="G25" s="677"/>
      <c r="H25" s="677"/>
      <c r="I25" s="677"/>
      <c r="J25" s="677"/>
      <c r="K25" s="677"/>
      <c r="L25" s="677"/>
      <c r="M25" s="677"/>
      <c r="N25" s="677"/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7"/>
      <c r="AB25" s="677"/>
      <c r="AC25" s="677"/>
      <c r="AD25" s="677"/>
      <c r="AE25" s="677"/>
      <c r="AF25" s="677"/>
      <c r="AG25" s="677"/>
      <c r="AH25" s="677"/>
      <c r="AI25" s="677"/>
      <c r="AJ25" s="677"/>
      <c r="AK25" s="677"/>
      <c r="AL25" s="677"/>
      <c r="AM25" s="677"/>
      <c r="AN25" s="677"/>
      <c r="AO25" s="677"/>
      <c r="AP25" s="677"/>
      <c r="AQ25" s="678"/>
      <c r="AR25" s="238"/>
    </row>
    <row r="26" spans="1:44" s="42" customFormat="1" ht="14.1" customHeight="1" x14ac:dyDescent="0.2">
      <c r="A26" s="238"/>
      <c r="B26" s="679" t="str">
        <f>IF(OpenAccounts!$J$6&gt;0,OpenAccounts!J6," ")</f>
        <v xml:space="preserve"> </v>
      </c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680"/>
      <c r="AD26" s="681"/>
      <c r="AE26" s="682" t="s">
        <v>283</v>
      </c>
      <c r="AF26" s="682"/>
      <c r="AG26" s="682"/>
      <c r="AH26" s="682"/>
      <c r="AI26" s="682"/>
      <c r="AJ26" s="682"/>
      <c r="AK26" s="680" t="str">
        <f>IF(OpenAccounts!$N$6&gt;0,OpenAccounts!N6," ")</f>
        <v xml:space="preserve"> </v>
      </c>
      <c r="AL26" s="680"/>
      <c r="AM26" s="680"/>
      <c r="AN26" s="680"/>
      <c r="AO26" s="680"/>
      <c r="AP26" s="680"/>
      <c r="AQ26" s="683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84"/>
      <c r="B28" s="684"/>
      <c r="C28" s="684"/>
      <c r="D28" s="684"/>
      <c r="E28" s="684"/>
      <c r="F28" s="684"/>
      <c r="G28" s="684"/>
      <c r="H28" s="684"/>
      <c r="I28" s="684"/>
      <c r="J28" s="550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</row>
    <row r="29" spans="1:44" s="202" customFormat="1" ht="18" customHeight="1" x14ac:dyDescent="0.2">
      <c r="A29" s="667" t="s">
        <v>318</v>
      </c>
      <c r="B29" s="667"/>
      <c r="C29" s="667"/>
      <c r="D29" s="667"/>
      <c r="E29" s="667"/>
      <c r="F29" s="667"/>
      <c r="G29" s="667"/>
      <c r="H29" s="667"/>
      <c r="I29" s="667"/>
      <c r="J29" s="618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</row>
    <row r="30" spans="1:44" s="202" customFormat="1" ht="3.95" customHeight="1" x14ac:dyDescent="0.2">
      <c r="A30" s="668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550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70">
        <f>Admin!L6</f>
        <v>43374</v>
      </c>
      <c r="C33" s="671"/>
      <c r="D33" s="672"/>
      <c r="E33" s="672"/>
      <c r="F33" s="672"/>
      <c r="G33" s="672"/>
      <c r="H33" s="672"/>
      <c r="I33" s="672"/>
      <c r="J33" s="672"/>
      <c r="K33" s="673"/>
      <c r="L33" s="238"/>
      <c r="M33" s="670">
        <f>Admin!N7</f>
        <v>43738</v>
      </c>
      <c r="N33" s="671"/>
      <c r="O33" s="672"/>
      <c r="P33" s="672"/>
      <c r="Q33" s="672"/>
      <c r="R33" s="672"/>
      <c r="S33" s="672"/>
      <c r="T33" s="672"/>
      <c r="U33" s="672"/>
      <c r="V33" s="673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31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52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66"/>
      <c r="B61" s="666"/>
      <c r="C61" s="666"/>
      <c r="D61" s="666"/>
      <c r="E61" s="666"/>
      <c r="F61" s="666"/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666"/>
      <c r="T61" s="666"/>
      <c r="U61" s="666"/>
      <c r="V61" s="666"/>
      <c r="W61" s="666"/>
      <c r="X61" s="666"/>
      <c r="Y61" s="666"/>
      <c r="Z61" s="666"/>
      <c r="AA61" s="666"/>
      <c r="AB61" s="666"/>
      <c r="AC61" s="666"/>
      <c r="AD61" s="666"/>
      <c r="AE61" s="666"/>
      <c r="AF61" s="666"/>
      <c r="AG61" s="666"/>
      <c r="AH61" s="666"/>
      <c r="AI61" s="666"/>
      <c r="AJ61" s="666"/>
      <c r="AK61" s="666"/>
      <c r="AL61" s="666"/>
      <c r="AM61" s="666"/>
      <c r="AN61" s="666"/>
      <c r="AO61" s="666"/>
      <c r="AP61" s="666"/>
      <c r="AQ61" s="666"/>
      <c r="AR61" s="666"/>
    </row>
    <row r="62" spans="1:44" s="250" customFormat="1" x14ac:dyDescent="0.2">
      <c r="A62" s="674" t="s">
        <v>349</v>
      </c>
      <c r="B62" s="675"/>
      <c r="C62" s="675"/>
      <c r="D62" s="675"/>
      <c r="E62" s="675"/>
      <c r="F62" s="666"/>
      <c r="G62" s="666"/>
      <c r="H62" s="666"/>
      <c r="I62" s="666"/>
      <c r="J62" s="666"/>
      <c r="K62" s="666"/>
      <c r="L62" s="666"/>
      <c r="M62" s="666"/>
      <c r="N62" s="666"/>
      <c r="O62" s="666"/>
      <c r="P62" s="666"/>
      <c r="Q62" s="666"/>
      <c r="R62" s="666"/>
      <c r="S62" s="666"/>
      <c r="T62" s="666"/>
      <c r="U62" s="666"/>
      <c r="V62" s="666"/>
      <c r="W62" s="666"/>
      <c r="X62" s="666"/>
      <c r="Y62" s="666"/>
      <c r="Z62" s="666"/>
      <c r="AA62" s="666"/>
      <c r="AB62" s="666"/>
      <c r="AC62" s="666"/>
      <c r="AD62" s="666"/>
      <c r="AE62" s="666"/>
      <c r="AF62" s="666"/>
      <c r="AG62" s="666"/>
      <c r="AH62" s="666"/>
      <c r="AI62" s="666"/>
      <c r="AJ62" s="666"/>
      <c r="AK62" s="666"/>
      <c r="AL62" s="666"/>
      <c r="AM62" s="666"/>
      <c r="AN62" s="666"/>
      <c r="AO62" s="666"/>
      <c r="AP62" s="666"/>
      <c r="AQ62" s="666"/>
      <c r="AR62" s="666"/>
    </row>
    <row r="63" spans="1:44" ht="18" customHeight="1" x14ac:dyDescent="0.2">
      <c r="A63" s="596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</row>
    <row r="64" spans="1:44" ht="18" customHeight="1" x14ac:dyDescent="0.2">
      <c r="A64" s="665" t="s">
        <v>351</v>
      </c>
      <c r="B64" s="665"/>
      <c r="C64" s="665"/>
      <c r="D64" s="665"/>
      <c r="E64" s="665"/>
      <c r="F64" s="665"/>
      <c r="G64" s="244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66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56">
        <f>'PubP&amp;L'!F9</f>
        <v>0</v>
      </c>
      <c r="AL66" s="656"/>
      <c r="AM66" s="656"/>
      <c r="AN66" s="656"/>
      <c r="AO66" s="656"/>
      <c r="AP66" s="656"/>
      <c r="AQ66" s="65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67" t="s">
        <v>353</v>
      </c>
      <c r="B68" s="667"/>
      <c r="C68" s="667"/>
      <c r="D68" s="667"/>
      <c r="E68" s="667"/>
      <c r="F68" s="667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666"/>
      <c r="AA68" s="666"/>
      <c r="AB68" s="666"/>
      <c r="AC68" s="666"/>
      <c r="AD68" s="666"/>
      <c r="AE68" s="666"/>
      <c r="AF68" s="666"/>
      <c r="AG68" s="666"/>
      <c r="AH68" s="666"/>
      <c r="AI68" s="666"/>
      <c r="AJ68" s="666"/>
      <c r="AK68" s="666"/>
      <c r="AL68" s="666"/>
      <c r="AM68" s="666"/>
      <c r="AN68" s="666"/>
      <c r="AO68" s="666"/>
      <c r="AP68" s="666"/>
      <c r="AQ68" s="666"/>
      <c r="AR68" s="66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8">
        <v>3</v>
      </c>
      <c r="X70" s="643"/>
      <c r="Y70" s="255" t="s">
        <v>150</v>
      </c>
      <c r="Z70" s="656" t="str">
        <f>IF(CorporationTax!K22&gt;0,CorporationTax!K22," ")</f>
        <v xml:space="preserve"> </v>
      </c>
      <c r="AA70" s="656"/>
      <c r="AB70" s="656"/>
      <c r="AC70" s="656"/>
      <c r="AD70" s="656"/>
      <c r="AE70" s="656"/>
      <c r="AF70" s="66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8">
        <v>4</v>
      </c>
      <c r="X72" s="643"/>
      <c r="Y72" s="255" t="s">
        <v>150</v>
      </c>
      <c r="Z72" s="656" t="str">
        <f>IF(OpenAccounts!Q5&gt;0,OpenAccounts!Q5," ")</f>
        <v xml:space="preserve"> </v>
      </c>
      <c r="AA72" s="656"/>
      <c r="AB72" s="656"/>
      <c r="AC72" s="656"/>
      <c r="AD72" s="656"/>
      <c r="AE72" s="656"/>
      <c r="AF72" s="66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23" t="s">
        <v>356</v>
      </c>
      <c r="AI73" s="623"/>
      <c r="AJ73" s="623"/>
      <c r="AK73" s="623"/>
      <c r="AL73" s="623"/>
      <c r="AM73" s="623"/>
      <c r="AN73" s="623"/>
      <c r="AO73" s="623"/>
      <c r="AP73" s="623"/>
      <c r="AQ73" s="623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56">
        <f>SUM(Z69:AF70)-SUM(Z72:AF73)</f>
        <v>0</v>
      </c>
      <c r="AK74" s="657"/>
      <c r="AL74" s="657"/>
      <c r="AM74" s="657"/>
      <c r="AN74" s="657"/>
      <c r="AO74" s="657"/>
      <c r="AP74" s="657"/>
      <c r="AQ74" s="658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56" t="str">
        <f>IF(-TrialBalance!EJ58&gt;0,-TrialBalance!EJ58," ")</f>
        <v xml:space="preserve"> </v>
      </c>
      <c r="AK76" s="657"/>
      <c r="AL76" s="657"/>
      <c r="AM76" s="657"/>
      <c r="AN76" s="657"/>
      <c r="AO76" s="657"/>
      <c r="AP76" s="657"/>
      <c r="AQ76" s="658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56"/>
      <c r="AK78" s="657"/>
      <c r="AL78" s="657"/>
      <c r="AM78" s="657"/>
      <c r="AN78" s="657"/>
      <c r="AO78" s="657"/>
      <c r="AP78" s="657"/>
      <c r="AQ78" s="658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56"/>
      <c r="AK80" s="657"/>
      <c r="AL80" s="657"/>
      <c r="AM80" s="657"/>
      <c r="AN80" s="657"/>
      <c r="AO80" s="657"/>
      <c r="AP80" s="657"/>
      <c r="AQ80" s="658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84" t="s">
        <v>362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66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8">
        <v>16</v>
      </c>
      <c r="X84" s="643"/>
      <c r="Y84" s="255" t="s">
        <v>150</v>
      </c>
      <c r="Z84" s="602"/>
      <c r="AA84" s="602"/>
      <c r="AB84" s="602"/>
      <c r="AC84" s="602"/>
      <c r="AD84" s="602"/>
      <c r="AE84" s="602"/>
      <c r="AF84" s="610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8">
        <v>17</v>
      </c>
      <c r="X86" s="643"/>
      <c r="Y86" s="255" t="s">
        <v>150</v>
      </c>
      <c r="Z86" s="602"/>
      <c r="AA86" s="602"/>
      <c r="AB86" s="602"/>
      <c r="AC86" s="602"/>
      <c r="AD86" s="602"/>
      <c r="AE86" s="602"/>
      <c r="AF86" s="610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23" t="s">
        <v>365</v>
      </c>
      <c r="AI87" s="623"/>
      <c r="AJ87" s="623"/>
      <c r="AK87" s="623"/>
      <c r="AL87" s="623"/>
      <c r="AM87" s="623"/>
      <c r="AN87" s="623"/>
      <c r="AO87" s="623"/>
      <c r="AP87" s="623"/>
      <c r="AQ87" s="623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2"/>
      <c r="AK88" s="543"/>
      <c r="AL88" s="543"/>
      <c r="AM88" s="543"/>
      <c r="AN88" s="543"/>
      <c r="AO88" s="543"/>
      <c r="AP88" s="543"/>
      <c r="AQ88" s="544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23" t="s">
        <v>367</v>
      </c>
      <c r="AI91" s="623"/>
      <c r="AJ91" s="623"/>
      <c r="AK91" s="623"/>
      <c r="AL91" s="623"/>
      <c r="AM91" s="623"/>
      <c r="AN91" s="623"/>
      <c r="AO91" s="623"/>
      <c r="AP91" s="623"/>
      <c r="AQ91" s="623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56">
        <f>IF(AJ74&gt;0,AJ74+SUM(AJ76:AJ80)+AJ88,0)</f>
        <v>0</v>
      </c>
      <c r="AK92" s="657"/>
      <c r="AL92" s="657"/>
      <c r="AM92" s="657"/>
      <c r="AN92" s="657"/>
      <c r="AO92" s="657"/>
      <c r="AP92" s="657"/>
      <c r="AQ92" s="658"/>
      <c r="AR92" s="238"/>
    </row>
    <row r="93" spans="1:44" s="260" customFormat="1" ht="2.1" customHeight="1" x14ac:dyDescent="0.2">
      <c r="A93" s="659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B93" s="659"/>
      <c r="AC93" s="659"/>
      <c r="AD93" s="659"/>
      <c r="AE93" s="659"/>
      <c r="AF93" s="659"/>
      <c r="AG93" s="659"/>
      <c r="AH93" s="659"/>
      <c r="AI93" s="659"/>
      <c r="AJ93" s="659"/>
      <c r="AK93" s="659"/>
      <c r="AL93" s="659"/>
      <c r="AM93" s="659"/>
      <c r="AN93" s="659"/>
      <c r="AO93" s="659"/>
      <c r="AP93" s="659"/>
      <c r="AQ93" s="659"/>
      <c r="AR93" s="659"/>
    </row>
    <row r="94" spans="1:44" s="42" customFormat="1" ht="18" customHeight="1" x14ac:dyDescent="0.2">
      <c r="A94" s="584" t="s">
        <v>369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9"/>
      <c r="N94" s="589"/>
      <c r="O94" s="589"/>
      <c r="P94" s="589"/>
      <c r="Q94" s="589"/>
      <c r="R94" s="589"/>
      <c r="S94" s="589"/>
      <c r="T94" s="589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8">
        <v>24</v>
      </c>
      <c r="X96" s="643"/>
      <c r="Y96" s="255" t="s">
        <v>150</v>
      </c>
      <c r="Z96" s="602"/>
      <c r="AA96" s="602"/>
      <c r="AB96" s="602"/>
      <c r="AC96" s="602"/>
      <c r="AD96" s="602"/>
      <c r="AE96" s="602"/>
      <c r="AF96" s="610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8">
        <v>30</v>
      </c>
      <c r="X98" s="650"/>
      <c r="Y98" s="651" t="s">
        <v>150</v>
      </c>
      <c r="Z98" s="653"/>
      <c r="AA98" s="653"/>
      <c r="AB98" s="653"/>
      <c r="AC98" s="653"/>
      <c r="AD98" s="653"/>
      <c r="AE98" s="653"/>
      <c r="AF98" s="61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8"/>
      <c r="X99" s="608"/>
      <c r="Y99" s="652"/>
      <c r="Z99" s="654"/>
      <c r="AA99" s="654"/>
      <c r="AB99" s="654"/>
      <c r="AC99" s="654"/>
      <c r="AD99" s="654"/>
      <c r="AE99" s="654"/>
      <c r="AF99" s="65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8">
        <v>31</v>
      </c>
      <c r="X101" s="650"/>
      <c r="Y101" s="614"/>
      <c r="Z101" s="660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8"/>
      <c r="X102" s="608"/>
      <c r="Y102" s="652"/>
      <c r="Z102" s="65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8">
        <v>32</v>
      </c>
      <c r="X104" s="643"/>
      <c r="Y104" s="255" t="s">
        <v>150</v>
      </c>
      <c r="Z104" s="602"/>
      <c r="AA104" s="602"/>
      <c r="AB104" s="602"/>
      <c r="AC104" s="602"/>
      <c r="AD104" s="602"/>
      <c r="AE104" s="602"/>
      <c r="AF104" s="610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8">
        <v>35</v>
      </c>
      <c r="X106" s="650"/>
      <c r="Y106" s="651" t="s">
        <v>150</v>
      </c>
      <c r="Z106" s="653"/>
      <c r="AA106" s="653"/>
      <c r="AB106" s="653"/>
      <c r="AC106" s="653"/>
      <c r="AD106" s="653"/>
      <c r="AE106" s="653"/>
      <c r="AF106" s="61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8"/>
      <c r="X107" s="608"/>
      <c r="Y107" s="652"/>
      <c r="Z107" s="654"/>
      <c r="AA107" s="654"/>
      <c r="AB107" s="654"/>
      <c r="AC107" s="654"/>
      <c r="AD107" s="654"/>
      <c r="AE107" s="654"/>
      <c r="AF107" s="65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23" t="s">
        <v>377</v>
      </c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56">
        <f>AJ92-Z96-Z98-Z104-Z106</f>
        <v>0</v>
      </c>
      <c r="AK110" s="657"/>
      <c r="AL110" s="657"/>
      <c r="AM110" s="657"/>
      <c r="AN110" s="657"/>
      <c r="AO110" s="657"/>
      <c r="AP110" s="657"/>
      <c r="AQ110" s="658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84" t="s">
        <v>379</v>
      </c>
      <c r="B112" s="584"/>
      <c r="C112" s="584"/>
      <c r="D112" s="584"/>
      <c r="E112" s="584"/>
      <c r="F112" s="584"/>
      <c r="G112" s="584"/>
      <c r="H112" s="584"/>
      <c r="I112" s="584"/>
      <c r="J112" s="58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8">
        <v>38</v>
      </c>
      <c r="X114" s="643"/>
      <c r="Y114" s="255" t="s">
        <v>150</v>
      </c>
      <c r="Z114" s="602"/>
      <c r="AA114" s="602"/>
      <c r="AB114" s="602"/>
      <c r="AC114" s="602"/>
      <c r="AD114" s="602"/>
      <c r="AE114" s="602"/>
      <c r="AF114" s="610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8">
        <v>39</v>
      </c>
      <c r="X116" s="643"/>
      <c r="Y116" s="644">
        <v>0</v>
      </c>
      <c r="Z116" s="645"/>
      <c r="AA116" s="64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8">
        <v>40</v>
      </c>
      <c r="X118" s="643"/>
      <c r="Y118" s="647"/>
      <c r="Z118" s="648"/>
      <c r="AA118" s="649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8">
        <v>41</v>
      </c>
      <c r="X120" s="643"/>
      <c r="Y120" s="647"/>
      <c r="Z120" s="648"/>
      <c r="AA120" s="649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92">
        <v>42</v>
      </c>
      <c r="AI122" s="634" t="s">
        <v>119</v>
      </c>
      <c r="AJ122" s="635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92"/>
      <c r="AI123" s="636"/>
      <c r="AJ123" s="637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8">
        <f>CorporationTax!E33</f>
        <v>2018</v>
      </c>
      <c r="D126" s="639"/>
      <c r="E126" s="640"/>
      <c r="F126" s="640"/>
      <c r="G126" s="640"/>
      <c r="H126" s="641"/>
      <c r="I126" s="238"/>
      <c r="J126" s="238"/>
      <c r="K126" s="238"/>
      <c r="L126" s="254">
        <v>44</v>
      </c>
      <c r="M126" s="255" t="s">
        <v>150</v>
      </c>
      <c r="N126" s="611">
        <f>CorporationTax!F33</f>
        <v>0</v>
      </c>
      <c r="O126" s="558"/>
      <c r="P126" s="558"/>
      <c r="Q126" s="558"/>
      <c r="R126" s="558"/>
      <c r="S126" s="558"/>
      <c r="T126" s="622"/>
      <c r="U126" s="238"/>
      <c r="V126" s="238"/>
      <c r="W126" s="238"/>
      <c r="X126" s="238"/>
      <c r="Y126" s="628">
        <v>45</v>
      </c>
      <c r="Z126" s="432"/>
      <c r="AA126" s="642">
        <f>CorporationTax!G33</f>
        <v>19</v>
      </c>
      <c r="AB126" s="64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24">
        <f>CorporationTax!I33</f>
        <v>0</v>
      </c>
      <c r="AK126" s="558"/>
      <c r="AL126" s="558"/>
      <c r="AM126" s="558"/>
      <c r="AN126" s="558"/>
      <c r="AO126" s="558"/>
      <c r="AP126" s="558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8">
        <f>CorporationTax!E34</f>
        <v>2019</v>
      </c>
      <c r="D128" s="639"/>
      <c r="E128" s="640"/>
      <c r="F128" s="640"/>
      <c r="G128" s="640"/>
      <c r="H128" s="641"/>
      <c r="I128" s="238"/>
      <c r="J128" s="238"/>
      <c r="K128" s="238"/>
      <c r="L128" s="254">
        <v>54</v>
      </c>
      <c r="M128" s="255" t="s">
        <v>150</v>
      </c>
      <c r="N128" s="611">
        <f>CorporationTax!F34</f>
        <v>0</v>
      </c>
      <c r="O128" s="558"/>
      <c r="P128" s="558"/>
      <c r="Q128" s="558"/>
      <c r="R128" s="558"/>
      <c r="S128" s="558"/>
      <c r="T128" s="622"/>
      <c r="U128" s="238"/>
      <c r="V128" s="238"/>
      <c r="W128" s="238"/>
      <c r="X128" s="238"/>
      <c r="Y128" s="628">
        <v>55</v>
      </c>
      <c r="Z128" s="432"/>
      <c r="AA128" s="642">
        <f>CorporationTax!G34</f>
        <v>19</v>
      </c>
      <c r="AB128" s="641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24">
        <f>CorporationTax!I34</f>
        <v>0</v>
      </c>
      <c r="AK128" s="558"/>
      <c r="AL128" s="558"/>
      <c r="AM128" s="558"/>
      <c r="AN128" s="558"/>
      <c r="AO128" s="558"/>
      <c r="AP128" s="558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23" t="s">
        <v>393</v>
      </c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2"/>
      <c r="Z133" s="602"/>
      <c r="AA133" s="602"/>
      <c r="AB133" s="602"/>
      <c r="AC133" s="602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2"/>
      <c r="Z135" s="602"/>
      <c r="AA135" s="602"/>
      <c r="AB135" s="602"/>
      <c r="AC135" s="602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2" t="str">
        <f>IF(AJ131&gt;0,AJ131*100/AJ110," ")</f>
        <v xml:space="preserve"> </v>
      </c>
      <c r="X137" s="633"/>
      <c r="Y137" s="633"/>
      <c r="Z137" s="633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41"/>
      <c r="X139" s="543"/>
      <c r="Y139" s="543"/>
      <c r="Z139" s="543"/>
      <c r="AA139" s="543"/>
      <c r="AB139" s="543"/>
      <c r="AC139" s="544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2"/>
      <c r="Z141" s="602"/>
      <c r="AA141" s="602"/>
      <c r="AB141" s="602"/>
      <c r="AC141" s="602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2"/>
      <c r="Z143" s="602"/>
      <c r="AA143" s="602"/>
      <c r="AB143" s="602"/>
      <c r="AC143" s="602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23" t="s">
        <v>400</v>
      </c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24">
        <f>AJ131</f>
        <v>0</v>
      </c>
      <c r="AK145" s="558"/>
      <c r="AL145" s="558"/>
      <c r="AM145" s="558"/>
      <c r="AN145" s="558"/>
      <c r="AO145" s="558"/>
      <c r="AP145" s="558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7" t="s">
        <v>402</v>
      </c>
      <c r="AP147" s="432"/>
      <c r="AQ147" s="432"/>
      <c r="AR147" s="432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8">
        <v>79</v>
      </c>
      <c r="AH149" s="629"/>
      <c r="AI149" s="258" t="s">
        <v>150</v>
      </c>
      <c r="AJ149" s="602"/>
      <c r="AK149" s="602"/>
      <c r="AL149" s="602"/>
      <c r="AM149" s="602"/>
      <c r="AN149" s="602"/>
      <c r="AO149" s="602"/>
      <c r="AP149" s="602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8">
        <v>80</v>
      </c>
      <c r="X151" s="631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30"/>
      <c r="X152" s="578"/>
      <c r="Y152" s="579"/>
      <c r="Z152" s="58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2"/>
      <c r="AK156" s="602"/>
      <c r="AL156" s="602"/>
      <c r="AM156" s="602"/>
      <c r="AN156" s="602"/>
      <c r="AO156" s="602"/>
      <c r="AP156" s="602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23" t="s">
        <v>408</v>
      </c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84" t="s">
        <v>410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24"/>
      <c r="AK163" s="624"/>
      <c r="AL163" s="624"/>
      <c r="AM163" s="624"/>
      <c r="AN163" s="624"/>
      <c r="AO163" s="624"/>
      <c r="AP163" s="62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5">
        <v>92</v>
      </c>
      <c r="C165" s="625" t="s">
        <v>412</v>
      </c>
      <c r="D165" s="626"/>
      <c r="E165" s="626"/>
      <c r="F165" s="626"/>
      <c r="G165" s="626"/>
      <c r="H165" s="626"/>
      <c r="I165" s="626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23" t="s">
        <v>413</v>
      </c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238"/>
    </row>
    <row r="166" spans="1:44" s="42" customFormat="1" ht="15" customHeight="1" x14ac:dyDescent="0.25">
      <c r="A166" s="238"/>
      <c r="B166" s="626"/>
      <c r="C166" s="626"/>
      <c r="D166" s="626"/>
      <c r="E166" s="626"/>
      <c r="F166" s="626"/>
      <c r="G166" s="626"/>
      <c r="H166" s="626"/>
      <c r="I166" s="626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23" t="s">
        <v>415</v>
      </c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64" t="s">
        <v>416</v>
      </c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64"/>
      <c r="P171" s="564"/>
      <c r="Q171" s="564"/>
      <c r="R171" s="564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</row>
    <row r="172" spans="1:44" s="42" customFormat="1" ht="18" customHeight="1" x14ac:dyDescent="0.2">
      <c r="A172" s="584" t="s">
        <v>417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4"/>
      <c r="P172" s="584"/>
      <c r="Q172" s="584"/>
      <c r="R172" s="584"/>
      <c r="S172" s="584"/>
      <c r="T172" s="584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9"/>
      <c r="AH172" s="589"/>
      <c r="AI172" s="589"/>
      <c r="AJ172" s="589"/>
      <c r="AK172" s="589"/>
      <c r="AL172" s="589"/>
      <c r="AM172" s="589"/>
      <c r="AN172" s="589"/>
      <c r="AO172" s="589"/>
      <c r="AP172" s="589"/>
      <c r="AQ172" s="589"/>
      <c r="AR172" s="58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9" t="s">
        <v>420</v>
      </c>
      <c r="C175" s="619"/>
      <c r="D175" s="619"/>
      <c r="E175" s="61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92">
        <v>105</v>
      </c>
      <c r="X175" s="592"/>
      <c r="Y175" s="592"/>
      <c r="Z175" s="276" t="s">
        <v>150</v>
      </c>
      <c r="AA175" s="558"/>
      <c r="AB175" s="558"/>
      <c r="AC175" s="558"/>
      <c r="AD175" s="558"/>
      <c r="AE175" s="558"/>
      <c r="AF175" s="622"/>
      <c r="AG175" s="238"/>
      <c r="AH175" s="238"/>
      <c r="AI175" s="592">
        <v>106</v>
      </c>
      <c r="AJ175" s="592"/>
      <c r="AK175" s="276" t="s">
        <v>150</v>
      </c>
      <c r="AL175" s="620"/>
      <c r="AM175" s="620"/>
      <c r="AN175" s="620"/>
      <c r="AO175" s="620"/>
      <c r="AP175" s="620"/>
      <c r="AQ175" s="62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9" t="s">
        <v>422</v>
      </c>
      <c r="C177" s="619"/>
      <c r="D177" s="619"/>
      <c r="E177" s="61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92">
        <v>107</v>
      </c>
      <c r="X177" s="592"/>
      <c r="Y177" s="592"/>
      <c r="Z177" s="276" t="s">
        <v>150</v>
      </c>
      <c r="AA177" s="611" t="str">
        <f>IF((CorporationTax!H15+CorporationTax!H17)&gt;0,CorporationTax!H15+CorporationTax!H17," ")</f>
        <v xml:space="preserve"> </v>
      </c>
      <c r="AB177" s="611"/>
      <c r="AC177" s="611"/>
      <c r="AD177" s="611"/>
      <c r="AE177" s="611"/>
      <c r="AF177" s="612"/>
      <c r="AG177" s="238"/>
      <c r="AH177" s="238"/>
      <c r="AI177" s="592">
        <v>108</v>
      </c>
      <c r="AJ177" s="592"/>
      <c r="AK177" s="276" t="s">
        <v>150</v>
      </c>
      <c r="AL177" s="611" t="str">
        <f>IF(CorporationTax!H18&lt;&gt;0,CorporationTax!H18," ")</f>
        <v xml:space="preserve"> </v>
      </c>
      <c r="AM177" s="611"/>
      <c r="AN177" s="611"/>
      <c r="AO177" s="611"/>
      <c r="AP177" s="611"/>
      <c r="AQ177" s="61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9" t="s">
        <v>424</v>
      </c>
      <c r="C179" s="619"/>
      <c r="D179" s="619"/>
      <c r="E179" s="61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92">
        <v>109</v>
      </c>
      <c r="X179" s="592"/>
      <c r="Y179" s="592"/>
      <c r="Z179" s="276" t="s">
        <v>150</v>
      </c>
      <c r="AA179" s="611" t="str">
        <f>IF(CorporationTax!H16&gt;0,CorporationTax!H16," ")</f>
        <v xml:space="preserve"> </v>
      </c>
      <c r="AB179" s="611"/>
      <c r="AC179" s="611"/>
      <c r="AD179" s="611"/>
      <c r="AE179" s="611"/>
      <c r="AF179" s="612"/>
      <c r="AG179" s="238"/>
      <c r="AH179" s="238"/>
      <c r="AI179" s="592">
        <v>110</v>
      </c>
      <c r="AJ179" s="592"/>
      <c r="AK179" s="276" t="s">
        <v>150</v>
      </c>
      <c r="AL179" s="620"/>
      <c r="AM179" s="620"/>
      <c r="AN179" s="620"/>
      <c r="AO179" s="620"/>
      <c r="AP179" s="620"/>
      <c r="AQ179" s="62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9" t="s">
        <v>426</v>
      </c>
      <c r="C181" s="619"/>
      <c r="D181" s="619"/>
      <c r="E181" s="61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92">
        <v>111</v>
      </c>
      <c r="X181" s="592"/>
      <c r="Y181" s="592"/>
      <c r="Z181" s="276" t="s">
        <v>150</v>
      </c>
      <c r="AA181" s="558"/>
      <c r="AB181" s="558"/>
      <c r="AC181" s="558"/>
      <c r="AD181" s="558"/>
      <c r="AE181" s="558"/>
      <c r="AF181" s="622"/>
      <c r="AG181" s="238"/>
      <c r="AH181" s="238"/>
      <c r="AI181" s="592">
        <v>112</v>
      </c>
      <c r="AJ181" s="592"/>
      <c r="AK181" s="276" t="s">
        <v>150</v>
      </c>
      <c r="AL181" s="620"/>
      <c r="AM181" s="620"/>
      <c r="AN181" s="620"/>
      <c r="AO181" s="620"/>
      <c r="AP181" s="620"/>
      <c r="AQ181" s="62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9" t="s">
        <v>428</v>
      </c>
      <c r="C183" s="619"/>
      <c r="D183" s="619"/>
      <c r="E183" s="61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92">
        <v>113</v>
      </c>
      <c r="X183" s="592"/>
      <c r="Y183" s="592"/>
      <c r="Z183" s="276" t="s">
        <v>150</v>
      </c>
      <c r="AA183" s="558"/>
      <c r="AB183" s="558"/>
      <c r="AC183" s="558"/>
      <c r="AD183" s="558"/>
      <c r="AE183" s="558"/>
      <c r="AF183" s="622"/>
      <c r="AG183" s="238"/>
      <c r="AH183" s="238"/>
      <c r="AI183" s="592">
        <v>114</v>
      </c>
      <c r="AJ183" s="592"/>
      <c r="AK183" s="276" t="s">
        <v>150</v>
      </c>
      <c r="AL183" s="620"/>
      <c r="AM183" s="620"/>
      <c r="AN183" s="620"/>
      <c r="AO183" s="620"/>
      <c r="AP183" s="620"/>
      <c r="AQ183" s="62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84" t="s">
        <v>430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84"/>
      <c r="AB185" s="584"/>
      <c r="AC185" s="584"/>
      <c r="AD185" s="584"/>
      <c r="AE185" s="584"/>
      <c r="AF185" s="584"/>
      <c r="AG185" s="618"/>
      <c r="AH185" s="618"/>
      <c r="AI185" s="61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9" t="s">
        <v>431</v>
      </c>
      <c r="C187" s="619"/>
      <c r="D187" s="619"/>
      <c r="E187" s="61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92">
        <v>115</v>
      </c>
      <c r="X187" s="592"/>
      <c r="Y187" s="592"/>
      <c r="Z187" s="276" t="s">
        <v>150</v>
      </c>
      <c r="AA187" s="602"/>
      <c r="AB187" s="602"/>
      <c r="AC187" s="602"/>
      <c r="AD187" s="602"/>
      <c r="AE187" s="602"/>
      <c r="AF187" s="610"/>
      <c r="AG187" s="238"/>
      <c r="AH187" s="238"/>
      <c r="AI187" s="592">
        <v>116</v>
      </c>
      <c r="AJ187" s="592"/>
      <c r="AK187" s="276" t="s">
        <v>150</v>
      </c>
      <c r="AL187" s="602"/>
      <c r="AM187" s="602"/>
      <c r="AN187" s="602"/>
      <c r="AO187" s="602"/>
      <c r="AP187" s="602"/>
      <c r="AQ187" s="610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05">
        <v>117</v>
      </c>
      <c r="C189" s="605"/>
      <c r="D189" s="605"/>
      <c r="E189" s="605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92">
        <v>117</v>
      </c>
      <c r="X189" s="592"/>
      <c r="Y189" s="592"/>
      <c r="Z189" s="614"/>
      <c r="AA189" s="61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92"/>
      <c r="X190" s="592"/>
      <c r="Y190" s="592"/>
      <c r="Z190" s="616"/>
      <c r="AA190" s="61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84" t="s">
        <v>435</v>
      </c>
      <c r="B192" s="584"/>
      <c r="C192" s="584"/>
      <c r="D192" s="584"/>
      <c r="E192" s="584"/>
      <c r="F192" s="584"/>
      <c r="G192" s="584"/>
      <c r="H192" s="584"/>
      <c r="I192" s="58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5">
        <v>118</v>
      </c>
      <c r="C194" s="605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92">
        <v>118</v>
      </c>
      <c r="AJ194" s="592"/>
      <c r="AK194" s="276" t="s">
        <v>150</v>
      </c>
      <c r="AL194" s="611" t="str">
        <f>IF(CorporationTax!F79&gt;0,CorporationTax!F79," ")</f>
        <v xml:space="preserve"> </v>
      </c>
      <c r="AM194" s="611"/>
      <c r="AN194" s="611"/>
      <c r="AO194" s="611"/>
      <c r="AP194" s="611"/>
      <c r="AQ194" s="612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13">
        <v>119</v>
      </c>
      <c r="C196" s="613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92">
        <v>119</v>
      </c>
      <c r="X196" s="592"/>
      <c r="Y196" s="592"/>
      <c r="Z196" s="614"/>
      <c r="AA196" s="61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13"/>
      <c r="C197" s="613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92"/>
      <c r="X197" s="592"/>
      <c r="Y197" s="592"/>
      <c r="Z197" s="616"/>
      <c r="AA197" s="61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05">
        <v>120</v>
      </c>
      <c r="C199" s="605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92">
        <v>120</v>
      </c>
      <c r="AJ199" s="592"/>
      <c r="AK199" s="276" t="s">
        <v>150</v>
      </c>
      <c r="AL199" s="602"/>
      <c r="AM199" s="602"/>
      <c r="AN199" s="602"/>
      <c r="AO199" s="602"/>
      <c r="AP199" s="602"/>
      <c r="AQ199" s="610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05">
        <v>121</v>
      </c>
      <c r="C201" s="605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92">
        <v>121</v>
      </c>
      <c r="AJ201" s="592"/>
      <c r="AK201" s="276" t="s">
        <v>150</v>
      </c>
      <c r="AL201" s="602"/>
      <c r="AM201" s="602"/>
      <c r="AN201" s="602"/>
      <c r="AO201" s="602"/>
      <c r="AP201" s="602"/>
      <c r="AQ201" s="610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64" t="s">
        <v>441</v>
      </c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64"/>
      <c r="P203" s="564"/>
      <c r="Q203" s="564"/>
      <c r="R203" s="564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564"/>
      <c r="AK203" s="564"/>
      <c r="AL203" s="564"/>
      <c r="AM203" s="564"/>
      <c r="AN203" s="564"/>
      <c r="AO203" s="564"/>
      <c r="AP203" s="564"/>
      <c r="AQ203" s="564"/>
      <c r="AR203" s="564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05">
        <v>122</v>
      </c>
      <c r="C205" s="605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06" t="s">
        <v>443</v>
      </c>
      <c r="N205" s="607"/>
      <c r="O205" s="607"/>
      <c r="P205" s="607"/>
      <c r="Q205" s="607"/>
      <c r="R205" s="607"/>
      <c r="S205" s="607"/>
      <c r="T205" s="607"/>
      <c r="U205" s="607"/>
      <c r="V205" s="607"/>
      <c r="W205" s="608"/>
      <c r="X205" s="608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9" t="s">
        <v>445</v>
      </c>
      <c r="AJ205" s="609"/>
      <c r="AK205" s="609"/>
      <c r="AL205" s="609"/>
      <c r="AM205" s="609"/>
      <c r="AN205" s="609"/>
      <c r="AO205" s="609"/>
      <c r="AP205" s="607"/>
      <c r="AQ205" s="60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92">
        <v>122</v>
      </c>
      <c r="N206" s="592"/>
      <c r="O206" s="604"/>
      <c r="P206" s="276" t="s">
        <v>150</v>
      </c>
      <c r="Q206" s="611" t="str">
        <f>IF(Z72&gt;0,Z72," ")</f>
        <v xml:space="preserve"> </v>
      </c>
      <c r="R206" s="611"/>
      <c r="S206" s="611"/>
      <c r="T206" s="611"/>
      <c r="U206" s="611"/>
      <c r="V206" s="611"/>
      <c r="W206" s="611"/>
      <c r="X206" s="61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92">
        <v>124</v>
      </c>
      <c r="AJ206" s="604"/>
      <c r="AK206" s="276" t="s">
        <v>150</v>
      </c>
      <c r="AL206" s="602"/>
      <c r="AM206" s="602"/>
      <c r="AN206" s="602"/>
      <c r="AO206" s="602"/>
      <c r="AP206" s="543"/>
      <c r="AQ206" s="544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05">
        <v>125</v>
      </c>
      <c r="C208" s="605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06" t="s">
        <v>448</v>
      </c>
      <c r="N208" s="607"/>
      <c r="O208" s="607"/>
      <c r="P208" s="607"/>
      <c r="Q208" s="607"/>
      <c r="R208" s="607"/>
      <c r="S208" s="607"/>
      <c r="T208" s="607"/>
      <c r="U208" s="607"/>
      <c r="V208" s="607"/>
      <c r="W208" s="608"/>
      <c r="X208" s="608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9" t="s">
        <v>450</v>
      </c>
      <c r="AJ208" s="609"/>
      <c r="AK208" s="609"/>
      <c r="AL208" s="609"/>
      <c r="AM208" s="609"/>
      <c r="AN208" s="609"/>
      <c r="AO208" s="609"/>
      <c r="AP208" s="607"/>
      <c r="AQ208" s="607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92">
        <v>125</v>
      </c>
      <c r="N209" s="592"/>
      <c r="O209" s="604"/>
      <c r="P209" s="276" t="s">
        <v>150</v>
      </c>
      <c r="Q209" s="602"/>
      <c r="R209" s="542"/>
      <c r="S209" s="542"/>
      <c r="T209" s="542"/>
      <c r="U209" s="542"/>
      <c r="V209" s="542"/>
      <c r="W209" s="542"/>
      <c r="X209" s="60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92">
        <v>127</v>
      </c>
      <c r="AJ209" s="604"/>
      <c r="AK209" s="276" t="s">
        <v>150</v>
      </c>
      <c r="AL209" s="602"/>
      <c r="AM209" s="602"/>
      <c r="AN209" s="602"/>
      <c r="AO209" s="602"/>
      <c r="AP209" s="543"/>
      <c r="AQ209" s="544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05">
        <v>129</v>
      </c>
      <c r="C212" s="605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06" t="s">
        <v>454</v>
      </c>
      <c r="N212" s="607"/>
      <c r="O212" s="607"/>
      <c r="P212" s="607"/>
      <c r="Q212" s="607"/>
      <c r="R212" s="607"/>
      <c r="S212" s="607"/>
      <c r="T212" s="607"/>
      <c r="U212" s="607"/>
      <c r="V212" s="607"/>
      <c r="W212" s="608"/>
      <c r="X212" s="608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9" t="s">
        <v>456</v>
      </c>
      <c r="AJ212" s="609"/>
      <c r="AK212" s="609"/>
      <c r="AL212" s="609"/>
      <c r="AM212" s="609"/>
      <c r="AN212" s="609"/>
      <c r="AO212" s="609"/>
      <c r="AP212" s="607"/>
      <c r="AQ212" s="607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92">
        <v>129</v>
      </c>
      <c r="N213" s="592"/>
      <c r="O213" s="604"/>
      <c r="P213" s="276" t="s">
        <v>150</v>
      </c>
      <c r="Q213" s="602"/>
      <c r="R213" s="542"/>
      <c r="S213" s="542"/>
      <c r="T213" s="542"/>
      <c r="U213" s="542"/>
      <c r="V213" s="542"/>
      <c r="W213" s="542"/>
      <c r="X213" s="60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92">
        <v>130</v>
      </c>
      <c r="AJ213" s="604"/>
      <c r="AK213" s="276" t="s">
        <v>150</v>
      </c>
      <c r="AL213" s="602"/>
      <c r="AM213" s="602"/>
      <c r="AN213" s="602"/>
      <c r="AO213" s="602"/>
      <c r="AP213" s="543"/>
      <c r="AQ213" s="544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05">
        <v>131</v>
      </c>
      <c r="C215" s="605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06" t="s">
        <v>459</v>
      </c>
      <c r="N215" s="607"/>
      <c r="O215" s="607"/>
      <c r="P215" s="607"/>
      <c r="Q215" s="607"/>
      <c r="R215" s="607"/>
      <c r="S215" s="607"/>
      <c r="T215" s="607"/>
      <c r="U215" s="607"/>
      <c r="V215" s="607"/>
      <c r="W215" s="608"/>
      <c r="X215" s="608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9" t="s">
        <v>461</v>
      </c>
      <c r="AJ215" s="609"/>
      <c r="AK215" s="609"/>
      <c r="AL215" s="609"/>
      <c r="AM215" s="609"/>
      <c r="AN215" s="609"/>
      <c r="AO215" s="609"/>
      <c r="AP215" s="607"/>
      <c r="AQ215" s="60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92">
        <v>131</v>
      </c>
      <c r="N216" s="592"/>
      <c r="O216" s="604"/>
      <c r="P216" s="276" t="s">
        <v>150</v>
      </c>
      <c r="Q216" s="602"/>
      <c r="R216" s="542"/>
      <c r="S216" s="542"/>
      <c r="T216" s="542"/>
      <c r="U216" s="542"/>
      <c r="V216" s="542"/>
      <c r="W216" s="542"/>
      <c r="X216" s="603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92">
        <v>136</v>
      </c>
      <c r="AJ216" s="604"/>
      <c r="AK216" s="276" t="s">
        <v>150</v>
      </c>
      <c r="AL216" s="602"/>
      <c r="AM216" s="602"/>
      <c r="AN216" s="602"/>
      <c r="AO216" s="602"/>
      <c r="AP216" s="543"/>
      <c r="AQ216" s="544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464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">
      <c r="A220" s="597" t="s">
        <v>465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92">
        <v>139</v>
      </c>
      <c r="M224" s="592"/>
      <c r="N224" s="599"/>
      <c r="O224" s="600"/>
      <c r="P224" s="601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92">
        <v>140</v>
      </c>
      <c r="AB224" s="592"/>
      <c r="AC224" s="276" t="s">
        <v>150</v>
      </c>
      <c r="AD224" s="602"/>
      <c r="AE224" s="542"/>
      <c r="AF224" s="542"/>
      <c r="AG224" s="542"/>
      <c r="AH224" s="603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84" t="s">
        <v>471</v>
      </c>
      <c r="B226" s="584"/>
      <c r="C226" s="584"/>
      <c r="D226" s="584"/>
      <c r="E226" s="584"/>
      <c r="F226" s="584"/>
      <c r="G226" s="584"/>
      <c r="H226" s="584"/>
      <c r="I226" s="584"/>
      <c r="J226" s="584"/>
      <c r="K226" s="584"/>
      <c r="L226" s="584"/>
      <c r="M226" s="584"/>
      <c r="N226" s="584"/>
      <c r="O226" s="584"/>
      <c r="P226" s="584"/>
      <c r="Q226" s="584"/>
      <c r="R226" s="584"/>
      <c r="S226" s="584"/>
      <c r="T226" s="584"/>
      <c r="U226" s="584"/>
      <c r="V226" s="584"/>
      <c r="W226" s="584"/>
      <c r="X226" s="584"/>
      <c r="Y226" s="584"/>
      <c r="Z226" s="584"/>
      <c r="AA226" s="584"/>
      <c r="AB226" s="589"/>
      <c r="AC226" s="589"/>
      <c r="AD226" s="589"/>
      <c r="AE226" s="589"/>
      <c r="AF226" s="589"/>
      <c r="AG226" s="589"/>
      <c r="AH226" s="589"/>
      <c r="AI226" s="589"/>
      <c r="AJ226" s="589"/>
      <c r="AK226" s="589"/>
      <c r="AL226" s="589"/>
      <c r="AM226" s="589"/>
      <c r="AN226" s="589"/>
      <c r="AO226" s="589"/>
      <c r="AP226" s="589"/>
      <c r="AQ226" s="589"/>
      <c r="AR226" s="58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55">
        <v>149</v>
      </c>
      <c r="C230" s="590"/>
      <c r="D230" s="591"/>
      <c r="E230" s="542"/>
      <c r="F230" s="542"/>
      <c r="G230" s="542"/>
      <c r="H230" s="542"/>
      <c r="I230" s="542"/>
      <c r="J230" s="542"/>
      <c r="K230" s="542"/>
      <c r="L230" s="542"/>
      <c r="M230" s="542"/>
      <c r="N230" s="542"/>
      <c r="O230" s="542"/>
      <c r="P230" s="542"/>
      <c r="Q230" s="542"/>
      <c r="R230" s="542"/>
      <c r="S230" s="542"/>
      <c r="T230" s="542"/>
      <c r="U230" s="542"/>
      <c r="V230" s="542"/>
      <c r="W230" s="542"/>
      <c r="X230" s="542"/>
      <c r="Y230" s="542"/>
      <c r="Z230" s="542"/>
      <c r="AA230" s="542"/>
      <c r="AB230" s="542"/>
      <c r="AC230" s="542"/>
      <c r="AD230" s="542"/>
      <c r="AE230" s="543"/>
      <c r="AF230" s="544"/>
      <c r="AG230" s="238"/>
      <c r="AH230" s="238"/>
      <c r="AI230" s="238"/>
      <c r="AJ230" s="539">
        <v>150</v>
      </c>
      <c r="AK230" s="54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39">
        <v>151</v>
      </c>
      <c r="C233" s="540"/>
      <c r="D233" s="586"/>
      <c r="E233" s="286"/>
      <c r="F233" s="286"/>
      <c r="G233" s="587"/>
      <c r="H233" s="58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92">
        <v>152</v>
      </c>
      <c r="V233" s="592"/>
      <c r="W233" s="541"/>
      <c r="X233" s="543"/>
      <c r="Y233" s="543"/>
      <c r="Z233" s="543"/>
      <c r="AA233" s="543"/>
      <c r="AB233" s="543"/>
      <c r="AC233" s="543"/>
      <c r="AD233" s="543"/>
      <c r="AE233" s="543"/>
      <c r="AF233" s="543"/>
      <c r="AG233" s="543"/>
      <c r="AH233" s="543"/>
      <c r="AI233" s="543"/>
      <c r="AJ233" s="543"/>
      <c r="AK233" s="543"/>
      <c r="AL233" s="543"/>
      <c r="AM233" s="543"/>
      <c r="AN233" s="543"/>
      <c r="AO233" s="543"/>
      <c r="AP233" s="543"/>
      <c r="AQ233" s="543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39">
        <v>153</v>
      </c>
      <c r="C236" s="540"/>
      <c r="D236" s="586"/>
      <c r="E236" s="286"/>
      <c r="F236" s="286"/>
      <c r="G236" s="587"/>
      <c r="H236" s="588"/>
      <c r="I236" s="286"/>
      <c r="J236" s="286"/>
      <c r="K236" s="286"/>
      <c r="L236" s="286"/>
      <c r="M236" s="286"/>
      <c r="N236" s="583"/>
      <c r="O236" s="583"/>
      <c r="P236" s="286"/>
      <c r="Q236" s="583"/>
      <c r="R236" s="583"/>
      <c r="S236" s="286"/>
      <c r="T236" s="286"/>
      <c r="U236" s="286"/>
      <c r="V236" s="286"/>
      <c r="W236" s="286"/>
      <c r="X236" s="583"/>
      <c r="Y236" s="58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84" t="s">
        <v>479</v>
      </c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84"/>
      <c r="P238" s="584"/>
      <c r="Q238" s="584"/>
      <c r="R238" s="584"/>
      <c r="S238" s="584"/>
      <c r="T238" s="584"/>
      <c r="U238" s="584"/>
      <c r="V238" s="58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55">
        <v>154</v>
      </c>
      <c r="C241" s="556"/>
      <c r="D241" s="541"/>
      <c r="E241" s="542"/>
      <c r="F241" s="542"/>
      <c r="G241" s="542"/>
      <c r="H241" s="542"/>
      <c r="I241" s="542"/>
      <c r="J241" s="542"/>
      <c r="K241" s="542"/>
      <c r="L241" s="542"/>
      <c r="M241" s="542"/>
      <c r="N241" s="542"/>
      <c r="O241" s="542"/>
      <c r="P241" s="542"/>
      <c r="Q241" s="542"/>
      <c r="R241" s="542"/>
      <c r="S241" s="542"/>
      <c r="T241" s="542"/>
      <c r="U241" s="542"/>
      <c r="V241" s="542"/>
      <c r="W241" s="542"/>
      <c r="X241" s="542"/>
      <c r="Y241" s="542"/>
      <c r="Z241" s="542"/>
      <c r="AA241" s="542"/>
      <c r="AB241" s="542"/>
      <c r="AC241" s="542"/>
      <c r="AD241" s="542"/>
      <c r="AE241" s="543"/>
      <c r="AF241" s="544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55">
        <v>155</v>
      </c>
      <c r="C244" s="556"/>
      <c r="D244" s="541"/>
      <c r="E244" s="542"/>
      <c r="F244" s="542"/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  <c r="T244" s="542"/>
      <c r="U244" s="542"/>
      <c r="V244" s="542"/>
      <c r="W244" s="542"/>
      <c r="X244" s="542"/>
      <c r="Y244" s="542"/>
      <c r="Z244" s="542"/>
      <c r="AA244" s="542"/>
      <c r="AB244" s="542"/>
      <c r="AC244" s="542"/>
      <c r="AD244" s="542"/>
      <c r="AE244" s="543"/>
      <c r="AF244" s="544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39">
        <v>156</v>
      </c>
      <c r="C246" s="540"/>
      <c r="D246" s="541"/>
      <c r="E246" s="542"/>
      <c r="F246" s="542"/>
      <c r="G246" s="542"/>
      <c r="H246" s="542"/>
      <c r="I246" s="542"/>
      <c r="J246" s="542"/>
      <c r="K246" s="542"/>
      <c r="L246" s="542"/>
      <c r="M246" s="542"/>
      <c r="N246" s="542"/>
      <c r="O246" s="542"/>
      <c r="P246" s="542"/>
      <c r="Q246" s="542"/>
      <c r="R246" s="542"/>
      <c r="S246" s="542"/>
      <c r="T246" s="542"/>
      <c r="U246" s="542"/>
      <c r="V246" s="542"/>
      <c r="W246" s="542"/>
      <c r="X246" s="542"/>
      <c r="Y246" s="542"/>
      <c r="Z246" s="542"/>
      <c r="AA246" s="542"/>
      <c r="AB246" s="542"/>
      <c r="AC246" s="542"/>
      <c r="AD246" s="542"/>
      <c r="AE246" s="543"/>
      <c r="AF246" s="544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8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80" t="s">
        <v>283</v>
      </c>
      <c r="S251" s="581"/>
      <c r="T251" s="581"/>
      <c r="U251" s="581"/>
      <c r="V251" s="581"/>
      <c r="W251" s="581"/>
      <c r="X251" s="579"/>
      <c r="Y251" s="579"/>
      <c r="Z251" s="579"/>
      <c r="AA251" s="579"/>
      <c r="AB251" s="579"/>
      <c r="AC251" s="579"/>
      <c r="AD251" s="579"/>
      <c r="AE251" s="579"/>
      <c r="AF251" s="58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39">
        <v>158</v>
      </c>
      <c r="C253" s="540"/>
      <c r="D253" s="541"/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T253" s="542"/>
      <c r="U253" s="542"/>
      <c r="V253" s="542"/>
      <c r="W253" s="542"/>
      <c r="X253" s="542"/>
      <c r="Y253" s="542"/>
      <c r="Z253" s="542"/>
      <c r="AA253" s="542"/>
      <c r="AB253" s="542"/>
      <c r="AC253" s="542"/>
      <c r="AD253" s="542"/>
      <c r="AE253" s="543"/>
      <c r="AF253" s="544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51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52"/>
      <c r="C259" s="553"/>
      <c r="D259" s="553"/>
      <c r="E259" s="553"/>
      <c r="F259" s="553"/>
      <c r="G259" s="553"/>
      <c r="H259" s="553"/>
      <c r="I259" s="553"/>
      <c r="J259" s="553"/>
      <c r="K259" s="553"/>
      <c r="L259" s="553"/>
      <c r="M259" s="553"/>
      <c r="N259" s="553"/>
      <c r="O259" s="553"/>
      <c r="P259" s="553"/>
      <c r="Q259" s="553"/>
      <c r="R259" s="553"/>
      <c r="S259" s="553"/>
      <c r="T259" s="553"/>
      <c r="U259" s="553"/>
      <c r="V259" s="553"/>
      <c r="W259" s="553"/>
      <c r="X259" s="553"/>
      <c r="Y259" s="553"/>
      <c r="Z259" s="553"/>
      <c r="AA259" s="553"/>
      <c r="AB259" s="553"/>
      <c r="AC259" s="553"/>
      <c r="AD259" s="553"/>
      <c r="AE259" s="553"/>
      <c r="AF259" s="554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64" t="s">
        <v>488</v>
      </c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5"/>
      <c r="P263" s="565"/>
      <c r="Q263" s="565"/>
      <c r="R263" s="565"/>
      <c r="S263" s="565"/>
      <c r="T263" s="565"/>
      <c r="U263" s="565"/>
      <c r="V263" s="565"/>
      <c r="W263" s="565"/>
      <c r="X263" s="565"/>
      <c r="Y263" s="565"/>
      <c r="Z263" s="565"/>
      <c r="AA263" s="565"/>
      <c r="AB263" s="565"/>
      <c r="AC263" s="565"/>
      <c r="AD263" s="565"/>
      <c r="AE263" s="565"/>
      <c r="AF263" s="565"/>
      <c r="AG263" s="565"/>
      <c r="AH263" s="565"/>
      <c r="AI263" s="565"/>
      <c r="AJ263" s="565"/>
      <c r="AK263" s="565"/>
      <c r="AL263" s="565"/>
      <c r="AM263" s="565"/>
      <c r="AN263" s="565"/>
      <c r="AO263" s="565"/>
      <c r="AP263" s="565"/>
      <c r="AQ263" s="565"/>
      <c r="AR263" s="565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66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  <c r="V270" s="567"/>
      <c r="W270" s="567"/>
      <c r="X270" s="567"/>
      <c r="Y270" s="567"/>
      <c r="Z270" s="567"/>
      <c r="AA270" s="567"/>
      <c r="AB270" s="567"/>
      <c r="AC270" s="567"/>
      <c r="AD270" s="567"/>
      <c r="AE270" s="567"/>
      <c r="AF270" s="567"/>
      <c r="AG270" s="56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9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51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52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53"/>
      <c r="AB272" s="553"/>
      <c r="AC272" s="553"/>
      <c r="AD272" s="553"/>
      <c r="AE272" s="553"/>
      <c r="AF272" s="553"/>
      <c r="AG272" s="554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61">
        <f>OpenAccounts!E5</f>
        <v>0</v>
      </c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3"/>
      <c r="AA274" s="238"/>
      <c r="AB274" s="238"/>
      <c r="AC274" s="238"/>
      <c r="AD274" s="238"/>
      <c r="AE274" s="297"/>
      <c r="AF274" s="571"/>
      <c r="AG274" s="57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61" t="s">
        <v>280</v>
      </c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2"/>
      <c r="P276" s="562"/>
      <c r="Q276" s="562"/>
      <c r="R276" s="562"/>
      <c r="S276" s="562"/>
      <c r="T276" s="562"/>
      <c r="U276" s="562"/>
      <c r="V276" s="562"/>
      <c r="W276" s="562"/>
      <c r="X276" s="562"/>
      <c r="Y276" s="562"/>
      <c r="Z276" s="56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2018-08-16T20:46:31Z</dcterms:modified>
</cp:coreProperties>
</file>