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4-30 (Apr20) Excel 2007\"/>
    </mc:Choice>
  </mc:AlternateContent>
  <xr:revisionPtr revIDLastSave="0" documentId="13_ncr:1_{F1527962-9223-4273-9C3A-1F24C8C7A777}" xr6:coauthVersionLast="43" xr6:coauthVersionMax="43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9" sheetId="20" r:id="rId7"/>
    <sheet name="S0419" sheetId="26" r:id="rId8"/>
    <sheet name="S0520" sheetId="25" r:id="rId9"/>
    <sheet name="S0620" sheetId="24" r:id="rId10"/>
    <sheet name="P0319" sheetId="23" r:id="rId11"/>
    <sheet name="P0419" sheetId="22" r:id="rId12"/>
    <sheet name="P0520" sheetId="21" r:id="rId13"/>
    <sheet name="P06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F16" i="19"/>
  <c r="D16" i="19"/>
  <c r="F15" i="19"/>
  <c r="D15" i="19"/>
  <c r="F14" i="19"/>
  <c r="D14" i="19"/>
  <c r="F13" i="19"/>
  <c r="D13" i="19"/>
  <c r="M15" i="19"/>
  <c r="M12" i="19"/>
  <c r="F12" i="19"/>
  <c r="D12" i="19"/>
  <c r="M19" i="19"/>
  <c r="M18" i="19"/>
  <c r="M17" i="19"/>
  <c r="F17" i="19"/>
  <c r="D17" i="19"/>
  <c r="M10" i="19"/>
  <c r="M14" i="19"/>
  <c r="M13" i="19"/>
  <c r="F10" i="19"/>
  <c r="D10" i="19"/>
  <c r="F9" i="19"/>
  <c r="D9" i="19"/>
  <c r="F11" i="19"/>
  <c r="D11" i="19"/>
  <c r="M8" i="19"/>
  <c r="M16" i="19"/>
  <c r="M11" i="19"/>
  <c r="F8" i="19"/>
  <c r="D8" i="19"/>
  <c r="M9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37" i="20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1" i="26"/>
  <c r="F1" i="26"/>
  <c r="K15" i="5"/>
  <c r="C17" i="19"/>
  <c r="K13" i="18"/>
  <c r="K12" i="2"/>
  <c r="K11" i="18"/>
  <c r="K10" i="18"/>
  <c r="K9" i="11"/>
  <c r="K8" i="18"/>
  <c r="K7" i="2"/>
  <c r="K6" i="11"/>
  <c r="K5" i="18"/>
  <c r="K4" i="8"/>
  <c r="K3" i="8"/>
  <c r="K2" i="18"/>
  <c r="C4" i="19"/>
  <c r="G143" i="24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C8" i="19" l="1"/>
  <c r="K9" i="8"/>
  <c r="K9" i="18"/>
  <c r="C9" i="19"/>
  <c r="B19" i="5"/>
  <c r="B19" i="11"/>
  <c r="B21" i="18"/>
  <c r="B21" i="2"/>
  <c r="B21" i="5"/>
  <c r="B21" i="8"/>
  <c r="B21" i="11"/>
  <c r="B19" i="2"/>
  <c r="B19" i="8"/>
  <c r="E19" i="18"/>
  <c r="E19" i="2"/>
  <c r="E19" i="5"/>
  <c r="E19" i="8"/>
  <c r="E19" i="11"/>
  <c r="B19" i="18"/>
  <c r="G7" i="11"/>
  <c r="G120" i="26"/>
  <c r="K6" i="8"/>
  <c r="K7" i="8"/>
  <c r="C10" i="19"/>
  <c r="K12" i="18"/>
  <c r="K7" i="18"/>
  <c r="K4" i="18"/>
  <c r="C7" i="19"/>
  <c r="G7" i="18" s="1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K7" i="5"/>
  <c r="K7" i="11"/>
  <c r="C5" i="19"/>
  <c r="G7" i="2" s="1"/>
  <c r="K11" i="8"/>
  <c r="K11" i="5"/>
  <c r="K3" i="11"/>
  <c r="K12" i="5"/>
  <c r="C14" i="19"/>
  <c r="G7" i="5" s="1"/>
  <c r="K2" i="8"/>
  <c r="K11" i="2"/>
  <c r="K12" i="11"/>
  <c r="K2" i="5"/>
  <c r="G1" i="23"/>
  <c r="J4" i="19" s="1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G7" i="8" s="1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8" i="19" l="1"/>
  <c r="B2" i="23"/>
  <c r="E15" i="19"/>
  <c r="E10" i="19"/>
  <c r="E16" i="19"/>
  <c r="E17" i="19"/>
  <c r="G21" i="2" s="1"/>
  <c r="E13" i="19"/>
  <c r="E11" i="19"/>
  <c r="G21" i="8" s="1"/>
  <c r="E14" i="19"/>
  <c r="G21" i="5" s="1"/>
  <c r="E8" i="19"/>
  <c r="G21" i="11" s="1"/>
  <c r="E12" i="19"/>
  <c r="E9" i="19"/>
  <c r="I12" i="19"/>
  <c r="E7" i="19"/>
  <c r="I16" i="19"/>
  <c r="K13" i="19"/>
  <c r="I15" i="19"/>
  <c r="I11" i="19"/>
  <c r="G23" i="8" s="1"/>
  <c r="I17" i="19"/>
  <c r="G23" i="2" s="1"/>
  <c r="K12" i="19"/>
  <c r="I9" i="19"/>
  <c r="G1" i="26"/>
  <c r="F5" i="19" s="1"/>
  <c r="K11" i="19"/>
  <c r="G15" i="8" s="1"/>
  <c r="K19" i="19"/>
  <c r="K14" i="19"/>
  <c r="G15" i="5" s="1"/>
  <c r="I8" i="19"/>
  <c r="G23" i="11" s="1"/>
  <c r="I10" i="19"/>
  <c r="I13" i="19"/>
  <c r="I18" i="19"/>
  <c r="I14" i="19"/>
  <c r="G23" i="5" s="1"/>
  <c r="G1" i="20"/>
  <c r="F4" i="19" s="1"/>
  <c r="E6" i="19"/>
  <c r="B2" i="22"/>
  <c r="H5" i="19"/>
  <c r="E19" i="19"/>
  <c r="E18" i="19"/>
  <c r="G1" i="25"/>
  <c r="F18" i="19" s="1"/>
  <c r="G1" i="24"/>
  <c r="F19" i="19" s="1"/>
  <c r="B2" i="27"/>
  <c r="H19" i="19"/>
  <c r="I19" i="19" s="1"/>
  <c r="G21" i="18" l="1"/>
  <c r="G12" i="19"/>
  <c r="G7" i="19"/>
  <c r="G10" i="19"/>
  <c r="G14" i="19"/>
  <c r="G9" i="19"/>
  <c r="G11" i="19"/>
  <c r="K18" i="19"/>
  <c r="G8" i="19"/>
  <c r="G13" i="19"/>
  <c r="K10" i="19"/>
  <c r="K9" i="19"/>
  <c r="G6" i="19"/>
  <c r="K15" i="19"/>
  <c r="K8" i="19"/>
  <c r="G15" i="11" s="1"/>
  <c r="K6" i="19"/>
  <c r="K7" i="19"/>
  <c r="G15" i="18" s="1"/>
  <c r="K17" i="19"/>
  <c r="G15" i="2" s="1"/>
  <c r="K16" i="19"/>
  <c r="I7" i="19"/>
  <c r="G23" i="18" s="1"/>
  <c r="I6" i="19"/>
  <c r="G9" i="8" l="1"/>
  <c r="G13" i="8" s="1"/>
  <c r="G17" i="8" s="1"/>
  <c r="B17" i="8" s="1"/>
  <c r="G9" i="11"/>
  <c r="G13" i="11" s="1"/>
  <c r="G17" i="11" s="1"/>
  <c r="B17" i="11" s="1"/>
  <c r="G9" i="5"/>
  <c r="G13" i="5" s="1"/>
  <c r="G17" i="5" s="1"/>
  <c r="B17" i="5" s="1"/>
  <c r="G15" i="19"/>
  <c r="G16" i="19"/>
  <c r="G19" i="19" l="1"/>
  <c r="G9" i="18" l="1"/>
  <c r="G13" i="18" s="1"/>
  <c r="G17" i="18" s="1"/>
  <c r="B17" i="18" s="1"/>
  <c r="G17" i="19"/>
  <c r="G18" i="19"/>
  <c r="G9" i="2" l="1"/>
  <c r="G13" i="2" s="1"/>
  <c r="G17" i="2" s="1"/>
  <c r="B17" i="2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<sst xmlns="http://schemas.openxmlformats.org/spreadsheetml/2006/main" count="182" uniqueCount="45">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</sst>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43555</v>
          </cell>
        </row>
        <row r="10">
          <cell r="B10">
            <v>43585</v>
          </cell>
        </row>
        <row r="12">
          <cell r="B12">
            <v>43616</v>
          </cell>
        </row>
        <row r="14">
          <cell r="B14">
            <v>43646</v>
          </cell>
        </row>
        <row r="16">
          <cell r="B16">
            <v>43677</v>
          </cell>
        </row>
        <row r="18">
          <cell r="B18">
            <v>43708</v>
          </cell>
        </row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  <row r="40">
          <cell r="B40">
            <v>44043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9"/>
      <sheetName val="Jun19"/>
      <sheetName val="Jul18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ClosingDebtors"/>
      <sheetName val="Jun18"/>
      <sheetName val="Oct18"/>
      <sheetName val="Aug18"/>
      <sheetName val="Sep18"/>
      <sheetName val="Apr19"/>
      <sheetName val="Nov18"/>
      <sheetName val="Dec18"/>
      <sheetName val="Jan19"/>
      <sheetName val="Feb19"/>
      <sheetName val="Mar19"/>
      <sheetName val="Sale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ClosingCreditors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Purchase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22" sqref="G22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43616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43646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43677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43677</v>
      </c>
      <c r="H5" s="10"/>
      <c r="I5" s="13"/>
      <c r="K5" s="68">
        <f>Vatinterface!B9</f>
        <v>43708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43738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43708</v>
      </c>
      <c r="H7" s="10"/>
      <c r="I7" s="13"/>
      <c r="K7" s="68">
        <f>Vatinterface!B11</f>
        <v>43769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43799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43830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43861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43890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43921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43951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43982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44012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70" t="s">
        <v>36</v>
      </c>
      <c r="B1" s="171"/>
      <c r="C1" s="172"/>
      <c r="D1" s="164" t="s">
        <v>29</v>
      </c>
      <c r="E1" s="165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69" t="s">
        <v>34</v>
      </c>
      <c r="D2" s="156" t="s">
        <v>33</v>
      </c>
      <c r="E2" s="163"/>
      <c r="F2" s="159" t="s">
        <v>32</v>
      </c>
      <c r="G2" s="102" t="str">
        <f>[3]OpeningCreditors!$H$2</f>
        <v>Purchases           Net of Vat</v>
      </c>
      <c r="H2" s="159" t="s">
        <v>31</v>
      </c>
    </row>
    <row r="3" spans="1:8" s="100" customFormat="1" ht="12" customHeight="1" x14ac:dyDescent="0.2">
      <c r="A3" s="167"/>
      <c r="B3" s="167"/>
      <c r="C3" s="169"/>
      <c r="D3" s="151"/>
      <c r="E3" s="163"/>
      <c r="F3" s="161"/>
      <c r="G3" s="159" t="s">
        <v>30</v>
      </c>
      <c r="H3" s="161"/>
    </row>
    <row r="4" spans="1:8" x14ac:dyDescent="0.2">
      <c r="A4" s="168"/>
      <c r="B4" s="168"/>
      <c r="C4" s="169"/>
      <c r="D4" s="151"/>
      <c r="E4" s="163"/>
      <c r="F4" s="162"/>
      <c r="G4" s="160"/>
      <c r="H4" s="162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70" t="s">
        <v>36</v>
      </c>
      <c r="B1" s="171"/>
      <c r="C1" s="172"/>
      <c r="D1" s="164" t="s">
        <v>29</v>
      </c>
      <c r="E1" s="165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69" t="s">
        <v>34</v>
      </c>
      <c r="D2" s="156" t="s">
        <v>33</v>
      </c>
      <c r="E2" s="163"/>
      <c r="F2" s="159" t="s">
        <v>32</v>
      </c>
      <c r="G2" s="102" t="str">
        <f>[3]OpeningCreditors!$H$2</f>
        <v>Purchases           Net of Vat</v>
      </c>
      <c r="H2" s="159" t="s">
        <v>31</v>
      </c>
    </row>
    <row r="3" spans="1:8" s="100" customFormat="1" ht="12" customHeight="1" x14ac:dyDescent="0.2">
      <c r="A3" s="167"/>
      <c r="B3" s="167"/>
      <c r="C3" s="169"/>
      <c r="D3" s="151"/>
      <c r="E3" s="163"/>
      <c r="F3" s="161"/>
      <c r="G3" s="159" t="s">
        <v>30</v>
      </c>
      <c r="H3" s="161"/>
    </row>
    <row r="4" spans="1:8" x14ac:dyDescent="0.2">
      <c r="A4" s="168"/>
      <c r="B4" s="168"/>
      <c r="C4" s="169"/>
      <c r="D4" s="151"/>
      <c r="E4" s="163"/>
      <c r="F4" s="162"/>
      <c r="G4" s="160"/>
      <c r="H4" s="162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70" t="s">
        <v>36</v>
      </c>
      <c r="B1" s="171"/>
      <c r="C1" s="172"/>
      <c r="D1" s="164" t="s">
        <v>29</v>
      </c>
      <c r="E1" s="165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69" t="s">
        <v>34</v>
      </c>
      <c r="D2" s="156" t="s">
        <v>33</v>
      </c>
      <c r="E2" s="163"/>
      <c r="F2" s="159" t="s">
        <v>32</v>
      </c>
      <c r="G2" s="102" t="str">
        <f>[3]ClosingCreditors!$H$2</f>
        <v>Purchases           Net of Vat</v>
      </c>
      <c r="H2" s="159" t="s">
        <v>31</v>
      </c>
    </row>
    <row r="3" spans="1:8" s="100" customFormat="1" ht="12" customHeight="1" x14ac:dyDescent="0.2">
      <c r="A3" s="167"/>
      <c r="B3" s="167"/>
      <c r="C3" s="169"/>
      <c r="D3" s="151"/>
      <c r="E3" s="163"/>
      <c r="F3" s="161"/>
      <c r="G3" s="159" t="s">
        <v>30</v>
      </c>
      <c r="H3" s="161"/>
    </row>
    <row r="4" spans="1:8" x14ac:dyDescent="0.2">
      <c r="A4" s="168"/>
      <c r="B4" s="168"/>
      <c r="C4" s="169"/>
      <c r="D4" s="151"/>
      <c r="E4" s="163"/>
      <c r="F4" s="162"/>
      <c r="G4" s="160"/>
      <c r="H4" s="162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70" t="s">
        <v>36</v>
      </c>
      <c r="B1" s="171"/>
      <c r="C1" s="172"/>
      <c r="D1" s="164" t="s">
        <v>29</v>
      </c>
      <c r="E1" s="165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69" t="s">
        <v>34</v>
      </c>
      <c r="D2" s="156" t="s">
        <v>33</v>
      </c>
      <c r="E2" s="163"/>
      <c r="F2" s="159" t="s">
        <v>32</v>
      </c>
      <c r="G2" s="102" t="str">
        <f>[3]ClosingCreditors!$H$2</f>
        <v>Purchases           Net of Vat</v>
      </c>
      <c r="H2" s="159" t="s">
        <v>31</v>
      </c>
    </row>
    <row r="3" spans="1:8" s="100" customFormat="1" ht="12" customHeight="1" x14ac:dyDescent="0.2">
      <c r="A3" s="167"/>
      <c r="B3" s="167"/>
      <c r="C3" s="169"/>
      <c r="D3" s="151"/>
      <c r="E3" s="163"/>
      <c r="F3" s="161"/>
      <c r="G3" s="159" t="s">
        <v>30</v>
      </c>
      <c r="H3" s="161"/>
    </row>
    <row r="4" spans="1:8" x14ac:dyDescent="0.2">
      <c r="A4" s="168"/>
      <c r="B4" s="168"/>
      <c r="C4" s="169"/>
      <c r="D4" s="151"/>
      <c r="E4" s="163"/>
      <c r="F4" s="162"/>
      <c r="G4" s="160"/>
      <c r="H4" s="162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43616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43646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43677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43769</v>
      </c>
      <c r="H5" s="10"/>
      <c r="I5" s="13"/>
      <c r="K5" s="68">
        <f>Vatinterface!B9</f>
        <v>43708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43738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43799</v>
      </c>
      <c r="H7" s="10"/>
      <c r="I7" s="13"/>
      <c r="K7" s="68">
        <f>Vatinterface!B11</f>
        <v>43769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43799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43830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43861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43890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43921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43951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43982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44012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43616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43646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43677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43861</v>
      </c>
      <c r="H5" s="10"/>
      <c r="I5" s="13"/>
      <c r="K5" s="68">
        <f>Vatinterface!B9</f>
        <v>43708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43738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43890</v>
      </c>
      <c r="H7" s="10"/>
      <c r="I7" s="13"/>
      <c r="K7" s="68">
        <f>Vatinterface!B11</f>
        <v>43769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43799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43830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43861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43890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43921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43951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43982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44012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43616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43646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43677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43951</v>
      </c>
      <c r="H5" s="10"/>
      <c r="I5" s="13"/>
      <c r="K5" s="68">
        <f>Vatinterface!B9</f>
        <v>43708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43738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43982</v>
      </c>
      <c r="H7" s="10"/>
      <c r="I7" s="13"/>
      <c r="K7" s="68">
        <f>Vatinterface!B11</f>
        <v>43769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43799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43830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43861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43890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43921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43951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43982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44012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9" t="s">
        <v>0</v>
      </c>
      <c r="C2" s="140"/>
      <c r="D2" s="140"/>
      <c r="E2" s="140"/>
      <c r="F2" s="140"/>
      <c r="G2" s="15"/>
      <c r="H2" s="10"/>
      <c r="I2" s="13"/>
      <c r="K2" s="68">
        <f>Vatinterface!B6</f>
        <v>43616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43646</v>
      </c>
    </row>
    <row r="4" spans="1:11" ht="16.5" customHeight="1" thickTop="1" x14ac:dyDescent="0.25">
      <c r="A4" s="1"/>
      <c r="B4" s="127" t="s">
        <v>21</v>
      </c>
      <c r="C4" s="128"/>
      <c r="D4" s="6"/>
      <c r="E4" s="6"/>
      <c r="F4" s="14"/>
      <c r="G4" s="15"/>
      <c r="H4" s="10"/>
      <c r="I4" s="13"/>
      <c r="K4" s="68">
        <f>Vatinterface!B8</f>
        <v>43677</v>
      </c>
    </row>
    <row r="5" spans="1:11" x14ac:dyDescent="0.2">
      <c r="A5" s="1"/>
      <c r="B5" s="129"/>
      <c r="C5" s="130"/>
      <c r="D5" s="10"/>
      <c r="E5" s="141" t="s">
        <v>5</v>
      </c>
      <c r="F5" s="142"/>
      <c r="G5" s="41">
        <v>44012</v>
      </c>
      <c r="H5" s="10"/>
      <c r="I5" s="13"/>
      <c r="K5" s="68">
        <f>Vatinterface!B9</f>
        <v>43708</v>
      </c>
    </row>
    <row r="6" spans="1:11" ht="13.5" customHeight="1" x14ac:dyDescent="0.2">
      <c r="A6" s="1"/>
      <c r="B6" s="129"/>
      <c r="C6" s="130"/>
      <c r="D6" s="10"/>
      <c r="E6" s="16"/>
      <c r="F6" s="17"/>
      <c r="G6" s="18"/>
      <c r="H6" s="10"/>
      <c r="I6" s="13"/>
      <c r="K6" s="68">
        <f>Vatinterface!B10</f>
        <v>43738</v>
      </c>
    </row>
    <row r="7" spans="1:11" ht="13.5" customHeight="1" thickBot="1" x14ac:dyDescent="0.25">
      <c r="A7" s="1"/>
      <c r="B7" s="131"/>
      <c r="C7" s="132"/>
      <c r="D7" s="10"/>
      <c r="E7" s="143" t="s">
        <v>6</v>
      </c>
      <c r="F7" s="144"/>
      <c r="G7" s="19">
        <f>LOOKUP(G$5,Vatinterface!B1:B20,Vatinterface!C1:C20)</f>
        <v>44043</v>
      </c>
      <c r="H7" s="10"/>
      <c r="I7" s="13"/>
      <c r="K7" s="68">
        <f>Vatinterface!B11</f>
        <v>43769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43799</v>
      </c>
    </row>
    <row r="9" spans="1:11" ht="15" customHeight="1" thickBot="1" x14ac:dyDescent="0.25">
      <c r="A9" s="66"/>
      <c r="B9" s="124" t="s">
        <v>3</v>
      </c>
      <c r="C9" s="125"/>
      <c r="D9" s="125"/>
      <c r="E9" s="126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43830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43861</v>
      </c>
    </row>
    <row r="11" spans="1:11" ht="15" customHeight="1" thickBot="1" x14ac:dyDescent="0.25">
      <c r="A11" s="67"/>
      <c r="B11" s="124" t="s">
        <v>8</v>
      </c>
      <c r="C11" s="125"/>
      <c r="D11" s="125"/>
      <c r="E11" s="126"/>
      <c r="F11" s="21">
        <v>2</v>
      </c>
      <c r="G11" s="22">
        <v>0</v>
      </c>
      <c r="H11" s="10"/>
      <c r="I11" s="13"/>
      <c r="K11" s="68">
        <f>Vatinterface!B15</f>
        <v>43890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43921</v>
      </c>
    </row>
    <row r="13" spans="1:11" ht="15" customHeight="1" thickBot="1" x14ac:dyDescent="0.25">
      <c r="A13" s="67"/>
      <c r="B13" s="124" t="s">
        <v>3</v>
      </c>
      <c r="C13" s="125"/>
      <c r="D13" s="125"/>
      <c r="E13" s="126"/>
      <c r="F13" s="21">
        <v>3</v>
      </c>
      <c r="G13" s="22">
        <f>G9+G11</f>
        <v>0</v>
      </c>
      <c r="H13" s="10"/>
      <c r="I13" s="13"/>
      <c r="K13" s="68">
        <f>Vatinterface!B17</f>
        <v>43951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43982</v>
      </c>
    </row>
    <row r="15" spans="1:11" ht="15" customHeight="1" thickBot="1" x14ac:dyDescent="0.25">
      <c r="A15" s="67"/>
      <c r="B15" s="124" t="s">
        <v>1</v>
      </c>
      <c r="C15" s="125"/>
      <c r="D15" s="125"/>
      <c r="E15" s="126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44012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3" t="str">
        <f>IF(G17&gt;0,"Net VAT to be PAID to Customs","Net VAT to be RECLIAMED from Customs")</f>
        <v>Net VAT to be RECLIAMED from Customs</v>
      </c>
      <c r="C17" s="134"/>
      <c r="D17" s="134"/>
      <c r="E17" s="135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6" t="str">
        <f>IF(LOOKUP(G$5,Vatinterface!B1:B20,Vatinterface!M1:M20)&gt;0,"FLAT RATE SCHEME APPLIED"," ")</f>
        <v xml:space="preserve"> </v>
      </c>
      <c r="C19" s="137"/>
      <c r="D19" s="138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24" t="str">
        <f>IF(LOOKUP(G$5,Vatinterface!B1:B20,Vatinterface!M1:M20)&gt;0,"Total value of sales including VAT","Total value of sales excluding VAT")</f>
        <v>Total value of sales excluding VAT</v>
      </c>
      <c r="C21" s="125"/>
      <c r="D21" s="125"/>
      <c r="E21" s="126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24" t="s">
        <v>2</v>
      </c>
      <c r="C23" s="125"/>
      <c r="D23" s="125"/>
      <c r="E23" s="126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5" sqref="D15"/>
    </sheetView>
  </sheetViews>
  <sheetFormatPr defaultColWidth="9.140625" defaultRowHeight="12" x14ac:dyDescent="0.2"/>
  <cols>
    <col min="1" max="1" width="2" style="43" customWidth="1"/>
    <col min="2" max="3" width="18.7109375" style="44" customWidth="1"/>
    <col min="4" max="11" width="10.7109375" style="46" customWidth="1"/>
    <col min="12" max="12" width="1.7109375" style="43" customWidth="1"/>
    <col min="13" max="13" width="9.140625" style="118"/>
    <col min="14" max="14" width="1.7109375" style="43" customWidth="1"/>
    <col min="15" max="16384" width="9.140625" style="43"/>
  </cols>
  <sheetData>
    <row r="1" spans="1:14" ht="9" customHeight="1" x14ac:dyDescent="0.2">
      <c r="A1" s="49"/>
      <c r="B1" s="50"/>
      <c r="C1" s="50"/>
      <c r="D1" s="51"/>
      <c r="E1" s="51"/>
      <c r="F1" s="51"/>
      <c r="G1" s="51"/>
      <c r="H1" s="51"/>
      <c r="I1" s="51"/>
      <c r="J1" s="51"/>
      <c r="K1" s="51"/>
      <c r="L1" s="110"/>
      <c r="M1" s="111"/>
      <c r="N1" s="52"/>
    </row>
    <row r="2" spans="1:14" s="45" customFormat="1" ht="37.5" customHeight="1" x14ac:dyDescent="0.2">
      <c r="A2" s="53"/>
      <c r="B2" s="123" t="s">
        <v>12</v>
      </c>
      <c r="C2" s="47" t="s">
        <v>37</v>
      </c>
      <c r="D2" s="48" t="s">
        <v>20</v>
      </c>
      <c r="E2" s="48" t="s">
        <v>17</v>
      </c>
      <c r="F2" s="48" t="s">
        <v>14</v>
      </c>
      <c r="G2" s="73" t="s">
        <v>19</v>
      </c>
      <c r="H2" s="48" t="s">
        <v>13</v>
      </c>
      <c r="I2" s="48" t="s">
        <v>16</v>
      </c>
      <c r="J2" s="48" t="s">
        <v>15</v>
      </c>
      <c r="K2" s="73" t="s">
        <v>18</v>
      </c>
      <c r="L2" s="112"/>
      <c r="M2" s="113" t="s">
        <v>38</v>
      </c>
      <c r="N2" s="54"/>
    </row>
    <row r="3" spans="1:14" s="45" customFormat="1" ht="11.25" customHeight="1" x14ac:dyDescent="0.2">
      <c r="A3" s="53"/>
      <c r="B3" s="63"/>
      <c r="C3" s="63"/>
      <c r="D3" s="64"/>
      <c r="E3" s="65"/>
      <c r="F3" s="65"/>
      <c r="G3" s="65"/>
      <c r="H3" s="65"/>
      <c r="I3" s="65"/>
      <c r="J3" s="65"/>
      <c r="K3" s="65"/>
      <c r="L3" s="112"/>
      <c r="M3" s="112"/>
      <c r="N3" s="54"/>
    </row>
    <row r="4" spans="1:14" x14ac:dyDescent="0.2">
      <c r="A4" s="55"/>
      <c r="B4" s="61">
        <f>[1]Admin!$B$8</f>
        <v>43555</v>
      </c>
      <c r="C4" s="61">
        <f>B5</f>
        <v>43585</v>
      </c>
      <c r="D4" s="103">
        <f>'S0319'!$H$1</f>
        <v>0</v>
      </c>
      <c r="E4" s="104"/>
      <c r="F4" s="104">
        <f>'S0319'!$G$1</f>
        <v>0</v>
      </c>
      <c r="G4" s="104"/>
      <c r="H4" s="104">
        <f>'P0319'!$H$1</f>
        <v>0</v>
      </c>
      <c r="I4" s="104"/>
      <c r="J4" s="104">
        <f>'P0319'!$G$1</f>
        <v>0</v>
      </c>
      <c r="K4" s="104"/>
      <c r="L4" s="114"/>
      <c r="M4" s="115">
        <f>IF([2]May19!$G$4&gt;0,[2]May19!$G$4,0)</f>
        <v>0</v>
      </c>
      <c r="N4" s="56"/>
    </row>
    <row r="5" spans="1:14" x14ac:dyDescent="0.2">
      <c r="A5" s="55"/>
      <c r="B5" s="61">
        <f>[1]Admin!$B$10</f>
        <v>43585</v>
      </c>
      <c r="C5" s="61">
        <f t="shared" ref="C5:C18" si="0">B6</f>
        <v>43616</v>
      </c>
      <c r="D5" s="103">
        <f>'S0419'!$H$1</f>
        <v>0</v>
      </c>
      <c r="E5" s="104"/>
      <c r="F5" s="104">
        <f>'S0419'!$G$1</f>
        <v>0</v>
      </c>
      <c r="G5" s="104"/>
      <c r="H5" s="104">
        <f>'P0419'!$H$1</f>
        <v>0</v>
      </c>
      <c r="I5" s="104"/>
      <c r="J5" s="104">
        <f>'P0419'!$G$1</f>
        <v>0</v>
      </c>
      <c r="K5" s="104"/>
      <c r="L5" s="114"/>
      <c r="M5" s="115">
        <f>IF([2]May19!$G$4&gt;0,[2]May19!$G$4,0)</f>
        <v>0</v>
      </c>
      <c r="N5" s="56"/>
    </row>
    <row r="6" spans="1:14" x14ac:dyDescent="0.2">
      <c r="A6" s="55"/>
      <c r="B6" s="61">
        <f>[1]Admin!$B$12</f>
        <v>43616</v>
      </c>
      <c r="C6" s="61">
        <f t="shared" si="0"/>
        <v>43646</v>
      </c>
      <c r="D6" s="103">
        <f>[2]May19!$H$1</f>
        <v>0</v>
      </c>
      <c r="E6" s="104">
        <f>SUM(D4:D6)</f>
        <v>0</v>
      </c>
      <c r="F6" s="104">
        <f>[2]May19!$G$1</f>
        <v>0</v>
      </c>
      <c r="G6" s="104">
        <f>SUM(F4:F6)</f>
        <v>0</v>
      </c>
      <c r="H6" s="104">
        <f>[3]May19!$H$1</f>
        <v>0</v>
      </c>
      <c r="I6" s="104">
        <f t="shared" ref="I6:I19" si="1">SUM(H4:H6)</f>
        <v>0</v>
      </c>
      <c r="J6" s="104">
        <f>[3]May19!$G$1</f>
        <v>0</v>
      </c>
      <c r="K6" s="104">
        <f t="shared" ref="K6:K19" si="2">SUM(J4:J6)</f>
        <v>0</v>
      </c>
      <c r="L6" s="114"/>
      <c r="M6" s="115">
        <f>IF([2]May19!$G$4&gt;0,[2]May19!$G$4,0)</f>
        <v>0</v>
      </c>
      <c r="N6" s="56"/>
    </row>
    <row r="7" spans="1:14" x14ac:dyDescent="0.2">
      <c r="A7" s="55"/>
      <c r="B7" s="61">
        <f>[1]Admin!$B$14</f>
        <v>43646</v>
      </c>
      <c r="C7" s="61">
        <f t="shared" si="0"/>
        <v>43677</v>
      </c>
      <c r="D7" s="103">
        <f>[2]Jun19!$H$1</f>
        <v>0</v>
      </c>
      <c r="E7" s="104">
        <f t="shared" ref="E7:G19" si="3">SUM(D5:D7)</f>
        <v>0</v>
      </c>
      <c r="F7" s="104">
        <f>[2]Jun19!$G$1</f>
        <v>0</v>
      </c>
      <c r="G7" s="104">
        <f t="shared" si="3"/>
        <v>0</v>
      </c>
      <c r="H7" s="104">
        <f>[3]Jun19!$H$1</f>
        <v>0</v>
      </c>
      <c r="I7" s="104">
        <f t="shared" si="1"/>
        <v>0</v>
      </c>
      <c r="J7" s="104">
        <f>[3]Jun19!$G$1</f>
        <v>0</v>
      </c>
      <c r="K7" s="104">
        <f t="shared" si="2"/>
        <v>0</v>
      </c>
      <c r="L7" s="114"/>
      <c r="M7" s="115">
        <f>IF([2]Jun19!$G$4&gt;0,[2]Jun19!$G$4,0)</f>
        <v>0</v>
      </c>
      <c r="N7" s="56"/>
    </row>
    <row r="8" spans="1:14" x14ac:dyDescent="0.2">
      <c r="A8" s="55"/>
      <c r="B8" s="61">
        <f>[1]Admin!$B$16</f>
        <v>43677</v>
      </c>
      <c r="C8" s="61">
        <f t="shared" si="0"/>
        <v>43708</v>
      </c>
      <c r="D8" s="103">
        <f>[2]Jul18!$H$1</f>
        <v>0</v>
      </c>
      <c r="E8" s="104">
        <f t="shared" si="3"/>
        <v>0</v>
      </c>
      <c r="F8" s="104">
        <f>[2]Jul18!$G$1</f>
        <v>0</v>
      </c>
      <c r="G8" s="104">
        <f t="shared" si="3"/>
        <v>0</v>
      </c>
      <c r="H8" s="104">
        <f>[3]Jul19!$H$1</f>
        <v>0</v>
      </c>
      <c r="I8" s="104">
        <f t="shared" si="1"/>
        <v>0</v>
      </c>
      <c r="J8" s="104">
        <f>[3]Jul19!$G$1</f>
        <v>0</v>
      </c>
      <c r="K8" s="104">
        <f t="shared" si="2"/>
        <v>0</v>
      </c>
      <c r="L8" s="114"/>
      <c r="M8" s="115">
        <f>IF([2]Oct19!$G$4&gt;0,[2]Oct19!$G$4,0)</f>
        <v>0</v>
      </c>
      <c r="N8" s="56"/>
    </row>
    <row r="9" spans="1:14" x14ac:dyDescent="0.2">
      <c r="A9" s="55"/>
      <c r="B9" s="61">
        <f>[1]Admin!$B$18</f>
        <v>43708</v>
      </c>
      <c r="C9" s="61">
        <f t="shared" si="0"/>
        <v>43738</v>
      </c>
      <c r="D9" s="103">
        <f>[2]Aug19!$H$1</f>
        <v>0</v>
      </c>
      <c r="E9" s="104">
        <f t="shared" si="3"/>
        <v>0</v>
      </c>
      <c r="F9" s="104">
        <f>[2]Aug19!$G$1</f>
        <v>0</v>
      </c>
      <c r="G9" s="104">
        <f t="shared" si="3"/>
        <v>0</v>
      </c>
      <c r="H9" s="104">
        <f>[3]Aug19!$H$1</f>
        <v>0</v>
      </c>
      <c r="I9" s="104">
        <f t="shared" si="1"/>
        <v>0</v>
      </c>
      <c r="J9" s="104">
        <f>[3]Aug19!$G$1</f>
        <v>0</v>
      </c>
      <c r="K9" s="104">
        <f t="shared" si="2"/>
        <v>0</v>
      </c>
      <c r="L9" s="114"/>
      <c r="M9" s="115">
        <f>IF([2]Jun19!$G$4&gt;0,[2]Jun19!$G$4,0)</f>
        <v>0</v>
      </c>
      <c r="N9" s="56"/>
    </row>
    <row r="10" spans="1:14" x14ac:dyDescent="0.2">
      <c r="A10" s="55"/>
      <c r="B10" s="61">
        <f>[1]Admin!$B$20</f>
        <v>43738</v>
      </c>
      <c r="C10" s="61">
        <f t="shared" si="0"/>
        <v>43769</v>
      </c>
      <c r="D10" s="103">
        <f>[2]Sep19!$H$1</f>
        <v>0</v>
      </c>
      <c r="E10" s="104">
        <f t="shared" si="3"/>
        <v>0</v>
      </c>
      <c r="F10" s="104">
        <f>[2]Sep19!$G$1</f>
        <v>0</v>
      </c>
      <c r="G10" s="104">
        <f t="shared" si="3"/>
        <v>0</v>
      </c>
      <c r="H10" s="104">
        <f>[3]Sep19!$H$1</f>
        <v>0</v>
      </c>
      <c r="I10" s="104">
        <f t="shared" si="1"/>
        <v>0</v>
      </c>
      <c r="J10" s="104">
        <f>[3]Sep19!$G$1</f>
        <v>0</v>
      </c>
      <c r="K10" s="104">
        <f t="shared" si="2"/>
        <v>0</v>
      </c>
      <c r="L10" s="114"/>
      <c r="M10" s="115">
        <f>IF([2]Apr20!$G$4&gt;0,[2]Apr20!$G$4,0)</f>
        <v>0</v>
      </c>
      <c r="N10" s="56"/>
    </row>
    <row r="11" spans="1:14" x14ac:dyDescent="0.2">
      <c r="A11" s="55"/>
      <c r="B11" s="61">
        <f>[1]Admin!$B$22</f>
        <v>43769</v>
      </c>
      <c r="C11" s="61">
        <f t="shared" si="0"/>
        <v>43799</v>
      </c>
      <c r="D11" s="103">
        <f>[2]Oct19!$H$1</f>
        <v>0</v>
      </c>
      <c r="E11" s="104">
        <f t="shared" si="3"/>
        <v>0</v>
      </c>
      <c r="F11" s="104">
        <f>[2]Oct19!$G$1</f>
        <v>0</v>
      </c>
      <c r="G11" s="104">
        <f t="shared" si="3"/>
        <v>0</v>
      </c>
      <c r="H11" s="104">
        <f>[3]Oct19!$H$1</f>
        <v>0</v>
      </c>
      <c r="I11" s="104">
        <f t="shared" si="1"/>
        <v>0</v>
      </c>
      <c r="J11" s="104">
        <f>[3]Oct19!$G$1</f>
        <v>0</v>
      </c>
      <c r="K11" s="104">
        <f t="shared" si="2"/>
        <v>0</v>
      </c>
      <c r="L11" s="114"/>
      <c r="M11" s="115">
        <f>IF([2]Jul18!$G$4&gt;0,[2]Jul18!$G$4,0)</f>
        <v>0</v>
      </c>
      <c r="N11" s="56"/>
    </row>
    <row r="12" spans="1:14" x14ac:dyDescent="0.2">
      <c r="A12" s="55"/>
      <c r="B12" s="61">
        <f>[1]Admin!$B$24</f>
        <v>43799</v>
      </c>
      <c r="C12" s="61">
        <f t="shared" si="0"/>
        <v>43830</v>
      </c>
      <c r="D12" s="103">
        <f>[2]Nov19!$H$1</f>
        <v>0</v>
      </c>
      <c r="E12" s="104">
        <f t="shared" si="3"/>
        <v>0</v>
      </c>
      <c r="F12" s="104">
        <f>[2]Nov19!$G$1</f>
        <v>0</v>
      </c>
      <c r="G12" s="104">
        <f t="shared" si="3"/>
        <v>0</v>
      </c>
      <c r="H12" s="104">
        <f>[3]Nov19!$H$1</f>
        <v>0</v>
      </c>
      <c r="I12" s="104">
        <f t="shared" si="1"/>
        <v>0</v>
      </c>
      <c r="J12" s="104">
        <f>[3]Nov19!$G$1</f>
        <v>0</v>
      </c>
      <c r="K12" s="104">
        <f t="shared" si="2"/>
        <v>0</v>
      </c>
      <c r="L12" s="114"/>
      <c r="M12" s="115">
        <f>IF([2]Dec19!$G$4&gt;0,[2]Dec19!$G$4,0)</f>
        <v>0</v>
      </c>
      <c r="N12" s="56"/>
    </row>
    <row r="13" spans="1:14" x14ac:dyDescent="0.2">
      <c r="A13" s="55"/>
      <c r="B13" s="61">
        <f>[1]Admin!$B$26</f>
        <v>43830</v>
      </c>
      <c r="C13" s="61">
        <f t="shared" si="0"/>
        <v>43861</v>
      </c>
      <c r="D13" s="103">
        <f>[2]Dec19!$H$1</f>
        <v>0</v>
      </c>
      <c r="E13" s="104">
        <f t="shared" si="3"/>
        <v>0</v>
      </c>
      <c r="F13" s="104">
        <f>[2]Dec19!$G$1</f>
        <v>0</v>
      </c>
      <c r="G13" s="104">
        <f t="shared" si="3"/>
        <v>0</v>
      </c>
      <c r="H13" s="104">
        <f>[3]Dec19!$H$1</f>
        <v>0</v>
      </c>
      <c r="I13" s="104">
        <f t="shared" si="1"/>
        <v>0</v>
      </c>
      <c r="J13" s="104">
        <f>[3]Dec19!$G$1</f>
        <v>0</v>
      </c>
      <c r="K13" s="104">
        <f t="shared" si="2"/>
        <v>0</v>
      </c>
      <c r="L13" s="114"/>
      <c r="M13" s="115">
        <f>IF([2]Sep19!$G$4&gt;0,[2]Sep19!$G$4,0)</f>
        <v>0</v>
      </c>
      <c r="N13" s="56"/>
    </row>
    <row r="14" spans="1:14" x14ac:dyDescent="0.2">
      <c r="A14" s="55"/>
      <c r="B14" s="61">
        <f>[1]Admin!$B$28</f>
        <v>43861</v>
      </c>
      <c r="C14" s="61">
        <f t="shared" si="0"/>
        <v>43890</v>
      </c>
      <c r="D14" s="103">
        <f>[2]Jan20!$H$1</f>
        <v>0</v>
      </c>
      <c r="E14" s="104">
        <f t="shared" si="3"/>
        <v>0</v>
      </c>
      <c r="F14" s="104">
        <f>[2]Jan20!$G$1</f>
        <v>0</v>
      </c>
      <c r="G14" s="104">
        <f t="shared" si="3"/>
        <v>0</v>
      </c>
      <c r="H14" s="104">
        <f>[3]Jan20!$H$1</f>
        <v>0</v>
      </c>
      <c r="I14" s="104">
        <f t="shared" si="1"/>
        <v>0</v>
      </c>
      <c r="J14" s="104">
        <f>[3]Jan20!$G$1</f>
        <v>0</v>
      </c>
      <c r="K14" s="104">
        <f t="shared" si="2"/>
        <v>0</v>
      </c>
      <c r="L14" s="114"/>
      <c r="M14" s="115">
        <f>IF([2]Sep19!$G$4&gt;0,[2]Sep19!$G$4,0)</f>
        <v>0</v>
      </c>
      <c r="N14" s="56"/>
    </row>
    <row r="15" spans="1:14" x14ac:dyDescent="0.2">
      <c r="A15" s="55"/>
      <c r="B15" s="61">
        <f>[1]Admin!$B$30</f>
        <v>43890</v>
      </c>
      <c r="C15" s="61">
        <f t="shared" si="0"/>
        <v>43921</v>
      </c>
      <c r="D15" s="103">
        <f>[2]Feb20!$H$1</f>
        <v>0</v>
      </c>
      <c r="E15" s="104">
        <f t="shared" si="3"/>
        <v>0</v>
      </c>
      <c r="F15" s="104">
        <f>[2]Feb20!$G$1</f>
        <v>0</v>
      </c>
      <c r="G15" s="104">
        <f t="shared" si="3"/>
        <v>0</v>
      </c>
      <c r="H15" s="104">
        <f>[3]Feb20!$H$1</f>
        <v>0</v>
      </c>
      <c r="I15" s="104">
        <f t="shared" si="1"/>
        <v>0</v>
      </c>
      <c r="J15" s="104">
        <f>[3]Feb20!$G$1</f>
        <v>0</v>
      </c>
      <c r="K15" s="104">
        <f t="shared" si="2"/>
        <v>0</v>
      </c>
      <c r="L15" s="114"/>
      <c r="M15" s="115">
        <f>IF([2]Dec19!$G$4&gt;0,[2]Dec19!$G$4,0)</f>
        <v>0</v>
      </c>
      <c r="N15" s="56"/>
    </row>
    <row r="16" spans="1:14" x14ac:dyDescent="0.2">
      <c r="A16" s="55"/>
      <c r="B16" s="61">
        <f>[1]Admin!$B$32</f>
        <v>43921</v>
      </c>
      <c r="C16" s="61">
        <f t="shared" si="0"/>
        <v>43951</v>
      </c>
      <c r="D16" s="103">
        <f>[2]Mar20!$H$1</f>
        <v>0</v>
      </c>
      <c r="E16" s="104">
        <f t="shared" si="3"/>
        <v>0</v>
      </c>
      <c r="F16" s="104">
        <f>[2]Mar20!$G$1</f>
        <v>0</v>
      </c>
      <c r="G16" s="104">
        <f t="shared" si="3"/>
        <v>0</v>
      </c>
      <c r="H16" s="104">
        <f>[3]Mar20!$H$1</f>
        <v>0</v>
      </c>
      <c r="I16" s="104">
        <f t="shared" si="1"/>
        <v>0</v>
      </c>
      <c r="J16" s="104">
        <f>[3]Mar20!$G$1</f>
        <v>0</v>
      </c>
      <c r="K16" s="104">
        <f t="shared" si="2"/>
        <v>0</v>
      </c>
      <c r="L16" s="114"/>
      <c r="M16" s="115">
        <f>IF([2]Jul18!$G$4&gt;0,[2]Jul18!$G$4,0)</f>
        <v>0</v>
      </c>
      <c r="N16" s="56"/>
    </row>
    <row r="17" spans="1:14" x14ac:dyDescent="0.2">
      <c r="A17" s="55"/>
      <c r="B17" s="61">
        <f>[1]Admin!$B$34</f>
        <v>43951</v>
      </c>
      <c r="C17" s="61">
        <f t="shared" si="0"/>
        <v>43982</v>
      </c>
      <c r="D17" s="103">
        <f>[2]Apr20!$H$1</f>
        <v>0</v>
      </c>
      <c r="E17" s="104">
        <f t="shared" si="3"/>
        <v>0</v>
      </c>
      <c r="F17" s="104">
        <f>[2]Apr20!$G$1</f>
        <v>0</v>
      </c>
      <c r="G17" s="104">
        <f t="shared" si="3"/>
        <v>0</v>
      </c>
      <c r="H17" s="104">
        <f>[3]Apr20!$H$1</f>
        <v>0</v>
      </c>
      <c r="I17" s="104">
        <f t="shared" si="1"/>
        <v>0</v>
      </c>
      <c r="J17" s="104">
        <f>[3]Apr20!$G$1</f>
        <v>0</v>
      </c>
      <c r="K17" s="104">
        <f t="shared" si="2"/>
        <v>0</v>
      </c>
      <c r="L17" s="114"/>
      <c r="M17" s="115">
        <f>IF([2]Apr20!$G$4&gt;0,[2]Apr20!$G$4,0)</f>
        <v>0</v>
      </c>
      <c r="N17" s="56"/>
    </row>
    <row r="18" spans="1:14" x14ac:dyDescent="0.2">
      <c r="A18" s="55"/>
      <c r="B18" s="61">
        <f>[1]Admin!$B$36</f>
        <v>43982</v>
      </c>
      <c r="C18" s="61">
        <f t="shared" si="0"/>
        <v>44012</v>
      </c>
      <c r="D18" s="103">
        <f>'S0520'!$H$1</f>
        <v>0</v>
      </c>
      <c r="E18" s="104">
        <f t="shared" si="3"/>
        <v>0</v>
      </c>
      <c r="F18" s="104">
        <f>'S0520'!$G$1</f>
        <v>0</v>
      </c>
      <c r="G18" s="104">
        <f t="shared" si="3"/>
        <v>0</v>
      </c>
      <c r="H18" s="104">
        <f>'P0520'!$H$1</f>
        <v>0</v>
      </c>
      <c r="I18" s="104">
        <f t="shared" si="1"/>
        <v>0</v>
      </c>
      <c r="J18" s="104">
        <f>'P0520'!$G$1</f>
        <v>0</v>
      </c>
      <c r="K18" s="104">
        <f t="shared" si="2"/>
        <v>0</v>
      </c>
      <c r="L18" s="114"/>
      <c r="M18" s="115">
        <f>IF([2]Apr20!$G$4&gt;0,[2]Apr20!$G$4,0)</f>
        <v>0</v>
      </c>
      <c r="N18" s="56"/>
    </row>
    <row r="19" spans="1:14" x14ac:dyDescent="0.2">
      <c r="A19" s="55"/>
      <c r="B19" s="61">
        <f>[1]Admin!$B$38</f>
        <v>44012</v>
      </c>
      <c r="C19" s="62">
        <f>[1]Admin!$B$40</f>
        <v>44043</v>
      </c>
      <c r="D19" s="103">
        <f>'S0620'!$H$1</f>
        <v>0</v>
      </c>
      <c r="E19" s="104">
        <f t="shared" si="3"/>
        <v>0</v>
      </c>
      <c r="F19" s="104">
        <f>'S0620'!$G$1</f>
        <v>0</v>
      </c>
      <c r="G19" s="104">
        <f t="shared" si="3"/>
        <v>0</v>
      </c>
      <c r="H19" s="104">
        <f>'P0620'!$H$1</f>
        <v>0</v>
      </c>
      <c r="I19" s="104">
        <f t="shared" si="1"/>
        <v>0</v>
      </c>
      <c r="J19" s="104">
        <f>'P0620'!$G$1</f>
        <v>0</v>
      </c>
      <c r="K19" s="104">
        <f t="shared" si="2"/>
        <v>0</v>
      </c>
      <c r="L19" s="114"/>
      <c r="M19" s="115">
        <f>IF([2]Apr20!$G$4&gt;0,[2]Apr20!$G$4,0)</f>
        <v>0</v>
      </c>
      <c r="N19" s="56"/>
    </row>
    <row r="20" spans="1:14" ht="9" customHeight="1" thickBot="1" x14ac:dyDescent="0.25">
      <c r="A20" s="57"/>
      <c r="B20" s="58"/>
      <c r="C20" s="58"/>
      <c r="D20" s="59"/>
      <c r="E20" s="59"/>
      <c r="F20" s="59"/>
      <c r="G20" s="59"/>
      <c r="H20" s="59"/>
      <c r="I20" s="59"/>
      <c r="J20" s="59"/>
      <c r="K20" s="59"/>
      <c r="L20" s="116"/>
      <c r="M20" s="117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B6" sqref="B6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A5" s="122"/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S0319</vt:lpstr>
      <vt:lpstr>S0419</vt:lpstr>
      <vt:lpstr>S0520</vt:lpstr>
      <vt:lpstr>S0620</vt:lpstr>
      <vt:lpstr>P0319</vt:lpstr>
      <vt:lpstr>P0419</vt:lpstr>
      <vt:lpstr>P0520</vt:lpstr>
      <vt:lpstr>P0620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2019-04-30T20:36:38Z</dcterms:modified>
</cp:coreProperties>
</file>