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7-31 (Jul22) Excel 2007\"/>
    </mc:Choice>
  </mc:AlternateContent>
  <xr:revisionPtr revIDLastSave="0" documentId="13_ncr:1_{061D429A-2506-4798-829A-6A86C171472D}" xr6:coauthVersionLast="47" xr6:coauthVersionMax="47" xr10:uidLastSave="{00000000-0000-0000-0000-000000000000}"/>
  <bookViews>
    <workbookView xWindow="-120" yWindow="-120" windowWidth="20730" windowHeight="11160" tabRatio="950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H28" i="16"/>
  <c r="F28" i="16"/>
  <c r="E28" i="16"/>
  <c r="E15" i="16" s="1"/>
  <c r="D28" i="16"/>
  <c r="D15" i="16" s="1"/>
  <c r="C28" i="16"/>
  <c r="I15" i="16"/>
  <c r="H15" i="16"/>
  <c r="F15" i="16"/>
  <c r="C15" i="16"/>
  <c r="H27" i="16"/>
  <c r="H14" i="16" s="1"/>
  <c r="F27" i="16"/>
  <c r="E27" i="16"/>
  <c r="D27" i="16"/>
  <c r="D14" i="16" s="1"/>
  <c r="C27" i="16"/>
  <c r="C14" i="16" s="1"/>
  <c r="I14" i="16"/>
  <c r="F14" i="16"/>
  <c r="E14" i="16"/>
  <c r="H26" i="16"/>
  <c r="H13" i="16" s="1"/>
  <c r="F26" i="16"/>
  <c r="F13" i="16" s="1"/>
  <c r="E26" i="16"/>
  <c r="D26" i="16"/>
  <c r="C26" i="16"/>
  <c r="C13" i="16" s="1"/>
  <c r="I13" i="16"/>
  <c r="E13" i="16"/>
  <c r="D13" i="16"/>
  <c r="H25" i="16"/>
  <c r="F25" i="16"/>
  <c r="F12" i="16" s="1"/>
  <c r="E25" i="16"/>
  <c r="E12" i="16" s="1"/>
  <c r="D25" i="16"/>
  <c r="C25" i="16"/>
  <c r="I12" i="16"/>
  <c r="H12" i="16"/>
  <c r="D12" i="16"/>
  <c r="C12" i="16"/>
  <c r="H24" i="16"/>
  <c r="F24" i="16"/>
  <c r="E24" i="16"/>
  <c r="E11" i="16" s="1"/>
  <c r="D24" i="16"/>
  <c r="D11" i="16" s="1"/>
  <c r="C24" i="16"/>
  <c r="I11" i="16"/>
  <c r="H11" i="16"/>
  <c r="F11" i="16"/>
  <c r="C11" i="16"/>
  <c r="H23" i="16"/>
  <c r="H10" i="16" s="1"/>
  <c r="F23" i="16"/>
  <c r="E23" i="16"/>
  <c r="D23" i="16"/>
  <c r="D10" i="16" s="1"/>
  <c r="C23" i="16"/>
  <c r="C10" i="16" s="1"/>
  <c r="I10" i="16"/>
  <c r="F10" i="16"/>
  <c r="E10" i="16"/>
  <c r="H22" i="16"/>
  <c r="H9" i="16" s="1"/>
  <c r="F22" i="16"/>
  <c r="F9" i="16" s="1"/>
  <c r="E22" i="16"/>
  <c r="D22" i="16"/>
  <c r="C22" i="16"/>
  <c r="C9" i="16" s="1"/>
  <c r="I9" i="16"/>
  <c r="E9" i="16"/>
  <c r="D9" i="16"/>
  <c r="H21" i="16"/>
  <c r="F21" i="16"/>
  <c r="F8" i="16" s="1"/>
  <c r="E21" i="16"/>
  <c r="E8" i="16" s="1"/>
  <c r="D21" i="16"/>
  <c r="C21" i="16"/>
  <c r="I8" i="16"/>
  <c r="H8" i="16"/>
  <c r="D8" i="16"/>
  <c r="C8" i="16"/>
  <c r="H20" i="16"/>
  <c r="F20" i="16"/>
  <c r="E20" i="16"/>
  <c r="E7" i="16" s="1"/>
  <c r="D20" i="16"/>
  <c r="D7" i="16" s="1"/>
  <c r="C20" i="16"/>
  <c r="I7" i="16"/>
  <c r="H7" i="16"/>
  <c r="F7" i="16"/>
  <c r="C7" i="16"/>
  <c r="H19" i="16"/>
  <c r="H6" i="16" s="1"/>
  <c r="F19" i="16"/>
  <c r="E19" i="16"/>
  <c r="D19" i="16"/>
  <c r="D6" i="16" s="1"/>
  <c r="C19" i="16"/>
  <c r="C6" i="16" s="1"/>
  <c r="I6" i="16"/>
  <c r="F6" i="16"/>
  <c r="E6" i="16"/>
  <c r="H18" i="16"/>
  <c r="H5" i="16" s="1"/>
  <c r="F18" i="16"/>
  <c r="F5" i="16" s="1"/>
  <c r="E18" i="16"/>
  <c r="D18" i="16"/>
  <c r="C18" i="16"/>
  <c r="C5" i="16" s="1"/>
  <c r="I5" i="16"/>
  <c r="E5" i="16"/>
  <c r="D5" i="16"/>
  <c r="H17" i="16"/>
  <c r="F17" i="16"/>
  <c r="F4" i="16" s="1"/>
  <c r="E17" i="16"/>
  <c r="E4" i="16" s="1"/>
  <c r="D17" i="16"/>
  <c r="C17" i="16"/>
  <c r="I4" i="16"/>
  <c r="H4" i="16"/>
  <c r="D4" i="16"/>
  <c r="C4" i="16"/>
  <c r="EH40" i="17"/>
  <c r="EH28" i="17"/>
  <c r="I101" i="12"/>
  <c r="I97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F98" i="26"/>
  <c r="F97" i="26"/>
  <c r="A98" i="26"/>
  <c r="A97" i="26"/>
  <c r="I95" i="26"/>
  <c r="D94" i="26"/>
  <c r="F38" i="24"/>
  <c r="EH48" i="17"/>
  <c r="EH42" i="17"/>
  <c r="EH31" i="17"/>
  <c r="EH25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DW32" i="17" l="1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B40" i="28" l="1"/>
  <c r="B39" i="28" l="1"/>
  <c r="B38" i="28"/>
  <c r="B42" i="28" l="1"/>
  <c r="B44" i="28" l="1"/>
  <c r="B41" i="28"/>
  <c r="B46" i="28" l="1"/>
  <c r="B43" i="28"/>
  <c r="B48" i="28" l="1"/>
  <c r="B45" i="28"/>
  <c r="B47" i="28" l="1"/>
  <c r="B50" i="28"/>
  <c r="B52" i="28" l="1"/>
  <c r="B49" i="28"/>
  <c r="B54" i="28" l="1"/>
  <c r="B51" i="28"/>
  <c r="B56" i="28" l="1"/>
  <c r="B55" i="28" s="1"/>
  <c r="B53" i="28"/>
  <c r="CV67" i="17" l="1"/>
  <c r="BZ67" i="17"/>
  <c r="W67" i="17"/>
  <c r="DG67" i="17"/>
  <c r="BD67" i="17"/>
  <c r="EC30" i="17"/>
  <c r="DR30" i="17"/>
  <c r="BO30" i="17"/>
  <c r="AH30" i="17"/>
  <c r="BD30" i="17"/>
  <c r="L30" i="17"/>
  <c r="BO34" i="17"/>
  <c r="DG64" i="17"/>
  <c r="G24" i="16"/>
  <c r="BZ66" i="17"/>
  <c r="G20" i="16"/>
  <c r="AH64" i="17"/>
  <c r="W66" i="17"/>
  <c r="AH66" i="17"/>
  <c r="AS66" i="17"/>
  <c r="BO66" i="17"/>
  <c r="DR66" i="17"/>
  <c r="BO67" i="17"/>
  <c r="CK67" i="17"/>
  <c r="O86" i="17"/>
  <c r="C39" i="19" s="1"/>
  <c r="O87" i="17"/>
  <c r="K102" i="12"/>
  <c r="G34" i="12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D7" i="17"/>
  <c r="O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E12" i="23" s="1"/>
  <c r="AB6" i="25"/>
  <c r="D6" i="25"/>
  <c r="D20" i="17"/>
  <c r="A11" i="21" s="1"/>
  <c r="D22" i="17"/>
  <c r="D23" i="17"/>
  <c r="D24" i="17"/>
  <c r="D25" i="17"/>
  <c r="D28" i="17"/>
  <c r="D29" i="17"/>
  <c r="D30" i="17"/>
  <c r="W30" i="17"/>
  <c r="AS30" i="17"/>
  <c r="BZ30" i="17"/>
  <c r="CK30" i="17"/>
  <c r="DG30" i="17"/>
  <c r="D31" i="17"/>
  <c r="D32" i="17"/>
  <c r="D33" i="17"/>
  <c r="D34" i="17"/>
  <c r="D35" i="17"/>
  <c r="A17" i="21" s="1"/>
  <c r="K26" i="12"/>
  <c r="D37" i="17"/>
  <c r="D39" i="17"/>
  <c r="A29" i="21" s="1"/>
  <c r="D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G33" i="12"/>
  <c r="AA126" i="27" s="1"/>
  <c r="AA128" i="27"/>
  <c r="N7" i="28"/>
  <c r="G17" i="12"/>
  <c r="G16" i="12"/>
  <c r="G15" i="12"/>
  <c r="B2" i="12"/>
  <c r="DW1" i="17"/>
  <c r="EF1" i="17" s="1"/>
  <c r="EJ1" i="17" s="1"/>
  <c r="N1" i="19"/>
  <c r="B2" i="19"/>
  <c r="B30" i="25"/>
  <c r="B15" i="16"/>
  <c r="B28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E48" i="13"/>
  <c r="A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A16" i="21" l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G50" i="13"/>
  <c r="G52" i="13" s="1"/>
  <c r="A10" i="21"/>
  <c r="EJ48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B9" i="23"/>
  <c r="H87" i="26" s="1"/>
  <c r="O24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3" i="21"/>
  <c r="B41" i="21" s="1"/>
  <c r="A11" i="24"/>
  <c r="A17" i="24" s="1"/>
  <c r="D38" i="24"/>
  <c r="B41" i="24"/>
  <c r="D14" i="23"/>
  <c r="A20" i="24"/>
  <c r="D2" i="21"/>
  <c r="F22" i="26" s="1"/>
  <c r="EJ9" i="17"/>
  <c r="B36" i="21"/>
  <c r="BB91" i="17"/>
  <c r="G79" i="13"/>
  <c r="G81" i="13" s="1"/>
  <c r="G83" i="13" s="1"/>
  <c r="G85" i="13" s="1"/>
  <c r="B37" i="21"/>
  <c r="B6" i="21"/>
  <c r="EJ8" i="17"/>
  <c r="C82" i="26"/>
  <c r="H98" i="26"/>
  <c r="F65" i="26"/>
  <c r="H97" i="26"/>
  <c r="G79" i="26"/>
  <c r="E17" i="24"/>
  <c r="E11" i="24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Z87" i="17"/>
  <c r="AK87" i="17" s="1"/>
  <c r="AV87" i="17" s="1"/>
  <c r="B14" i="23"/>
  <c r="B16" i="23" s="1"/>
  <c r="B18" i="23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H113" i="26"/>
  <c r="K91" i="12"/>
  <c r="I16" i="12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Y91" i="17"/>
  <c r="G27" i="16"/>
  <c r="O30" i="17"/>
  <c r="Z30" i="17" s="1"/>
  <c r="AK30" i="17" s="1"/>
  <c r="AV30" i="17" s="1"/>
  <c r="BG30" i="17" s="1"/>
  <c r="BR30" i="17" s="1"/>
  <c r="CC30" i="17" s="1"/>
  <c r="CN30" i="17" s="1"/>
  <c r="D17" i="24"/>
  <c r="B17" i="24"/>
  <c r="CG91" i="17"/>
  <c r="BK91" i="17"/>
  <c r="AO91" i="17"/>
  <c r="S91" i="17"/>
  <c r="O58" i="17"/>
  <c r="C44" i="19" s="1"/>
  <c r="O82" i="17"/>
  <c r="C35" i="19" s="1"/>
  <c r="DE91" i="17"/>
  <c r="CH91" i="17"/>
  <c r="BO64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DG34" i="17"/>
  <c r="DG66" i="17"/>
  <c r="CV66" i="17"/>
  <c r="CV64" i="17"/>
  <c r="G23" i="16"/>
  <c r="BZ34" i="17"/>
  <c r="G7" i="16"/>
  <c r="AS29" i="17" s="1"/>
  <c r="G19" i="16"/>
  <c r="CK34" i="17"/>
  <c r="CK66" i="17"/>
  <c r="W34" i="17"/>
  <c r="I18" i="12"/>
  <c r="G14" i="24"/>
  <c r="C11" i="24"/>
  <c r="Z86" i="17"/>
  <c r="D39" i="19" s="1"/>
  <c r="EJ10" i="17"/>
  <c r="B11" i="24"/>
  <c r="F17" i="24"/>
  <c r="G15" i="24"/>
  <c r="F79" i="12"/>
  <c r="EJ42" i="17"/>
  <c r="F36" i="21" s="1"/>
  <c r="AP91" i="17"/>
  <c r="BW91" i="17"/>
  <c r="O88" i="17"/>
  <c r="Z88" i="17" s="1"/>
  <c r="AK88" i="17" s="1"/>
  <c r="O83" i="17"/>
  <c r="Z83" i="17" s="1"/>
  <c r="AK83" i="17" s="1"/>
  <c r="AV83" i="17" s="1"/>
  <c r="BG83" i="17" s="1"/>
  <c r="BR83" i="17" s="1"/>
  <c r="CC83" i="17" s="1"/>
  <c r="CN83" i="17" s="1"/>
  <c r="CY83" i="17" s="1"/>
  <c r="DJ83" i="17" s="1"/>
  <c r="T91" i="17"/>
  <c r="DD91" i="17"/>
  <c r="AE91" i="17"/>
  <c r="CR91" i="17"/>
  <c r="AZ91" i="17"/>
  <c r="DN91" i="17"/>
  <c r="BX91" i="17"/>
  <c r="CI91" i="17"/>
  <c r="CT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U91" i="17"/>
  <c r="BM91" i="17"/>
  <c r="DP91" i="17"/>
  <c r="V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H67" i="17"/>
  <c r="AH34" i="17"/>
  <c r="M33" i="27"/>
  <c r="H5" i="12"/>
  <c r="BV91" i="17"/>
  <c r="I91" i="17"/>
  <c r="K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C91" i="17"/>
  <c r="CV34" i="17"/>
  <c r="DR67" i="17"/>
  <c r="DR34" i="17"/>
  <c r="AQ91" i="17"/>
  <c r="AS67" i="17"/>
  <c r="AS34" i="17"/>
  <c r="EC67" i="17"/>
  <c r="EC34" i="17"/>
  <c r="C17" i="24"/>
  <c r="G10" i="24"/>
  <c r="F11" i="24"/>
  <c r="G9" i="24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C6" i="17"/>
  <c r="A30" i="21"/>
  <c r="B31" i="21" s="1"/>
  <c r="D91" i="17"/>
  <c r="AR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2" i="21"/>
  <c r="A19" i="21"/>
  <c r="C40" i="19"/>
  <c r="D11" i="24"/>
  <c r="A18" i="21"/>
  <c r="A20" i="21" s="1"/>
  <c r="D34" i="12"/>
  <c r="L67" i="17"/>
  <c r="O67" i="17" s="1"/>
  <c r="L34" i="17"/>
  <c r="O34" i="17" s="1"/>
  <c r="B44" i="23"/>
  <c r="DZ91" i="17"/>
  <c r="B24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I79" i="12"/>
  <c r="BD34" i="17"/>
  <c r="G8" i="24"/>
  <c r="EB91" i="17"/>
  <c r="CS91" i="17"/>
  <c r="Z7" i="17"/>
  <c r="G16" i="24"/>
  <c r="DF91" i="17"/>
  <c r="CJ91" i="17"/>
  <c r="BN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CU91" i="17"/>
  <c r="BL91" i="17"/>
  <c r="BZ64" i="17"/>
  <c r="G10" i="16"/>
  <c r="G21" i="16"/>
  <c r="BD66" i="17"/>
  <c r="G14" i="16"/>
  <c r="AD91" i="17"/>
  <c r="DR64" i="17"/>
  <c r="DQ91" i="17"/>
  <c r="AG91" i="17"/>
  <c r="H91" i="17"/>
  <c r="CK64" i="17"/>
  <c r="G11" i="16"/>
  <c r="CK29" i="17" s="1"/>
  <c r="G28" i="16"/>
  <c r="EC66" i="17"/>
  <c r="J91" i="17"/>
  <c r="BY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O91" i="17"/>
  <c r="G13" i="16"/>
  <c r="BA91" i="17"/>
  <c r="AS64" i="17"/>
  <c r="CV30" i="17"/>
  <c r="G25" i="16"/>
  <c r="G9" i="16"/>
  <c r="G6" i="16"/>
  <c r="G26" i="16"/>
  <c r="L66" i="17"/>
  <c r="G17" i="16"/>
  <c r="G22" i="16"/>
  <c r="G18" i="16"/>
  <c r="F52" i="23" l="1"/>
  <c r="A13" i="21"/>
  <c r="B46" i="23"/>
  <c r="B49" i="23" s="1"/>
  <c r="B51" i="23" s="1"/>
  <c r="B54" i="23" s="1"/>
  <c r="I89" i="26"/>
  <c r="B39" i="21"/>
  <c r="D40" i="19"/>
  <c r="E40" i="19" s="1"/>
  <c r="F40" i="19" s="1"/>
  <c r="AH29" i="17"/>
  <c r="AH91" i="17" s="1"/>
  <c r="D20" i="24"/>
  <c r="E20" i="24"/>
  <c r="C20" i="24"/>
  <c r="B20" i="24"/>
  <c r="DR29" i="17"/>
  <c r="DR91" i="17" s="1"/>
  <c r="BZ29" i="17"/>
  <c r="BZ91" i="17" s="1"/>
  <c r="Z58" i="17"/>
  <c r="AK58" i="17" s="1"/>
  <c r="AV58" i="17" s="1"/>
  <c r="Z82" i="17"/>
  <c r="AK82" i="17" s="1"/>
  <c r="AV82" i="17" s="1"/>
  <c r="E11" i="21"/>
  <c r="C36" i="19"/>
  <c r="D36" i="19" s="1"/>
  <c r="B22" i="21"/>
  <c r="B26" i="21" s="1"/>
  <c r="B33" i="21" s="1"/>
  <c r="DG29" i="17"/>
  <c r="DG91" i="17" s="1"/>
  <c r="CK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K79" i="12"/>
  <c r="I15" i="12" s="1"/>
  <c r="F20" i="24"/>
  <c r="AL194" i="27"/>
  <c r="AK86" i="17"/>
  <c r="E39" i="19" s="1"/>
  <c r="E19" i="21"/>
  <c r="E12" i="21"/>
  <c r="F24" i="21"/>
  <c r="E29" i="21"/>
  <c r="E30" i="21"/>
  <c r="Z67" i="17"/>
  <c r="C20" i="19"/>
  <c r="AS91" i="17"/>
  <c r="DU83" i="17"/>
  <c r="G12" i="16"/>
  <c r="CV29" i="17" s="1"/>
  <c r="CV91" i="17" s="1"/>
  <c r="G15" i="16"/>
  <c r="EC29" i="17" s="1"/>
  <c r="EC64" i="17"/>
  <c r="AK7" i="17"/>
  <c r="G4" i="16"/>
  <c r="L29" i="17" s="1"/>
  <c r="L64" i="17"/>
  <c r="O64" i="17" s="1"/>
  <c r="CN6" i="17"/>
  <c r="BG87" i="17"/>
  <c r="E28" i="12"/>
  <c r="E79" i="12"/>
  <c r="F15" i="12"/>
  <c r="E72" i="12"/>
  <c r="F102" i="12"/>
  <c r="E84" i="12"/>
  <c r="E63" i="12"/>
  <c r="E48" i="12"/>
  <c r="E57" i="12"/>
  <c r="F18" i="12"/>
  <c r="F16" i="12"/>
  <c r="E91" i="12"/>
  <c r="G11" i="24"/>
  <c r="G17" i="24"/>
  <c r="CY30" i="17"/>
  <c r="DJ30" i="17" s="1"/>
  <c r="DU30" i="17" s="1"/>
  <c r="EF30" i="17" s="1"/>
  <c r="EJ30" i="17" s="1"/>
  <c r="G5" i="16"/>
  <c r="W29" i="17" s="1"/>
  <c r="W64" i="17"/>
  <c r="BO29" i="17"/>
  <c r="BO91" i="17" s="1"/>
  <c r="BD64" i="17"/>
  <c r="G8" i="16"/>
  <c r="BD29" i="17" s="1"/>
  <c r="AV88" i="17"/>
  <c r="D44" i="19" l="1"/>
  <c r="E44" i="19" s="1"/>
  <c r="D35" i="19"/>
  <c r="E35" i="19" s="1"/>
  <c r="E36" i="19"/>
  <c r="F36" i="19" s="1"/>
  <c r="AV86" i="17"/>
  <c r="F39" i="19" s="1"/>
  <c r="BD91" i="17"/>
  <c r="W91" i="17"/>
  <c r="F31" i="21"/>
  <c r="G20" i="24"/>
  <c r="EC91" i="17"/>
  <c r="BG58" i="17"/>
  <c r="BG88" i="17"/>
  <c r="BR87" i="17"/>
  <c r="G40" i="19"/>
  <c r="Z64" i="17"/>
  <c r="BG82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EF83" i="17"/>
  <c r="AK67" i="17"/>
  <c r="D20" i="19"/>
  <c r="CY6" i="17"/>
  <c r="AV7" i="17"/>
  <c r="BG86" i="17" l="1"/>
  <c r="F44" i="19"/>
  <c r="G44" i="19" s="1"/>
  <c r="F35" i="19"/>
  <c r="G35" i="19" s="1"/>
  <c r="G39" i="19"/>
  <c r="BR86" i="17"/>
  <c r="AK64" i="17"/>
  <c r="BR58" i="17"/>
  <c r="E16" i="21"/>
  <c r="BG7" i="17"/>
  <c r="AV67" i="17"/>
  <c r="E20" i="19"/>
  <c r="CC87" i="17"/>
  <c r="H40" i="19"/>
  <c r="EJ83" i="17"/>
  <c r="BR82" i="17"/>
  <c r="BR88" i="17"/>
  <c r="G36" i="19"/>
  <c r="DJ6" i="17"/>
  <c r="CC58" i="17" l="1"/>
  <c r="H44" i="19"/>
  <c r="BR7" i="17"/>
  <c r="DU6" i="17"/>
  <c r="AV64" i="17"/>
  <c r="CC86" i="17"/>
  <c r="H39" i="19"/>
  <c r="CC82" i="17"/>
  <c r="H35" i="19"/>
  <c r="CC88" i="17"/>
  <c r="H36" i="19"/>
  <c r="CN87" i="17"/>
  <c r="I40" i="19"/>
  <c r="BG67" i="17"/>
  <c r="F20" i="19"/>
  <c r="I44" i="19" l="1"/>
  <c r="CN58" i="17"/>
  <c r="CY87" i="17"/>
  <c r="J40" i="19"/>
  <c r="CN86" i="17"/>
  <c r="I39" i="19"/>
  <c r="BG64" i="17"/>
  <c r="CN88" i="17"/>
  <c r="I36" i="19"/>
  <c r="I35" i="19"/>
  <c r="CN82" i="17"/>
  <c r="CC7" i="17"/>
  <c r="EF6" i="17"/>
  <c r="BR67" i="17"/>
  <c r="G20" i="19"/>
  <c r="CY86" i="17" l="1"/>
  <c r="J39" i="19"/>
  <c r="CC67" i="17"/>
  <c r="H20" i="19"/>
  <c r="CY88" i="17"/>
  <c r="J36" i="19"/>
  <c r="DJ87" i="17"/>
  <c r="K40" i="19"/>
  <c r="EJ6" i="17"/>
  <c r="CY82" i="17"/>
  <c r="J35" i="19"/>
  <c r="J44" i="19"/>
  <c r="CY58" i="17"/>
  <c r="CN7" i="17"/>
  <c r="BR64" i="17"/>
  <c r="DJ82" i="17" l="1"/>
  <c r="K35" i="19"/>
  <c r="CY7" i="17"/>
  <c r="DJ86" i="17"/>
  <c r="K39" i="19"/>
  <c r="DJ58" i="17"/>
  <c r="K44" i="19"/>
  <c r="DJ88" i="17"/>
  <c r="K36" i="19"/>
  <c r="CN67" i="17"/>
  <c r="I20" i="19"/>
  <c r="CC64" i="17"/>
  <c r="DU87" i="17"/>
  <c r="L40" i="19"/>
  <c r="CY67" i="17" l="1"/>
  <c r="J20" i="19"/>
  <c r="DU86" i="17"/>
  <c r="L39" i="19"/>
  <c r="EF87" i="17"/>
  <c r="M40" i="19"/>
  <c r="DU88" i="17"/>
  <c r="L36" i="19"/>
  <c r="CN64" i="17"/>
  <c r="DJ7" i="17"/>
  <c r="DU58" i="17"/>
  <c r="L44" i="19"/>
  <c r="DU82" i="17"/>
  <c r="L35" i="19"/>
  <c r="EF88" i="17" l="1"/>
  <c r="M36" i="19"/>
  <c r="EF58" i="17"/>
  <c r="M44" i="19"/>
  <c r="EF82" i="17"/>
  <c r="M35" i="19"/>
  <c r="DU7" i="17"/>
  <c r="EJ87" i="17"/>
  <c r="N40" i="19"/>
  <c r="B40" i="19" s="1"/>
  <c r="EF86" i="17"/>
  <c r="M39" i="19"/>
  <c r="DJ67" i="17"/>
  <c r="K20" i="19"/>
  <c r="CY64" i="17"/>
  <c r="DU67" i="17" l="1"/>
  <c r="L20" i="19"/>
  <c r="EF7" i="17"/>
  <c r="EJ88" i="17"/>
  <c r="N36" i="19"/>
  <c r="B36" i="19" s="1"/>
  <c r="E43" i="23"/>
  <c r="I8" i="12"/>
  <c r="EJ82" i="17"/>
  <c r="N35" i="19"/>
  <c r="B35" i="19" s="1"/>
  <c r="EJ86" i="17"/>
  <c r="N39" i="19"/>
  <c r="B39" i="19" s="1"/>
  <c r="DJ64" i="17"/>
  <c r="EH58" i="17"/>
  <c r="EH35" i="17" s="1"/>
  <c r="N44" i="19"/>
  <c r="B44" i="19" s="1"/>
  <c r="E42" i="23" l="1"/>
  <c r="E39" i="23"/>
  <c r="E38" i="23"/>
  <c r="AJ154" i="27"/>
  <c r="K37" i="12"/>
  <c r="EF67" i="17"/>
  <c r="M20" i="19"/>
  <c r="EJ7" i="17"/>
  <c r="EJ58" i="17"/>
  <c r="DU64" i="17"/>
  <c r="EJ67" i="17" l="1"/>
  <c r="N20" i="19"/>
  <c r="B20" i="19" s="1"/>
  <c r="EF64" i="17"/>
  <c r="K24" i="12"/>
  <c r="AJ76" i="27"/>
  <c r="F48" i="23"/>
  <c r="E23" i="23" l="1"/>
  <c r="EJ64" i="17"/>
  <c r="B37" i="28" l="1"/>
  <c r="B28" i="25"/>
  <c r="M1" i="19"/>
  <c r="DL1" i="17"/>
  <c r="DU1" i="17" s="1"/>
  <c r="B14" i="16"/>
  <c r="B27" i="16" s="1"/>
  <c r="B36" i="28"/>
  <c r="G3" i="28" s="1"/>
  <c r="N3" i="28" s="1"/>
  <c r="B26" i="25" l="1"/>
  <c r="B34" i="28"/>
  <c r="CP1" i="17" s="1"/>
  <c r="CY1" i="17" s="1"/>
  <c r="B13" i="16"/>
  <c r="B26" i="16" s="1"/>
  <c r="L1" i="19"/>
  <c r="B35" i="28"/>
  <c r="DA1" i="17"/>
  <c r="DJ1" i="17" s="1"/>
  <c r="B32" i="28" l="1"/>
  <c r="F7" i="28" s="1"/>
  <c r="B12" i="16"/>
  <c r="B25" i="16" s="1"/>
  <c r="B33" i="28"/>
  <c r="K1" i="19"/>
  <c r="B24" i="25"/>
  <c r="B31" i="28"/>
  <c r="L11" i="28"/>
  <c r="B11" i="16" l="1"/>
  <c r="B24" i="16" s="1"/>
  <c r="F8" i="28"/>
  <c r="B30" i="28"/>
  <c r="B29" i="28" s="1"/>
  <c r="CE1" i="17"/>
  <c r="CN1" i="17" s="1"/>
  <c r="J1" i="19"/>
  <c r="N11" i="28"/>
  <c r="N6" i="28"/>
  <c r="D33" i="12" s="1"/>
  <c r="B22" i="25"/>
  <c r="L7" i="28"/>
  <c r="B10" i="16" l="1"/>
  <c r="B23" i="16" s="1"/>
  <c r="B20" i="25"/>
  <c r="BT1" i="17"/>
  <c r="CC1" i="17" s="1"/>
  <c r="B28" i="28"/>
  <c r="B26" i="28" s="1"/>
  <c r="I1" i="19"/>
  <c r="C34" i="12"/>
  <c r="A34" i="12" s="1"/>
  <c r="K7" i="28"/>
  <c r="E34" i="12" s="1"/>
  <c r="C128" i="27" s="1"/>
  <c r="B9" i="16" l="1"/>
  <c r="B22" i="16" s="1"/>
  <c r="H1" i="19"/>
  <c r="B27" i="28"/>
  <c r="N21" i="28" s="1"/>
  <c r="B18" i="25"/>
  <c r="BI1" i="17"/>
  <c r="BR1" i="17" s="1"/>
  <c r="AX1" i="17"/>
  <c r="BG1" i="17" s="1"/>
  <c r="B16" i="25"/>
  <c r="B25" i="28"/>
  <c r="B8" i="16"/>
  <c r="B21" i="16" s="1"/>
  <c r="O19" i="28"/>
  <c r="B24" i="28"/>
  <c r="G1" i="19"/>
  <c r="B23" i="28" l="1"/>
  <c r="B14" i="25"/>
  <c r="F1" i="19"/>
  <c r="B7" i="16"/>
  <c r="B20" i="16" s="1"/>
  <c r="AM1" i="17"/>
  <c r="AV1" i="17" s="1"/>
  <c r="B22" i="28"/>
  <c r="B6" i="16" l="1"/>
  <c r="B19" i="16" s="1"/>
  <c r="B20" i="28"/>
  <c r="E1" i="19"/>
  <c r="AB1" i="17"/>
  <c r="AK1" i="17" s="1"/>
  <c r="B12" i="25"/>
  <c r="B21" i="28"/>
  <c r="B18" i="28" l="1"/>
  <c r="B5" i="16"/>
  <c r="B18" i="16" s="1"/>
  <c r="D1" i="19"/>
  <c r="B10" i="25"/>
  <c r="B19" i="28"/>
  <c r="Q1" i="17"/>
  <c r="Z1" i="17" s="1"/>
  <c r="F1" i="17" l="1"/>
  <c r="O1" i="17" s="1"/>
  <c r="B4" i="16"/>
  <c r="B17" i="16" s="1"/>
  <c r="B16" i="28"/>
  <c r="C1" i="19"/>
  <c r="B8" i="25"/>
  <c r="B17" i="28"/>
  <c r="N19" i="28" l="1"/>
  <c r="A8" i="24"/>
  <c r="A14" i="24" s="1"/>
  <c r="L6" i="28"/>
  <c r="K6" i="28" s="1"/>
  <c r="E33" i="12" s="1"/>
  <c r="C126" i="27" s="1"/>
  <c r="D1" i="17"/>
  <c r="B6" i="25"/>
  <c r="B14" i="28"/>
  <c r="B15" i="28"/>
  <c r="D12" i="23" s="1"/>
  <c r="A5" i="23"/>
  <c r="A3" i="21" s="1"/>
  <c r="B13" i="28" l="1"/>
  <c r="B12" i="28"/>
  <c r="C33" i="12"/>
  <c r="B33" i="27"/>
  <c r="E5" i="12"/>
  <c r="E15" i="12" l="1"/>
  <c r="D97" i="12"/>
  <c r="D95" i="12"/>
  <c r="D91" i="12"/>
  <c r="E17" i="12"/>
  <c r="D94" i="12"/>
  <c r="D96" i="12"/>
  <c r="D48" i="12"/>
  <c r="D84" i="12"/>
  <c r="E16" i="12"/>
  <c r="D79" i="12"/>
  <c r="D63" i="12"/>
  <c r="E18" i="12"/>
  <c r="E93" i="12"/>
  <c r="D72" i="12"/>
  <c r="E102" i="12"/>
  <c r="D57" i="12"/>
  <c r="E99" i="12"/>
  <c r="A35" i="12"/>
  <c r="A33" i="12"/>
  <c r="B11" i="28"/>
  <c r="B10" i="28"/>
  <c r="B9" i="28" l="1"/>
  <c r="B8" i="28"/>
  <c r="B7" i="28" l="1"/>
  <c r="F6" i="28"/>
  <c r="F5" i="28"/>
  <c r="L10" i="28"/>
  <c r="B6" i="28"/>
  <c r="N10" i="28"/>
  <c r="B5" i="28" l="1"/>
  <c r="B4" i="28"/>
  <c r="B2" i="28" l="1"/>
  <c r="B3" i="28"/>
  <c r="Q33" i="17" l="1"/>
  <c r="AX33" i="17"/>
  <c r="AM33" i="17"/>
  <c r="AB33" i="17"/>
  <c r="F33" i="17"/>
  <c r="DL17" i="17"/>
  <c r="F56" i="17"/>
  <c r="O56" i="17" s="1"/>
  <c r="DL57" i="17"/>
  <c r="AX81" i="17"/>
  <c r="BI17" i="17"/>
  <c r="CE81" i="17"/>
  <c r="CE17" i="17"/>
  <c r="DA57" i="17"/>
  <c r="BI81" i="17"/>
  <c r="AB57" i="17"/>
  <c r="DA56" i="17"/>
  <c r="AX57" i="17"/>
  <c r="AM57" i="17"/>
  <c r="DW56" i="17"/>
  <c r="BI57" i="17"/>
  <c r="BT56" i="17"/>
  <c r="Q17" i="17"/>
  <c r="AB81" i="17"/>
  <c r="DA17" i="17"/>
  <c r="DL81" i="17"/>
  <c r="CP81" i="17"/>
  <c r="DA81" i="17"/>
  <c r="DW17" i="17"/>
  <c r="CP56" i="17"/>
  <c r="DW81" i="17"/>
  <c r="DL56" i="17"/>
  <c r="AM81" i="17"/>
  <c r="AM17" i="17"/>
  <c r="AB17" i="17"/>
  <c r="BT17" i="17"/>
  <c r="BT81" i="17"/>
  <c r="AB56" i="17"/>
  <c r="AX56" i="17"/>
  <c r="Q81" i="17"/>
  <c r="BT57" i="17"/>
  <c r="F17" i="17"/>
  <c r="Q57" i="17"/>
  <c r="CP17" i="17"/>
  <c r="BI56" i="17"/>
  <c r="AX17" i="17"/>
  <c r="CE57" i="17"/>
  <c r="F81" i="17"/>
  <c r="O81" i="17" s="1"/>
  <c r="Q56" i="17"/>
  <c r="DW57" i="17"/>
  <c r="CP57" i="17"/>
  <c r="CE56" i="17"/>
  <c r="AM56" i="17"/>
  <c r="F57" i="17"/>
  <c r="O57" i="17" s="1"/>
  <c r="J20" i="25" l="1"/>
  <c r="L20" i="25" s="1"/>
  <c r="BT53" i="17"/>
  <c r="DL55" i="17"/>
  <c r="V28" i="25"/>
  <c r="X28" i="25" s="1"/>
  <c r="V16" i="25"/>
  <c r="X16" i="25" s="1"/>
  <c r="AX55" i="17"/>
  <c r="F54" i="17"/>
  <c r="O54" i="17" s="1"/>
  <c r="P8" i="25"/>
  <c r="R8" i="25" s="1"/>
  <c r="CP54" i="17"/>
  <c r="P24" i="25"/>
  <c r="R24" i="25" s="1"/>
  <c r="CP53" i="17"/>
  <c r="J24" i="25"/>
  <c r="L24" i="25" s="1"/>
  <c r="CE54" i="17"/>
  <c r="P22" i="25"/>
  <c r="R22" i="25" s="1"/>
  <c r="V10" i="25"/>
  <c r="X10" i="25" s="1"/>
  <c r="Q55" i="17"/>
  <c r="J30" i="25"/>
  <c r="L30" i="25" s="1"/>
  <c r="DW53" i="17"/>
  <c r="CE55" i="17"/>
  <c r="V22" i="25"/>
  <c r="X22" i="25" s="1"/>
  <c r="P26" i="25"/>
  <c r="R26" i="25" s="1"/>
  <c r="DA54" i="17"/>
  <c r="V26" i="25"/>
  <c r="X26" i="25" s="1"/>
  <c r="DA55" i="17"/>
  <c r="V14" i="25"/>
  <c r="X14" i="25" s="1"/>
  <c r="AM55" i="17"/>
  <c r="Z81" i="17"/>
  <c r="C34" i="19"/>
  <c r="V18" i="25"/>
  <c r="X18" i="25" s="1"/>
  <c r="BI55" i="17"/>
  <c r="DA53" i="17"/>
  <c r="J26" i="25"/>
  <c r="L26" i="25" s="1"/>
  <c r="P28" i="25"/>
  <c r="R28" i="25" s="1"/>
  <c r="DL54" i="17"/>
  <c r="AX54" i="17"/>
  <c r="P16" i="25"/>
  <c r="R16" i="25" s="1"/>
  <c r="P18" i="25"/>
  <c r="R18" i="25" s="1"/>
  <c r="BI54" i="17"/>
  <c r="AM54" i="17"/>
  <c r="P14" i="25"/>
  <c r="R14" i="25" s="1"/>
  <c r="P20" i="25"/>
  <c r="R20" i="25" s="1"/>
  <c r="BT54" i="17"/>
  <c r="AB55" i="17"/>
  <c r="V12" i="25"/>
  <c r="X12" i="25" s="1"/>
  <c r="F53" i="17"/>
  <c r="O53" i="17" s="1"/>
  <c r="J8" i="25"/>
  <c r="L8" i="25" s="1"/>
  <c r="DW54" i="17"/>
  <c r="P30" i="25"/>
  <c r="R30" i="25" s="1"/>
  <c r="BI53" i="17"/>
  <c r="J18" i="25"/>
  <c r="L18" i="25" s="1"/>
  <c r="J28" i="25"/>
  <c r="L28" i="25" s="1"/>
  <c r="DL53" i="17"/>
  <c r="Z56" i="17"/>
  <c r="C7" i="19"/>
  <c r="BI33" i="17"/>
  <c r="BI91" i="17" s="1"/>
  <c r="C8" i="19"/>
  <c r="Z57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J10" i="25"/>
  <c r="L10" i="25" s="1"/>
  <c r="Q53" i="17"/>
  <c r="Q91" i="17" s="1"/>
  <c r="V24" i="25"/>
  <c r="X24" i="25" s="1"/>
  <c r="CP55" i="17"/>
  <c r="DW55" i="17"/>
  <c r="V30" i="25"/>
  <c r="X30" i="25" s="1"/>
  <c r="J12" i="25"/>
  <c r="L12" i="25" s="1"/>
  <c r="AB53" i="17"/>
  <c r="AB91" i="17" s="1"/>
  <c r="V8" i="25"/>
  <c r="X8" i="25" s="1"/>
  <c r="F55" i="17"/>
  <c r="O55" i="17" s="1"/>
  <c r="AB54" i="17"/>
  <c r="P12" i="25"/>
  <c r="R12" i="25" s="1"/>
  <c r="BT55" i="17"/>
  <c r="V20" i="25"/>
  <c r="X20" i="25" s="1"/>
  <c r="J14" i="25"/>
  <c r="L14" i="25" s="1"/>
  <c r="AM53" i="17"/>
  <c r="AM91" i="17" s="1"/>
  <c r="J22" i="25"/>
  <c r="L22" i="25" s="1"/>
  <c r="CE53" i="17"/>
  <c r="AX53" i="17"/>
  <c r="AX91" i="17" s="1"/>
  <c r="J16" i="25"/>
  <c r="L16" i="25" s="1"/>
  <c r="P10" i="25"/>
  <c r="R10" i="25" s="1"/>
  <c r="Q54" i="17"/>
  <c r="BT33" i="17"/>
  <c r="BT91" i="17" s="1"/>
  <c r="CE33" i="17"/>
  <c r="CE91" i="17" s="1"/>
  <c r="Z55" i="17" l="1"/>
  <c r="C6" i="19"/>
  <c r="AK57" i="17"/>
  <c r="D8" i="19"/>
  <c r="AK56" i="17"/>
  <c r="D7" i="19"/>
  <c r="Z53" i="17"/>
  <c r="C4" i="19"/>
  <c r="AK81" i="17"/>
  <c r="D34" i="19"/>
  <c r="Z54" i="17"/>
  <c r="C5" i="19"/>
  <c r="F91" i="17"/>
  <c r="CP33" i="17"/>
  <c r="CP91" i="17" s="1"/>
  <c r="AB8" i="25"/>
  <c r="D8" i="25"/>
  <c r="Z8" i="25" l="1"/>
  <c r="AB10" i="25"/>
  <c r="D5" i="19"/>
  <c r="AK54" i="17"/>
  <c r="AV56" i="17"/>
  <c r="E7" i="19"/>
  <c r="D6" i="19"/>
  <c r="AK55" i="17"/>
  <c r="C9" i="19"/>
  <c r="DA33" i="17"/>
  <c r="DA91" i="17" s="1"/>
  <c r="E34" i="19"/>
  <c r="AV81" i="17"/>
  <c r="AK53" i="17"/>
  <c r="D4" i="19"/>
  <c r="D9" i="19" s="1"/>
  <c r="E8" i="19"/>
  <c r="AV57" i="17"/>
  <c r="E6" i="19" l="1"/>
  <c r="AV55" i="17"/>
  <c r="AV54" i="17"/>
  <c r="E5" i="19"/>
  <c r="AV53" i="17"/>
  <c r="E4" i="19"/>
  <c r="DL33" i="17"/>
  <c r="DL91" i="17" s="1"/>
  <c r="F8" i="19"/>
  <c r="BG57" i="17"/>
  <c r="F34" i="19"/>
  <c r="BG81" i="17"/>
  <c r="AB12" i="25"/>
  <c r="BG56" i="17"/>
  <c r="F7" i="19"/>
  <c r="D10" i="25"/>
  <c r="M19" i="17"/>
  <c r="M60" i="17"/>
  <c r="DW33" i="17" l="1"/>
  <c r="DW91" i="17" s="1"/>
  <c r="BR56" i="17"/>
  <c r="G7" i="19"/>
  <c r="BR81" i="17"/>
  <c r="G34" i="19"/>
  <c r="M91" i="17"/>
  <c r="O19" i="17"/>
  <c r="AB14" i="25"/>
  <c r="AB16" i="25" s="1"/>
  <c r="AB18" i="25" s="1"/>
  <c r="BG54" i="17"/>
  <c r="F5" i="19"/>
  <c r="D12" i="25"/>
  <c r="Z12" i="25" s="1"/>
  <c r="Z10" i="25"/>
  <c r="BR57" i="17"/>
  <c r="G8" i="19"/>
  <c r="E9" i="19"/>
  <c r="BG55" i="17"/>
  <c r="F6" i="19"/>
  <c r="BG53" i="17"/>
  <c r="F4" i="19"/>
  <c r="D14" i="25" l="1"/>
  <c r="AI60" i="17"/>
  <c r="AI19" i="17"/>
  <c r="AI91" i="17" s="1"/>
  <c r="H8" i="19"/>
  <c r="CC57" i="17"/>
  <c r="BR54" i="17"/>
  <c r="G5" i="19"/>
  <c r="CC56" i="17"/>
  <c r="H7" i="19"/>
  <c r="BR55" i="17"/>
  <c r="G6" i="19"/>
  <c r="X19" i="17"/>
  <c r="X91" i="17" s="1"/>
  <c r="X60" i="17"/>
  <c r="F9" i="19"/>
  <c r="AB20" i="25"/>
  <c r="CC81" i="17"/>
  <c r="H34" i="19"/>
  <c r="G4" i="19"/>
  <c r="G9" i="19" s="1"/>
  <c r="BR53" i="17"/>
  <c r="Z19" i="17"/>
  <c r="AK19" i="17" s="1"/>
  <c r="AB22" i="25" l="1"/>
  <c r="CN56" i="17"/>
  <c r="I7" i="19"/>
  <c r="CN81" i="17"/>
  <c r="I34" i="19"/>
  <c r="CC55" i="17"/>
  <c r="H6" i="19"/>
  <c r="CC54" i="17"/>
  <c r="H5" i="19"/>
  <c r="H4" i="19"/>
  <c r="CC53" i="17"/>
  <c r="CN57" i="17"/>
  <c r="I8" i="19"/>
  <c r="Z14" i="25"/>
  <c r="D16" i="25"/>
  <c r="Z16" i="25" l="1"/>
  <c r="D18" i="25" s="1"/>
  <c r="AT19" i="17"/>
  <c r="AT60" i="17"/>
  <c r="I4" i="19"/>
  <c r="CN53" i="17"/>
  <c r="CN54" i="17"/>
  <c r="I5" i="19"/>
  <c r="CY81" i="17"/>
  <c r="J34" i="19"/>
  <c r="J7" i="19"/>
  <c r="CY56" i="17"/>
  <c r="H9" i="19"/>
  <c r="J8" i="19"/>
  <c r="CY57" i="17"/>
  <c r="CN55" i="17"/>
  <c r="I6" i="19"/>
  <c r="AB24" i="25"/>
  <c r="Z18" i="25" l="1"/>
  <c r="CQ33" i="17"/>
  <c r="CY55" i="17"/>
  <c r="J6" i="19"/>
  <c r="K7" i="19"/>
  <c r="DJ56" i="17"/>
  <c r="AC33" i="17"/>
  <c r="AN33" i="17"/>
  <c r="AB26" i="25"/>
  <c r="DJ57" i="17"/>
  <c r="K8" i="19"/>
  <c r="J5" i="19"/>
  <c r="CY54" i="17"/>
  <c r="AT91" i="17"/>
  <c r="AV19" i="17"/>
  <c r="AY33" i="17"/>
  <c r="R33" i="17"/>
  <c r="BJ33" i="17"/>
  <c r="DM33" i="17"/>
  <c r="CF33" i="17"/>
  <c r="BU33" i="17"/>
  <c r="CY53" i="17"/>
  <c r="J4" i="19"/>
  <c r="J9" i="19" s="1"/>
  <c r="G33" i="17"/>
  <c r="O33" i="17" s="1"/>
  <c r="Z33" i="17" s="1"/>
  <c r="AK33" i="17" s="1"/>
  <c r="AV33" i="17" s="1"/>
  <c r="BG33" i="17" s="1"/>
  <c r="BR33" i="17" s="1"/>
  <c r="CC33" i="17" s="1"/>
  <c r="CN33" i="17" s="1"/>
  <c r="CY33" i="17" s="1"/>
  <c r="DX33" i="17"/>
  <c r="DB33" i="17"/>
  <c r="DJ81" i="17"/>
  <c r="K34" i="19"/>
  <c r="I9" i="19"/>
  <c r="BE19" i="17"/>
  <c r="BE91" i="17" s="1"/>
  <c r="BE60" i="17"/>
  <c r="DM77" i="17"/>
  <c r="R79" i="17"/>
  <c r="AY84" i="17"/>
  <c r="DM85" i="17"/>
  <c r="BU85" i="17"/>
  <c r="CQ84" i="17"/>
  <c r="DM79" i="17"/>
  <c r="CQ85" i="17"/>
  <c r="G79" i="17"/>
  <c r="O79" i="17" s="1"/>
  <c r="G78" i="17"/>
  <c r="O78" i="17" s="1"/>
  <c r="CQ16" i="17"/>
  <c r="BU16" i="17"/>
  <c r="AY80" i="17"/>
  <c r="DM84" i="17"/>
  <c r="CQ76" i="17"/>
  <c r="AY79" i="17"/>
  <c r="DM61" i="17"/>
  <c r="DX65" i="17"/>
  <c r="DB78" i="17"/>
  <c r="G16" i="17"/>
  <c r="G77" i="17"/>
  <c r="O77" i="17" s="1"/>
  <c r="G74" i="17"/>
  <c r="O74" i="17" s="1"/>
  <c r="AC77" i="17"/>
  <c r="AC79" i="17"/>
  <c r="DB16" i="17"/>
  <c r="DB74" i="17"/>
  <c r="DX80" i="17"/>
  <c r="DX74" i="17"/>
  <c r="DB71" i="17"/>
  <c r="DX60" i="17"/>
  <c r="DX66" i="17"/>
  <c r="DB68" i="17"/>
  <c r="CQ70" i="17"/>
  <c r="DX78" i="17"/>
  <c r="DX73" i="17"/>
  <c r="DX77" i="17"/>
  <c r="DX79" i="17"/>
  <c r="CQ69" i="17"/>
  <c r="CQ75" i="17"/>
  <c r="BU68" i="17"/>
  <c r="AN16" i="17"/>
  <c r="AN72" i="17"/>
  <c r="R76" i="17"/>
  <c r="AN85" i="17"/>
  <c r="R80" i="17"/>
  <c r="R85" i="17"/>
  <c r="G61" i="17"/>
  <c r="O61" i="17" s="1"/>
  <c r="CQ60" i="17"/>
  <c r="DX76" i="17"/>
  <c r="DX68" i="17"/>
  <c r="DX84" i="17"/>
  <c r="DX71" i="17"/>
  <c r="CF74" i="17"/>
  <c r="CF84" i="17"/>
  <c r="AN75" i="17"/>
  <c r="AN77" i="17"/>
  <c r="AN61" i="17"/>
  <c r="AN74" i="17"/>
  <c r="DM78" i="17"/>
  <c r="DM66" i="17"/>
  <c r="DB60" i="17"/>
  <c r="AC16" i="17"/>
  <c r="AC70" i="17"/>
  <c r="R69" i="17"/>
  <c r="DX16" i="17"/>
  <c r="DX69" i="17"/>
  <c r="AY73" i="17"/>
  <c r="AY68" i="17"/>
  <c r="AN73" i="17"/>
  <c r="AN60" i="17"/>
  <c r="DM76" i="17"/>
  <c r="DB61" i="17"/>
  <c r="DX72" i="17"/>
  <c r="DX85" i="17"/>
  <c r="DX75" i="17"/>
  <c r="AY60" i="17"/>
  <c r="AC71" i="17"/>
  <c r="DX70" i="17"/>
  <c r="DM68" i="17"/>
  <c r="DM74" i="17"/>
  <c r="DM80" i="17"/>
  <c r="CQ78" i="17"/>
  <c r="CF68" i="17"/>
  <c r="AY75" i="17"/>
  <c r="AY16" i="17"/>
  <c r="AY62" i="17"/>
  <c r="AN80" i="17"/>
  <c r="R77" i="17"/>
  <c r="DM65" i="17"/>
  <c r="DB79" i="17"/>
  <c r="DB77" i="17"/>
  <c r="DB65" i="17"/>
  <c r="AY74" i="17"/>
  <c r="AN65" i="17"/>
  <c r="AN76" i="17"/>
  <c r="AC85" i="17"/>
  <c r="G70" i="17"/>
  <c r="O70" i="17" s="1"/>
  <c r="DX61" i="17"/>
  <c r="DB70" i="17"/>
  <c r="CQ79" i="17"/>
  <c r="CQ77" i="17"/>
  <c r="CQ68" i="17"/>
  <c r="BJ60" i="17"/>
  <c r="DB85" i="17"/>
  <c r="DB76" i="17"/>
  <c r="AY85" i="17"/>
  <c r="AC60" i="17"/>
  <c r="R84" i="17"/>
  <c r="DM73" i="17"/>
  <c r="DM75" i="17"/>
  <c r="CQ65" i="17"/>
  <c r="CQ80" i="17"/>
  <c r="CF71" i="17"/>
  <c r="CF16" i="17"/>
  <c r="BU75" i="17"/>
  <c r="BU80" i="17"/>
  <c r="BU65" i="17"/>
  <c r="AY69" i="17"/>
  <c r="BJ77" i="17"/>
  <c r="BJ62" i="17"/>
  <c r="AC66" i="17"/>
  <c r="AN70" i="17"/>
  <c r="R16" i="17"/>
  <c r="G71" i="17"/>
  <c r="O71" i="17" s="1"/>
  <c r="G84" i="17"/>
  <c r="O84" i="17" s="1"/>
  <c r="DM62" i="17"/>
  <c r="DB73" i="17"/>
  <c r="CQ74" i="17"/>
  <c r="CF70" i="17"/>
  <c r="CF73" i="17"/>
  <c r="BU74" i="17"/>
  <c r="BU72" i="17"/>
  <c r="AY61" i="17"/>
  <c r="AY71" i="17"/>
  <c r="BJ61" i="17"/>
  <c r="BJ76" i="17"/>
  <c r="BJ66" i="17"/>
  <c r="AC73" i="17"/>
  <c r="AN62" i="17"/>
  <c r="R66" i="17"/>
  <c r="R75" i="17"/>
  <c r="AC76" i="17"/>
  <c r="DM60" i="17"/>
  <c r="CQ66" i="17"/>
  <c r="CF77" i="17"/>
  <c r="CF85" i="17"/>
  <c r="AY72" i="17"/>
  <c r="BU84" i="17"/>
  <c r="BU79" i="17"/>
  <c r="AY78" i="17"/>
  <c r="BJ80" i="17"/>
  <c r="BJ74" i="17"/>
  <c r="BJ65" i="17"/>
  <c r="DB80" i="17"/>
  <c r="AY66" i="17"/>
  <c r="AN66" i="17"/>
  <c r="AC62" i="17"/>
  <c r="AC72" i="17"/>
  <c r="R65" i="17"/>
  <c r="R60" i="17"/>
  <c r="AC74" i="17"/>
  <c r="G72" i="17"/>
  <c r="O72" i="17" s="1"/>
  <c r="CQ61" i="17"/>
  <c r="CF80" i="17"/>
  <c r="CF69" i="17"/>
  <c r="BU66" i="17"/>
  <c r="BU71" i="17"/>
  <c r="AY70" i="17"/>
  <c r="BJ79" i="17"/>
  <c r="BJ70" i="17"/>
  <c r="AC68" i="17"/>
  <c r="AN84" i="17"/>
  <c r="AN69" i="17"/>
  <c r="R72" i="17"/>
  <c r="AC84" i="17"/>
  <c r="AC75" i="17"/>
  <c r="R74" i="17"/>
  <c r="G68" i="17"/>
  <c r="O68" i="17" s="1"/>
  <c r="G80" i="17"/>
  <c r="O80" i="17" s="1"/>
  <c r="DM70" i="17"/>
  <c r="DB72" i="17"/>
  <c r="DB66" i="17"/>
  <c r="CF75" i="17"/>
  <c r="CF60" i="17"/>
  <c r="CF66" i="17"/>
  <c r="BU61" i="17"/>
  <c r="BU78" i="17"/>
  <c r="BJ71" i="17"/>
  <c r="BJ78" i="17"/>
  <c r="BJ16" i="17"/>
  <c r="AY77" i="17"/>
  <c r="AY76" i="17"/>
  <c r="R78" i="17"/>
  <c r="R61" i="17"/>
  <c r="AC80" i="17"/>
  <c r="AC61" i="17"/>
  <c r="G66" i="17"/>
  <c r="O66" i="17" s="1"/>
  <c r="G76" i="17"/>
  <c r="O76" i="17" s="1"/>
  <c r="DM72" i="17"/>
  <c r="DM69" i="17"/>
  <c r="DB69" i="17"/>
  <c r="DB62" i="17"/>
  <c r="CQ71" i="17"/>
  <c r="CF79" i="17"/>
  <c r="CF62" i="17"/>
  <c r="BU77" i="17"/>
  <c r="BU70" i="17"/>
  <c r="BJ84" i="17"/>
  <c r="AY65" i="17"/>
  <c r="BJ68" i="17"/>
  <c r="BJ75" i="17"/>
  <c r="AN79" i="17"/>
  <c r="R70" i="17"/>
  <c r="G60" i="17"/>
  <c r="O60" i="17" s="1"/>
  <c r="CF72" i="17"/>
  <c r="BU69" i="17"/>
  <c r="BU62" i="17"/>
  <c r="BJ85" i="17"/>
  <c r="BJ69" i="17"/>
  <c r="AC69" i="17"/>
  <c r="AN71" i="17"/>
  <c r="R68" i="17"/>
  <c r="AC78" i="17"/>
  <c r="R73" i="17"/>
  <c r="R71" i="17"/>
  <c r="G65" i="17"/>
  <c r="O65" i="17" s="1"/>
  <c r="DX62" i="17"/>
  <c r="DM71" i="17"/>
  <c r="CQ73" i="17"/>
  <c r="CF76" i="17"/>
  <c r="CF61" i="17"/>
  <c r="DM16" i="17"/>
  <c r="CQ72" i="17"/>
  <c r="CQ62" i="17"/>
  <c r="CF65" i="17"/>
  <c r="CF78" i="17"/>
  <c r="BU73" i="17"/>
  <c r="BU76" i="17"/>
  <c r="BU60" i="17"/>
  <c r="BJ72" i="17"/>
  <c r="BJ73" i="17"/>
  <c r="DB75" i="17"/>
  <c r="DB84" i="17"/>
  <c r="AC65" i="17"/>
  <c r="AN68" i="17"/>
  <c r="AN78" i="17"/>
  <c r="R62" i="17"/>
  <c r="G85" i="17"/>
  <c r="O85" i="17" s="1"/>
  <c r="G75" i="17"/>
  <c r="O75" i="17" s="1"/>
  <c r="G69" i="17"/>
  <c r="O69" i="17" s="1"/>
  <c r="G62" i="17"/>
  <c r="O62" i="17" s="1"/>
  <c r="G73" i="17"/>
  <c r="O73" i="17" s="1"/>
  <c r="Z62" i="17" l="1"/>
  <c r="C13" i="19"/>
  <c r="DJ33" i="17"/>
  <c r="DU33" i="17" s="1"/>
  <c r="EF33" i="17" s="1"/>
  <c r="EJ33" i="17" s="1"/>
  <c r="BG19" i="17"/>
  <c r="BR19" i="17" s="1"/>
  <c r="L7" i="19"/>
  <c r="DU56" i="17"/>
  <c r="Z69" i="17"/>
  <c r="C22" i="19"/>
  <c r="C18" i="19"/>
  <c r="Z65" i="17"/>
  <c r="C11" i="19"/>
  <c r="Z60" i="17"/>
  <c r="C29" i="19"/>
  <c r="Z76" i="17"/>
  <c r="BJ91" i="17"/>
  <c r="Z68" i="17"/>
  <c r="C21" i="19"/>
  <c r="Z72" i="17"/>
  <c r="C25" i="19"/>
  <c r="CF91" i="17"/>
  <c r="AC91" i="17"/>
  <c r="C27" i="19"/>
  <c r="Z74" i="17"/>
  <c r="C31" i="19"/>
  <c r="Z78" i="17"/>
  <c r="L8" i="19"/>
  <c r="DU57" i="17"/>
  <c r="C12" i="19"/>
  <c r="Z61" i="17"/>
  <c r="CQ91" i="17"/>
  <c r="C28" i="19"/>
  <c r="Z75" i="17"/>
  <c r="C19" i="19"/>
  <c r="Z66" i="17"/>
  <c r="Z84" i="17"/>
  <c r="C37" i="19"/>
  <c r="C23" i="19"/>
  <c r="Z70" i="17"/>
  <c r="AY91" i="17"/>
  <c r="DX91" i="17"/>
  <c r="AN91" i="17"/>
  <c r="DB91" i="17"/>
  <c r="C30" i="19"/>
  <c r="Z77" i="17"/>
  <c r="Z79" i="17"/>
  <c r="C32" i="19"/>
  <c r="K5" i="19"/>
  <c r="DJ54" i="17"/>
  <c r="BP60" i="17"/>
  <c r="BP19" i="17"/>
  <c r="BP91" i="17" s="1"/>
  <c r="Z80" i="17"/>
  <c r="C33" i="19"/>
  <c r="R91" i="17"/>
  <c r="C26" i="19"/>
  <c r="Z73" i="17"/>
  <c r="C38" i="19"/>
  <c r="Z85" i="17"/>
  <c r="DM91" i="17"/>
  <c r="C24" i="19"/>
  <c r="Z71" i="17"/>
  <c r="O16" i="17"/>
  <c r="G91" i="17"/>
  <c r="BU91" i="17"/>
  <c r="DU81" i="17"/>
  <c r="L34" i="19"/>
  <c r="K4" i="19"/>
  <c r="DJ53" i="17"/>
  <c r="AB28" i="25"/>
  <c r="K6" i="19"/>
  <c r="DJ55" i="17"/>
  <c r="D20" i="25"/>
  <c r="Z20" i="25" s="1"/>
  <c r="E18" i="21" l="1"/>
  <c r="D33" i="19"/>
  <c r="AK80" i="17"/>
  <c r="D11" i="19"/>
  <c r="AK60" i="17"/>
  <c r="D22" i="25"/>
  <c r="CA19" i="17"/>
  <c r="CA60" i="17"/>
  <c r="D23" i="19"/>
  <c r="AK70" i="17"/>
  <c r="D19" i="19"/>
  <c r="AK66" i="17"/>
  <c r="M8" i="19"/>
  <c r="EF57" i="17"/>
  <c r="D27" i="19"/>
  <c r="AK74" i="17"/>
  <c r="C14" i="19"/>
  <c r="C16" i="19" s="1"/>
  <c r="AK69" i="17"/>
  <c r="D22" i="19"/>
  <c r="DU53" i="17"/>
  <c r="L4" i="19"/>
  <c r="AK73" i="17"/>
  <c r="D26" i="19"/>
  <c r="AK84" i="17"/>
  <c r="D37" i="19"/>
  <c r="AB30" i="25"/>
  <c r="L6" i="19"/>
  <c r="DU55" i="17"/>
  <c r="Z16" i="17"/>
  <c r="O91" i="17"/>
  <c r="D38" i="19"/>
  <c r="AK85" i="17"/>
  <c r="AK79" i="17"/>
  <c r="D32" i="19"/>
  <c r="AK61" i="17"/>
  <c r="D12" i="19"/>
  <c r="D25" i="19"/>
  <c r="AK72" i="17"/>
  <c r="AK76" i="17"/>
  <c r="D29" i="19"/>
  <c r="AK65" i="17"/>
  <c r="D18" i="19"/>
  <c r="M7" i="19"/>
  <c r="EF56" i="17"/>
  <c r="AK68" i="17"/>
  <c r="D21" i="19"/>
  <c r="K9" i="19"/>
  <c r="M34" i="19"/>
  <c r="EF81" i="17"/>
  <c r="AK71" i="17"/>
  <c r="D24" i="19"/>
  <c r="DU54" i="17"/>
  <c r="L5" i="19"/>
  <c r="D30" i="19"/>
  <c r="AK77" i="17"/>
  <c r="D28" i="19"/>
  <c r="AK75" i="17"/>
  <c r="AK78" i="17"/>
  <c r="D31" i="19"/>
  <c r="C41" i="19"/>
  <c r="AK62" i="17"/>
  <c r="D13" i="19"/>
  <c r="C43" i="19" l="1"/>
  <c r="C45" i="19" s="1"/>
  <c r="E31" i="19"/>
  <c r="AV78" i="17"/>
  <c r="E24" i="19"/>
  <c r="AV71" i="17"/>
  <c r="E28" i="19"/>
  <c r="AV75" i="17"/>
  <c r="N34" i="19"/>
  <c r="B34" i="19" s="1"/>
  <c r="EJ81" i="17"/>
  <c r="E37" i="23" s="1"/>
  <c r="E21" i="19"/>
  <c r="AV68" i="17"/>
  <c r="AV65" i="17"/>
  <c r="E18" i="19"/>
  <c r="AV79" i="17"/>
  <c r="E32" i="19"/>
  <c r="E27" i="19"/>
  <c r="AV74" i="17"/>
  <c r="E19" i="19"/>
  <c r="AV66" i="17"/>
  <c r="D14" i="19"/>
  <c r="D16" i="19" s="1"/>
  <c r="D41" i="19"/>
  <c r="E37" i="19"/>
  <c r="AV84" i="17"/>
  <c r="M5" i="19"/>
  <c r="EF54" i="17"/>
  <c r="N7" i="19"/>
  <c r="B7" i="19" s="1"/>
  <c r="EJ56" i="17"/>
  <c r="AK16" i="17"/>
  <c r="Z91" i="17"/>
  <c r="AV73" i="17"/>
  <c r="E26" i="19"/>
  <c r="AV69" i="17"/>
  <c r="E22" i="19"/>
  <c r="CC19" i="17"/>
  <c r="CA91" i="17"/>
  <c r="AV80" i="17"/>
  <c r="E33" i="19"/>
  <c r="E13" i="19"/>
  <c r="AV62" i="17"/>
  <c r="E25" i="19"/>
  <c r="AV72" i="17"/>
  <c r="M4" i="19"/>
  <c r="EF53" i="17"/>
  <c r="AV60" i="17"/>
  <c r="E11" i="19"/>
  <c r="E14" i="19" s="1"/>
  <c r="E16" i="19" s="1"/>
  <c r="E30" i="19"/>
  <c r="AV77" i="17"/>
  <c r="AV76" i="17"/>
  <c r="E29" i="19"/>
  <c r="E12" i="19"/>
  <c r="AV61" i="17"/>
  <c r="AV85" i="17"/>
  <c r="E38" i="19"/>
  <c r="M6" i="19"/>
  <c r="EF55" i="17"/>
  <c r="L9" i="19"/>
  <c r="N8" i="19"/>
  <c r="B8" i="19" s="1"/>
  <c r="EJ57" i="17"/>
  <c r="F8" i="23" s="1"/>
  <c r="AV70" i="17"/>
  <c r="E23" i="19"/>
  <c r="Z22" i="25"/>
  <c r="D43" i="19" l="1"/>
  <c r="D45" i="19" s="1"/>
  <c r="CL19" i="17"/>
  <c r="CL91" i="17" s="1"/>
  <c r="CL60" i="17"/>
  <c r="EJ55" i="17"/>
  <c r="N6" i="19"/>
  <c r="B6" i="19" s="1"/>
  <c r="F12" i="19"/>
  <c r="BG61" i="17"/>
  <c r="BG77" i="17"/>
  <c r="F30" i="19"/>
  <c r="EJ53" i="17"/>
  <c r="N4" i="19"/>
  <c r="BG62" i="17"/>
  <c r="F13" i="19"/>
  <c r="BG84" i="17"/>
  <c r="F37" i="19"/>
  <c r="BG65" i="17"/>
  <c r="F18" i="19"/>
  <c r="D24" i="25"/>
  <c r="Z24" i="25" s="1"/>
  <c r="M9" i="19"/>
  <c r="CN19" i="17"/>
  <c r="F26" i="19"/>
  <c r="BG73" i="17"/>
  <c r="F19" i="19"/>
  <c r="BG66" i="17"/>
  <c r="BG68" i="17"/>
  <c r="F21" i="19"/>
  <c r="BG75" i="17"/>
  <c r="F28" i="19"/>
  <c r="BG78" i="17"/>
  <c r="F31" i="19"/>
  <c r="F25" i="19"/>
  <c r="BG72" i="17"/>
  <c r="EJ54" i="17"/>
  <c r="N5" i="19"/>
  <c r="B5" i="19" s="1"/>
  <c r="BG79" i="17"/>
  <c r="F32" i="19"/>
  <c r="BG70" i="17"/>
  <c r="F23" i="19"/>
  <c r="F38" i="19"/>
  <c r="BG85" i="17"/>
  <c r="F29" i="19"/>
  <c r="BG76" i="17"/>
  <c r="BG60" i="17"/>
  <c r="F11" i="19"/>
  <c r="BG80" i="17"/>
  <c r="F33" i="19"/>
  <c r="BG69" i="17"/>
  <c r="F22" i="19"/>
  <c r="AV16" i="17"/>
  <c r="AK91" i="17"/>
  <c r="BG74" i="17"/>
  <c r="BR74" i="17" s="1"/>
  <c r="F27" i="19"/>
  <c r="G27" i="19" s="1"/>
  <c r="E41" i="19"/>
  <c r="E43" i="19" s="1"/>
  <c r="E45" i="19" s="1"/>
  <c r="BG71" i="17"/>
  <c r="F24" i="19"/>
  <c r="F14" i="19" l="1"/>
  <c r="F16" i="19" s="1"/>
  <c r="G38" i="19"/>
  <c r="BR85" i="17"/>
  <c r="BR72" i="17"/>
  <c r="G25" i="19"/>
  <c r="BR78" i="17"/>
  <c r="G31" i="19"/>
  <c r="BR68" i="17"/>
  <c r="G21" i="19"/>
  <c r="F41" i="19"/>
  <c r="H27" i="19"/>
  <c r="CC74" i="17"/>
  <c r="G22" i="19"/>
  <c r="BR69" i="17"/>
  <c r="G11" i="19"/>
  <c r="BR60" i="17"/>
  <c r="G32" i="19"/>
  <c r="BR79" i="17"/>
  <c r="BR66" i="17"/>
  <c r="G19" i="19"/>
  <c r="BR65" i="17"/>
  <c r="G18" i="19"/>
  <c r="G13" i="19"/>
  <c r="BR62" i="17"/>
  <c r="BR77" i="17"/>
  <c r="G30" i="19"/>
  <c r="BR71" i="17"/>
  <c r="G24" i="19"/>
  <c r="BR76" i="17"/>
  <c r="G29" i="19"/>
  <c r="BR75" i="17"/>
  <c r="G28" i="19"/>
  <c r="N9" i="19"/>
  <c r="B4" i="19"/>
  <c r="B9" i="19" s="1"/>
  <c r="BR61" i="17"/>
  <c r="G12" i="19"/>
  <c r="BG16" i="17"/>
  <c r="AV91" i="17"/>
  <c r="G33" i="19"/>
  <c r="BR80" i="17"/>
  <c r="G23" i="19"/>
  <c r="BR70" i="17"/>
  <c r="BR73" i="17"/>
  <c r="G26" i="19"/>
  <c r="D26" i="25"/>
  <c r="CW60" i="17"/>
  <c r="CW19" i="17"/>
  <c r="BR84" i="17"/>
  <c r="G37" i="19"/>
  <c r="F7" i="23"/>
  <c r="F9" i="23" s="1"/>
  <c r="K99" i="12"/>
  <c r="G41" i="19" l="1"/>
  <c r="H19" i="19"/>
  <c r="CC66" i="17"/>
  <c r="G14" i="19"/>
  <c r="G16" i="19" s="1"/>
  <c r="CC85" i="17"/>
  <c r="H38" i="19"/>
  <c r="BR16" i="17"/>
  <c r="BG91" i="17"/>
  <c r="CC84" i="17"/>
  <c r="H37" i="19"/>
  <c r="CC80" i="17"/>
  <c r="H33" i="19"/>
  <c r="CC76" i="17"/>
  <c r="H29" i="19"/>
  <c r="CC77" i="17"/>
  <c r="H30" i="19"/>
  <c r="CC65" i="17"/>
  <c r="H18" i="19"/>
  <c r="H32" i="19"/>
  <c r="CC79" i="17"/>
  <c r="CC69" i="17"/>
  <c r="H22" i="19"/>
  <c r="H31" i="19"/>
  <c r="CC78" i="17"/>
  <c r="I17" i="12"/>
  <c r="K104" i="12"/>
  <c r="CW91" i="17"/>
  <c r="H26" i="19"/>
  <c r="CC73" i="17"/>
  <c r="CC62" i="17"/>
  <c r="H13" i="19"/>
  <c r="CY19" i="17"/>
  <c r="D28" i="25"/>
  <c r="Z28" i="25" s="1"/>
  <c r="Z26" i="25"/>
  <c r="AK66" i="27"/>
  <c r="D89" i="26"/>
  <c r="E87" i="26"/>
  <c r="CC70" i="17"/>
  <c r="H23" i="19"/>
  <c r="CC61" i="17"/>
  <c r="H12" i="19"/>
  <c r="CC75" i="17"/>
  <c r="H28" i="19"/>
  <c r="CC71" i="17"/>
  <c r="H24" i="19"/>
  <c r="H11" i="19"/>
  <c r="H14" i="19" s="1"/>
  <c r="H16" i="19" s="1"/>
  <c r="CC60" i="17"/>
  <c r="I27" i="19"/>
  <c r="CN74" i="17"/>
  <c r="H21" i="19"/>
  <c r="CC68" i="17"/>
  <c r="H25" i="19"/>
  <c r="CC72" i="17"/>
  <c r="F43" i="19"/>
  <c r="F45" i="19" s="1"/>
  <c r="K20" i="12" l="1"/>
  <c r="G43" i="19"/>
  <c r="G45" i="19" s="1"/>
  <c r="CN72" i="17"/>
  <c r="I25" i="19"/>
  <c r="J27" i="19"/>
  <c r="CY74" i="17"/>
  <c r="DH19" i="17"/>
  <c r="DH91" i="17" s="1"/>
  <c r="DH60" i="17"/>
  <c r="I30" i="19"/>
  <c r="CN77" i="17"/>
  <c r="CN80" i="17"/>
  <c r="I33" i="19"/>
  <c r="CC16" i="17"/>
  <c r="BR91" i="17"/>
  <c r="CN66" i="17"/>
  <c r="I19" i="19"/>
  <c r="I24" i="19"/>
  <c r="CN71" i="17"/>
  <c r="I12" i="19"/>
  <c r="CN61" i="17"/>
  <c r="D30" i="25"/>
  <c r="Z30" i="25" s="1"/>
  <c r="DS60" i="17"/>
  <c r="DS19" i="17"/>
  <c r="CN62" i="17"/>
  <c r="I13" i="19"/>
  <c r="H41" i="19"/>
  <c r="H43" i="19" s="1"/>
  <c r="H45" i="19" s="1"/>
  <c r="CN68" i="17"/>
  <c r="I21" i="19"/>
  <c r="I11" i="19"/>
  <c r="I14" i="19" s="1"/>
  <c r="I16" i="19" s="1"/>
  <c r="CN60" i="17"/>
  <c r="CN73" i="17"/>
  <c r="I26" i="19"/>
  <c r="CN69" i="17"/>
  <c r="I22" i="19"/>
  <c r="CN65" i="17"/>
  <c r="I18" i="19"/>
  <c r="CN76" i="17"/>
  <c r="I29" i="19"/>
  <c r="CN84" i="17"/>
  <c r="I37" i="19"/>
  <c r="CN85" i="17"/>
  <c r="I38" i="19"/>
  <c r="CN75" i="17"/>
  <c r="I28" i="19"/>
  <c r="CN70" i="17"/>
  <c r="I23" i="19"/>
  <c r="DJ19" i="17"/>
  <c r="DU19" i="17" s="1"/>
  <c r="I31" i="19"/>
  <c r="CN78" i="17"/>
  <c r="CN79" i="17"/>
  <c r="I32" i="19"/>
  <c r="CY76" i="17" l="1"/>
  <c r="J29" i="19"/>
  <c r="J22" i="19"/>
  <c r="CY69" i="17"/>
  <c r="J11" i="19"/>
  <c r="CY60" i="17"/>
  <c r="K11" i="19" s="1"/>
  <c r="CY71" i="17"/>
  <c r="J24" i="19"/>
  <c r="J30" i="19"/>
  <c r="CY77" i="17"/>
  <c r="DJ74" i="17"/>
  <c r="K27" i="19"/>
  <c r="EF19" i="17"/>
  <c r="EJ19" i="17" s="1"/>
  <c r="CY75" i="17"/>
  <c r="J28" i="19"/>
  <c r="ED60" i="17"/>
  <c r="ED19" i="17"/>
  <c r="CN16" i="17"/>
  <c r="CC91" i="17"/>
  <c r="I41" i="19"/>
  <c r="I43" i="19" s="1"/>
  <c r="I45" i="19" s="1"/>
  <c r="CY79" i="17"/>
  <c r="J32" i="19"/>
  <c r="CY84" i="17"/>
  <c r="J37" i="19"/>
  <c r="CY65" i="17"/>
  <c r="J18" i="19"/>
  <c r="CY73" i="17"/>
  <c r="J26" i="19"/>
  <c r="CY62" i="17"/>
  <c r="J13" i="19"/>
  <c r="J12" i="19"/>
  <c r="CY61" i="17"/>
  <c r="DJ60" i="17"/>
  <c r="L11" i="19" s="1"/>
  <c r="J38" i="19"/>
  <c r="CY85" i="17"/>
  <c r="CY78" i="17"/>
  <c r="J31" i="19"/>
  <c r="CY70" i="17"/>
  <c r="J23" i="19"/>
  <c r="CY68" i="17"/>
  <c r="J21" i="19"/>
  <c r="DS91" i="17"/>
  <c r="CY66" i="17"/>
  <c r="J19" i="19"/>
  <c r="CY80" i="17"/>
  <c r="J33" i="19"/>
  <c r="J25" i="19"/>
  <c r="CY72" i="17"/>
  <c r="DJ70" i="17" l="1"/>
  <c r="K23" i="19"/>
  <c r="J41" i="19"/>
  <c r="CY16" i="17"/>
  <c r="CN91" i="17"/>
  <c r="L27" i="19"/>
  <c r="DU74" i="17"/>
  <c r="K24" i="19"/>
  <c r="DJ71" i="17"/>
  <c r="K22" i="19"/>
  <c r="DJ69" i="17"/>
  <c r="DJ62" i="17"/>
  <c r="K13" i="19"/>
  <c r="DJ65" i="17"/>
  <c r="K18" i="19"/>
  <c r="DJ79" i="17"/>
  <c r="K32" i="19"/>
  <c r="DJ75" i="17"/>
  <c r="K28" i="19"/>
  <c r="DJ77" i="17"/>
  <c r="K30" i="19"/>
  <c r="DU60" i="17"/>
  <c r="DJ80" i="17"/>
  <c r="K33" i="19"/>
  <c r="K25" i="19"/>
  <c r="DJ72" i="17"/>
  <c r="DJ68" i="17"/>
  <c r="K21" i="19"/>
  <c r="DJ78" i="17"/>
  <c r="K31" i="19"/>
  <c r="DJ61" i="17"/>
  <c r="K12" i="19"/>
  <c r="K14" i="19" s="1"/>
  <c r="K16" i="19" s="1"/>
  <c r="E10" i="21"/>
  <c r="E13" i="21" s="1"/>
  <c r="E14" i="23"/>
  <c r="DJ66" i="17"/>
  <c r="K19" i="19"/>
  <c r="K38" i="19"/>
  <c r="DJ85" i="17"/>
  <c r="DJ73" i="17"/>
  <c r="K26" i="19"/>
  <c r="K37" i="19"/>
  <c r="DJ84" i="17"/>
  <c r="J14" i="19"/>
  <c r="J16" i="19" s="1"/>
  <c r="J43" i="19" s="1"/>
  <c r="J45" i="19" s="1"/>
  <c r="DJ76" i="17"/>
  <c r="K29" i="19"/>
  <c r="DU72" i="17" l="1"/>
  <c r="L25" i="19"/>
  <c r="M11" i="19"/>
  <c r="EF60" i="17"/>
  <c r="DU75" i="17"/>
  <c r="L28" i="19"/>
  <c r="K41" i="19"/>
  <c r="K43" i="19" s="1"/>
  <c r="K45" i="19" s="1"/>
  <c r="DJ16" i="17"/>
  <c r="CY91" i="17"/>
  <c r="DU76" i="17"/>
  <c r="L29" i="19"/>
  <c r="DU78" i="17"/>
  <c r="L31" i="19"/>
  <c r="DU65" i="17"/>
  <c r="L18" i="19"/>
  <c r="L22" i="19"/>
  <c r="DU69" i="17"/>
  <c r="EF74" i="17"/>
  <c r="M27" i="19"/>
  <c r="DU73" i="17"/>
  <c r="L26" i="19"/>
  <c r="DU66" i="17"/>
  <c r="L19" i="19"/>
  <c r="L30" i="19"/>
  <c r="DU77" i="17"/>
  <c r="DU84" i="17"/>
  <c r="L37" i="19"/>
  <c r="L38" i="19"/>
  <c r="DU85" i="17"/>
  <c r="DU61" i="17"/>
  <c r="L12" i="19"/>
  <c r="DU68" i="17"/>
  <c r="L21" i="19"/>
  <c r="L33" i="19"/>
  <c r="DU80" i="17"/>
  <c r="L32" i="19"/>
  <c r="DU79" i="17"/>
  <c r="DU62" i="17"/>
  <c r="L13" i="19"/>
  <c r="DU71" i="17"/>
  <c r="L24" i="19"/>
  <c r="DU70" i="17"/>
  <c r="L23" i="19"/>
  <c r="EF70" i="17" l="1"/>
  <c r="M23" i="19"/>
  <c r="EF62" i="17"/>
  <c r="M13" i="19"/>
  <c r="M12" i="19"/>
  <c r="EF61" i="17"/>
  <c r="M37" i="19"/>
  <c r="EF84" i="17"/>
  <c r="EF66" i="17"/>
  <c r="M19" i="19"/>
  <c r="EJ74" i="17"/>
  <c r="E30" i="23" s="1"/>
  <c r="N27" i="19"/>
  <c r="B27" i="19" s="1"/>
  <c r="EF65" i="17"/>
  <c r="M18" i="19"/>
  <c r="EF76" i="17"/>
  <c r="M29" i="19"/>
  <c r="M38" i="19"/>
  <c r="EF85" i="17"/>
  <c r="M30" i="19"/>
  <c r="EF77" i="17"/>
  <c r="M22" i="19"/>
  <c r="EF69" i="17"/>
  <c r="EF75" i="17"/>
  <c r="M28" i="19"/>
  <c r="M25" i="19"/>
  <c r="EF72" i="17"/>
  <c r="M24" i="19"/>
  <c r="EF71" i="17"/>
  <c r="EF68" i="17"/>
  <c r="M21" i="19"/>
  <c r="M26" i="19"/>
  <c r="EF73" i="17"/>
  <c r="M31" i="19"/>
  <c r="EF78" i="17"/>
  <c r="DU16" i="17"/>
  <c r="DJ91" i="17"/>
  <c r="EJ60" i="17"/>
  <c r="N11" i="19"/>
  <c r="EF79" i="17"/>
  <c r="M32" i="19"/>
  <c r="M33" i="19"/>
  <c r="EF80" i="17"/>
  <c r="L14" i="19"/>
  <c r="L16" i="19" s="1"/>
  <c r="L41" i="19"/>
  <c r="M14" i="19"/>
  <c r="M16" i="19" s="1"/>
  <c r="N26" i="19" l="1"/>
  <c r="B26" i="19" s="1"/>
  <c r="EJ73" i="17"/>
  <c r="E29" i="23" s="1"/>
  <c r="N24" i="19"/>
  <c r="B24" i="19" s="1"/>
  <c r="EJ71" i="17"/>
  <c r="E27" i="23" s="1"/>
  <c r="N30" i="19"/>
  <c r="B30" i="19" s="1"/>
  <c r="EJ77" i="17"/>
  <c r="E33" i="23" s="1"/>
  <c r="EJ84" i="17"/>
  <c r="E40" i="23" s="1"/>
  <c r="N37" i="19"/>
  <c r="B37" i="19" s="1"/>
  <c r="L43" i="19"/>
  <c r="L45" i="19" s="1"/>
  <c r="EF16" i="17"/>
  <c r="DU91" i="17"/>
  <c r="EJ75" i="17"/>
  <c r="E31" i="23" s="1"/>
  <c r="N28" i="19"/>
  <c r="B28" i="19" s="1"/>
  <c r="N29" i="19"/>
  <c r="B29" i="19" s="1"/>
  <c r="EJ76" i="17"/>
  <c r="E32" i="23" s="1"/>
  <c r="EJ62" i="17"/>
  <c r="N13" i="19"/>
  <c r="B13" i="19" s="1"/>
  <c r="EJ80" i="17"/>
  <c r="E36" i="23" s="1"/>
  <c r="N33" i="19"/>
  <c r="B33" i="19" s="1"/>
  <c r="EJ72" i="17"/>
  <c r="E28" i="23" s="1"/>
  <c r="N25" i="19"/>
  <c r="B25" i="19" s="1"/>
  <c r="EJ69" i="17"/>
  <c r="E25" i="23" s="1"/>
  <c r="N22" i="19"/>
  <c r="B22" i="19" s="1"/>
  <c r="EJ85" i="17"/>
  <c r="N38" i="19"/>
  <c r="B38" i="19" s="1"/>
  <c r="M41" i="19"/>
  <c r="M43" i="19" s="1"/>
  <c r="M45" i="19" s="1"/>
  <c r="EJ61" i="17"/>
  <c r="F15" i="23" s="1"/>
  <c r="N12" i="19"/>
  <c r="B12" i="19" s="1"/>
  <c r="N32" i="19"/>
  <c r="B32" i="19" s="1"/>
  <c r="EJ79" i="17"/>
  <c r="E35" i="23" s="1"/>
  <c r="N14" i="19"/>
  <c r="N16" i="19" s="1"/>
  <c r="B11" i="19"/>
  <c r="B14" i="19" s="1"/>
  <c r="B16" i="19" s="1"/>
  <c r="EJ78" i="17"/>
  <c r="E34" i="23" s="1"/>
  <c r="N31" i="19"/>
  <c r="B31" i="19" s="1"/>
  <c r="F14" i="23"/>
  <c r="EJ68" i="17"/>
  <c r="E24" i="23" s="1"/>
  <c r="N21" i="19"/>
  <c r="B21" i="19" s="1"/>
  <c r="EJ65" i="17"/>
  <c r="E21" i="23" s="1"/>
  <c r="N18" i="19"/>
  <c r="N19" i="19"/>
  <c r="B19" i="19" s="1"/>
  <c r="EJ66" i="17"/>
  <c r="EJ70" i="17"/>
  <c r="E26" i="23" s="1"/>
  <c r="N23" i="19"/>
  <c r="B23" i="19" s="1"/>
  <c r="N41" i="19" l="1"/>
  <c r="N43" i="19" s="1"/>
  <c r="N45" i="19" s="1"/>
  <c r="B18" i="19"/>
  <c r="B41" i="19" s="1"/>
  <c r="B43" i="19" s="1"/>
  <c r="B45" i="19" s="1"/>
  <c r="F16" i="23"/>
  <c r="F18" i="23" s="1"/>
  <c r="E13" i="23"/>
  <c r="I7" i="12"/>
  <c r="K10" i="12" s="1"/>
  <c r="E41" i="23"/>
  <c r="D35" i="24"/>
  <c r="E22" i="23"/>
  <c r="F44" i="23" s="1"/>
  <c r="EJ16" i="17"/>
  <c r="F6" i="21" l="1"/>
  <c r="F46" i="23"/>
  <c r="F49" i="23" l="1"/>
  <c r="K5" i="12"/>
  <c r="K12" i="12" s="1"/>
  <c r="K22" i="12" s="1"/>
  <c r="Z70" i="27" l="1"/>
  <c r="AJ74" i="27" s="1"/>
  <c r="AJ92" i="27" s="1"/>
  <c r="AJ110" i="27" s="1"/>
  <c r="K28" i="12"/>
  <c r="F33" i="12" l="1"/>
  <c r="F34" i="12"/>
  <c r="N128" i="27" l="1"/>
  <c r="I34" i="12"/>
  <c r="AJ128" i="27" s="1"/>
  <c r="I33" i="12"/>
  <c r="N126" i="27"/>
  <c r="AJ126" i="27" l="1"/>
  <c r="AJ131" i="27" s="1"/>
  <c r="K35" i="12"/>
  <c r="D41" i="24" l="1"/>
  <c r="ED35" i="17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H49" i="17" l="1"/>
  <c r="EJ49" i="17" s="1"/>
  <c r="EH43" i="17"/>
  <c r="EF35" i="17"/>
  <c r="ED91" i="17"/>
  <c r="EJ35" i="17" l="1"/>
  <c r="EF91" i="17"/>
  <c r="EH91" i="17"/>
  <c r="EJ43" i="17"/>
  <c r="F37" i="21" s="1"/>
  <c r="F39" i="21" s="1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<sst xmlns="http://schemas.openxmlformats.org/spreadsheetml/2006/main" count="1026" uniqueCount="622">
  <si>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</si>
  <si>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</si>
  <si>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</si>
  <si>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</si>
  <si>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</si>
  <si>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</si>
  <si>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</si>
  <si>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</si>
  <si>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</si>
  <si>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</si>
  <si>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</si>
  <si>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</si>
  <si>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</si>
  <si>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</si>
  <si>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</si>
  <si>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</si>
  <si>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</si>
  <si>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</si>
  <si>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</si>
  <si>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</si>
  <si>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</si>
  <si>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</si>
  <si>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</si>
  <si>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</si>
  <si>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</si>
  <si>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</si>
  <si>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</si>
  <si>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</si>
  <si>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</si>
  <si>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</si>
  <si>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</si>
  <si>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</si>
  <si>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</si>
  <si>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</si>
  <si>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</si>
  <si>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</si>
  <si>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</si>
  <si>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</si>
  <si>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</si>
  <si>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</si>
  <si>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</si>
  <si>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</si>
  <si>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</si>
  <si>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</si>
  <si>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</si>
  <si>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</si>
  <si>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</si>
  <si>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</si>
  <si>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</si>
  <si>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</si>
  <si>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</si>
  <si>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</si>
  <si>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</si>
  <si>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</si>
  <si>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</si>
  <si>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</si>
  <si>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</si>
  <si>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</si>
  <si>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</si>
  <si>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</si>
  <si>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</si>
  <si>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</si>
  <si>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</si>
  <si>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</si>
  <si>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</si>
  <si>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</si>
  <si>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</si>
  <si>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</si>
  <si>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</si>
  <si>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</si>
  <si>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</si>
  <si>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</si>
  <si>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</si>
  <si>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</si>
  <si>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</si>
  <si>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</si>
  <si>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</si>
  <si>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</si>
  <si>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</si>
  <si>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</si>
  <si>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</si>
  <si>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</si>
  <si>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</si>
  <si>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</si>
  <si>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</si>
  <si>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</si>
  <si>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</si>
  <si>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</si>
  <si>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</si>
  <si>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</si>
  <si>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</si>
  <si>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</si>
  <si>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</si>
  <si>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</si>
  <si>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</si>
  <si>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</si>
  <si>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</si>
  <si>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</si>
  <si>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</si>
  <si>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</si>
  <si>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</si>
  <si>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</si>
  <si>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</si>
  <si>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</si>
  <si>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</si>
  <si>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</si>
  <si>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</si>
  <si>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</si>
  <si>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</si>
  <si>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</si>
  <si>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</si>
  <si>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</si>
  <si>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</si>
  <si>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</si>
  <si>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</si>
  <si>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</si>
  <si>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</si>
  <si>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</si>
  <si>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</si>
  <si>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</si>
  <si>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</si>
  <si>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</si>
  <si>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</si>
  <si>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</si>
  <si>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</si>
  <si>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</si>
  <si>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</si>
  <si>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</si>
  <si>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</si>
  <si>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</si>
  <si>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</si>
  <si>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</si>
  <si>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</si>
  <si>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</si>
  <si>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</si>
  <si>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</si>
  <si>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</si>
  <si>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</si>
  <si>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</si>
  <si>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</si>
  <si>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</si>
  <si>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</si>
  <si>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</si>
  <si>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</si>
  <si>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</si>
  <si>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</si>
  <si>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</si>
  <si>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</si>
  <si>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</si>
  <si>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</si>
  <si>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</si>
  <si>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</si>
  <si>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</si>
  <si>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</si>
  <si>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</si>
  <si>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</si>
  <si>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</si>
  <si>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</si>
  <si>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</si>
  <si>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</si>
  <si>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</si>
  <si>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</si>
  <si>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</si>
  <si>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</si>
  <si>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</si>
  <si>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</si>
  <si>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</si>
  <si>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</si>
  <si>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</si>
  <si>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</si>
  <si>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</si>
  <si>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</si>
  <si>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</si>
  <si>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</si>
  <si>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</si>
  <si>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</si>
  <si>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</si>
  <si>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</si>
  <si>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</si>
  <si>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</si>
  <si>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</si>
  <si>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</si>
  <si>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</si>
  <si>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</si>
  <si>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</si>
  <si>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</si>
  <si>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</si>
  <si>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</si>
  <si>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</si>
  <si>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</si>
  <si>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</si>
  <si>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</si>
  <si>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</si>
  <si>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</si>
  <si>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</si>
  <si>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</si>
  <si>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</si>
  <si>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</si>
  <si>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</si>
  <si>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</si>
  <si>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</si>
  <si>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</si>
  <si>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</si>
  <si>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</si>
  <si>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</si>
  <si>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</si>
  <si>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</si>
  <si>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</si>
  <si>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</si>
  <si>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</si>
  <si>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</si>
  <si>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</si>
  <si>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</si>
  <si>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</si>
  <si>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</si>
  <si>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</si>
  <si>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</si>
  <si>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</si>
  <si>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</si>
  <si>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</si>
  <si>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</si>
  <si>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</si>
  <si>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</si>
  <si>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</si>
  <si>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</si>
  <si>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</si>
  <si>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</si>
  <si>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</si>
  <si>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</si>
  <si>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</si>
  <si>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</si>
  <si>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</si>
  <si>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</si>
  <si>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</si>
  <si>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</si>
  <si>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</si>
  <si>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</si>
  <si>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</si>
  <si>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</si>
  <si>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</si>
  <si>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</si>
  <si>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</si>
  <si>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</si>
  <si>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</si>
  <si>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</si>
  <si>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</si>
  <si>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</si>
  <si>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</si>
  <si>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</si>
  <si>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</si>
  <si>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</si>
  <si>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</si>
  <si>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</si>
  <si>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</si>
  <si>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</si>
  <si>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</si>
  <si>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</si>
  <si>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</si>
  <si>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</si>
  <si>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</si>
  <si>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</si>
  <si>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</si>
  <si>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</si>
  <si>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</si>
  <si>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</si>
  <si>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</si>
  <si>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</si>
  <si>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</si>
  <si>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</si>
  <si>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</si>
  <si>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</si>
  <si>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</si>
  <si>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</si>
  <si>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</si>
  <si>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</si>
  <si>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</si>
  <si>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</si>
  <si>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</si>
  <si>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</si>
  <si>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</si>
  <si>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</si>
  <si>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</si>
  <si>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</si>
  <si>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</si>
  <si>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</si>
  <si>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</si>
  <si>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</si>
  <si>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</si>
  <si>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</si>
  <si>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</si>
  <si>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</si>
  <si>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</si>
  <si>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</si>
  <si>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</si>
  <si>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</si>
  <si>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</si>
  <si>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</si>
  <si>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</si>
  <si>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</si>
  <si>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</si>
  <si>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</si>
  <si>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</si>
  <si>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</si>
  <si>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</si>
  <si>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</si>
  <si>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</si>
  <si>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</si>
  <si>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</si>
  <si>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</si>
  <si>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</si>
  <si>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</si>
  <si>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</si>
  <si>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</si>
  <si>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</si>
  <si>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</si>
  <si>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</si>
  <si>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</si>
  <si>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</si>
  <si>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</si>
  <si>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</si>
  <si>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</si>
  <si>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</si>
  <si>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</si>
  <si>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</si>
  <si>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</si>
  <si>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</si>
  <si>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</si>
  <si>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</si>
  <si>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</si>
  <si>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</si>
  <si>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</si>
  <si>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</si>
  <si>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</si>
  <si>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</si>
  <si>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</si>
  <si>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</si>
  <si>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</si>
  <si>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</si>
  <si>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</si>
  <si>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</si>
  <si>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</si>
  <si>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</si>
  <si>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</si>
  <si>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</si>
  <si>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</si>
  <si>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</si>
  <si>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</si>
  <si>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</si>
  <si>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</si>
  <si>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</si>
  <si>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</si>
  <si>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</si>
  <si>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</si>
  <si>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</si>
  <si>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</si>
  <si>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</si>
  <si>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</si>
  <si>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</si>
  <si>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</si>
  <si>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</si>
  <si>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</si>
  <si>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</si>
  <si>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</si>
  <si>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</si>
  <si>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</si>
  <si>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</si>
  <si>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</si>
  <si>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</si>
  <si>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</si>
  <si>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</si>
  <si>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</si>
  <si>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</si>
  <si>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</si>
  <si>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</si>
  <si>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</si>
  <si>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</si>
  <si>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</si>
  <si>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</si>
  <si>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</si>
  <si>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</si>
  <si>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</si>
  <si>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</si>
  <si>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</si>
  <si>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</si>
  <si>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</si>
  <si>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</si>
  <si>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</si>
  <si>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</si>
  <si>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</si>
  <si>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</si>
  <si>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</si>
  <si>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</si>
  <si>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</si>
  <si>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</si>
  <si>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</si>
  <si>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</si>
  <si>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</si>
  <si>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</si>
  <si>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</si>
  <si>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</si>
  <si>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</si>
  <si>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</si>
  <si>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</si>
  <si>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</si>
  <si>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</si>
  <si>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</si>
  <si>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</si>
  <si>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</si>
  <si>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</si>
  <si>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</si>
  <si>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</si>
  <si>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</si>
  <si>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</si>
  <si>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</si>
  <si>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</si>
  <si>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</si>
  <si>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</si>
  <si>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</si>
  <si>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</si>
  <si>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</si>
  <si>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</si>
  <si>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</si>
  <si>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</si>
  <si>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</si>
  <si>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</si>
  <si>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</si>
  <si>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</si>
  <si>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</si>
  <si>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</si>
  <si>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</si>
  <si>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</si>
  <si>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</si>
  <si>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</si>
  <si>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</si>
  <si>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</si>
  <si>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</si>
  <si>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</si>
  <si>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</si>
  <si>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</si>
  <si>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</si>
  <si>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</si>
  <si>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</si>
  <si>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</si>
  <si>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</si>
  <si>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</si>
  <si>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</si>
  <si>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</si>
  <si>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</si>
  <si>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</si>
  <si>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</si>
  <si>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</si>
  <si>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</si>
  <si>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</si>
  <si>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</si>
  <si>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</si>
  <si>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</si>
  <si>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</si>
  <si>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</si>
  <si>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</si>
  <si>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</si>
  <si>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</si>
  <si>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</si>
  <si>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</si>
  <si>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</si>
  <si>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</si>
  <si>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</si>
  <si>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</si>
  <si>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</si>
  <si>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</si>
  <si>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</si>
  <si>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</si>
  <si>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</si>
  <si>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</si>
  <si>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</si>
  <si>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</si>
  <si>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</si>
  <si>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</si>
  <si>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</si>
  <si>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</si>
  <si>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</si>
  <si>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</si>
  <si>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</si>
  <si>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</si>
  <si>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</si>
  <si>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</si>
  <si>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</si>
  <si>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</si>
  <si>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</si>
  <si>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</si>
  <si>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</si>
  <si>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</si>
  <si>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</si>
  <si>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</si>
  <si>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</si>
  <si>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</si>
  <si>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</si>
  <si>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</si>
  <si>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</si>
  <si>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</si>
  <si>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</si>
  <si>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</si>
  <si>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</si>
  <si>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</si>
  <si>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</si>
  <si>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</si>
  <si>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</si>
  <si>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</si>
  <si>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</si>
  <si>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</si>
  <si>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</si>
  <si>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</si>
  <si>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</si>
  <si>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</si>
  <si>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</si>
  <si>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</si>
  <si>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</si>
  <si>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</si>
  <si>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</si>
  <si>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</si>
  <si>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</si>
  <si>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</si>
  <si>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</si>
  <si>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</si>
  <si>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</si>
  <si>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</si>
  <si>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</si>
  <si>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</si>
  <si>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</si>
  <si>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</si>
  <si>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</si>
  <si>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</si>
  <si>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</si>
  <si>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</si>
  <si>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</si>
  <si>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</si>
  <si>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</si>
  <si>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</si>
  <si>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</si>
  <si>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</si>
  <si>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</si>
  <si>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</si>
  <si>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</si>
  <si>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</si>
  <si>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</si>
  <si>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</si>
  <si>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</si>
  <si>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</si>
  <si>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</si>
  <si>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</si>
  <si>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</si>
  <si>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</si>
  <si>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</si>
  <si>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</si>
  <si>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</si>
  <si>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</si>
  <si>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</si>
  <si>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</si>
  <si>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</si>
  <si>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</si>
  <si>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</si>
  <si>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</si>
  <si>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</si>
  <si>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</si>
  <si>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</si>
  <si>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</si>
  <si>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</si>
  <si>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</si>
  <si>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</si>
  <si>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</si>
  <si>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</si>
  <si>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</si>
  <si>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</si>
  <si>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</si>
  <si>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</si>
  <si>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</si>
  <si>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</si>
  <si>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</si>
  <si>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</si>
  <si>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</si>
  <si>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</si>
  <si>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</si>
  <si>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</si>
  <si>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</si>
  <si>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</si>
  <si>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</si>
  <si>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</si>
  <si>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</si>
  <si>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</si>
  <si>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</si>
  <si>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</si>
  <si>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</si>
  <si>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</si>
  <si>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</si>
  <si>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</si>
  <si>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</si>
  <si>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</si>
  <si>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</si>
  <si>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</si>
  <si>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</si>
  <si>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</si>
  <si>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</si>
  <si>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</si>
  <si>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</si>
  <si>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</si>
  <si>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</si>
  <si>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</si>
  <si>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</si>
  <si>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</si>
  <si>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</si>
  <si>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</si>
  <si>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</si>
  <si>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</si>
  <si>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Directors' responsibilities:</t>
  </si>
  <si>
    <t>For year end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</si>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</sst>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8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168" fontId="12" fillId="0" borderId="0" xfId="0" applyNumberFormat="1" applyFont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3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right" inden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168" fontId="0" fillId="0" borderId="0" xfId="0" applyNumberFormat="1" applyAlignment="1"/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2" fillId="2" borderId="0" xfId="0" applyFont="1" applyFill="1" applyAlignment="1"/>
    <xf numFmtId="0" fontId="0" fillId="2" borderId="0" xfId="0" applyFill="1" applyAlignment="1"/>
    <xf numFmtId="0" fontId="13" fillId="2" borderId="0" xfId="0" applyFont="1" applyFill="1" applyAlignment="1">
      <alignment horizontal="left" inden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8" fillId="8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12" fillId="4" borderId="23" xfId="0" applyFont="1" applyFill="1" applyBorder="1" applyAlignment="1"/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/>
    </xf>
    <xf numFmtId="4" fontId="33" fillId="4" borderId="24" xfId="0" applyNumberFormat="1" applyFont="1" applyFill="1" applyBorder="1" applyAlignment="1"/>
    <xf numFmtId="0" fontId="25" fillId="0" borderId="0" xfId="0" applyFont="1" applyFill="1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6" borderId="0" xfId="0" applyFont="1" applyFill="1" applyAlignment="1"/>
    <xf numFmtId="0" fontId="0" fillId="0" borderId="48" xfId="0" applyBorder="1" applyAlignment="1"/>
    <xf numFmtId="3" fontId="33" fillId="4" borderId="23" xfId="0" applyNumberFormat="1" applyFont="1" applyFill="1" applyBorder="1" applyAlignment="1">
      <alignment horizontal="right" vertical="center" indent="1"/>
    </xf>
    <xf numFmtId="0" fontId="25" fillId="0" borderId="0" xfId="0" applyFont="1" applyFill="1" applyAlignment="1">
      <alignment horizontal="left"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  <sheetName val="Fixedassets"/>
    </sheetNames>
    <sheetDataSet>
      <sheetData sheetId="0">
        <row r="1">
          <cell r="G1">
            <v>0</v>
          </cell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  <sheetName val="Payrollyearto050423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ClosingDebtors"/>
    </sheetNames>
    <sheetDataSet>
      <sheetData sheetId="0">
        <row r="2">
          <cell r="G2">
            <v>20</v>
          </cell>
        </row>
      </sheetData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Currentaccount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Savingaccount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Creditcardaccount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Cashaccount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  <sheetName val="Companysecretary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F1">
            <v>1</v>
          </cell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  <sheetName val="Payrollyearto050422"/>
    </sheetNames>
    <sheetDataSet>
      <sheetData sheetId="0"/>
      <sheetData sheetId="1"/>
      <sheetData sheetId="2"/>
      <sheetData sheetId="3"/>
      <sheetData sheetId="4"/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4"/>
      <c r="F2" s="424"/>
      <c r="G2" s="424"/>
      <c r="H2" s="424"/>
      <c r="I2" s="3"/>
      <c r="J2" s="3" t="s">
        <v>206</v>
      </c>
      <c r="K2" s="3"/>
      <c r="L2" s="3"/>
      <c r="M2" s="3"/>
      <c r="N2" s="3"/>
      <c r="O2" s="427" t="s">
        <v>281</v>
      </c>
      <c r="P2" s="427"/>
      <c r="Q2" s="427"/>
      <c r="R2" s="3"/>
    </row>
    <row r="3" spans="1:18" x14ac:dyDescent="0.2">
      <c r="A3" s="3"/>
      <c r="B3" s="3"/>
      <c r="C3" s="3" t="s">
        <v>256</v>
      </c>
      <c r="D3" s="3"/>
      <c r="E3" s="416"/>
      <c r="F3" s="416"/>
      <c r="G3" s="416"/>
      <c r="H3" s="416"/>
      <c r="I3" s="3"/>
      <c r="J3" s="424"/>
      <c r="K3" s="424"/>
      <c r="L3" s="424"/>
      <c r="M3" s="424"/>
      <c r="N3" s="424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5"/>
      <c r="F4" s="415"/>
      <c r="G4" s="415"/>
      <c r="H4" s="415"/>
      <c r="I4" s="3"/>
      <c r="J4" s="424"/>
      <c r="K4" s="424"/>
      <c r="L4" s="424"/>
      <c r="M4" s="424"/>
      <c r="N4" s="424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5"/>
      <c r="F5" s="415"/>
      <c r="G5" s="415"/>
      <c r="H5" s="415"/>
      <c r="I5" s="3"/>
      <c r="J5" s="424"/>
      <c r="K5" s="424"/>
      <c r="L5" s="424"/>
      <c r="M5" s="424"/>
      <c r="N5" s="424"/>
      <c r="O5" s="418" t="s">
        <v>282</v>
      </c>
      <c r="P5" s="419"/>
      <c r="Q5" s="76"/>
      <c r="R5" s="3"/>
    </row>
    <row r="6" spans="1:18" x14ac:dyDescent="0.2">
      <c r="A6" s="3"/>
      <c r="B6" s="3"/>
      <c r="C6" s="3" t="s">
        <v>261</v>
      </c>
      <c r="D6" s="3"/>
      <c r="E6" s="415"/>
      <c r="F6" s="415"/>
      <c r="G6" s="415"/>
      <c r="H6" s="415"/>
      <c r="I6" s="3"/>
      <c r="J6" s="420"/>
      <c r="K6" s="421"/>
      <c r="L6" s="422" t="s">
        <v>283</v>
      </c>
      <c r="M6" s="423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565</v>
      </c>
      <c r="D8" s="3"/>
      <c r="E8" s="415"/>
      <c r="F8" s="428"/>
      <c r="G8" s="428"/>
      <c r="H8" s="428"/>
      <c r="I8" s="428"/>
      <c r="J8" s="396"/>
      <c r="K8" s="429" t="s">
        <v>602</v>
      </c>
      <c r="L8" s="430"/>
      <c r="M8" s="430"/>
      <c r="N8" s="430"/>
      <c r="O8" s="431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5" t="s">
        <v>22</v>
      </c>
      <c r="F10" s="5"/>
      <c r="G10" s="414" t="s">
        <v>614</v>
      </c>
      <c r="H10" s="414"/>
      <c r="I10" s="414"/>
      <c r="J10" s="414"/>
      <c r="K10" s="414"/>
      <c r="L10" s="6"/>
      <c r="M10" s="414" t="s">
        <v>615</v>
      </c>
      <c r="N10" s="414"/>
      <c r="O10" s="414"/>
      <c r="P10" s="414"/>
      <c r="Q10" s="414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6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7" t="s">
        <v>611</v>
      </c>
      <c r="L18" s="417"/>
      <c r="M18" s="417"/>
      <c r="N18" s="417"/>
      <c r="O18" s="417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7"/>
      <c r="L19" s="417"/>
      <c r="M19" s="417"/>
      <c r="N19" s="417"/>
      <c r="O19" s="417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1" t="s">
        <v>224</v>
      </c>
      <c r="D41" s="412"/>
      <c r="E41" s="413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E8:I8"/>
    <mergeCell ref="K8:O8"/>
    <mergeCell ref="C41:E41"/>
    <mergeCell ref="G10:K10"/>
    <mergeCell ref="E5:H5"/>
    <mergeCell ref="E3:H3"/>
    <mergeCell ref="K18:O19"/>
    <mergeCell ref="E6:H6"/>
    <mergeCell ref="O5:P5"/>
    <mergeCell ref="J6:K6"/>
    <mergeCell ref="L6:M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3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10" t="s">
        <v>196</v>
      </c>
      <c r="C3" s="711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Admin!B18</f>
        <v>44439</v>
      </c>
      <c r="C4" s="52">
        <f>[9]Aug21!$M$1-C17</f>
        <v>0</v>
      </c>
      <c r="D4" s="52">
        <f>[9]Aug21!$N$1-D17</f>
        <v>0</v>
      </c>
      <c r="E4" s="52">
        <f>[9]Aug21!$O$1-E17</f>
        <v>0</v>
      </c>
      <c r="F4" s="52">
        <f>[9]Aug21!$P$1+[9]Aug21!$Q$1-F17</f>
        <v>0</v>
      </c>
      <c r="G4" s="52">
        <f>C4-SUM(D4:F4)</f>
        <v>0</v>
      </c>
      <c r="H4" s="52">
        <f>[9]Aug21!$T$1-H17</f>
        <v>0</v>
      </c>
      <c r="I4" s="52">
        <f>[9]Aug21!$G$1</f>
        <v>0</v>
      </c>
      <c r="J4" s="23"/>
      <c r="K4" s="708" t="s">
        <v>144</v>
      </c>
      <c r="L4" s="30"/>
    </row>
    <row r="5" spans="1:12" ht="12" customHeight="1" x14ac:dyDescent="0.2">
      <c r="A5" s="31"/>
      <c r="B5" s="51">
        <f>Admin!B20</f>
        <v>44469</v>
      </c>
      <c r="C5" s="52">
        <f>[9]Sep21!$M$1-C18</f>
        <v>0</v>
      </c>
      <c r="D5" s="52">
        <f>[9]Sep21!$N$1-D18</f>
        <v>0</v>
      </c>
      <c r="E5" s="52">
        <f>[9]Sep21!$O$1-E18</f>
        <v>0</v>
      </c>
      <c r="F5" s="52">
        <f>[9]Sep21!$P$1+[9]Sep21!$Q$1-F18</f>
        <v>0</v>
      </c>
      <c r="G5" s="52">
        <f>C5-SUM(D5:F5)</f>
        <v>0</v>
      </c>
      <c r="H5" s="52">
        <f>[9]Sep21!$T$1-H18</f>
        <v>0</v>
      </c>
      <c r="I5" s="52">
        <f>[9]Sep21!$G$1</f>
        <v>0</v>
      </c>
      <c r="J5" s="23"/>
      <c r="K5" s="709"/>
      <c r="L5" s="30"/>
    </row>
    <row r="6" spans="1:12" x14ac:dyDescent="0.2">
      <c r="A6" s="31"/>
      <c r="B6" s="51">
        <f>Admin!B22</f>
        <v>44500</v>
      </c>
      <c r="C6" s="52">
        <f>[9]Oct21!$M$1-C19</f>
        <v>0</v>
      </c>
      <c r="D6" s="52">
        <f>[9]Oct21!$N$1-D19</f>
        <v>0</v>
      </c>
      <c r="E6" s="52">
        <f>[9]Oct21!$O$1-E19</f>
        <v>0</v>
      </c>
      <c r="F6" s="52">
        <f>[9]Oct21!$P$1+[9]Oct21!$Q$1-F19</f>
        <v>0</v>
      </c>
      <c r="G6" s="52">
        <f>C6-SUM(D6:F6)</f>
        <v>0</v>
      </c>
      <c r="H6" s="52">
        <f>[9]Oct21!$T$1-H19</f>
        <v>0</v>
      </c>
      <c r="I6" s="52">
        <f>[9]Oct21!$G$1</f>
        <v>0</v>
      </c>
      <c r="J6" s="23"/>
      <c r="K6" s="709"/>
      <c r="L6" s="30"/>
    </row>
    <row r="7" spans="1:12" x14ac:dyDescent="0.2">
      <c r="A7" s="31"/>
      <c r="B7" s="51">
        <f>Admin!B24</f>
        <v>44530</v>
      </c>
      <c r="C7" s="52">
        <f>[9]Nov21!$M$1-C20</f>
        <v>0</v>
      </c>
      <c r="D7" s="52">
        <f>[9]Nov21!$N$1-D20</f>
        <v>0</v>
      </c>
      <c r="E7" s="52">
        <f>[9]Nov21!$O$1-E20</f>
        <v>0</v>
      </c>
      <c r="F7" s="52">
        <f>[9]Nov21!$P$1+[9]Nov21!$Q$1-F20</f>
        <v>0</v>
      </c>
      <c r="G7" s="52">
        <f t="shared" ref="G7:G15" si="0">C7-SUM(D7:F7)</f>
        <v>0</v>
      </c>
      <c r="H7" s="52">
        <f>[9]Nov21!$T$1-H20</f>
        <v>0</v>
      </c>
      <c r="I7" s="52">
        <f>[9]Nov21!$G$1</f>
        <v>0</v>
      </c>
      <c r="J7" s="23"/>
      <c r="K7" s="709"/>
      <c r="L7" s="30"/>
    </row>
    <row r="8" spans="1:12" ht="12" customHeight="1" x14ac:dyDescent="0.2">
      <c r="A8" s="31"/>
      <c r="B8" s="51">
        <f>Admin!B26</f>
        <v>44561</v>
      </c>
      <c r="C8" s="52">
        <f>[9]Dec21!$M$1-C21</f>
        <v>0</v>
      </c>
      <c r="D8" s="52">
        <f>[9]Dec21!$N$1-D21</f>
        <v>0</v>
      </c>
      <c r="E8" s="52">
        <f>[9]Dec21!$O$1-E21</f>
        <v>0</v>
      </c>
      <c r="F8" s="52">
        <f>[9]Dec21!$P$1+[9]Dec21!$Q$1-F21</f>
        <v>0</v>
      </c>
      <c r="G8" s="52">
        <f t="shared" si="0"/>
        <v>0</v>
      </c>
      <c r="H8" s="52">
        <f>[9]Dec21!$T$1-H21</f>
        <v>0</v>
      </c>
      <c r="I8" s="52">
        <f>[9]Dec21!$G$1</f>
        <v>0</v>
      </c>
      <c r="J8" s="23"/>
      <c r="K8" s="708" t="s">
        <v>145</v>
      </c>
      <c r="L8" s="30"/>
    </row>
    <row r="9" spans="1:12" ht="12" customHeight="1" x14ac:dyDescent="0.2">
      <c r="A9" s="31"/>
      <c r="B9" s="51">
        <f>Admin!B28</f>
        <v>44592</v>
      </c>
      <c r="C9" s="52">
        <f>[9]Jan22!$M$1-C22</f>
        <v>0</v>
      </c>
      <c r="D9" s="52">
        <f>[9]Jan22!$N$1-D22</f>
        <v>0</v>
      </c>
      <c r="E9" s="52">
        <f>[9]Jan22!$O$1-E22</f>
        <v>0</v>
      </c>
      <c r="F9" s="52">
        <f>[9]Jan22!$P$1+[9]Jan22!$Q$1-F22</f>
        <v>0</v>
      </c>
      <c r="G9" s="52">
        <f t="shared" si="0"/>
        <v>0</v>
      </c>
      <c r="H9" s="52">
        <f>[9]Jan22!$T$1-H22</f>
        <v>0</v>
      </c>
      <c r="I9" s="52">
        <f>[9]Jan22!$G$1</f>
        <v>0</v>
      </c>
      <c r="J9" s="23"/>
      <c r="K9" s="709"/>
      <c r="L9" s="30"/>
    </row>
    <row r="10" spans="1:12" ht="12" customHeight="1" x14ac:dyDescent="0.2">
      <c r="A10" s="31"/>
      <c r="B10" s="51">
        <f>Admin!B30</f>
        <v>44620</v>
      </c>
      <c r="C10" s="52">
        <f>[9]Feb22!$M$1-C23</f>
        <v>0</v>
      </c>
      <c r="D10" s="52">
        <f>[9]Feb22!$N$1-D23</f>
        <v>0</v>
      </c>
      <c r="E10" s="52">
        <f>[9]Feb22!$O$1-E23</f>
        <v>0</v>
      </c>
      <c r="F10" s="52">
        <f>[9]Feb22!$P$1+[9]Feb22!$Q$1-F23</f>
        <v>0</v>
      </c>
      <c r="G10" s="52">
        <f t="shared" si="0"/>
        <v>0</v>
      </c>
      <c r="H10" s="52">
        <f>[9]Feb22!$T$1-H23</f>
        <v>0</v>
      </c>
      <c r="I10" s="52">
        <f>[9]Feb22!$G$1</f>
        <v>0</v>
      </c>
      <c r="J10" s="23"/>
      <c r="K10" s="709"/>
      <c r="L10" s="30"/>
    </row>
    <row r="11" spans="1:12" ht="12" customHeight="1" x14ac:dyDescent="0.2">
      <c r="A11" s="31"/>
      <c r="B11" s="51">
        <f>Admin!B32</f>
        <v>44651</v>
      </c>
      <c r="C11" s="52">
        <f>[9]Mar22!$M$1-C24</f>
        <v>0</v>
      </c>
      <c r="D11" s="52">
        <f>[9]Mar22!$N$1-D24</f>
        <v>0</v>
      </c>
      <c r="E11" s="52">
        <f>[9]Mar22!$O$1-E24</f>
        <v>0</v>
      </c>
      <c r="F11" s="52">
        <f>[9]Mar22!$P$1+[9]Mar22!$Q$1-F24</f>
        <v>0</v>
      </c>
      <c r="G11" s="52">
        <f t="shared" si="0"/>
        <v>0</v>
      </c>
      <c r="H11" s="52">
        <f>[9]Mar22!$T$1-H24</f>
        <v>0</v>
      </c>
      <c r="I11" s="52">
        <f>[9]Mar22!$G$1</f>
        <v>0</v>
      </c>
      <c r="J11" s="23"/>
      <c r="K11" s="709"/>
      <c r="L11" s="30"/>
    </row>
    <row r="12" spans="1:12" ht="12" customHeight="1" x14ac:dyDescent="0.2">
      <c r="A12" s="31"/>
      <c r="B12" s="51">
        <f>Admin!B34</f>
        <v>44681</v>
      </c>
      <c r="C12" s="52">
        <f>[10]Apr22!$M$1-C25</f>
        <v>0</v>
      </c>
      <c r="D12" s="52">
        <f>[10]Apr22!$N$1-D25</f>
        <v>0</v>
      </c>
      <c r="E12" s="52">
        <f>[10]Apr22!$O$1-E25</f>
        <v>0</v>
      </c>
      <c r="F12" s="52">
        <f>[10]Apr22!$P$1+[10]Apr22!$Q$1-F25</f>
        <v>0</v>
      </c>
      <c r="G12" s="52">
        <f t="shared" si="0"/>
        <v>0</v>
      </c>
      <c r="H12" s="52">
        <f>[10]Apr22!$T$1-H25</f>
        <v>0</v>
      </c>
      <c r="I12" s="52">
        <f>[10]Apr22!$G$1</f>
        <v>0</v>
      </c>
      <c r="J12" s="23"/>
      <c r="K12" s="708" t="s">
        <v>148</v>
      </c>
      <c r="L12" s="30"/>
    </row>
    <row r="13" spans="1:12" x14ac:dyDescent="0.2">
      <c r="A13" s="31"/>
      <c r="B13" s="51">
        <f>Admin!B36</f>
        <v>44712</v>
      </c>
      <c r="C13" s="52">
        <f>[10]May22!$M$1-C26</f>
        <v>0</v>
      </c>
      <c r="D13" s="52">
        <f>[10]May22!$N$1-D26</f>
        <v>0</v>
      </c>
      <c r="E13" s="52">
        <f>[10]May22!$O$1-E26</f>
        <v>0</v>
      </c>
      <c r="F13" s="52">
        <f>[10]May22!$P$1+[10]May22!$Q$1-F26</f>
        <v>0</v>
      </c>
      <c r="G13" s="52">
        <f t="shared" si="0"/>
        <v>0</v>
      </c>
      <c r="H13" s="52">
        <f>[10]May22!$T$1-H26</f>
        <v>0</v>
      </c>
      <c r="I13" s="52">
        <f>[10]May22!$G$1</f>
        <v>0</v>
      </c>
      <c r="J13" s="23"/>
      <c r="K13" s="709"/>
      <c r="L13" s="30"/>
    </row>
    <row r="14" spans="1:12" x14ac:dyDescent="0.2">
      <c r="A14" s="31"/>
      <c r="B14" s="51">
        <f>Admin!B38</f>
        <v>44742</v>
      </c>
      <c r="C14" s="52">
        <f>[10]Jun22!$M$1-C27</f>
        <v>0</v>
      </c>
      <c r="D14" s="52">
        <f>[10]Jun22!$N$1-D27</f>
        <v>0</v>
      </c>
      <c r="E14" s="52">
        <f>[10]Jun22!$O$1-E27</f>
        <v>0</v>
      </c>
      <c r="F14" s="52">
        <f>[10]Jun22!$P$1+[10]Jun22!$Q$1-F27</f>
        <v>0</v>
      </c>
      <c r="G14" s="52">
        <f t="shared" si="0"/>
        <v>0</v>
      </c>
      <c r="H14" s="52">
        <f>[10]Jun22!$T$1-H27</f>
        <v>0</v>
      </c>
      <c r="I14" s="52">
        <f>[10]Jun22!$G$1</f>
        <v>0</v>
      </c>
      <c r="J14" s="23"/>
      <c r="K14" s="709"/>
      <c r="L14" s="30"/>
    </row>
    <row r="15" spans="1:12" x14ac:dyDescent="0.2">
      <c r="A15" s="31"/>
      <c r="B15" s="51">
        <f>Admin!B40</f>
        <v>44773</v>
      </c>
      <c r="C15" s="52">
        <f>[10]Jul22!$M$1-C28</f>
        <v>0</v>
      </c>
      <c r="D15" s="52">
        <f>[10]Jul22!$N$1-D28</f>
        <v>0</v>
      </c>
      <c r="E15" s="52">
        <f>[10]Jul22!$O$1-E28</f>
        <v>0</v>
      </c>
      <c r="F15" s="52">
        <f>[10]Jul22!$P$1+[10]Jul22!$Q$1-F28</f>
        <v>0</v>
      </c>
      <c r="G15" s="52">
        <f t="shared" si="0"/>
        <v>0</v>
      </c>
      <c r="H15" s="52">
        <f>[10]Jul22!$T$1-H28</f>
        <v>0</v>
      </c>
      <c r="I15" s="52">
        <f>[10]Jul22!$G$1</f>
        <v>0</v>
      </c>
      <c r="J15" s="23"/>
      <c r="K15" s="23"/>
      <c r="L15" s="30"/>
    </row>
    <row r="16" spans="1:12" ht="15" customHeight="1" x14ac:dyDescent="0.2">
      <c r="A16" s="31"/>
      <c r="B16" s="712" t="s">
        <v>197</v>
      </c>
      <c r="C16" s="713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44439</v>
      </c>
      <c r="C17" s="52">
        <f>[9]Aug21!$M$2</f>
        <v>0</v>
      </c>
      <c r="D17" s="52">
        <f>[9]Aug21!$N$2</f>
        <v>0</v>
      </c>
      <c r="E17" s="52">
        <f>[9]Aug21!$O$2</f>
        <v>0</v>
      </c>
      <c r="F17" s="52">
        <f>[9]Aug21!$P$2+[9]Aug21!$Q$2</f>
        <v>0</v>
      </c>
      <c r="G17" s="52">
        <f>C17-SUM(D17:F17)</f>
        <v>0</v>
      </c>
      <c r="H17" s="52">
        <f>[9]Aug21!$T$2</f>
        <v>0</v>
      </c>
      <c r="I17" s="52"/>
      <c r="J17" s="23"/>
      <c r="K17" s="708" t="s">
        <v>198</v>
      </c>
      <c r="L17" s="30"/>
    </row>
    <row r="18" spans="1:12" x14ac:dyDescent="0.2">
      <c r="A18" s="31"/>
      <c r="B18" s="51">
        <f t="shared" ref="B18:B28" si="1">B5</f>
        <v>44469</v>
      </c>
      <c r="C18" s="52">
        <f>[9]Sep21!$M$2</f>
        <v>0</v>
      </c>
      <c r="D18" s="52">
        <f>[9]Sep21!$N$2</f>
        <v>0</v>
      </c>
      <c r="E18" s="52">
        <f>[9]Sep21!$O$2</f>
        <v>0</v>
      </c>
      <c r="F18" s="52">
        <f>[9]Sep21!$P$2+[9]Sep21!$Q$2</f>
        <v>0</v>
      </c>
      <c r="G18" s="52">
        <f>C18-SUM(D18:F18)</f>
        <v>0</v>
      </c>
      <c r="H18" s="52">
        <f>[9]Sep21!$T$2</f>
        <v>0</v>
      </c>
      <c r="I18" s="52"/>
      <c r="J18" s="23"/>
      <c r="K18" s="709"/>
      <c r="L18" s="30"/>
    </row>
    <row r="19" spans="1:12" x14ac:dyDescent="0.2">
      <c r="A19" s="31"/>
      <c r="B19" s="51">
        <f t="shared" si="1"/>
        <v>44500</v>
      </c>
      <c r="C19" s="52">
        <f>[9]Oct21!$M$2</f>
        <v>0</v>
      </c>
      <c r="D19" s="52">
        <f>[9]Oct21!$N$2</f>
        <v>0</v>
      </c>
      <c r="E19" s="52">
        <f>[9]Oct21!$O$2</f>
        <v>0</v>
      </c>
      <c r="F19" s="52">
        <f>[9]Oct21!$P$2+[9]Oct21!$Q$2</f>
        <v>0</v>
      </c>
      <c r="G19" s="52">
        <f>C19-SUM(D19:F19)</f>
        <v>0</v>
      </c>
      <c r="H19" s="52">
        <f>[9]Oct21!$T$2</f>
        <v>0</v>
      </c>
      <c r="I19" s="52"/>
      <c r="J19" s="23"/>
      <c r="K19" s="709"/>
      <c r="L19" s="30"/>
    </row>
    <row r="20" spans="1:12" x14ac:dyDescent="0.2">
      <c r="A20" s="31"/>
      <c r="B20" s="51">
        <f t="shared" si="1"/>
        <v>44530</v>
      </c>
      <c r="C20" s="52">
        <f>[9]Nov21!$M$2</f>
        <v>0</v>
      </c>
      <c r="D20" s="52">
        <f>[9]Nov21!$N$2</f>
        <v>0</v>
      </c>
      <c r="E20" s="52">
        <f>[9]Nov21!$O$2</f>
        <v>0</v>
      </c>
      <c r="F20" s="52">
        <f>[9]Nov21!$P$2+[9]Nov21!$Q$2</f>
        <v>0</v>
      </c>
      <c r="G20" s="52">
        <f t="shared" ref="G20:G28" si="2">C20-SUM(D20:F20)</f>
        <v>0</v>
      </c>
      <c r="H20" s="52">
        <f>[9]Nov21!$T$2</f>
        <v>0</v>
      </c>
      <c r="I20" s="52"/>
      <c r="J20" s="23"/>
      <c r="K20" s="709"/>
      <c r="L20" s="30"/>
    </row>
    <row r="21" spans="1:12" x14ac:dyDescent="0.2">
      <c r="A21" s="31"/>
      <c r="B21" s="51">
        <f t="shared" si="1"/>
        <v>44561</v>
      </c>
      <c r="C21" s="52">
        <f>[9]Dec21!$M$2</f>
        <v>0</v>
      </c>
      <c r="D21" s="52">
        <f>[9]Dec21!$N$2</f>
        <v>0</v>
      </c>
      <c r="E21" s="52">
        <f>[9]Dec21!$O$2</f>
        <v>0</v>
      </c>
      <c r="F21" s="52">
        <f>[9]Dec21!$P$2+[9]Dec21!$Q$2</f>
        <v>0</v>
      </c>
      <c r="G21" s="52">
        <f t="shared" si="2"/>
        <v>0</v>
      </c>
      <c r="H21" s="52">
        <f>[9]Dec21!$T$2</f>
        <v>0</v>
      </c>
      <c r="I21" s="52"/>
      <c r="J21" s="23"/>
      <c r="K21" s="708"/>
      <c r="L21" s="30"/>
    </row>
    <row r="22" spans="1:12" x14ac:dyDescent="0.2">
      <c r="A22" s="31"/>
      <c r="B22" s="51">
        <f t="shared" si="1"/>
        <v>44592</v>
      </c>
      <c r="C22" s="52">
        <f>[9]Jan22!$M$2</f>
        <v>0</v>
      </c>
      <c r="D22" s="52">
        <f>[9]Jan22!$N$2</f>
        <v>0</v>
      </c>
      <c r="E22" s="52">
        <f>[9]Jan22!$O$2</f>
        <v>0</v>
      </c>
      <c r="F22" s="52">
        <f>[9]Jan22!$P$2+[9]Jan22!$Q$2</f>
        <v>0</v>
      </c>
      <c r="G22" s="52">
        <f t="shared" si="2"/>
        <v>0</v>
      </c>
      <c r="H22" s="52">
        <f>[9]Jan22!$T$2</f>
        <v>0</v>
      </c>
      <c r="I22" s="52"/>
      <c r="J22" s="23"/>
      <c r="K22" s="709"/>
      <c r="L22" s="30"/>
    </row>
    <row r="23" spans="1:12" x14ac:dyDescent="0.2">
      <c r="A23" s="31"/>
      <c r="B23" s="51">
        <f t="shared" si="1"/>
        <v>44620</v>
      </c>
      <c r="C23" s="52">
        <f>[9]Feb22!$M$2</f>
        <v>0</v>
      </c>
      <c r="D23" s="52">
        <f>[9]Feb22!$N$2</f>
        <v>0</v>
      </c>
      <c r="E23" s="52">
        <f>[9]Feb22!$O$2</f>
        <v>0</v>
      </c>
      <c r="F23" s="52">
        <f>[9]Feb22!$P$2+[9]Feb22!$Q$2</f>
        <v>0</v>
      </c>
      <c r="G23" s="52">
        <f t="shared" si="2"/>
        <v>0</v>
      </c>
      <c r="H23" s="52">
        <f>[9]Feb22!$T$2</f>
        <v>0</v>
      </c>
      <c r="I23" s="52"/>
      <c r="J23" s="23"/>
      <c r="K23" s="709"/>
      <c r="L23" s="30"/>
    </row>
    <row r="24" spans="1:12" x14ac:dyDescent="0.2">
      <c r="A24" s="31"/>
      <c r="B24" s="51">
        <f t="shared" si="1"/>
        <v>44651</v>
      </c>
      <c r="C24" s="52">
        <f>[9]Mar22!$M$2</f>
        <v>0</v>
      </c>
      <c r="D24" s="52">
        <f>[9]Mar22!$N$2</f>
        <v>0</v>
      </c>
      <c r="E24" s="52">
        <f>[9]Mar22!$O$2</f>
        <v>0</v>
      </c>
      <c r="F24" s="52">
        <f>[9]Mar22!$P$2+[9]Mar22!$Q$2</f>
        <v>0</v>
      </c>
      <c r="G24" s="52">
        <f t="shared" si="2"/>
        <v>0</v>
      </c>
      <c r="H24" s="52">
        <f>[9]Mar22!$T$2</f>
        <v>0</v>
      </c>
      <c r="I24" s="52"/>
      <c r="J24" s="23"/>
      <c r="K24" s="709"/>
      <c r="L24" s="30"/>
    </row>
    <row r="25" spans="1:12" x14ac:dyDescent="0.2">
      <c r="A25" s="31"/>
      <c r="B25" s="51">
        <f t="shared" si="1"/>
        <v>44681</v>
      </c>
      <c r="C25" s="52">
        <f>[10]Apr22!$M$2</f>
        <v>0</v>
      </c>
      <c r="D25" s="52">
        <f>[10]Apr22!$N$2</f>
        <v>0</v>
      </c>
      <c r="E25" s="52">
        <f>[10]Apr22!$O$2</f>
        <v>0</v>
      </c>
      <c r="F25" s="52">
        <f>[10]Apr22!$P$2+[10]Apr22!$Q$2</f>
        <v>0</v>
      </c>
      <c r="G25" s="52">
        <f t="shared" si="2"/>
        <v>0</v>
      </c>
      <c r="H25" s="52">
        <f>[10]Apr22!$T$2</f>
        <v>0</v>
      </c>
      <c r="I25" s="52"/>
      <c r="J25" s="23"/>
      <c r="K25" s="708"/>
      <c r="L25" s="30"/>
    </row>
    <row r="26" spans="1:12" x14ac:dyDescent="0.2">
      <c r="A26" s="31"/>
      <c r="B26" s="51">
        <f t="shared" si="1"/>
        <v>44712</v>
      </c>
      <c r="C26" s="52">
        <f>[10]May22!$M$2</f>
        <v>0</v>
      </c>
      <c r="D26" s="52">
        <f>[10]May22!$N$2</f>
        <v>0</v>
      </c>
      <c r="E26" s="52">
        <f>[10]May22!$O$2</f>
        <v>0</v>
      </c>
      <c r="F26" s="52">
        <f>[10]May22!$P$2+[10]May22!$Q$2</f>
        <v>0</v>
      </c>
      <c r="G26" s="52">
        <f t="shared" si="2"/>
        <v>0</v>
      </c>
      <c r="H26" s="52">
        <f>[10]May22!$T$2</f>
        <v>0</v>
      </c>
      <c r="I26" s="52"/>
      <c r="J26" s="23"/>
      <c r="K26" s="709"/>
      <c r="L26" s="30"/>
    </row>
    <row r="27" spans="1:12" x14ac:dyDescent="0.2">
      <c r="A27" s="31"/>
      <c r="B27" s="51">
        <f t="shared" si="1"/>
        <v>44742</v>
      </c>
      <c r="C27" s="52">
        <f>[10]Jun22!$M$2</f>
        <v>0</v>
      </c>
      <c r="D27" s="52">
        <f>[10]Jun22!$N$2</f>
        <v>0</v>
      </c>
      <c r="E27" s="52">
        <f>[10]Jun22!$O$2</f>
        <v>0</v>
      </c>
      <c r="F27" s="52">
        <f>[10]Jun22!$P$2+[10]Jun22!$Q$2</f>
        <v>0</v>
      </c>
      <c r="G27" s="52">
        <f t="shared" si="2"/>
        <v>0</v>
      </c>
      <c r="H27" s="52">
        <f>[10]Jun22!$T$2</f>
        <v>0</v>
      </c>
      <c r="I27" s="52"/>
      <c r="J27" s="23"/>
      <c r="K27" s="709"/>
      <c r="L27" s="30"/>
    </row>
    <row r="28" spans="1:12" x14ac:dyDescent="0.2">
      <c r="A28" s="31"/>
      <c r="B28" s="51">
        <f t="shared" si="1"/>
        <v>44773</v>
      </c>
      <c r="C28" s="52">
        <f>[10]Jul22!$M$2</f>
        <v>0</v>
      </c>
      <c r="D28" s="52">
        <f>[10]Jul22!$N$2</f>
        <v>0</v>
      </c>
      <c r="E28" s="52">
        <f>[10]Jul22!$O$2</f>
        <v>0</v>
      </c>
      <c r="F28" s="52">
        <f>[10]Jul22!$P$2+[10]Jul22!$Q$2</f>
        <v>0</v>
      </c>
      <c r="G28" s="52">
        <f t="shared" si="2"/>
        <v>0</v>
      </c>
      <c r="H28" s="52">
        <f>[10]Jul22!$T$2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4" t="s">
        <v>252</v>
      </c>
      <c r="I1" s="725"/>
      <c r="J1" s="725"/>
      <c r="K1" s="725"/>
      <c r="L1" s="726"/>
      <c r="M1" s="168"/>
      <c r="N1" s="724" t="s">
        <v>252</v>
      </c>
      <c r="O1" s="725"/>
      <c r="P1" s="725"/>
      <c r="Q1" s="725"/>
      <c r="R1" s="726"/>
      <c r="S1" s="168"/>
      <c r="T1" s="724" t="s">
        <v>252</v>
      </c>
      <c r="U1" s="725"/>
      <c r="V1" s="725"/>
      <c r="W1" s="725"/>
      <c r="X1" s="726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21" t="s">
        <v>239</v>
      </c>
      <c r="AE2" s="722"/>
      <c r="AF2" s="722"/>
      <c r="AG2" s="723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4" t="s">
        <v>620</v>
      </c>
      <c r="AE3" s="717"/>
      <c r="AF3" s="717"/>
      <c r="AG3" s="717"/>
      <c r="AH3" s="30"/>
    </row>
    <row r="4" spans="1:34" ht="12.75" x14ac:dyDescent="0.2">
      <c r="A4" s="31"/>
      <c r="B4" s="718" t="s">
        <v>238</v>
      </c>
      <c r="C4" s="719"/>
      <c r="D4" s="719"/>
      <c r="E4" s="720"/>
      <c r="F4" s="720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6"/>
      <c r="AE4" s="717"/>
      <c r="AF4" s="717"/>
      <c r="AG4" s="717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6"/>
      <c r="AE5" s="717"/>
      <c r="AF5" s="717"/>
      <c r="AG5" s="717"/>
      <c r="AH5" s="30"/>
    </row>
    <row r="6" spans="1:34" x14ac:dyDescent="0.2">
      <c r="A6" s="31"/>
      <c r="B6" s="141">
        <f>Admin!B17</f>
        <v>44409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6"/>
      <c r="AE6" s="717"/>
      <c r="AF6" s="717"/>
      <c r="AG6" s="717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6"/>
      <c r="AE7" s="717"/>
      <c r="AF7" s="717"/>
      <c r="AG7" s="717"/>
      <c r="AH7" s="30"/>
    </row>
    <row r="8" spans="1:34" x14ac:dyDescent="0.2">
      <c r="A8" s="31"/>
      <c r="B8" s="141">
        <f>Admin!B18</f>
        <v>44439</v>
      </c>
      <c r="C8" s="140"/>
      <c r="D8" s="139">
        <f>D6+F8-L8-R8-X8+Z6</f>
        <v>0</v>
      </c>
      <c r="E8" s="138"/>
      <c r="F8" s="113">
        <f>IF((H$4+N$4+T$4)=0,0,[2]Aug21!O$1)</f>
        <v>0</v>
      </c>
      <c r="G8" s="113"/>
      <c r="H8" s="136">
        <f>H4</f>
        <v>0</v>
      </c>
      <c r="I8" s="113"/>
      <c r="J8" s="113">
        <f>[3]Aug21!$O$1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[3]Aug21!$P$1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[3]Aug21!$Q$1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6"/>
      <c r="AE8" s="717"/>
      <c r="AF8" s="717"/>
      <c r="AG8" s="717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6"/>
      <c r="AE9" s="717"/>
      <c r="AF9" s="717"/>
      <c r="AG9" s="717"/>
      <c r="AH9" s="30"/>
    </row>
    <row r="10" spans="1:34" ht="12.75" x14ac:dyDescent="0.2">
      <c r="A10" s="31"/>
      <c r="B10" s="141">
        <f>Admin!B20</f>
        <v>44469</v>
      </c>
      <c r="C10" s="140"/>
      <c r="D10" s="139">
        <f>D8+F10-L10-R10-X10+Z8</f>
        <v>0</v>
      </c>
      <c r="E10" s="138"/>
      <c r="F10" s="113">
        <f>IF((H$4+N$4+T$4)=0,0,[2]Sep21!O$1)</f>
        <v>0</v>
      </c>
      <c r="G10" s="113"/>
      <c r="H10" s="136">
        <f>H8</f>
        <v>0</v>
      </c>
      <c r="I10" s="113"/>
      <c r="J10" s="113">
        <f>[3]Sep21!$O$1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[3]Sep21!$P$1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[3]Sep21!$Q$1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4" t="s">
        <v>237</v>
      </c>
      <c r="AE11" s="717"/>
      <c r="AF11" s="717"/>
      <c r="AG11" s="717"/>
      <c r="AH11" s="30"/>
    </row>
    <row r="12" spans="1:34" x14ac:dyDescent="0.2">
      <c r="A12" s="31"/>
      <c r="B12" s="141">
        <f>Admin!B22</f>
        <v>44500</v>
      </c>
      <c r="C12" s="140"/>
      <c r="D12" s="139">
        <f>D10+F12-L12-R12-X12+Z10</f>
        <v>0</v>
      </c>
      <c r="E12" s="138"/>
      <c r="F12" s="113">
        <f>IF((H$4+N$4+T$4)=0,0,[2]Oct21!O$1)</f>
        <v>0</v>
      </c>
      <c r="G12" s="113"/>
      <c r="H12" s="136">
        <f>H10</f>
        <v>0</v>
      </c>
      <c r="I12" s="113"/>
      <c r="J12" s="113">
        <f>[3]Oct21!$O$1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[3]Oct21!$P$1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[3]Oct21!$Q$1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6"/>
      <c r="AE12" s="717"/>
      <c r="AF12" s="717"/>
      <c r="AG12" s="717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6"/>
      <c r="AE13" s="717"/>
      <c r="AF13" s="717"/>
      <c r="AG13" s="717"/>
      <c r="AH13" s="30"/>
    </row>
    <row r="14" spans="1:34" ht="12" customHeight="1" x14ac:dyDescent="0.2">
      <c r="A14" s="31"/>
      <c r="B14" s="141">
        <f>Admin!B24</f>
        <v>44530</v>
      </c>
      <c r="C14" s="140"/>
      <c r="D14" s="139">
        <f>D12+F14-L14-R14-X14+Z12</f>
        <v>0</v>
      </c>
      <c r="E14" s="138"/>
      <c r="F14" s="113">
        <f>IF((H$4+N$4+T$4)=0,0,[2]Nov21!O$1)</f>
        <v>0</v>
      </c>
      <c r="G14" s="113"/>
      <c r="H14" s="136">
        <f>H12</f>
        <v>0</v>
      </c>
      <c r="I14" s="113"/>
      <c r="J14" s="113">
        <f>[3]Nov21!$O$1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[3]Nov21!$P$1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[3]Nov21!$Q$1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4" t="s">
        <v>621</v>
      </c>
      <c r="AE15" s="715"/>
      <c r="AF15" s="715"/>
      <c r="AG15" s="715"/>
      <c r="AH15" s="30"/>
    </row>
    <row r="16" spans="1:34" ht="12" customHeight="1" x14ac:dyDescent="0.2">
      <c r="A16" s="31"/>
      <c r="B16" s="141">
        <f>Admin!B26</f>
        <v>44561</v>
      </c>
      <c r="C16" s="140"/>
      <c r="D16" s="139">
        <f>D14+F16-L16-R16-X16+Z14</f>
        <v>0</v>
      </c>
      <c r="E16" s="138"/>
      <c r="F16" s="113">
        <f>IF((H$4+N$4+T$4)=0,0,[2]Dec21!O$1)</f>
        <v>0</v>
      </c>
      <c r="G16" s="113"/>
      <c r="H16" s="136">
        <f>H14</f>
        <v>0</v>
      </c>
      <c r="I16" s="113"/>
      <c r="J16" s="113">
        <f>[3]Dec21!$O$1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[3]Dec21!$P$1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[3]Dec21!$Q$1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4"/>
      <c r="AE16" s="715"/>
      <c r="AF16" s="715"/>
      <c r="AG16" s="715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4"/>
      <c r="AE17" s="715"/>
      <c r="AF17" s="715"/>
      <c r="AG17" s="715"/>
      <c r="AH17" s="30"/>
    </row>
    <row r="18" spans="1:34" ht="12" customHeight="1" x14ac:dyDescent="0.2">
      <c r="A18" s="31"/>
      <c r="B18" s="141">
        <f>Admin!B28</f>
        <v>44592</v>
      </c>
      <c r="C18" s="140"/>
      <c r="D18" s="139">
        <f>D16+F18-L18-R18-X18+Z16</f>
        <v>0</v>
      </c>
      <c r="E18" s="138"/>
      <c r="F18" s="113">
        <f>IF((H$4+N$4+T$4)=0,0,[2]Jan22!O$1)</f>
        <v>0</v>
      </c>
      <c r="G18" s="113"/>
      <c r="H18" s="136">
        <f>H16</f>
        <v>0</v>
      </c>
      <c r="I18" s="113"/>
      <c r="J18" s="113">
        <f>[3]Jan22!$O$1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[3]Jan22!$P$1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[3]Jan22!$Q$1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4" t="s">
        <v>236</v>
      </c>
      <c r="AE19" s="715"/>
      <c r="AF19" s="715"/>
      <c r="AG19" s="715"/>
      <c r="AH19" s="30"/>
    </row>
    <row r="20" spans="1:34" ht="12" customHeight="1" x14ac:dyDescent="0.2">
      <c r="A20" s="31"/>
      <c r="B20" s="141">
        <f>Admin!B30</f>
        <v>44620</v>
      </c>
      <c r="C20" s="140"/>
      <c r="D20" s="139">
        <f>D18+F20-L20-R20-X20+Z18</f>
        <v>0</v>
      </c>
      <c r="E20" s="138"/>
      <c r="F20" s="113">
        <f>IF((H$4+N$4+T$4)=0,0,[2]Feb22!O$1)</f>
        <v>0</v>
      </c>
      <c r="G20" s="113"/>
      <c r="H20" s="136">
        <f>H18</f>
        <v>0</v>
      </c>
      <c r="I20" s="113"/>
      <c r="J20" s="113">
        <f>[3]Feb22!$O$1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[3]Feb22!$P$1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[3]Feb22!$Q$1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4"/>
      <c r="AE20" s="715"/>
      <c r="AF20" s="715"/>
      <c r="AG20" s="715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4"/>
      <c r="AE21" s="715"/>
      <c r="AF21" s="715"/>
      <c r="AG21" s="715"/>
      <c r="AH21" s="30"/>
    </row>
    <row r="22" spans="1:34" ht="12" customHeight="1" x14ac:dyDescent="0.2">
      <c r="A22" s="31"/>
      <c r="B22" s="141">
        <f>Admin!B32</f>
        <v>44651</v>
      </c>
      <c r="C22" s="140"/>
      <c r="D22" s="139">
        <f>D20+F22-L22-R22-X22+Z20</f>
        <v>0</v>
      </c>
      <c r="E22" s="138"/>
      <c r="F22" s="113">
        <f>IF((H$4+N$4+T$4)=0,0,[2]Mar22!O$1)</f>
        <v>0</v>
      </c>
      <c r="G22" s="113"/>
      <c r="H22" s="136">
        <f>H20</f>
        <v>0</v>
      </c>
      <c r="I22" s="113"/>
      <c r="J22" s="113">
        <f>[3]Mar22!$O$1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[3]Mar22!$P$1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[3]Mar22!$Q$1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4" t="s">
        <v>235</v>
      </c>
      <c r="AE23" s="715"/>
      <c r="AF23" s="715"/>
      <c r="AG23" s="715"/>
      <c r="AH23" s="30"/>
    </row>
    <row r="24" spans="1:34" x14ac:dyDescent="0.2">
      <c r="A24" s="31"/>
      <c r="B24" s="141">
        <f>Admin!B34</f>
        <v>44681</v>
      </c>
      <c r="C24" s="140"/>
      <c r="D24" s="139">
        <f>D22+F24-L24-R24-X24+Z22</f>
        <v>0</v>
      </c>
      <c r="E24" s="138"/>
      <c r="F24" s="113">
        <f>IF((H$4+N$4+T$4)=0,0,[2]Apr22!O$1)</f>
        <v>0</v>
      </c>
      <c r="G24" s="113"/>
      <c r="H24" s="136">
        <f>H22</f>
        <v>0</v>
      </c>
      <c r="I24" s="113"/>
      <c r="J24" s="113">
        <f>[3]Apr22!$O$1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[3]Apr22!$P$1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[3]Apr22!$Q$1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4"/>
      <c r="AE24" s="715"/>
      <c r="AF24" s="715"/>
      <c r="AG24" s="715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4"/>
      <c r="AE25" s="715"/>
      <c r="AF25" s="715"/>
      <c r="AG25" s="715"/>
      <c r="AH25" s="30"/>
    </row>
    <row r="26" spans="1:34" x14ac:dyDescent="0.2">
      <c r="A26" s="31"/>
      <c r="B26" s="141">
        <f>Admin!B36</f>
        <v>44712</v>
      </c>
      <c r="C26" s="140"/>
      <c r="D26" s="139">
        <f>D24+F26-L26-R26-X26+Z24</f>
        <v>0</v>
      </c>
      <c r="E26" s="138"/>
      <c r="F26" s="113">
        <f>IF((H$4+N$4+T$4)=0,0,[2]May22!O$1)</f>
        <v>0</v>
      </c>
      <c r="G26" s="113"/>
      <c r="H26" s="136">
        <f>H24</f>
        <v>0</v>
      </c>
      <c r="I26" s="113"/>
      <c r="J26" s="113">
        <f>[3]May22!$O$1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[3]May22!$P$1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[3]May22!$Q$1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6"/>
      <c r="AE26" s="717"/>
      <c r="AF26" s="717"/>
      <c r="AG26" s="717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Admin!B38</f>
        <v>44742</v>
      </c>
      <c r="C28" s="140"/>
      <c r="D28" s="139">
        <f>D26+F28-L28-R28-X28+Z26</f>
        <v>0</v>
      </c>
      <c r="E28" s="138"/>
      <c r="F28" s="113">
        <f>IF((H$4+N$4+T$4)=0,0,[2]Jun22!O$1)</f>
        <v>0</v>
      </c>
      <c r="G28" s="113"/>
      <c r="H28" s="136">
        <f>H26</f>
        <v>0</v>
      </c>
      <c r="I28" s="113"/>
      <c r="J28" s="113">
        <f>[3]Jun22!$O$1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[3]Jun22!$P$1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[3]Jun22!$Q$1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4" t="s">
        <v>234</v>
      </c>
      <c r="AE28" s="715"/>
      <c r="AF28" s="715"/>
      <c r="AG28" s="715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4"/>
      <c r="AE29" s="715"/>
      <c r="AF29" s="715"/>
      <c r="AG29" s="715"/>
      <c r="AH29" s="30"/>
    </row>
    <row r="30" spans="1:34" x14ac:dyDescent="0.2">
      <c r="A30" s="31"/>
      <c r="B30" s="141">
        <f>Admin!B40</f>
        <v>44773</v>
      </c>
      <c r="C30" s="140"/>
      <c r="D30" s="139">
        <f>D28+F30-L30-R30-X30+Z28</f>
        <v>0</v>
      </c>
      <c r="E30" s="138"/>
      <c r="F30" s="113">
        <f>IF((H$4+N$4+T$4)=0,0,[2]Jul22!O$1)</f>
        <v>0</v>
      </c>
      <c r="G30" s="113"/>
      <c r="H30" s="136">
        <f>H28</f>
        <v>0</v>
      </c>
      <c r="I30" s="113"/>
      <c r="J30" s="113">
        <f>[3]Jul22!$O$1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[3]Jul22!$P$1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[3]Jul22!$Q$1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6"/>
      <c r="AE30" s="717"/>
      <c r="AF30" s="717"/>
      <c r="AG30" s="717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1" customWidth="1"/>
    <col min="2" max="2" width="10.140625" style="331" bestFit="1" customWidth="1"/>
    <col min="3" max="3" width="5" style="311" customWidth="1"/>
    <col min="4" max="5" width="11.140625" style="311" customWidth="1"/>
    <col min="6" max="6" width="11" style="311" customWidth="1"/>
    <col min="7" max="7" width="9.140625" style="330"/>
    <col min="8" max="8" width="4.7109375" style="311" customWidth="1"/>
    <col min="9" max="9" width="9.140625" style="311"/>
    <col min="10" max="10" width="6.28515625" style="311" customWidth="1"/>
    <col min="11" max="11" width="7.140625" style="311" customWidth="1"/>
    <col min="12" max="12" width="9.140625" style="311"/>
    <col min="13" max="13" width="7.5703125" style="311" customWidth="1"/>
    <col min="14" max="14" width="9.140625" style="311"/>
    <col min="15" max="15" width="9.42578125" style="311" customWidth="1"/>
    <col min="16" max="16" width="9.140625" style="311"/>
    <col min="17" max="17" width="3.28515625" style="311" customWidth="1"/>
    <col min="18" max="16384" width="9.140625" style="311"/>
  </cols>
  <sheetData>
    <row r="1" spans="1:17" ht="12.75" thickBot="1" x14ac:dyDescent="0.25">
      <c r="A1" s="308"/>
      <c r="B1" s="309" t="s">
        <v>508</v>
      </c>
      <c r="C1" s="308"/>
      <c r="D1" s="308"/>
      <c r="E1" s="308"/>
      <c r="F1" s="308"/>
      <c r="G1" s="310"/>
      <c r="H1" s="308"/>
      <c r="I1" s="308"/>
      <c r="J1" s="308"/>
      <c r="K1" s="308"/>
      <c r="L1" s="308"/>
      <c r="M1" s="308"/>
      <c r="N1" s="308"/>
      <c r="O1" s="308"/>
      <c r="P1" s="308"/>
      <c r="Q1" s="308"/>
    </row>
    <row r="2" spans="1:17" ht="12" customHeight="1" x14ac:dyDescent="0.2">
      <c r="A2" s="308"/>
      <c r="B2" s="408">
        <f>DATE(YEAR(B4),MONTH(B4),1)-1</f>
        <v>44196</v>
      </c>
      <c r="C2" s="308"/>
      <c r="D2" s="735"/>
      <c r="E2" s="735"/>
      <c r="F2" s="735"/>
      <c r="G2" s="312"/>
      <c r="H2" s="308"/>
      <c r="I2" s="308"/>
      <c r="J2" s="308"/>
      <c r="K2" s="308"/>
      <c r="L2" s="308"/>
      <c r="M2" s="308"/>
      <c r="N2" s="308"/>
      <c r="O2" s="308"/>
      <c r="P2" s="308"/>
      <c r="Q2" s="308"/>
    </row>
    <row r="3" spans="1:17" ht="12" customHeight="1" x14ac:dyDescent="0.2">
      <c r="A3" s="308"/>
      <c r="B3" s="409">
        <f>DATE(YEAR(B4),MONTH(B4),1)</f>
        <v>44197</v>
      </c>
      <c r="C3" s="308"/>
      <c r="D3" s="734" t="s">
        <v>509</v>
      </c>
      <c r="E3" s="734"/>
      <c r="F3" s="734"/>
      <c r="G3" s="314" t="str">
        <f>YEAR(B36)-1 &amp; "-" &amp; YEAR(B36)-2000</f>
        <v>2021-22</v>
      </c>
      <c r="H3" s="308"/>
      <c r="I3" s="308"/>
      <c r="J3" s="308"/>
      <c r="K3" s="737" t="s">
        <v>510</v>
      </c>
      <c r="L3" s="737"/>
      <c r="M3" s="737"/>
      <c r="N3" s="313" t="str">
        <f>G3</f>
        <v>2021-22</v>
      </c>
      <c r="O3" s="308"/>
      <c r="P3" s="308"/>
      <c r="Q3" s="308"/>
    </row>
    <row r="4" spans="1:17" ht="12" customHeight="1" x14ac:dyDescent="0.2">
      <c r="A4" s="308"/>
      <c r="B4" s="409">
        <f>DATE(YEAR(B6),MONTH(B6),1)-1</f>
        <v>44227</v>
      </c>
      <c r="C4" s="308"/>
      <c r="D4" s="308"/>
      <c r="E4" s="308"/>
      <c r="F4" s="310" t="s">
        <v>533</v>
      </c>
      <c r="G4" s="310" t="s">
        <v>269</v>
      </c>
      <c r="H4" s="308"/>
      <c r="I4" s="308"/>
      <c r="J4" s="308"/>
      <c r="K4" s="315"/>
      <c r="L4" s="315"/>
      <c r="M4" s="315"/>
      <c r="N4" s="316"/>
      <c r="O4" s="308"/>
      <c r="P4" s="308"/>
      <c r="Q4" s="308"/>
    </row>
    <row r="5" spans="1:17" ht="12" customHeight="1" x14ac:dyDescent="0.2">
      <c r="A5" s="308"/>
      <c r="B5" s="409">
        <f>DATE(YEAR(B6),MONTH(B6),1)</f>
        <v>44228</v>
      </c>
      <c r="C5" s="308"/>
      <c r="D5" s="355" t="s">
        <v>511</v>
      </c>
      <c r="E5" s="355"/>
      <c r="F5" s="356">
        <f>B8</f>
        <v>44286</v>
      </c>
      <c r="G5" s="389">
        <v>100</v>
      </c>
      <c r="H5" s="308"/>
      <c r="I5" s="318"/>
      <c r="J5" s="318"/>
      <c r="K5" s="318"/>
      <c r="L5" s="318"/>
      <c r="M5" s="318"/>
      <c r="N5" s="318"/>
      <c r="O5" s="318"/>
      <c r="P5" s="310"/>
      <c r="Q5" s="310"/>
    </row>
    <row r="6" spans="1:17" ht="12" customHeight="1" x14ac:dyDescent="0.2">
      <c r="A6" s="308"/>
      <c r="B6" s="409">
        <f>DATE(YEAR(B8),MONTH(B8),1)-1</f>
        <v>44255</v>
      </c>
      <c r="C6" s="308"/>
      <c r="D6" s="355" t="s">
        <v>512</v>
      </c>
      <c r="E6" s="355"/>
      <c r="F6" s="356">
        <f>B8</f>
        <v>44286</v>
      </c>
      <c r="G6" s="389">
        <v>18</v>
      </c>
      <c r="H6" s="308"/>
      <c r="I6" s="281" t="s">
        <v>14</v>
      </c>
      <c r="J6" s="281"/>
      <c r="K6" s="281">
        <f>YEAR(L6)</f>
        <v>2021</v>
      </c>
      <c r="L6" s="731">
        <f>B17</f>
        <v>44409</v>
      </c>
      <c r="M6" s="733"/>
      <c r="N6" s="731">
        <f>B32</f>
        <v>44651</v>
      </c>
      <c r="O6" s="732"/>
      <c r="P6" s="389">
        <v>19</v>
      </c>
      <c r="Q6" s="310" t="s">
        <v>269</v>
      </c>
    </row>
    <row r="7" spans="1:17" ht="12" customHeight="1" x14ac:dyDescent="0.2">
      <c r="A7" s="308"/>
      <c r="B7" s="409">
        <f>DATE(YEAR(B8),MONTH(B8),1)</f>
        <v>44256</v>
      </c>
      <c r="C7" s="308"/>
      <c r="D7" s="355" t="s">
        <v>511</v>
      </c>
      <c r="E7" s="355"/>
      <c r="F7" s="356">
        <f>B32</f>
        <v>44651</v>
      </c>
      <c r="G7" s="389">
        <v>100</v>
      </c>
      <c r="H7" s="308"/>
      <c r="I7" s="281" t="s">
        <v>14</v>
      </c>
      <c r="J7" s="281"/>
      <c r="K7" s="281">
        <f>YEAR(L7)</f>
        <v>2022</v>
      </c>
      <c r="L7" s="731">
        <f>B33</f>
        <v>44652</v>
      </c>
      <c r="M7" s="733"/>
      <c r="N7" s="731">
        <f>B40</f>
        <v>44773</v>
      </c>
      <c r="O7" s="732"/>
      <c r="P7" s="389">
        <v>19</v>
      </c>
      <c r="Q7" s="310" t="s">
        <v>269</v>
      </c>
    </row>
    <row r="8" spans="1:17" ht="12" customHeight="1" x14ac:dyDescent="0.2">
      <c r="A8" s="308"/>
      <c r="B8" s="409">
        <f>DATE(YEAR(B10),MONTH(B10),1)-1</f>
        <v>44286</v>
      </c>
      <c r="C8" s="308"/>
      <c r="D8" s="355" t="s">
        <v>512</v>
      </c>
      <c r="E8" s="355"/>
      <c r="F8" s="356">
        <f>B32</f>
        <v>44651</v>
      </c>
      <c r="G8" s="389">
        <v>18</v>
      </c>
      <c r="H8" s="308"/>
      <c r="I8" s="318"/>
      <c r="J8" s="318"/>
      <c r="K8" s="318"/>
      <c r="L8" s="318"/>
      <c r="M8" s="318"/>
      <c r="N8" s="318"/>
      <c r="O8" s="318"/>
      <c r="P8" s="310"/>
      <c r="Q8" s="310"/>
    </row>
    <row r="9" spans="1:17" ht="12" customHeight="1" x14ac:dyDescent="0.2">
      <c r="A9" s="308"/>
      <c r="B9" s="409">
        <f>DATE(YEAR(B10),MONTH(B10),1)</f>
        <v>44287</v>
      </c>
      <c r="C9" s="308"/>
      <c r="D9" s="308"/>
      <c r="E9" s="308"/>
      <c r="F9" s="308"/>
      <c r="G9" s="310"/>
      <c r="H9" s="308"/>
      <c r="I9" s="320"/>
      <c r="J9" s="320"/>
      <c r="K9" s="320"/>
      <c r="L9" s="357" t="s">
        <v>251</v>
      </c>
      <c r="M9" s="320"/>
      <c r="N9" s="358" t="s">
        <v>534</v>
      </c>
      <c r="O9" s="321"/>
      <c r="P9" s="322"/>
      <c r="Q9" s="310"/>
    </row>
    <row r="10" spans="1:17" ht="12" customHeight="1" x14ac:dyDescent="0.2">
      <c r="A10" s="308"/>
      <c r="B10" s="409">
        <f>DATE(YEAR(B12),MONTH(B12),1)-1</f>
        <v>44316</v>
      </c>
      <c r="C10" s="308"/>
      <c r="D10" s="730" t="s">
        <v>513</v>
      </c>
      <c r="E10" s="730"/>
      <c r="F10" s="730"/>
      <c r="G10" s="310"/>
      <c r="H10" s="308"/>
      <c r="I10" s="318"/>
      <c r="J10" s="318"/>
      <c r="K10" s="318"/>
      <c r="L10" s="359">
        <f>B8</f>
        <v>44286</v>
      </c>
      <c r="M10" s="323" t="s">
        <v>535</v>
      </c>
      <c r="N10" s="360">
        <f>B8</f>
        <v>44286</v>
      </c>
      <c r="O10" s="318"/>
      <c r="P10" s="323"/>
      <c r="Q10" s="310"/>
    </row>
    <row r="11" spans="1:17" ht="12" customHeight="1" x14ac:dyDescent="0.2">
      <c r="A11" s="308"/>
      <c r="B11" s="409">
        <f>DATE(YEAR(B12),MONTH(B12),1)</f>
        <v>44317</v>
      </c>
      <c r="C11" s="308"/>
      <c r="D11" s="308" t="s">
        <v>514</v>
      </c>
      <c r="E11" s="319">
        <v>12000</v>
      </c>
      <c r="F11" s="308" t="s">
        <v>515</v>
      </c>
      <c r="G11" s="319">
        <v>3000</v>
      </c>
      <c r="H11" s="308"/>
      <c r="I11" s="318"/>
      <c r="J11" s="318"/>
      <c r="K11" s="318"/>
      <c r="L11" s="359">
        <f>B32</f>
        <v>44651</v>
      </c>
      <c r="M11" s="324" t="s">
        <v>535</v>
      </c>
      <c r="N11" s="360">
        <f>B32</f>
        <v>44651</v>
      </c>
      <c r="O11" s="323"/>
      <c r="P11" s="323"/>
      <c r="Q11" s="310"/>
    </row>
    <row r="12" spans="1:17" ht="12" customHeight="1" x14ac:dyDescent="0.2">
      <c r="A12" s="308"/>
      <c r="B12" s="409">
        <f>DATE(YEAR(B14),MONTH(B14),1)-1</f>
        <v>44347</v>
      </c>
      <c r="C12" s="308"/>
      <c r="D12" s="308"/>
      <c r="E12" s="310"/>
      <c r="F12" s="308"/>
      <c r="G12" s="310"/>
      <c r="H12" s="308"/>
      <c r="I12" s="318"/>
      <c r="J12" s="318"/>
      <c r="K12" s="318"/>
      <c r="L12" s="318"/>
      <c r="M12" s="324"/>
      <c r="N12" s="323"/>
      <c r="O12" s="318"/>
      <c r="P12" s="323"/>
      <c r="Q12" s="310"/>
    </row>
    <row r="13" spans="1:17" ht="12" customHeight="1" x14ac:dyDescent="0.2">
      <c r="A13" s="308"/>
      <c r="B13" s="409">
        <f>DATE(YEAR(B14),MONTH(B14),1)</f>
        <v>44348</v>
      </c>
      <c r="C13" s="308"/>
      <c r="D13" s="734" t="s">
        <v>516</v>
      </c>
      <c r="E13" s="734"/>
      <c r="F13" s="734"/>
      <c r="G13" s="310" t="s">
        <v>269</v>
      </c>
      <c r="H13" s="308"/>
      <c r="I13" s="318"/>
      <c r="J13" s="318"/>
      <c r="K13" s="318"/>
      <c r="L13" s="318"/>
      <c r="M13" s="318"/>
      <c r="N13" s="318"/>
      <c r="O13" s="318"/>
      <c r="P13" s="308"/>
      <c r="Q13" s="308"/>
    </row>
    <row r="14" spans="1:17" ht="12" customHeight="1" x14ac:dyDescent="0.2">
      <c r="A14" s="308"/>
      <c r="B14" s="409">
        <f>DATE(YEAR(B16),MONTH(B16),1)-1</f>
        <v>44377</v>
      </c>
      <c r="C14" s="308"/>
      <c r="D14" s="308"/>
      <c r="E14" s="308"/>
      <c r="F14" s="308"/>
      <c r="G14" s="310"/>
      <c r="H14" s="308"/>
      <c r="I14" s="734" t="s">
        <v>518</v>
      </c>
      <c r="J14" s="734"/>
      <c r="K14" s="734"/>
      <c r="L14" s="316"/>
      <c r="M14" s="308"/>
      <c r="N14" s="310" t="s">
        <v>519</v>
      </c>
      <c r="O14" s="310" t="s">
        <v>520</v>
      </c>
      <c r="P14" s="308"/>
      <c r="Q14" s="308"/>
    </row>
    <row r="15" spans="1:17" ht="12" customHeight="1" x14ac:dyDescent="0.2">
      <c r="A15" s="308"/>
      <c r="B15" s="409">
        <f>DATE(YEAR(B16),MONTH(B16),1)</f>
        <v>44378</v>
      </c>
      <c r="C15" s="308"/>
      <c r="D15" s="730" t="s">
        <v>517</v>
      </c>
      <c r="E15" s="730"/>
      <c r="F15" s="730"/>
      <c r="G15" s="317">
        <v>0</v>
      </c>
      <c r="H15" s="308"/>
      <c r="I15" s="312"/>
      <c r="J15" s="312"/>
      <c r="K15" s="312"/>
      <c r="L15" s="312"/>
      <c r="M15" s="308"/>
      <c r="N15" s="310"/>
      <c r="O15" s="310"/>
      <c r="P15" s="308"/>
      <c r="Q15" s="308"/>
    </row>
    <row r="16" spans="1:17" ht="12" customHeight="1" x14ac:dyDescent="0.2">
      <c r="A16" s="308"/>
      <c r="B16" s="409">
        <f>DATE(YEAR(B18),MONTH(B18),1)-1</f>
        <v>44408</v>
      </c>
      <c r="C16" s="308"/>
      <c r="D16" s="730" t="s">
        <v>125</v>
      </c>
      <c r="E16" s="730"/>
      <c r="F16" s="730"/>
      <c r="G16" s="317">
        <v>0.1</v>
      </c>
      <c r="H16" s="308"/>
      <c r="I16" s="730" t="s">
        <v>521</v>
      </c>
      <c r="J16" s="730"/>
      <c r="K16" s="730"/>
      <c r="L16" s="730"/>
      <c r="M16" s="431"/>
      <c r="N16" s="319">
        <v>10000</v>
      </c>
      <c r="O16" s="325">
        <v>0.45</v>
      </c>
      <c r="P16" s="308"/>
      <c r="Q16" s="308"/>
    </row>
    <row r="17" spans="1:17" ht="12" customHeight="1" x14ac:dyDescent="0.2">
      <c r="A17" s="308"/>
      <c r="B17" s="409">
        <f>DATE(YEAR(B18),MONTH(B18),1)</f>
        <v>44409</v>
      </c>
      <c r="C17" s="308"/>
      <c r="D17" s="730" t="s">
        <v>126</v>
      </c>
      <c r="E17" s="730"/>
      <c r="F17" s="730"/>
      <c r="G17" s="317">
        <v>0.2</v>
      </c>
      <c r="H17" s="308"/>
      <c r="I17" s="730" t="s">
        <v>522</v>
      </c>
      <c r="J17" s="730"/>
      <c r="K17" s="730"/>
      <c r="L17" s="730"/>
      <c r="M17" s="736"/>
      <c r="N17" s="319">
        <v>10001</v>
      </c>
      <c r="O17" s="325">
        <v>0.25</v>
      </c>
      <c r="P17" s="308"/>
      <c r="Q17" s="308"/>
    </row>
    <row r="18" spans="1:17" ht="12" customHeight="1" x14ac:dyDescent="0.2">
      <c r="A18" s="308"/>
      <c r="B18" s="409">
        <f>DATE(YEAR(B20),MONTH(B20),1)-1</f>
        <v>44439</v>
      </c>
      <c r="C18" s="308"/>
      <c r="D18" s="730" t="s">
        <v>221</v>
      </c>
      <c r="E18" s="730"/>
      <c r="F18" s="730"/>
      <c r="G18" s="317">
        <v>0.33</v>
      </c>
      <c r="H18" s="320"/>
      <c r="I18" s="320"/>
      <c r="J18" s="320"/>
      <c r="K18" s="320"/>
      <c r="L18" s="320"/>
      <c r="M18" s="320"/>
      <c r="N18" s="320"/>
      <c r="O18" s="320"/>
      <c r="P18" s="308"/>
      <c r="Q18" s="308"/>
    </row>
    <row r="19" spans="1:17" ht="12" customHeight="1" x14ac:dyDescent="0.2">
      <c r="A19" s="308"/>
      <c r="B19" s="409">
        <f>DATE(YEAR(B20),MONTH(B20),1)</f>
        <v>44440</v>
      </c>
      <c r="C19" s="308"/>
      <c r="D19" s="730" t="s">
        <v>128</v>
      </c>
      <c r="E19" s="730"/>
      <c r="F19" s="730"/>
      <c r="G19" s="317">
        <v>0.25</v>
      </c>
      <c r="H19" s="320"/>
      <c r="I19" s="727" t="s">
        <v>564</v>
      </c>
      <c r="J19" s="728"/>
      <c r="K19" s="729"/>
      <c r="L19" s="320"/>
      <c r="M19" s="392">
        <v>20</v>
      </c>
      <c r="N19" s="309">
        <f>B17</f>
        <v>44409</v>
      </c>
      <c r="O19" s="395">
        <f>B26</f>
        <v>44561</v>
      </c>
      <c r="P19" s="308"/>
      <c r="Q19" s="308"/>
    </row>
    <row r="20" spans="1:17" ht="12" customHeight="1" x14ac:dyDescent="0.2">
      <c r="A20" s="308"/>
      <c r="B20" s="409">
        <f>DATE(YEAR(B22),MONTH(B22),1)-1</f>
        <v>44469</v>
      </c>
      <c r="C20" s="308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3"/>
      <c r="O20" s="394"/>
      <c r="P20" s="308"/>
      <c r="Q20" s="308"/>
    </row>
    <row r="21" spans="1:17" ht="12" customHeight="1" x14ac:dyDescent="0.2">
      <c r="A21" s="308"/>
      <c r="B21" s="409">
        <f>DATE(YEAR(B22),MONTH(B22),1)</f>
        <v>44470</v>
      </c>
      <c r="C21" s="308"/>
      <c r="D21" s="10" t="s">
        <v>533</v>
      </c>
      <c r="E21" s="3"/>
      <c r="F21" s="406">
        <v>44773</v>
      </c>
      <c r="G21" s="323"/>
      <c r="H21" s="320"/>
      <c r="I21" s="727" t="s">
        <v>564</v>
      </c>
      <c r="J21" s="728"/>
      <c r="K21" s="729"/>
      <c r="L21" s="320"/>
      <c r="M21" s="391">
        <v>20</v>
      </c>
      <c r="N21" s="309">
        <f>B27</f>
        <v>44562</v>
      </c>
      <c r="O21" s="394"/>
      <c r="P21" s="308"/>
      <c r="Q21" s="308"/>
    </row>
    <row r="22" spans="1:17" ht="12" customHeight="1" x14ac:dyDescent="0.2">
      <c r="A22" s="308"/>
      <c r="B22" s="409">
        <f>DATE(YEAR(B24),MONTH(B24),1)-1</f>
        <v>44500</v>
      </c>
      <c r="C22" s="308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8"/>
      <c r="Q22" s="308"/>
    </row>
    <row r="23" spans="1:17" ht="12" customHeight="1" x14ac:dyDescent="0.2">
      <c r="A23" s="308"/>
      <c r="B23" s="409">
        <f>DATE(YEAR(B24),MONTH(B24),1)</f>
        <v>44501</v>
      </c>
      <c r="C23" s="308"/>
      <c r="D23" s="326"/>
      <c r="E23" s="326"/>
      <c r="F23" s="361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8"/>
      <c r="B24" s="409">
        <f>DATE(YEAR(B26),MONTH(B26),1)-1</f>
        <v>44530</v>
      </c>
      <c r="C24" s="308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8"/>
      <c r="B25" s="409">
        <f>DATE(YEAR(B26),MONTH(B26),1)</f>
        <v>44531</v>
      </c>
      <c r="C25" s="308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8"/>
      <c r="B26" s="409">
        <f>DATE(YEAR(B28),MONTH(B28),1)-1</f>
        <v>44561</v>
      </c>
      <c r="C26" s="308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8"/>
      <c r="B27" s="409">
        <f>DATE(YEAR(B28),MONTH(B28),1)</f>
        <v>44562</v>
      </c>
      <c r="C27" s="308"/>
      <c r="D27" s="328"/>
      <c r="E27" s="328"/>
      <c r="F27" s="328"/>
      <c r="G27" s="328"/>
    </row>
    <row r="28" spans="1:17" x14ac:dyDescent="0.2">
      <c r="A28" s="308"/>
      <c r="B28" s="409">
        <f>DATE(YEAR(B30),MONTH(B30),1)-1</f>
        <v>44592</v>
      </c>
      <c r="C28" s="308"/>
    </row>
    <row r="29" spans="1:17" x14ac:dyDescent="0.2">
      <c r="A29" s="308"/>
      <c r="B29" s="409">
        <f>DATE(YEAR(B30),MONTH(B30),1)</f>
        <v>44593</v>
      </c>
      <c r="C29" s="308"/>
    </row>
    <row r="30" spans="1:17" x14ac:dyDescent="0.2">
      <c r="A30" s="308"/>
      <c r="B30" s="409">
        <f>DATE(YEAR(B32),MONTH(B32),1)-1</f>
        <v>44620</v>
      </c>
      <c r="C30" s="308"/>
    </row>
    <row r="31" spans="1:17" x14ac:dyDescent="0.2">
      <c r="A31" s="308"/>
      <c r="B31" s="409">
        <f>DATE(YEAR(B32),MONTH(B32),1)</f>
        <v>44621</v>
      </c>
      <c r="C31" s="308"/>
    </row>
    <row r="32" spans="1:17" x14ac:dyDescent="0.2">
      <c r="A32" s="308"/>
      <c r="B32" s="409">
        <f>DATE(YEAR(B34),MONTH(B34),1)-1</f>
        <v>44651</v>
      </c>
      <c r="C32" s="308"/>
    </row>
    <row r="33" spans="1:3" x14ac:dyDescent="0.2">
      <c r="A33" s="308"/>
      <c r="B33" s="409">
        <f>DATE(YEAR(B34),MONTH(B34),1)</f>
        <v>44652</v>
      </c>
      <c r="C33" s="308"/>
    </row>
    <row r="34" spans="1:3" x14ac:dyDescent="0.2">
      <c r="A34" s="308"/>
      <c r="B34" s="409">
        <f>DATE(YEAR(B36),MONTH(B36),1)-1</f>
        <v>44681</v>
      </c>
      <c r="C34" s="308"/>
    </row>
    <row r="35" spans="1:3" x14ac:dyDescent="0.2">
      <c r="A35" s="308"/>
      <c r="B35" s="409">
        <f>DATE(YEAR(B36),MONTH(B36),1)</f>
        <v>44682</v>
      </c>
      <c r="C35" s="308"/>
    </row>
    <row r="36" spans="1:3" x14ac:dyDescent="0.2">
      <c r="A36" s="308"/>
      <c r="B36" s="409">
        <f>DATE(YEAR(B38),MONTH(B38),1)-1</f>
        <v>44712</v>
      </c>
      <c r="C36" s="308"/>
    </row>
    <row r="37" spans="1:3" x14ac:dyDescent="0.2">
      <c r="A37" s="308"/>
      <c r="B37" s="409">
        <f>DATE(YEAR(B38),MONTH(B38),1)</f>
        <v>44713</v>
      </c>
      <c r="C37" s="308"/>
    </row>
    <row r="38" spans="1:3" x14ac:dyDescent="0.2">
      <c r="A38" s="308"/>
      <c r="B38" s="409">
        <f>DATE(YEAR(B40),MONTH(B40),1)-1</f>
        <v>44742</v>
      </c>
      <c r="C38" s="308"/>
    </row>
    <row r="39" spans="1:3" x14ac:dyDescent="0.2">
      <c r="A39" s="308"/>
      <c r="B39" s="409">
        <f>DATE(YEAR(B40),MONTH(B40),1)</f>
        <v>44743</v>
      </c>
      <c r="C39" s="308"/>
    </row>
    <row r="40" spans="1:3" x14ac:dyDescent="0.2">
      <c r="A40" s="308"/>
      <c r="B40" s="407">
        <f>F21</f>
        <v>44773</v>
      </c>
      <c r="C40" s="308"/>
    </row>
    <row r="41" spans="1:3" x14ac:dyDescent="0.2">
      <c r="A41" s="308"/>
      <c r="B41" s="409">
        <f>DATE(YEAR(B42),MONTH(B42),1)</f>
        <v>44774</v>
      </c>
      <c r="C41" s="308"/>
    </row>
    <row r="42" spans="1:3" x14ac:dyDescent="0.2">
      <c r="A42" s="308"/>
      <c r="B42" s="409">
        <f>DATE(IF(MONTH(B40)&lt;11,YEAR(B40),YEAR(B40)+1),IF(MONTH(B40)&lt;11,MONTH(B40)+2,IF(MONTH(B40)=11,1,2)),1)-1</f>
        <v>44804</v>
      </c>
      <c r="C42" s="308"/>
    </row>
    <row r="43" spans="1:3" x14ac:dyDescent="0.2">
      <c r="A43" s="308"/>
      <c r="B43" s="409">
        <f>DATE(YEAR(B44),MONTH(B44),1)</f>
        <v>44805</v>
      </c>
      <c r="C43" s="308"/>
    </row>
    <row r="44" spans="1:3" x14ac:dyDescent="0.2">
      <c r="A44" s="308"/>
      <c r="B44" s="409">
        <f>DATE(IF(MONTH(B42)&lt;11,YEAR(B42),YEAR(B42)+1),IF(MONTH(B42)&lt;11,MONTH(B42)+2,IF(MONTH(B42)=11,1,2)),1)-1</f>
        <v>44834</v>
      </c>
      <c r="C44" s="308"/>
    </row>
    <row r="45" spans="1:3" x14ac:dyDescent="0.2">
      <c r="A45" s="308"/>
      <c r="B45" s="409">
        <f>DATE(YEAR(B46),MONTH(B46),1)</f>
        <v>44835</v>
      </c>
      <c r="C45" s="308"/>
    </row>
    <row r="46" spans="1:3" x14ac:dyDescent="0.2">
      <c r="A46" s="308"/>
      <c r="B46" s="409">
        <f>DATE(IF(MONTH(B44)&lt;11,YEAR(B44),YEAR(B44)+1),IF(MONTH(B44)&lt;11,MONTH(B44)+2,IF(MONTH(B44)=11,1,2)),1)-1</f>
        <v>44865</v>
      </c>
      <c r="C46" s="308"/>
    </row>
    <row r="47" spans="1:3" x14ac:dyDescent="0.2">
      <c r="A47" s="308"/>
      <c r="B47" s="409">
        <f>DATE(YEAR(B48),MONTH(B48),1)</f>
        <v>44866</v>
      </c>
      <c r="C47" s="308"/>
    </row>
    <row r="48" spans="1:3" x14ac:dyDescent="0.2">
      <c r="A48" s="308"/>
      <c r="B48" s="409">
        <f>DATE(IF(MONTH(B46)&lt;11,YEAR(B46),YEAR(B46)+1),IF(MONTH(B46)&lt;11,MONTH(B46)+2,IF(MONTH(B46)=11,1,2)),1)-1</f>
        <v>44895</v>
      </c>
      <c r="C48" s="308"/>
    </row>
    <row r="49" spans="1:3" x14ac:dyDescent="0.2">
      <c r="A49" s="308"/>
      <c r="B49" s="409">
        <f>DATE(YEAR(B50),MONTH(B50),1)</f>
        <v>44896</v>
      </c>
      <c r="C49" s="308"/>
    </row>
    <row r="50" spans="1:3" x14ac:dyDescent="0.2">
      <c r="A50" s="308"/>
      <c r="B50" s="409">
        <f>DATE(IF(MONTH(B48)&lt;11,YEAR(B48),YEAR(B48)+1),IF(MONTH(B48)&lt;11,MONTH(B48)+2,IF(MONTH(B48)=11,1,2)),1)-1</f>
        <v>44926</v>
      </c>
      <c r="C50" s="308"/>
    </row>
    <row r="51" spans="1:3" x14ac:dyDescent="0.2">
      <c r="A51" s="308"/>
      <c r="B51" s="409">
        <f>DATE(YEAR(B52),MONTH(B52),1)</f>
        <v>44927</v>
      </c>
      <c r="C51" s="308"/>
    </row>
    <row r="52" spans="1:3" x14ac:dyDescent="0.2">
      <c r="A52" s="308"/>
      <c r="B52" s="409">
        <f>DATE(IF(MONTH(B50)&lt;11,YEAR(B50),YEAR(B50)+1),IF(MONTH(B50)&lt;11,MONTH(B50)+2,IF(MONTH(B50)=11,1,2)),1)-1</f>
        <v>44957</v>
      </c>
      <c r="C52" s="308"/>
    </row>
    <row r="53" spans="1:3" x14ac:dyDescent="0.2">
      <c r="A53" s="308"/>
      <c r="B53" s="409">
        <f>DATE(YEAR(B54),MONTH(B54),1)</f>
        <v>44958</v>
      </c>
      <c r="C53" s="308"/>
    </row>
    <row r="54" spans="1:3" x14ac:dyDescent="0.2">
      <c r="A54" s="308"/>
      <c r="B54" s="409">
        <f>DATE(IF(MONTH(B52)&lt;11,YEAR(B52),YEAR(B52)+1),IF(MONTH(B52)&lt;11,MONTH(B52)+2,IF(MONTH(B52)=11,1,2)),1)-1</f>
        <v>44985</v>
      </c>
      <c r="C54" s="308"/>
    </row>
    <row r="55" spans="1:3" x14ac:dyDescent="0.2">
      <c r="A55" s="308"/>
      <c r="B55" s="409">
        <f>DATE(YEAR(B56),MONTH(B56),1)</f>
        <v>44986</v>
      </c>
      <c r="C55" s="308"/>
    </row>
    <row r="56" spans="1:3" ht="12.75" thickBot="1" x14ac:dyDescent="0.25">
      <c r="A56" s="308"/>
      <c r="B56" s="410">
        <f>DATE(IF(MONTH(B54)&lt;11,YEAR(B54),YEAR(B54)+1),IF(MONTH(B54)&lt;11,MONTH(B54)+2,IF(MONTH(B54)=11,1,2)),1)-1</f>
        <v>45016</v>
      </c>
      <c r="C56" s="308"/>
    </row>
    <row r="57" spans="1:3" x14ac:dyDescent="0.2">
      <c r="A57" s="308"/>
      <c r="B57" s="309"/>
      <c r="C57" s="308"/>
    </row>
  </sheetData>
  <mergeCells count="19"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  <mergeCell ref="I21:K21"/>
    <mergeCell ref="I19:K19"/>
    <mergeCell ref="D19:F19"/>
    <mergeCell ref="N6:O6"/>
    <mergeCell ref="L7:M7"/>
    <mergeCell ref="N7:O7"/>
    <mergeCell ref="I14:K14"/>
    <mergeCell ref="L6:M6"/>
    <mergeCell ref="D18:F1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28" sqref="D28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7" customFormat="1" ht="12" customHeight="1" x14ac:dyDescent="0.2">
      <c r="A1" s="334"/>
      <c r="B1" s="335" t="s">
        <v>267</v>
      </c>
      <c r="C1" s="432" t="s">
        <v>200</v>
      </c>
      <c r="D1" s="336">
        <f>Admin!B17</f>
        <v>44409</v>
      </c>
      <c r="E1" s="435"/>
      <c r="F1" s="437">
        <f>Admin!B18</f>
        <v>44439</v>
      </c>
      <c r="G1" s="437"/>
      <c r="H1" s="437"/>
      <c r="I1" s="437"/>
      <c r="J1" s="437"/>
      <c r="K1" s="437"/>
      <c r="L1" s="437"/>
      <c r="M1" s="437"/>
      <c r="N1" s="435"/>
      <c r="O1" s="336">
        <f>F1</f>
        <v>44439</v>
      </c>
      <c r="P1" s="435"/>
      <c r="Q1" s="432">
        <f>Admin!B20</f>
        <v>44469</v>
      </c>
      <c r="R1" s="432"/>
      <c r="S1" s="432"/>
      <c r="T1" s="432"/>
      <c r="U1" s="432"/>
      <c r="V1" s="432"/>
      <c r="W1" s="432"/>
      <c r="X1" s="432"/>
      <c r="Y1" s="435"/>
      <c r="Z1" s="336">
        <f>Q1</f>
        <v>44469</v>
      </c>
      <c r="AA1" s="435"/>
      <c r="AB1" s="432">
        <f>Admin!B22</f>
        <v>44500</v>
      </c>
      <c r="AC1" s="432"/>
      <c r="AD1" s="432"/>
      <c r="AE1" s="432"/>
      <c r="AF1" s="432"/>
      <c r="AG1" s="432"/>
      <c r="AH1" s="432"/>
      <c r="AI1" s="432"/>
      <c r="AJ1" s="435"/>
      <c r="AK1" s="336">
        <f>AB1</f>
        <v>44500</v>
      </c>
      <c r="AL1" s="435"/>
      <c r="AM1" s="432">
        <f>Admin!B24</f>
        <v>44530</v>
      </c>
      <c r="AN1" s="432"/>
      <c r="AO1" s="432"/>
      <c r="AP1" s="432"/>
      <c r="AQ1" s="432"/>
      <c r="AR1" s="432"/>
      <c r="AS1" s="432"/>
      <c r="AT1" s="432"/>
      <c r="AU1" s="435"/>
      <c r="AV1" s="336">
        <f>AM1</f>
        <v>44530</v>
      </c>
      <c r="AW1" s="435"/>
      <c r="AX1" s="432">
        <f>Admin!B26</f>
        <v>44561</v>
      </c>
      <c r="AY1" s="432"/>
      <c r="AZ1" s="432"/>
      <c r="BA1" s="432"/>
      <c r="BB1" s="432"/>
      <c r="BC1" s="432"/>
      <c r="BD1" s="432"/>
      <c r="BE1" s="432"/>
      <c r="BF1" s="435"/>
      <c r="BG1" s="336">
        <f>AX1</f>
        <v>44561</v>
      </c>
      <c r="BH1" s="435"/>
      <c r="BI1" s="432">
        <f>Admin!B28</f>
        <v>44592</v>
      </c>
      <c r="BJ1" s="432"/>
      <c r="BK1" s="432"/>
      <c r="BL1" s="432"/>
      <c r="BM1" s="432"/>
      <c r="BN1" s="432"/>
      <c r="BO1" s="432"/>
      <c r="BP1" s="432"/>
      <c r="BQ1" s="435"/>
      <c r="BR1" s="336">
        <f>BI1</f>
        <v>44592</v>
      </c>
      <c r="BS1" s="435"/>
      <c r="BT1" s="432">
        <f>Admin!B30</f>
        <v>44620</v>
      </c>
      <c r="BU1" s="432"/>
      <c r="BV1" s="432"/>
      <c r="BW1" s="432"/>
      <c r="BX1" s="432"/>
      <c r="BY1" s="432"/>
      <c r="BZ1" s="432"/>
      <c r="CA1" s="432"/>
      <c r="CB1" s="432"/>
      <c r="CC1" s="336">
        <f>BT1</f>
        <v>44620</v>
      </c>
      <c r="CD1" s="435"/>
      <c r="CE1" s="432">
        <f>Admin!B32</f>
        <v>44651</v>
      </c>
      <c r="CF1" s="432"/>
      <c r="CG1" s="432"/>
      <c r="CH1" s="432"/>
      <c r="CI1" s="432"/>
      <c r="CJ1" s="432"/>
      <c r="CK1" s="432"/>
      <c r="CL1" s="432"/>
      <c r="CM1" s="432"/>
      <c r="CN1" s="336">
        <f>CE1</f>
        <v>44651</v>
      </c>
      <c r="CO1" s="435"/>
      <c r="CP1" s="432">
        <f>Admin!B34</f>
        <v>44681</v>
      </c>
      <c r="CQ1" s="432"/>
      <c r="CR1" s="432"/>
      <c r="CS1" s="432"/>
      <c r="CT1" s="432"/>
      <c r="CU1" s="432"/>
      <c r="CV1" s="432"/>
      <c r="CW1" s="432"/>
      <c r="CX1" s="432"/>
      <c r="CY1" s="336">
        <f>CP1</f>
        <v>44681</v>
      </c>
      <c r="CZ1" s="435"/>
      <c r="DA1" s="432">
        <f>Admin!B36</f>
        <v>44712</v>
      </c>
      <c r="DB1" s="432"/>
      <c r="DC1" s="432"/>
      <c r="DD1" s="432"/>
      <c r="DE1" s="432"/>
      <c r="DF1" s="432"/>
      <c r="DG1" s="432"/>
      <c r="DH1" s="432"/>
      <c r="DI1" s="432"/>
      <c r="DJ1" s="336">
        <f>DA1</f>
        <v>44712</v>
      </c>
      <c r="DK1" s="435"/>
      <c r="DL1" s="432">
        <f>Admin!B38</f>
        <v>44742</v>
      </c>
      <c r="DM1" s="432"/>
      <c r="DN1" s="432"/>
      <c r="DO1" s="432"/>
      <c r="DP1" s="432"/>
      <c r="DQ1" s="432"/>
      <c r="DR1" s="432"/>
      <c r="DS1" s="432"/>
      <c r="DT1" s="432"/>
      <c r="DU1" s="336">
        <f>DL1</f>
        <v>44742</v>
      </c>
      <c r="DV1" s="435"/>
      <c r="DW1" s="432">
        <f>Admin!B40</f>
        <v>44773</v>
      </c>
      <c r="DX1" s="432"/>
      <c r="DY1" s="432"/>
      <c r="DZ1" s="432"/>
      <c r="EA1" s="432"/>
      <c r="EB1" s="432"/>
      <c r="EC1" s="432"/>
      <c r="ED1" s="432"/>
      <c r="EE1" s="432"/>
      <c r="EF1" s="336">
        <f>DW1</f>
        <v>44773</v>
      </c>
      <c r="EG1" s="432"/>
      <c r="EH1" s="432" t="s">
        <v>228</v>
      </c>
      <c r="EI1" s="432"/>
      <c r="EJ1" s="336">
        <f>EF1</f>
        <v>44773</v>
      </c>
      <c r="EK1" s="432"/>
    </row>
    <row r="2" spans="1:141" s="340" customFormat="1" ht="24" x14ac:dyDescent="0.2">
      <c r="A2" s="338"/>
      <c r="B2" s="333" t="s">
        <v>272</v>
      </c>
      <c r="C2" s="434"/>
      <c r="D2" s="339" t="s">
        <v>523</v>
      </c>
      <c r="E2" s="436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36"/>
      <c r="O2" s="339" t="s">
        <v>524</v>
      </c>
      <c r="P2" s="436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36"/>
      <c r="Z2" s="339" t="s">
        <v>524</v>
      </c>
      <c r="AA2" s="436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36"/>
      <c r="AK2" s="339" t="s">
        <v>524</v>
      </c>
      <c r="AL2" s="436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36"/>
      <c r="AV2" s="339" t="s">
        <v>524</v>
      </c>
      <c r="AW2" s="436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36"/>
      <c r="BG2" s="339" t="s">
        <v>524</v>
      </c>
      <c r="BH2" s="436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36"/>
      <c r="BR2" s="339" t="s">
        <v>524</v>
      </c>
      <c r="BS2" s="436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3"/>
      <c r="CC2" s="339" t="s">
        <v>524</v>
      </c>
      <c r="CD2" s="436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3"/>
      <c r="CN2" s="339" t="s">
        <v>524</v>
      </c>
      <c r="CO2" s="436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3"/>
      <c r="CY2" s="339" t="s">
        <v>524</v>
      </c>
      <c r="CZ2" s="436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3"/>
      <c r="DJ2" s="339" t="s">
        <v>524</v>
      </c>
      <c r="DK2" s="436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3"/>
      <c r="DU2" s="339" t="s">
        <v>524</v>
      </c>
      <c r="DV2" s="436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3"/>
      <c r="EF2" s="339" t="s">
        <v>524</v>
      </c>
      <c r="EG2" s="433"/>
      <c r="EH2" s="434"/>
      <c r="EI2" s="433"/>
      <c r="EJ2" s="339" t="s">
        <v>525</v>
      </c>
      <c r="EK2" s="433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[2]Aug21!$AI$1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[2]Sep21!$AI$1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[2]Oct21!$AI$1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[2]Nov21!$AI$1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[2]Dec21!$AI$1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[2]Jan22!$AI$1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[2]Feb22!$AI$1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[2]Mar22!$AI$1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[2]Apr22!$AI$1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[2]May22!$AI$1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[2]Jun22!$AI$1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[2]Jul22!$AI$1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-[3]Aug21!$U$1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-[3]Sep21!$U$1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-[3]Oct21!$U$1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-[3]Nov21!$U$1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-[3]Dec21!$U$1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-[3]Jan22!$U$1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-[3]Feb22!$U$1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-[3]Mar22!$U$1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-[3]Apr22!$U$1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-[3]May22!$U$1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-[3]Jun22!$U$1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-[3]Jul22!$U$1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[3]Aug21!$F$1-[3]Aug21!$V$1</f>
        <v>0</v>
      </c>
      <c r="G20" s="25"/>
      <c r="H20" s="25">
        <f>-[4]Aug21!$J$1</f>
        <v>0</v>
      </c>
      <c r="I20" s="25">
        <f>-[5]Aug21!$J$1</f>
        <v>0</v>
      </c>
      <c r="J20" s="25">
        <f>-[6]Aug21!$J$1</f>
        <v>0</v>
      </c>
      <c r="K20" s="25">
        <f>-[7]Aug21!$J$1</f>
        <v>0</v>
      </c>
      <c r="L20" s="25"/>
      <c r="N20" s="24"/>
      <c r="O20" s="25">
        <f t="shared" si="1"/>
        <v>0</v>
      </c>
      <c r="P20" s="24"/>
      <c r="Q20" s="25">
        <f>[3]Sep21!$F$1-[3]Sep21!$V$1</f>
        <v>0</v>
      </c>
      <c r="R20" s="25"/>
      <c r="S20" s="25">
        <f>-[4]Sep21!$J$1</f>
        <v>0</v>
      </c>
      <c r="T20" s="25">
        <f>-[5]Sep21!$J$1</f>
        <v>0</v>
      </c>
      <c r="U20" s="25">
        <f>-[6]Sep21!$J$1</f>
        <v>0</v>
      </c>
      <c r="V20" s="25">
        <f>-[7]Sep21!$J$1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[3]Oct21!$F$1-[3]Oct21!$V$1</f>
        <v>0</v>
      </c>
      <c r="AC20" s="25"/>
      <c r="AD20" s="25">
        <f>-[4]Oct21!$J$1</f>
        <v>0</v>
      </c>
      <c r="AE20" s="25">
        <f>-[5]Oct21!$J$1</f>
        <v>0</v>
      </c>
      <c r="AF20" s="25">
        <f>-[6]Oct21!$J$1</f>
        <v>0</v>
      </c>
      <c r="AG20" s="25">
        <f>-[7]Oct21!$J$1</f>
        <v>0</v>
      </c>
      <c r="AH20" s="25"/>
      <c r="AI20" s="25"/>
      <c r="AJ20" s="15"/>
      <c r="AK20" s="25">
        <f t="shared" si="3"/>
        <v>0</v>
      </c>
      <c r="AL20" s="24"/>
      <c r="AM20" s="25">
        <f>[3]Nov21!$F$1-[3]Nov21!$V$1</f>
        <v>0</v>
      </c>
      <c r="AN20" s="25"/>
      <c r="AO20" s="25">
        <f>-[4]Nov21!$J$1</f>
        <v>0</v>
      </c>
      <c r="AP20" s="25">
        <f>-[5]Nov21!$J$1</f>
        <v>0</v>
      </c>
      <c r="AQ20" s="25">
        <f>-[6]Nov21!$J$1</f>
        <v>0</v>
      </c>
      <c r="AR20" s="25">
        <f>-[7]Nov21!$J$1</f>
        <v>0</v>
      </c>
      <c r="AS20" s="25"/>
      <c r="AT20" s="25"/>
      <c r="AU20" s="15"/>
      <c r="AV20" s="25">
        <f t="shared" si="4"/>
        <v>0</v>
      </c>
      <c r="AW20" s="24"/>
      <c r="AX20" s="25">
        <f>[3]Dec21!$F$1-[3]Dec21!$V$1</f>
        <v>0</v>
      </c>
      <c r="AY20" s="25"/>
      <c r="AZ20" s="25">
        <f>-[4]Dec21!$J$1</f>
        <v>0</v>
      </c>
      <c r="BA20" s="25">
        <f>-[5]Dec21!$J$1</f>
        <v>0</v>
      </c>
      <c r="BB20" s="25">
        <f>-[6]Dec21!$J$1</f>
        <v>0</v>
      </c>
      <c r="BC20" s="25">
        <f>-[7]Dec21!$J$1</f>
        <v>0</v>
      </c>
      <c r="BD20" s="25"/>
      <c r="BE20" s="25"/>
      <c r="BF20" s="15"/>
      <c r="BG20" s="25">
        <f t="shared" si="5"/>
        <v>0</v>
      </c>
      <c r="BH20" s="24"/>
      <c r="BI20" s="25">
        <f>[3]Jan22!$F$1-[3]Jan22!$V$1</f>
        <v>0</v>
      </c>
      <c r="BJ20" s="25"/>
      <c r="BK20" s="25">
        <f>-[4]Jan22!$J$1</f>
        <v>0</v>
      </c>
      <c r="BL20" s="25">
        <f>-[5]Jan22!$J$1</f>
        <v>0</v>
      </c>
      <c r="BM20" s="25">
        <f>-[6]Jan22!$J$1</f>
        <v>0</v>
      </c>
      <c r="BN20" s="25">
        <f>-[7]Jan22!$J$1</f>
        <v>0</v>
      </c>
      <c r="BO20" s="25"/>
      <c r="BP20" s="25"/>
      <c r="BQ20" s="15"/>
      <c r="BR20" s="25">
        <f t="shared" si="6"/>
        <v>0</v>
      </c>
      <c r="BS20" s="24"/>
      <c r="BT20" s="25">
        <f>[3]Feb22!$F$1-[3]Feb22!$V$1</f>
        <v>0</v>
      </c>
      <c r="BU20" s="25"/>
      <c r="BV20" s="25">
        <f>-[4]Feb22!$J$1</f>
        <v>0</v>
      </c>
      <c r="BW20" s="25">
        <f>-[5]Feb22!$J$1</f>
        <v>0</v>
      </c>
      <c r="BX20" s="25">
        <f>-[6]Feb22!$J$1</f>
        <v>0</v>
      </c>
      <c r="BY20" s="25">
        <f>-[7]Feb22!$J$1</f>
        <v>0</v>
      </c>
      <c r="BZ20" s="25"/>
      <c r="CA20" s="25"/>
      <c r="CB20" s="15"/>
      <c r="CC20" s="25">
        <f t="shared" si="7"/>
        <v>0</v>
      </c>
      <c r="CD20" s="24"/>
      <c r="CE20" s="25">
        <f>[3]Mar22!$F$1-[3]Mar22!$V$1</f>
        <v>0</v>
      </c>
      <c r="CF20" s="25"/>
      <c r="CG20" s="25">
        <f>-[4]Mar22!$J$1</f>
        <v>0</v>
      </c>
      <c r="CH20" s="25">
        <f>-[5]Mar22!$J$1</f>
        <v>0</v>
      </c>
      <c r="CI20" s="25">
        <f>-[6]Mar22!$J$1</f>
        <v>0</v>
      </c>
      <c r="CJ20" s="25">
        <f>-[7]Mar22!$J$1</f>
        <v>0</v>
      </c>
      <c r="CK20" s="25"/>
      <c r="CL20" s="25"/>
      <c r="CM20" s="15"/>
      <c r="CN20" s="25">
        <f t="shared" si="8"/>
        <v>0</v>
      </c>
      <c r="CO20" s="24"/>
      <c r="CP20" s="25">
        <f>[3]Apr22!$F$1-[3]Apr22!$V$1</f>
        <v>0</v>
      </c>
      <c r="CQ20" s="25"/>
      <c r="CR20" s="25">
        <f>-[4]Apr22!$J$1</f>
        <v>0</v>
      </c>
      <c r="CS20" s="25">
        <f>-[5]Apr22!$J$1</f>
        <v>0</v>
      </c>
      <c r="CT20" s="25">
        <f>-[6]Apr22!$J$1</f>
        <v>0</v>
      </c>
      <c r="CU20" s="25">
        <f>-[7]Apr22!$J$1</f>
        <v>0</v>
      </c>
      <c r="CV20" s="25"/>
      <c r="CW20" s="25"/>
      <c r="CX20" s="15"/>
      <c r="CY20" s="25">
        <f t="shared" si="9"/>
        <v>0</v>
      </c>
      <c r="CZ20" s="24"/>
      <c r="DA20" s="25">
        <f>[3]May22!$F$1-[3]May22!$V$1</f>
        <v>0</v>
      </c>
      <c r="DB20" s="25"/>
      <c r="DC20" s="25">
        <f>-[4]May22!$J$1</f>
        <v>0</v>
      </c>
      <c r="DD20" s="25">
        <f>-[5]May22!$J$1</f>
        <v>0</v>
      </c>
      <c r="DE20" s="25">
        <f>-[6]May22!$J$1</f>
        <v>0</v>
      </c>
      <c r="DF20" s="25">
        <f>-[7]May22!$J$1</f>
        <v>0</v>
      </c>
      <c r="DG20" s="25"/>
      <c r="DH20" s="25"/>
      <c r="DI20" s="15"/>
      <c r="DJ20" s="25">
        <f t="shared" si="10"/>
        <v>0</v>
      </c>
      <c r="DK20" s="24"/>
      <c r="DL20" s="25">
        <f>[3]Jun22!$F$1-[3]Jun22!$V$1</f>
        <v>0</v>
      </c>
      <c r="DM20" s="25"/>
      <c r="DN20" s="25">
        <f>-[4]Jun22!$J$1</f>
        <v>0</v>
      </c>
      <c r="DO20" s="25">
        <f>-[5]Jun22!$J$1</f>
        <v>0</v>
      </c>
      <c r="DP20" s="25">
        <f>-[6]Jun22!$J$1</f>
        <v>0</v>
      </c>
      <c r="DQ20" s="25">
        <f>-[7]Jun22!$J$1</f>
        <v>0</v>
      </c>
      <c r="DR20" s="25"/>
      <c r="DS20" s="25"/>
      <c r="DT20" s="15"/>
      <c r="DU20" s="25">
        <f t="shared" si="11"/>
        <v>0</v>
      </c>
      <c r="DV20" s="24"/>
      <c r="DW20" s="25">
        <f>[3]Jul22!$F$1-[3]Jul22!$V$1</f>
        <v>0</v>
      </c>
      <c r="DX20" s="25"/>
      <c r="DY20" s="25">
        <f>-[4]Jul22!$J$1</f>
        <v>0</v>
      </c>
      <c r="DZ20" s="25">
        <f>-[5]Jul22!$J$1</f>
        <v>0</v>
      </c>
      <c r="EA20" s="25">
        <f>-[6]Jul22!$J$1</f>
        <v>0</v>
      </c>
      <c r="EB20" s="25">
        <f>-[7]Jul22!$J$1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[4]Aug21!$F$1-[4]Aug21!$X$1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[4]Sep21!$F$1-[4]Sep21!$X$1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[4]Oct21!$F$1-[4]Oct21!$X$1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[4]Nov21!$F$1-[4]Nov21!$X$1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[4]Dec21!$F$1-[4]Dec21!$X$1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[4]Jan22!$F$1-[4]Jan22!$X$1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[4]Feb22!$F$1-[4]Feb22!$X$1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[4]Mar22!$F$1-[4]Mar22!$X$1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[4]Apr22!$F$1-[4]Apr22!$X$1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[4]May22!$F$1-[4]May22!$X$1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[4]Jun22!$F$1-[4]Jun22!$X$1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[4]Jul22!$F$1-[4]Jul22!$X$1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[5]Aug21!$F$1-[5]Aug21!$X$1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[5]Sep21!$F$1-[5]Sep21!$X$1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[5]Oct21!$F$1-[5]Oct21!$X$1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[5]Nov21!$F$1-[5]Nov21!$X$1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[5]Dec21!$F$1-[5]Dec21!$X$1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[5]Jan22!$F$1-[5]Jan22!$X$1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[5]Feb22!$F$1-[5]Feb22!$X$1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[5]Mar22!$F$1-[5]Mar22!$X$1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[5]Apr22!$F$1-[5]Apr22!$X$1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[5]May22!$F$1-[5]May22!$X$1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[5]Jun22!$F$1-[5]Jun22!$X$1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[5]Jul22!$F$1-[5]Jul22!$X$1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[6]Aug21!$F$1-[6]Aug21!$X$1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[6]Sep21!$F$1-[6]Sep21!$X$1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[6]Oct21!$F$1-[6]Oct21!$X$1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[6]Nov21!$F$1-[6]Nov21!$X$1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[6]Dec21!$F$1-[6]Dec21!$X$1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[6]Jan22!$F$1-[6]Jan22!$X$1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[6]Feb22!$F$1-[6]Feb22!$X$1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[6]Mar22!$F$1-[6]Mar22!$X$1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[6]Apr22!$F$1-[6]Apr22!$X$1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[6]May22!$F$1-[6]May22!$X$1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[6]Jun22!$F$1-[6]Jun22!$X$1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[6]Jul22!$F$1-[6]Jul22!$X$1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[7]Aug21!$F$1-[7]Aug21!$U$1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[7]Sep21!$F$1-[7]Sep21!$U$1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[7]Oct21!$F$1-[7]Oct21!$U$1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[7]Nov21!$F$1-[7]Nov21!$U$1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[7]Dec21!$F$1-[7]Dec21!$U$1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[7]Jan22!$F$1-[7]Jan22!$U$1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[7]Feb22!$F$1-[7]Feb22!$U$1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[7]Mar22!$F$1-[7]Mar22!$U$1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[7]Apr22!$F$1-[7]Apr22!$U$1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[7]May22!$F$1-[7]May22!$U$1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[7]Jun22!$F$1-[7]Jun22!$U$1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[7]Jul22!$F$1-[7]Jul22!$U$1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-[4]Aug21!$G$1-[4]Aug21!$H$1-[4]Aug21!$I$1+[4]Aug21!$Y$1+[4]Aug21!$Z$1+[4]Aug21!$AA$1</f>
        <v>0</v>
      </c>
      <c r="I26" s="26">
        <f>-[5]Aug21!$G$1-[5]Aug21!$H$1-[5]Aug21!$I$1+[5]Aug21!$Y$1+[5]Aug21!$Z$1+[5]Aug21!$AA$1</f>
        <v>0</v>
      </c>
      <c r="J26" s="26">
        <f>-[6]Aug21!$G$1-[6]Aug21!$H$1-[6]Aug21!$I$1+[6]Aug21!$Y$1+[6]Aug21!$Z$1+[6]Aug21!$AA$1</f>
        <v>0</v>
      </c>
      <c r="K26" s="26">
        <f>-[7]Aug21!$G$1-[7]Aug21!$H$1-[7]Aug21!$I$1+[7]Aug21!$V$1+[7]Aug21!$W$1+[7]Aug21!$X$1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-[4]Sep21!$G$1-[4]Sep21!$H$1-[4]Sep21!$I$1+[4]Sep21!$Y$1+[4]Sep21!$Z$1+[4]Sep21!$AA$1</f>
        <v>0</v>
      </c>
      <c r="T26" s="26">
        <f>-[5]Sep21!$G$1-[5]Sep21!$H$1-[5]Sep21!$I$1+[5]Sep21!$Y$1+[5]Sep21!$Z$1+[5]Sep21!$AA$1</f>
        <v>0</v>
      </c>
      <c r="U26" s="26">
        <f>-[6]Sep21!$G$1-[6]Sep21!$H$1-[6]Sep21!$I$1+[6]Sep21!$Y$1+[6]Sep21!$Z$1+[6]Sep21!$AA$1</f>
        <v>0</v>
      </c>
      <c r="V26" s="26">
        <f>-[7]Sep21!$G$1-[7]Sep21!$H$1-[7]Sep21!$I$1+[7]Sep21!$V$1+[7]Sep21!$W$1+[7]Sep21!$X$1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-[4]Oct21!$G$1-[4]Oct21!$H$1-[4]Oct21!$I$1+[4]Oct21!$Y$1+[4]Oct21!$Z$1+[4]Oct21!$AA$1</f>
        <v>0</v>
      </c>
      <c r="AE26" s="26">
        <f>-[5]Oct21!$G$1-[5]Oct21!$H$1-[5]Oct21!$I$1+[5]Oct21!$Y$1+[5]Oct21!$Z$1+[5]Oct21!$AA$1</f>
        <v>0</v>
      </c>
      <c r="AF26" s="26">
        <f>-[6]Oct21!$G$1-[6]Oct21!$H$1-[6]Oct21!$I$1+[6]Oct21!$Y$1+[6]Oct21!$Z$1+[6]Oct21!$AA$1</f>
        <v>0</v>
      </c>
      <c r="AG26" s="26">
        <f>-[7]Oct21!$G$1-[7]Oct21!$H$1-[7]Oct21!$I$1+[7]Oct21!$V$1+[7]Oct21!$W$1+[7]Oct21!$X$1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-[4]Nov21!$G$1-[4]Nov21!$H$1-[4]Nov21!$I$1+[4]Nov21!$Y$1+[4]Nov21!$Z$1+[4]Nov21!$AA$1</f>
        <v>0</v>
      </c>
      <c r="AP26" s="26">
        <f>-[5]Nov21!$G$1-[5]Nov21!$H$1-[5]Nov21!$I$1+[5]Nov21!$Y$1+[5]Nov21!$Z$1+[5]Nov21!$AA$1</f>
        <v>0</v>
      </c>
      <c r="AQ26" s="26">
        <f>-[6]Nov21!$G$1-[6]Nov21!$H$1-[6]Nov21!$I$1+[6]Nov21!$Y$1+[6]Nov21!$Z$1+[6]Nov21!$AA$1</f>
        <v>0</v>
      </c>
      <c r="AR26" s="26">
        <f>-[7]Nov21!$G$1-[7]Nov21!$H$1-[7]Nov21!$I$1+[7]Nov21!$V$1+[7]Nov21!$W$1+[7]Nov21!$X$1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-[4]Dec21!$G$1-[4]Dec21!$H$1-[4]Dec21!$I$1+[4]Dec21!$Y$1+[4]Dec21!$Z$1+[4]Dec21!$AA$1</f>
        <v>0</v>
      </c>
      <c r="BA26" s="26">
        <f>-[5]Dec21!$G$1-[5]Dec21!$H$1-[5]Dec21!$I$1+[5]Dec21!$Y$1+[5]Dec21!$Z$1+[5]Dec21!$AA$1</f>
        <v>0</v>
      </c>
      <c r="BB26" s="26">
        <f>-[6]Dec21!$G$1-[6]Dec21!$H$1-[6]Dec21!$I$1+[6]Dec21!$Y$1+[6]Dec21!$Z$1+[6]Dec21!$AA$1</f>
        <v>0</v>
      </c>
      <c r="BC26" s="26">
        <f>-[7]Dec21!$G$1-[7]Dec21!$H$1-[7]Dec21!$I$1+[7]Dec21!$V$1+[7]Dec21!$W$1+[7]Dec21!$X$1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-[4]Jan22!$G$1-[4]Jan22!$H$1-[4]Jan22!$I$1+[4]Jan22!$Y$1+[4]Jan22!$Z$1+[4]Jan22!$AA$1</f>
        <v>0</v>
      </c>
      <c r="BL26" s="26">
        <f>-[5]Jan22!$G$1-[5]Jan22!$H$1-[5]Jan22!$I$1+[5]Jan22!$Y$1+[5]Jan22!$Z$1+[5]Jan22!$AA$1</f>
        <v>0</v>
      </c>
      <c r="BM26" s="26">
        <f>-[6]Jan22!$G$1-[6]Jan22!$H$1-[6]Jan22!$I$1+[6]Jan22!$Y$1+[6]Jan22!$Z$1+[6]Jan22!$AA$1</f>
        <v>0</v>
      </c>
      <c r="BN26" s="26">
        <f>-[7]Jan22!$G$1-[7]Jan22!$H$1-[7]Jan22!$I$1+[7]Jan22!$V$1+[7]Jan22!$W$1+[7]Jan22!$X$1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-[4]Feb22!$G$1-[4]Feb22!$H$1-[4]Feb22!$I$1+[4]Feb22!$Y$1+[4]Feb22!$Z$1+[4]Feb22!$AA$1</f>
        <v>0</v>
      </c>
      <c r="BW26" s="26">
        <f>-[5]Feb22!$G$1-[5]Feb22!$H$1-[5]Feb22!$I$1+[5]Feb22!$Y$1+[5]Feb22!$Z$1+[5]Feb22!$AA$1</f>
        <v>0</v>
      </c>
      <c r="BX26" s="26">
        <f>-[6]Feb22!$G$1-[6]Feb22!$H$1-[6]Feb22!$I$1+[6]Feb22!$Y$1+[6]Feb22!$Z$1+[6]Feb22!$AA$1</f>
        <v>0</v>
      </c>
      <c r="BY26" s="26">
        <f>-[7]Feb22!$G$1-[7]Feb22!$H$1-[7]Feb22!$I$1+[7]Feb22!$V$1+[7]Feb22!$W$1+[7]Feb22!$X$1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-[4]Mar22!$G$1-[4]Mar22!$H$1-[4]Mar22!$I$1+[4]Mar22!$Y$1+[4]Mar22!$Z$1+[4]Mar22!$AA$1</f>
        <v>0</v>
      </c>
      <c r="CH26" s="26">
        <f>-[5]Mar22!$G$1-[5]Mar22!$H$1-[5]Mar22!$I$1+[5]Mar22!$Y$1+[5]Mar22!$Z$1+[5]Mar22!$AA$1</f>
        <v>0</v>
      </c>
      <c r="CI26" s="26">
        <f>-[6]Mar22!$G$1-[6]Mar22!$H$1-[6]Mar22!$I$1+[6]Mar22!$Y$1+[6]Mar22!$Z$1+[6]Mar22!$AA$1</f>
        <v>0</v>
      </c>
      <c r="CJ26" s="26">
        <f>-[7]Mar22!$G$1-[7]Mar22!$H$1-[7]Mar22!$I$1+[7]Mar22!$V$1+[7]Mar22!$W$1+[7]Mar22!$X$1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-[4]Apr22!$G$1-[4]Apr22!$H$1-[4]Apr22!$I$1+[4]Apr22!$Y$1+[4]Apr22!$Z$1+[4]Apr22!$AA$1</f>
        <v>0</v>
      </c>
      <c r="CS26" s="26">
        <f>-[5]Apr22!$G$1-[5]Apr22!$H$1-[5]Apr22!$I$1+[5]Apr22!$Y$1+[5]Apr22!$Z$1+[5]Apr22!$AA$1</f>
        <v>0</v>
      </c>
      <c r="CT26" s="26">
        <f>-[6]Apr22!$G$1-[6]Apr22!$H$1-[6]Apr22!$I$1+[6]Apr22!$Y$1+[6]Apr22!$Z$1+[6]Apr22!$AA$1</f>
        <v>0</v>
      </c>
      <c r="CU26" s="26">
        <f>-[7]Apr22!$G$1-[7]Apr22!$H$1-[7]Apr22!$I$1+[7]Apr22!$V$1+[7]Apr22!$W$1+[7]Apr22!$X$1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-[4]May22!$G$1-[4]May22!$H$1-[4]May22!$I$1+[4]May22!$Y$1+[4]May22!$Z$1+[4]May22!$AA$1</f>
        <v>0</v>
      </c>
      <c r="DD26" s="26">
        <f>-[5]May22!$G$1-[5]May22!$H$1-[5]May22!$I$1+[5]May22!$Y$1+[5]May22!$Z$1+[5]May22!$AA$1</f>
        <v>0</v>
      </c>
      <c r="DE26" s="26">
        <f>-[6]May22!$G$1-[6]May22!$H$1-[6]May22!$I$1+[6]May22!$Y$1+[6]May22!$Z$1+[6]May22!$AA$1</f>
        <v>0</v>
      </c>
      <c r="DF26" s="26">
        <f>-[7]May22!$G$1-[7]May22!$H$1-[7]May22!$I$1+[7]May22!$V$1+[7]May22!$W$1+[7]May22!$X$1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-[4]Jun22!$G$1-[4]Jun22!$H$1-[4]Jun22!$I$1+[4]Jun22!$Y$1+[4]Jun22!$Z$1+[4]Jun22!$AA$1</f>
        <v>0</v>
      </c>
      <c r="DO26" s="26">
        <f>-[5]Jun22!$G$1-[5]Jun22!$H$1-[5]Jun22!$I$1+[5]Jun22!$Y$1+[5]Jun22!$Z$1+[5]Jun22!$AA$1</f>
        <v>0</v>
      </c>
      <c r="DP26" s="26">
        <f>-[6]Jun22!$G$1-[6]Jun22!$H$1-[6]Jun22!$I$1+[6]Jun22!$Y$1+[6]Jun22!$Z$1+[6]Jun22!$AA$1</f>
        <v>0</v>
      </c>
      <c r="DQ26" s="26">
        <f>-[7]Jun22!$G$1-[7]Jun22!$H$1-[7]Jun22!$I$1+[7]Jun22!$V$1+[7]Jun22!$W$1+[7]Jun22!$X$1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-[4]Jul22!$G$1-[4]Jul22!$H$1-[4]Jul22!$I$1+[4]Jul22!$Y$1+[4]Jul22!$Z$1+[4]Jul22!$AA$1</f>
        <v>0</v>
      </c>
      <c r="DZ26" s="26">
        <f>-[5]Jul22!$G$1-[5]Jul22!$H$1-[5]Jul22!$I$1+[5]Jul22!$Y$1+[5]Jul22!$Z$1+[5]Jul22!$AA$1</f>
        <v>0</v>
      </c>
      <c r="EA26" s="26">
        <f>-[6]Jul22!$G$1-[6]Jul22!$H$1-[6]Jul22!$I$1+[6]Jul22!$Y$1+[6]Jul22!$Z$1+[6]Jul22!$AA$1</f>
        <v>0</v>
      </c>
      <c r="EB26" s="26">
        <f>-[7]Jul22!$G$1-[7]Jul22!$H$1-[7]Jul22!$I$1+[7]Jul22!$V$1+[7]Jul22!$W$1+[7]Jul22!$X$1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-[2]Aug21!$F$1+[2]Aug21!$AK$1</f>
        <v>0</v>
      </c>
      <c r="H28" s="25">
        <f>[4]Aug21!$AB$1</f>
        <v>0</v>
      </c>
      <c r="I28" s="25">
        <f>[5]Aug21!$AB$1</f>
        <v>0</v>
      </c>
      <c r="J28" s="25">
        <f>[6]Aug21!$AB$1</f>
        <v>0</v>
      </c>
      <c r="K28" s="25">
        <f>[7]Aug21!$Y$1</f>
        <v>0</v>
      </c>
      <c r="L28" s="25"/>
      <c r="N28" s="24"/>
      <c r="O28" s="25">
        <f t="shared" si="1"/>
        <v>0</v>
      </c>
      <c r="P28" s="24"/>
      <c r="Q28" s="25"/>
      <c r="R28" s="25">
        <f>-[2]Sep21!$F$1+[2]Sep21!$AK$1</f>
        <v>0</v>
      </c>
      <c r="S28" s="25">
        <f>[4]Sep21!$AB$1</f>
        <v>0</v>
      </c>
      <c r="T28" s="25">
        <f>[5]Sep21!$AB$1</f>
        <v>0</v>
      </c>
      <c r="U28" s="25">
        <f>[6]Sep21!$AB$1</f>
        <v>0</v>
      </c>
      <c r="V28" s="25">
        <f>[7]Sep21!$Y$1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-[2]Oct21!$F$1+[2]Oct21!$AK$1</f>
        <v>0</v>
      </c>
      <c r="AD28" s="25">
        <f>[4]Oct21!$AB$1</f>
        <v>0</v>
      </c>
      <c r="AE28" s="25">
        <f>[5]Oct21!$AB$1</f>
        <v>0</v>
      </c>
      <c r="AF28" s="25">
        <f>[6]Oct21!$AB$1</f>
        <v>0</v>
      </c>
      <c r="AG28" s="25">
        <f>[7]Oct21!$Y$1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-[2]Nov21!$F$1+[2]Nov21!$AK$1</f>
        <v>0</v>
      </c>
      <c r="AO28" s="25">
        <f>[4]Nov21!$AB$1</f>
        <v>0</v>
      </c>
      <c r="AP28" s="25">
        <f>[5]Nov21!$AB$1</f>
        <v>0</v>
      </c>
      <c r="AQ28" s="25">
        <f>[6]Nov21!$AB$1</f>
        <v>0</v>
      </c>
      <c r="AR28" s="25">
        <f>[7]Nov21!$Y$1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-[2]Dec21!$F$1+[2]Dec21!$AK$1</f>
        <v>0</v>
      </c>
      <c r="AZ28" s="25">
        <f>[4]Dec21!$AB$1</f>
        <v>0</v>
      </c>
      <c r="BA28" s="25">
        <f>[5]Dec21!$AB$1</f>
        <v>0</v>
      </c>
      <c r="BB28" s="25">
        <f>[6]Dec21!$AB$1</f>
        <v>0</v>
      </c>
      <c r="BC28" s="25">
        <f>[7]Dec21!$Y$1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-[2]Jan22!$F$1+[2]Jan22!$AK$1</f>
        <v>0</v>
      </c>
      <c r="BK28" s="25">
        <f>[4]Jan22!$AB$1</f>
        <v>0</v>
      </c>
      <c r="BL28" s="25">
        <f>[5]Jan22!$AB$1</f>
        <v>0</v>
      </c>
      <c r="BM28" s="25">
        <f>[6]Jan22!$AB$1</f>
        <v>0</v>
      </c>
      <c r="BN28" s="25">
        <f>[7]Jan22!$Y$1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-[2]Feb22!$F$1+[2]Feb22!$AK$1</f>
        <v>0</v>
      </c>
      <c r="BV28" s="25">
        <f>[4]Feb22!$AB$1</f>
        <v>0</v>
      </c>
      <c r="BW28" s="25">
        <f>[5]Feb22!$AB$1</f>
        <v>0</v>
      </c>
      <c r="BX28" s="25">
        <f>[6]Feb22!$AB$1</f>
        <v>0</v>
      </c>
      <c r="BY28" s="25">
        <f>[7]Feb22!$Y$1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-[2]Mar22!$F$1+[2]Mar22!$AK$1</f>
        <v>0</v>
      </c>
      <c r="CG28" s="25">
        <f>[4]Mar22!$AB$1</f>
        <v>0</v>
      </c>
      <c r="CH28" s="25">
        <f>[5]Mar22!$AB$1</f>
        <v>0</v>
      </c>
      <c r="CI28" s="25">
        <f>[6]Mar22!$AB$1</f>
        <v>0</v>
      </c>
      <c r="CJ28" s="25">
        <f>[7]Mar22!$Y$1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-[2]Apr22!$F$1+[2]Apr22!$AK$1</f>
        <v>0</v>
      </c>
      <c r="CR28" s="25">
        <f>[4]Apr22!$AB$1</f>
        <v>0</v>
      </c>
      <c r="CS28" s="25">
        <f>[5]Apr22!$AB$1</f>
        <v>0</v>
      </c>
      <c r="CT28" s="25">
        <f>[6]Apr22!$AB$1</f>
        <v>0</v>
      </c>
      <c r="CU28" s="25">
        <f>[7]Apr22!$Y$1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-[2]May22!$F$1+[2]May22!$AK$1</f>
        <v>0</v>
      </c>
      <c r="DC28" s="25">
        <f>[4]May22!$AB$1</f>
        <v>0</v>
      </c>
      <c r="DD28" s="25">
        <f>[5]May22!$AB$1</f>
        <v>0</v>
      </c>
      <c r="DE28" s="25">
        <f>[6]May22!$AB$1</f>
        <v>0</v>
      </c>
      <c r="DF28" s="25">
        <f>[7]May22!$Y$1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-[2]Jun22!$F$1+[2]Jun22!$AK$1</f>
        <v>0</v>
      </c>
      <c r="DN28" s="25">
        <f>[4]Jun22!$AB$1</f>
        <v>0</v>
      </c>
      <c r="DO28" s="25">
        <f>[5]Jun22!$AB$1</f>
        <v>0</v>
      </c>
      <c r="DP28" s="25">
        <f>[6]Jun22!$AB$1</f>
        <v>0</v>
      </c>
      <c r="DQ28" s="25">
        <f>[7]Jun22!$Y$1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-[2]Jul22!$F$1+[2]Jul22!$AK$1</f>
        <v>0</v>
      </c>
      <c r="DY28" s="25">
        <f>[4]Jul22!$AB$1</f>
        <v>0</v>
      </c>
      <c r="DZ28" s="25">
        <f>[5]Jul22!$AB$1</f>
        <v>0</v>
      </c>
      <c r="EA28" s="25">
        <f>[6]Jul22!$AB$1</f>
        <v>0</v>
      </c>
      <c r="EB28" s="25">
        <f>[7]Jul22!$Y$1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[4]Aug21!$AC$1</f>
        <v>0</v>
      </c>
      <c r="I29" s="25">
        <f>[5]Aug21!$AC$1</f>
        <v>0</v>
      </c>
      <c r="J29" s="25">
        <f>[6]Aug21!$AC$1</f>
        <v>0</v>
      </c>
      <c r="K29" s="25">
        <f>[7]Aug21!$Z$1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[4]Sep21!$AC$1</f>
        <v>0</v>
      </c>
      <c r="T29" s="25">
        <f>[5]Sep21!$AC$1</f>
        <v>0</v>
      </c>
      <c r="U29" s="25">
        <f>[6]Sep21!$AC$1</f>
        <v>0</v>
      </c>
      <c r="V29" s="25">
        <f>[7]Sep21!$Z$1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[4]Oct21!$AC$1</f>
        <v>0</v>
      </c>
      <c r="AE29" s="25">
        <f>[5]Oct21!$AC$1</f>
        <v>0</v>
      </c>
      <c r="AF29" s="25">
        <f>[6]Oct21!$AC$1</f>
        <v>0</v>
      </c>
      <c r="AG29" s="25">
        <f>[7]Oct21!$Z$1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[4]Nov21!$AC$1</f>
        <v>0</v>
      </c>
      <c r="AP29" s="25">
        <f>[5]Nov21!$AC$1</f>
        <v>0</v>
      </c>
      <c r="AQ29" s="25">
        <f>[6]Nov21!$AC$1</f>
        <v>0</v>
      </c>
      <c r="AR29" s="25">
        <f>[7]Nov21!$Z$1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[4]Dec21!$AC$1</f>
        <v>0</v>
      </c>
      <c r="BA29" s="25">
        <f>[5]Dec21!$AC$1</f>
        <v>0</v>
      </c>
      <c r="BB29" s="25">
        <f>[6]Dec21!$AC$1</f>
        <v>0</v>
      </c>
      <c r="BC29" s="25">
        <f>[7]Dec21!$Z$1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[4]Jan22!$AC$1</f>
        <v>0</v>
      </c>
      <c r="BL29" s="25">
        <f>[5]Jan22!$AC$1</f>
        <v>0</v>
      </c>
      <c r="BM29" s="25">
        <f>[6]Jan22!$AC$1</f>
        <v>0</v>
      </c>
      <c r="BN29" s="25">
        <f>[7]Jan22!$Z$1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[4]Feb22!$AC$1</f>
        <v>0</v>
      </c>
      <c r="BW29" s="25">
        <f>[5]Feb22!$AC$1</f>
        <v>0</v>
      </c>
      <c r="BX29" s="25">
        <f>[6]Feb22!$AC$1</f>
        <v>0</v>
      </c>
      <c r="BY29" s="25">
        <f>[7]Feb22!$Z$1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[4]Mar22!$AC$1</f>
        <v>0</v>
      </c>
      <c r="CH29" s="25">
        <f>[5]Mar22!$AC$1</f>
        <v>0</v>
      </c>
      <c r="CI29" s="25">
        <f>[6]Mar22!$AC$1</f>
        <v>0</v>
      </c>
      <c r="CJ29" s="25">
        <f>[7]Mar22!$Z$1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[4]Apr22!$AC$1</f>
        <v>0</v>
      </c>
      <c r="CS29" s="25">
        <f>[5]Apr22!$AC$1</f>
        <v>0</v>
      </c>
      <c r="CT29" s="25">
        <f>[6]Apr22!$AC$1</f>
        <v>0</v>
      </c>
      <c r="CU29" s="25">
        <f>[7]Apr22!$Z$1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[4]May22!$AC$1</f>
        <v>0</v>
      </c>
      <c r="DD29" s="25">
        <f>[5]May22!$AC$1</f>
        <v>0</v>
      </c>
      <c r="DE29" s="25">
        <f>[6]May22!$AC$1</f>
        <v>0</v>
      </c>
      <c r="DF29" s="25">
        <f>[7]May22!$Z$1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[4]Jun22!$AC$1</f>
        <v>0</v>
      </c>
      <c r="DO29" s="25">
        <f>[5]Jun22!$AC$1</f>
        <v>0</v>
      </c>
      <c r="DP29" s="25">
        <f>[6]Jun22!$AC$1</f>
        <v>0</v>
      </c>
      <c r="DQ29" s="25">
        <f>[7]Jun22!$Z$1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[4]Jul22!$AC$1</f>
        <v>0</v>
      </c>
      <c r="DZ29" s="25">
        <f>[5]Jul22!$AC$1</f>
        <v>0</v>
      </c>
      <c r="EA29" s="25">
        <f>[6]Jul22!$AC$1</f>
        <v>0</v>
      </c>
      <c r="EB29" s="25">
        <f>[7]Jul22!$Z$1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[4]Aug21!$AL$1</f>
        <v>0</v>
      </c>
      <c r="I31" s="25">
        <f>[5]Aug21!$AL$1</f>
        <v>0</v>
      </c>
      <c r="J31" s="25">
        <f>[6]Aug21!$AL$1</f>
        <v>0</v>
      </c>
      <c r="K31" s="25">
        <f>[7]Aug21!$AI$1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[4]Sep21!$AL$1</f>
        <v>0</v>
      </c>
      <c r="T31" s="25">
        <f>[5]Sep21!$AL$1</f>
        <v>0</v>
      </c>
      <c r="U31" s="25">
        <f>[6]Sep21!$AL$1</f>
        <v>0</v>
      </c>
      <c r="V31" s="25">
        <f>[7]Sep21!$AI$1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[4]Oct21!$AL$1</f>
        <v>0</v>
      </c>
      <c r="AE31" s="25">
        <f>[5]Oct21!$AL$1</f>
        <v>0</v>
      </c>
      <c r="AF31" s="25">
        <f>[6]Oct21!$AL$1</f>
        <v>0</v>
      </c>
      <c r="AG31" s="25">
        <f>[7]Oct21!$AI$1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[4]Nov21!$AL$1</f>
        <v>0</v>
      </c>
      <c r="AP31" s="25">
        <f>[5]Nov21!$AL$1</f>
        <v>0</v>
      </c>
      <c r="AQ31" s="25">
        <f>[6]Nov21!$AL$1</f>
        <v>0</v>
      </c>
      <c r="AR31" s="25">
        <f>[7]Nov21!$AI$1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[4]Dec21!$AL$1</f>
        <v>0</v>
      </c>
      <c r="BA31" s="25">
        <f>[5]Dec21!$AL$1</f>
        <v>0</v>
      </c>
      <c r="BB31" s="25">
        <f>[6]Dec21!$AL$1</f>
        <v>0</v>
      </c>
      <c r="BC31" s="25">
        <f>[7]Dec21!$AI$1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[4]Jan22!$AL$1</f>
        <v>0</v>
      </c>
      <c r="BL31" s="25">
        <f>[5]Jan22!$AL$1</f>
        <v>0</v>
      </c>
      <c r="BM31" s="25">
        <f>[6]Jan22!$AL$1</f>
        <v>0</v>
      </c>
      <c r="BN31" s="25">
        <f>[7]Jan22!$AI$1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[4]Feb22!$AL$1</f>
        <v>0</v>
      </c>
      <c r="BW31" s="25">
        <f>[5]Feb22!$AL$1</f>
        <v>0</v>
      </c>
      <c r="BX31" s="25">
        <f>[6]Feb22!$AL$1</f>
        <v>0</v>
      </c>
      <c r="BY31" s="25">
        <f>[7]Feb22!$AI$1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[4]Mar22!$AL$1</f>
        <v>0</v>
      </c>
      <c r="CH31" s="25">
        <f>[5]Mar22!$AL$1</f>
        <v>0</v>
      </c>
      <c r="CI31" s="25">
        <f>[6]Mar22!$AL$1</f>
        <v>0</v>
      </c>
      <c r="CJ31" s="25">
        <f>[7]Mar22!$AI$1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[4]Apr22!$AL$1</f>
        <v>0</v>
      </c>
      <c r="CS31" s="25">
        <f>[5]Apr22!$AL$1</f>
        <v>0</v>
      </c>
      <c r="CT31" s="25">
        <f>[6]Apr22!$AL$1</f>
        <v>0</v>
      </c>
      <c r="CU31" s="25">
        <f>[7]Apr22!$AI$1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[4]May22!$AL$1</f>
        <v>0</v>
      </c>
      <c r="DD31" s="25">
        <f>[5]May22!$AL$1</f>
        <v>0</v>
      </c>
      <c r="DE31" s="25">
        <f>[6]May22!$AL$1</f>
        <v>0</v>
      </c>
      <c r="DF31" s="25">
        <f>[7]May22!$AI$1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[4]Jun22!$AL$1</f>
        <v>0</v>
      </c>
      <c r="DO31" s="25">
        <f>[5]Jun22!$AL$1</f>
        <v>0</v>
      </c>
      <c r="DP31" s="25">
        <f>[6]Jun22!$AL$1</f>
        <v>0</v>
      </c>
      <c r="DQ31" s="25">
        <f>[7]Jun22!$AI$1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[4]Jul22!$AL$1</f>
        <v>0</v>
      </c>
      <c r="DZ31" s="25">
        <f>[5]Jul22!$AL$1</f>
        <v>0</v>
      </c>
      <c r="EA31" s="25">
        <f>[6]Jul22!$AL$1</f>
        <v>0</v>
      </c>
      <c r="EB31" s="25">
        <f>[7]Jul22!$AI$1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[3]Aug21!$V$1</f>
        <v>0</v>
      </c>
      <c r="G32" s="25">
        <f>-[2]Aug21!$AK$1</f>
        <v>0</v>
      </c>
      <c r="H32" s="25">
        <f>-[4]Aug21!$O$1+[4]Aug21!$AJ$1</f>
        <v>0</v>
      </c>
      <c r="I32" s="25">
        <f>-[5]Aug21!$O$1+[5]Aug21!$AJ$1</f>
        <v>0</v>
      </c>
      <c r="J32" s="25">
        <f>-[6]Aug21!$O$1+[6]Aug21!$AJ$1</f>
        <v>0</v>
      </c>
      <c r="K32" s="25">
        <f>[7]Aug21!$AG$1</f>
        <v>0</v>
      </c>
      <c r="L32" s="25"/>
      <c r="N32" s="24"/>
      <c r="O32" s="25">
        <f t="shared" si="1"/>
        <v>0</v>
      </c>
      <c r="P32" s="24"/>
      <c r="Q32" s="25">
        <f>[3]Sep21!$V$1</f>
        <v>0</v>
      </c>
      <c r="R32" s="25">
        <f>-[2]Sep21!$AK$1</f>
        <v>0</v>
      </c>
      <c r="S32" s="25">
        <f>-[4]Sep21!$O$1+[4]Sep21!$AJ$1</f>
        <v>0</v>
      </c>
      <c r="T32" s="25">
        <f>-[5]Sep21!$O$1+[5]Sep21!$AJ$1</f>
        <v>0</v>
      </c>
      <c r="U32" s="25">
        <f>-[6]Sep21!$O$1+[6]Sep21!$AJ$1</f>
        <v>0</v>
      </c>
      <c r="V32" s="25">
        <f>[7]Sep21!$AG$1</f>
        <v>0</v>
      </c>
      <c r="W32" s="25"/>
      <c r="X32" s="25"/>
      <c r="Y32" s="15"/>
      <c r="Z32" s="25">
        <f t="shared" si="2"/>
        <v>0</v>
      </c>
      <c r="AA32" s="24"/>
      <c r="AB32" s="25">
        <f>[3]Oct21!$V$1</f>
        <v>0</v>
      </c>
      <c r="AC32" s="25">
        <f>-[2]Oct21!$AK$1</f>
        <v>0</v>
      </c>
      <c r="AD32" s="25">
        <f>-[4]Oct21!$O$1+[4]Oct21!$AJ$1</f>
        <v>0</v>
      </c>
      <c r="AE32" s="25">
        <f>-[5]Oct21!$O$1+[5]Oct21!$AJ$1</f>
        <v>0</v>
      </c>
      <c r="AF32" s="25">
        <f>-[6]Oct21!$O$1+[6]Oct21!$AJ$1</f>
        <v>0</v>
      </c>
      <c r="AG32" s="25">
        <f>[7]Oct21!$AG$1</f>
        <v>0</v>
      </c>
      <c r="AH32" s="25"/>
      <c r="AI32" s="25"/>
      <c r="AJ32" s="15"/>
      <c r="AK32" s="25">
        <f t="shared" si="3"/>
        <v>0</v>
      </c>
      <c r="AL32" s="24"/>
      <c r="AM32" s="25">
        <f>[3]Nov21!$V$1</f>
        <v>0</v>
      </c>
      <c r="AN32" s="25">
        <f>-[2]Nov21!$AK$1</f>
        <v>0</v>
      </c>
      <c r="AO32" s="25">
        <f>-[4]Nov21!$O$1+[4]Nov21!$AJ$1</f>
        <v>0</v>
      </c>
      <c r="AP32" s="25">
        <f>-[5]Nov21!$O$1+[5]Nov21!$AJ$1</f>
        <v>0</v>
      </c>
      <c r="AQ32" s="25">
        <f>-[6]Nov21!$O$1+[6]Nov21!$AJ$1</f>
        <v>0</v>
      </c>
      <c r="AR32" s="25">
        <f>[7]Nov21!$AG$1</f>
        <v>0</v>
      </c>
      <c r="AS32" s="25"/>
      <c r="AT32" s="25"/>
      <c r="AU32" s="15"/>
      <c r="AV32" s="25">
        <f t="shared" si="4"/>
        <v>0</v>
      </c>
      <c r="AW32" s="24"/>
      <c r="AX32" s="25">
        <f>[3]Dec21!$V$1</f>
        <v>0</v>
      </c>
      <c r="AY32" s="25">
        <f>-[2]Dec21!$AK$1</f>
        <v>0</v>
      </c>
      <c r="AZ32" s="25">
        <f>-[4]Dec21!$O$1+[4]Dec21!$AJ$1</f>
        <v>0</v>
      </c>
      <c r="BA32" s="25">
        <f>-[5]Dec21!$O$1+[5]Dec21!$AJ$1</f>
        <v>0</v>
      </c>
      <c r="BB32" s="25">
        <f>-[6]Dec21!$O$1+[6]Dec21!$AJ$1</f>
        <v>0</v>
      </c>
      <c r="BC32" s="25">
        <f>[7]Dec21!$AG$1</f>
        <v>0</v>
      </c>
      <c r="BD32" s="25"/>
      <c r="BE32" s="25"/>
      <c r="BF32" s="15"/>
      <c r="BG32" s="25">
        <f t="shared" si="5"/>
        <v>0</v>
      </c>
      <c r="BH32" s="24"/>
      <c r="BI32" s="25">
        <f>[3]Jan22!$V$1</f>
        <v>0</v>
      </c>
      <c r="BJ32" s="25">
        <f>-[2]Jan22!$AK$1</f>
        <v>0</v>
      </c>
      <c r="BK32" s="25">
        <f>-[4]Jan22!$O$1+[4]Jan22!$AJ$1</f>
        <v>0</v>
      </c>
      <c r="BL32" s="25">
        <f>-[5]Jan22!$O$1+[5]Jan22!$AJ$1</f>
        <v>0</v>
      </c>
      <c r="BM32" s="25">
        <f>-[6]Jan22!$O$1+[6]Jan22!$AJ$1</f>
        <v>0</v>
      </c>
      <c r="BN32" s="25">
        <f>[7]Jan22!$AG$1</f>
        <v>0</v>
      </c>
      <c r="BO32" s="25"/>
      <c r="BP32" s="25"/>
      <c r="BQ32" s="15"/>
      <c r="BR32" s="25">
        <f t="shared" si="6"/>
        <v>0</v>
      </c>
      <c r="BS32" s="24"/>
      <c r="BT32" s="25">
        <f>[3]Feb22!$V$1</f>
        <v>0</v>
      </c>
      <c r="BU32" s="25">
        <f>-[2]Feb22!$AK$1</f>
        <v>0</v>
      </c>
      <c r="BV32" s="25">
        <f>-[4]Feb22!$O$1+[4]Feb22!$AJ$1</f>
        <v>0</v>
      </c>
      <c r="BW32" s="25">
        <f>-[5]Feb22!$O$1+[5]Feb22!$AJ$1</f>
        <v>0</v>
      </c>
      <c r="BX32" s="25">
        <f>-[6]Feb22!$O$1+[6]Feb22!$AJ$1</f>
        <v>0</v>
      </c>
      <c r="BY32" s="25">
        <f>[7]Feb22!$AG$1</f>
        <v>0</v>
      </c>
      <c r="BZ32" s="25"/>
      <c r="CA32" s="25"/>
      <c r="CB32" s="15"/>
      <c r="CC32" s="25">
        <f t="shared" si="7"/>
        <v>0</v>
      </c>
      <c r="CD32" s="24"/>
      <c r="CE32" s="25">
        <f>[3]Mar22!$V$1</f>
        <v>0</v>
      </c>
      <c r="CF32" s="25">
        <f>-[2]Mar22!$AK$1</f>
        <v>0</v>
      </c>
      <c r="CG32" s="25">
        <f>-[4]Mar22!$O$1+[4]Mar22!$AJ$1</f>
        <v>0</v>
      </c>
      <c r="CH32" s="25">
        <f>-[5]Mar22!$O$1+[5]Mar22!$AJ$1</f>
        <v>0</v>
      </c>
      <c r="CI32" s="25">
        <f>-[6]Mar22!$O$1+[6]Mar22!$AJ$1</f>
        <v>0</v>
      </c>
      <c r="CJ32" s="25">
        <f>[7]Mar22!$AG$1</f>
        <v>0</v>
      </c>
      <c r="CK32" s="25"/>
      <c r="CL32" s="25"/>
      <c r="CM32" s="15"/>
      <c r="CN32" s="25">
        <f t="shared" si="8"/>
        <v>0</v>
      </c>
      <c r="CO32" s="24"/>
      <c r="CP32" s="25">
        <f>[3]Apr22!$V$1</f>
        <v>0</v>
      </c>
      <c r="CQ32" s="25">
        <f>-[2]Apr22!$AK$1</f>
        <v>0</v>
      </c>
      <c r="CR32" s="25">
        <f>-[4]Apr22!$O$1+[4]Apr22!$AJ$1</f>
        <v>0</v>
      </c>
      <c r="CS32" s="25">
        <f>-[5]Apr22!$O$1+[5]Apr22!$AJ$1</f>
        <v>0</v>
      </c>
      <c r="CT32" s="25">
        <f>-[6]Apr22!$O$1+[6]Apr22!$AJ$1</f>
        <v>0</v>
      </c>
      <c r="CU32" s="25">
        <f>[7]Apr22!$AG$1</f>
        <v>0</v>
      </c>
      <c r="CV32" s="25"/>
      <c r="CW32" s="25"/>
      <c r="CX32" s="15"/>
      <c r="CY32" s="25">
        <f t="shared" si="9"/>
        <v>0</v>
      </c>
      <c r="CZ32" s="24"/>
      <c r="DA32" s="25">
        <f>[3]May22!$V$1</f>
        <v>0</v>
      </c>
      <c r="DB32" s="25">
        <f>-[2]May22!$AK$1</f>
        <v>0</v>
      </c>
      <c r="DC32" s="25">
        <f>-[4]May22!$O$1+[4]May22!$AJ$1</f>
        <v>0</v>
      </c>
      <c r="DD32" s="25">
        <f>-[5]May22!$O$1+[5]May22!$AJ$1</f>
        <v>0</v>
      </c>
      <c r="DE32" s="25">
        <f>-[6]May22!$O$1+[6]May22!$AJ$1</f>
        <v>0</v>
      </c>
      <c r="DF32" s="25">
        <f>[7]May22!$AG$1</f>
        <v>0</v>
      </c>
      <c r="DG32" s="25"/>
      <c r="DH32" s="25"/>
      <c r="DI32" s="15"/>
      <c r="DJ32" s="25">
        <f t="shared" si="10"/>
        <v>0</v>
      </c>
      <c r="DK32" s="24"/>
      <c r="DL32" s="25">
        <f>[3]Jun22!$V$1</f>
        <v>0</v>
      </c>
      <c r="DM32" s="25">
        <f>-[2]Jun22!$AK$1</f>
        <v>0</v>
      </c>
      <c r="DN32" s="25">
        <f>-[4]Jun22!$O$1+[4]Jun22!$AJ$1</f>
        <v>0</v>
      </c>
      <c r="DO32" s="25">
        <f>-[5]Jun22!$O$1+[5]Jun22!$AJ$1</f>
        <v>0</v>
      </c>
      <c r="DP32" s="25">
        <f>-[6]Jun22!$O$1+[6]Jun22!$AJ$1</f>
        <v>0</v>
      </c>
      <c r="DQ32" s="25">
        <f>[7]Jun22!$AG$1</f>
        <v>0</v>
      </c>
      <c r="DR32" s="25"/>
      <c r="DS32" s="25"/>
      <c r="DT32" s="15"/>
      <c r="DU32" s="25">
        <f t="shared" si="11"/>
        <v>0</v>
      </c>
      <c r="DV32" s="24"/>
      <c r="DW32" s="25">
        <f>[3]Jul22!$V$1</f>
        <v>0</v>
      </c>
      <c r="DX32" s="25">
        <f>-[2]Jul22!$AK$1</f>
        <v>0</v>
      </c>
      <c r="DY32" s="25">
        <f>-[4]Jul22!$O$1+[4]Jul22!$AJ$1</f>
        <v>0</v>
      </c>
      <c r="DZ32" s="25">
        <f>-[5]Jul22!$O$1+[5]Jul22!$AJ$1</f>
        <v>0</v>
      </c>
      <c r="EA32" s="25">
        <f>-[6]Jul22!$O$1+[6]Jul22!$AJ$1</f>
        <v>0</v>
      </c>
      <c r="EB32" s="25">
        <f>[7]Jul22!$AG$1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-[3]Aug21!$G$1</f>
        <v>0</v>
      </c>
      <c r="G33" s="25">
        <f>[2]Aug21!$G$1</f>
        <v>0</v>
      </c>
      <c r="H33" s="25">
        <f>-[4]Aug21!$N$1+[4]Aug21!$AI$1</f>
        <v>0</v>
      </c>
      <c r="I33" s="25">
        <f>-[5]Aug21!$N$1+[5]Aug21!$AI$1</f>
        <v>0</v>
      </c>
      <c r="J33" s="25">
        <f>-[6]Aug21!$N$1+[6]Aug21!$AI$1</f>
        <v>0</v>
      </c>
      <c r="K33" s="25">
        <f>[7]Aug21!$AF$1</f>
        <v>0</v>
      </c>
      <c r="L33" s="25"/>
      <c r="N33" s="24"/>
      <c r="O33" s="25">
        <f t="shared" si="1"/>
        <v>0</v>
      </c>
      <c r="P33" s="24"/>
      <c r="Q33" s="25">
        <f>-[3]Sep21!$G$1</f>
        <v>0</v>
      </c>
      <c r="R33" s="25">
        <f>[2]Sep21!$G$1</f>
        <v>0</v>
      </c>
      <c r="S33" s="25">
        <f>-[4]Sep21!$N$1+[4]Sep21!$AI$1</f>
        <v>0</v>
      </c>
      <c r="T33" s="25">
        <f>-[5]Sep21!$N$1+[5]Sep21!$AI$1</f>
        <v>0</v>
      </c>
      <c r="U33" s="25">
        <f>-[6]Sep21!$N$1+[6]Sep21!$AI$1</f>
        <v>0</v>
      </c>
      <c r="V33" s="25">
        <f>[7]Sep21!$AF$1</f>
        <v>0</v>
      </c>
      <c r="W33" s="25"/>
      <c r="X33" s="25"/>
      <c r="Y33" s="15"/>
      <c r="Z33" s="25">
        <f t="shared" si="2"/>
        <v>0</v>
      </c>
      <c r="AA33" s="24"/>
      <c r="AB33" s="25">
        <f>-[3]Oct21!$G$1</f>
        <v>0</v>
      </c>
      <c r="AC33" s="25">
        <f>[2]Oct21!$G$1</f>
        <v>0</v>
      </c>
      <c r="AD33" s="25">
        <f>-[4]Oct21!$N$1+[4]Oct21!$AI$1</f>
        <v>0</v>
      </c>
      <c r="AE33" s="25">
        <f>-[5]Oct21!$N$1+[5]Oct21!$AI$1</f>
        <v>0</v>
      </c>
      <c r="AF33" s="25">
        <f>-[6]Oct21!$N$1+[6]Oct21!$AI$1</f>
        <v>0</v>
      </c>
      <c r="AG33" s="25">
        <f>[7]Oct21!$AF$1</f>
        <v>0</v>
      </c>
      <c r="AH33" s="25"/>
      <c r="AI33" s="25"/>
      <c r="AJ33" s="15"/>
      <c r="AK33" s="25">
        <f t="shared" si="3"/>
        <v>0</v>
      </c>
      <c r="AL33" s="24"/>
      <c r="AM33" s="25">
        <f>-[3]Nov21!$G$1</f>
        <v>0</v>
      </c>
      <c r="AN33" s="25">
        <f>[2]Nov21!$G$1</f>
        <v>0</v>
      </c>
      <c r="AO33" s="25">
        <f>-[4]Nov21!$N$1+[4]Nov21!$AI$1</f>
        <v>0</v>
      </c>
      <c r="AP33" s="25">
        <f>-[5]Nov21!$N$1+[5]Nov21!$AI$1</f>
        <v>0</v>
      </c>
      <c r="AQ33" s="25">
        <f>-[6]Nov21!$N$1+[6]Nov21!$AI$1</f>
        <v>0</v>
      </c>
      <c r="AR33" s="25">
        <f>[7]Nov21!$AF$1</f>
        <v>0</v>
      </c>
      <c r="AS33" s="25"/>
      <c r="AT33" s="25"/>
      <c r="AU33" s="15"/>
      <c r="AV33" s="25">
        <f t="shared" si="4"/>
        <v>0</v>
      </c>
      <c r="AW33" s="24"/>
      <c r="AX33" s="25">
        <f>-[3]Dec21!$G$1</f>
        <v>0</v>
      </c>
      <c r="AY33" s="25">
        <f>[2]Dec21!$G$1</f>
        <v>0</v>
      </c>
      <c r="AZ33" s="25">
        <f>-[4]Dec21!$N$1+[4]Dec21!$AI$1</f>
        <v>0</v>
      </c>
      <c r="BA33" s="25">
        <f>-[5]Dec21!$N$1+[5]Dec21!$AI$1</f>
        <v>0</v>
      </c>
      <c r="BB33" s="25">
        <f>-[6]Dec21!$N$1+[6]Dec21!$AI$1</f>
        <v>0</v>
      </c>
      <c r="BC33" s="25">
        <f>[7]Dec21!$AF$1</f>
        <v>0</v>
      </c>
      <c r="BD33" s="25"/>
      <c r="BE33" s="25"/>
      <c r="BF33" s="15"/>
      <c r="BG33" s="25">
        <f t="shared" si="5"/>
        <v>0</v>
      </c>
      <c r="BH33" s="24"/>
      <c r="BI33" s="25">
        <f>-[3]Jan22!$G$1</f>
        <v>0</v>
      </c>
      <c r="BJ33" s="25">
        <f>[2]Jan22!$G$1</f>
        <v>0</v>
      </c>
      <c r="BK33" s="25">
        <f>-[4]Jan22!$N$1+[4]Jan22!$AI$1</f>
        <v>0</v>
      </c>
      <c r="BL33" s="25">
        <f>-[5]Jan22!$N$1+[5]Jan22!$AI$1</f>
        <v>0</v>
      </c>
      <c r="BM33" s="25">
        <f>-[6]Jan22!$N$1+[6]Jan22!$AI$1</f>
        <v>0</v>
      </c>
      <c r="BN33" s="25">
        <f>[7]Jan22!$AF$1</f>
        <v>0</v>
      </c>
      <c r="BO33" s="25"/>
      <c r="BP33" s="25"/>
      <c r="BQ33" s="15"/>
      <c r="BR33" s="25">
        <f t="shared" si="6"/>
        <v>0</v>
      </c>
      <c r="BS33" s="24"/>
      <c r="BT33" s="25">
        <f>-[3]Feb22!$G$1</f>
        <v>0</v>
      </c>
      <c r="BU33" s="25">
        <f>[2]Feb22!$G$1</f>
        <v>0</v>
      </c>
      <c r="BV33" s="25">
        <f>-[4]Feb22!$N$1+[4]Feb22!$AI$1</f>
        <v>0</v>
      </c>
      <c r="BW33" s="25">
        <f>-[5]Feb22!$N$1+[5]Feb22!$AI$1</f>
        <v>0</v>
      </c>
      <c r="BX33" s="25">
        <f>-[6]Feb22!$N$1+[6]Feb22!$AI$1</f>
        <v>0</v>
      </c>
      <c r="BY33" s="25">
        <f>[7]Feb22!$AF$1</f>
        <v>0</v>
      </c>
      <c r="BZ33" s="25"/>
      <c r="CA33" s="25"/>
      <c r="CB33" s="15"/>
      <c r="CC33" s="25">
        <f t="shared" si="7"/>
        <v>0</v>
      </c>
      <c r="CD33" s="24"/>
      <c r="CE33" s="25">
        <f>-[3]Mar22!$G$1</f>
        <v>0</v>
      </c>
      <c r="CF33" s="25">
        <f>[2]Mar22!$G$1</f>
        <v>0</v>
      </c>
      <c r="CG33" s="25">
        <f>-[4]Mar22!$N$1+[4]Mar22!$AI$1</f>
        <v>0</v>
      </c>
      <c r="CH33" s="25">
        <f>-[5]Mar22!$N$1+[5]Mar22!$AI$1</f>
        <v>0</v>
      </c>
      <c r="CI33" s="25">
        <f>-[6]Mar22!$N$1+[6]Mar22!$AI$1</f>
        <v>0</v>
      </c>
      <c r="CJ33" s="25">
        <f>[7]Mar22!$AF$1</f>
        <v>0</v>
      </c>
      <c r="CK33" s="25"/>
      <c r="CL33" s="25"/>
      <c r="CM33" s="15"/>
      <c r="CN33" s="25">
        <f t="shared" si="8"/>
        <v>0</v>
      </c>
      <c r="CO33" s="24"/>
      <c r="CP33" s="25">
        <f>-[3]Apr22!$G$1</f>
        <v>0</v>
      </c>
      <c r="CQ33" s="25">
        <f>[2]Apr22!$G$1</f>
        <v>0</v>
      </c>
      <c r="CR33" s="25">
        <f>-[4]Apr22!$N$1+[4]Apr22!$AI$1</f>
        <v>0</v>
      </c>
      <c r="CS33" s="25">
        <f>-[5]Apr22!$N$1+[5]Apr22!$AI$1</f>
        <v>0</v>
      </c>
      <c r="CT33" s="25">
        <f>-[6]Apr22!$N$1+[6]Apr22!$AI$1</f>
        <v>0</v>
      </c>
      <c r="CU33" s="25">
        <f>[7]Apr22!$AF$1</f>
        <v>0</v>
      </c>
      <c r="CV33" s="25"/>
      <c r="CW33" s="25"/>
      <c r="CX33" s="15"/>
      <c r="CY33" s="25">
        <f t="shared" si="9"/>
        <v>0</v>
      </c>
      <c r="CZ33" s="24"/>
      <c r="DA33" s="25">
        <f>-[3]May22!$G$1</f>
        <v>0</v>
      </c>
      <c r="DB33" s="25">
        <f>[2]May22!$G$1</f>
        <v>0</v>
      </c>
      <c r="DC33" s="25">
        <f>-[4]May22!$N$1+[4]May22!$AI$1</f>
        <v>0</v>
      </c>
      <c r="DD33" s="25">
        <f>-[5]May22!$N$1+[5]May22!$AI$1</f>
        <v>0</v>
      </c>
      <c r="DE33" s="25">
        <f>-[6]May22!$N$1+[6]May22!$AI$1</f>
        <v>0</v>
      </c>
      <c r="DF33" s="25">
        <f>[7]May22!$AF$1</f>
        <v>0</v>
      </c>
      <c r="DG33" s="25"/>
      <c r="DH33" s="25"/>
      <c r="DI33" s="15"/>
      <c r="DJ33" s="25">
        <f t="shared" si="10"/>
        <v>0</v>
      </c>
      <c r="DK33" s="24"/>
      <c r="DL33" s="25">
        <f>-[3]Jun22!$G$1</f>
        <v>0</v>
      </c>
      <c r="DM33" s="25">
        <f>[2]Jun22!$G$1</f>
        <v>0</v>
      </c>
      <c r="DN33" s="25">
        <f>-[4]Jun22!$N$1+[4]Jun22!$AI$1</f>
        <v>0</v>
      </c>
      <c r="DO33" s="25">
        <f>-[5]Jun22!$N$1+[5]Jun22!$AI$1</f>
        <v>0</v>
      </c>
      <c r="DP33" s="25">
        <f>-[6]Jun22!$N$1+[6]Jun22!$AI$1</f>
        <v>0</v>
      </c>
      <c r="DQ33" s="25">
        <f>[7]Jun22!$AF$1</f>
        <v>0</v>
      </c>
      <c r="DR33" s="25"/>
      <c r="DS33" s="25"/>
      <c r="DT33" s="15"/>
      <c r="DU33" s="25">
        <f t="shared" si="11"/>
        <v>0</v>
      </c>
      <c r="DV33" s="24"/>
      <c r="DW33" s="25">
        <f>-[3]Jul22!$G$1</f>
        <v>0</v>
      </c>
      <c r="DX33" s="25">
        <f>[2]Jul22!$G$1</f>
        <v>0</v>
      </c>
      <c r="DY33" s="25">
        <f>-[4]Jul22!$N$1+[4]Jul22!$AI$1</f>
        <v>0</v>
      </c>
      <c r="DZ33" s="25">
        <f>-[5]Jul22!$N$1+[5]Jul22!$AI$1</f>
        <v>0</v>
      </c>
      <c r="EA33" s="25">
        <f>-[6]Jul22!$N$1+[6]Jul22!$AI$1</f>
        <v>0</v>
      </c>
      <c r="EB33" s="25">
        <f>[7]Jul22!$AF$1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[4]Aug21!$AH$1</f>
        <v>0</v>
      </c>
      <c r="I34" s="25">
        <f>[5]Aug21!$AH$1</f>
        <v>0</v>
      </c>
      <c r="J34" s="25">
        <f>[6]Aug21!$AH$1</f>
        <v>0</v>
      </c>
      <c r="K34" s="25">
        <f>[7]Aug21!$AE$1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[4]Sep21!$AH$1</f>
        <v>0</v>
      </c>
      <c r="T34" s="25">
        <f>[5]Sep21!$AH$1</f>
        <v>0</v>
      </c>
      <c r="U34" s="25">
        <f>[6]Sep21!$AH$1</f>
        <v>0</v>
      </c>
      <c r="V34" s="25">
        <f>[7]Sep21!$AE$1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[4]Oct21!$AH$1</f>
        <v>0</v>
      </c>
      <c r="AE34" s="25">
        <f>[5]Oct21!$AH$1</f>
        <v>0</v>
      </c>
      <c r="AF34" s="25">
        <f>[6]Oct21!$AH$1</f>
        <v>0</v>
      </c>
      <c r="AG34" s="25">
        <f>[7]Oct21!$AE$1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[4]Nov21!$AH$1</f>
        <v>0</v>
      </c>
      <c r="AP34" s="25">
        <f>[5]Nov21!$AH$1</f>
        <v>0</v>
      </c>
      <c r="AQ34" s="25">
        <f>[6]Nov21!$AH$1</f>
        <v>0</v>
      </c>
      <c r="AR34" s="25">
        <f>[7]Nov21!$AE$1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[4]Dec21!$AH$1</f>
        <v>0</v>
      </c>
      <c r="BA34" s="25">
        <f>[5]Dec21!$AH$1</f>
        <v>0</v>
      </c>
      <c r="BB34" s="25">
        <f>[6]Dec21!$AH$1</f>
        <v>0</v>
      </c>
      <c r="BC34" s="25">
        <f>[7]Dec21!$AE$1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[4]Jan22!$AH$1</f>
        <v>0</v>
      </c>
      <c r="BL34" s="25">
        <f>[5]Jan22!$AH$1</f>
        <v>0</v>
      </c>
      <c r="BM34" s="25">
        <f>[6]Jan22!$AH$1</f>
        <v>0</v>
      </c>
      <c r="BN34" s="25">
        <f>[7]Jan22!$AE$1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[4]Feb22!$AH$1</f>
        <v>0</v>
      </c>
      <c r="BW34" s="25">
        <f>[5]Feb22!$AH$1</f>
        <v>0</v>
      </c>
      <c r="BX34" s="25">
        <f>[6]Feb22!$AH$1</f>
        <v>0</v>
      </c>
      <c r="BY34" s="25">
        <f>[7]Feb22!$AE$1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[4]Mar22!$AH$1</f>
        <v>0</v>
      </c>
      <c r="CH34" s="25">
        <f>[5]Mar22!$AH$1</f>
        <v>0</v>
      </c>
      <c r="CI34" s="25">
        <f>[6]Mar22!$AH$1</f>
        <v>0</v>
      </c>
      <c r="CJ34" s="25">
        <f>[7]Mar22!$AE$1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[4]Apr22!$AH$1</f>
        <v>0</v>
      </c>
      <c r="CS34" s="25">
        <f>[5]Apr22!$AH$1</f>
        <v>0</v>
      </c>
      <c r="CT34" s="25">
        <f>[6]Apr22!$AH$1</f>
        <v>0</v>
      </c>
      <c r="CU34" s="25">
        <f>[7]Apr22!$AE$1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[4]May22!$AH$1</f>
        <v>0</v>
      </c>
      <c r="DD34" s="25">
        <f>[5]May22!$AH$1</f>
        <v>0</v>
      </c>
      <c r="DE34" s="25">
        <f>[6]May22!$AH$1</f>
        <v>0</v>
      </c>
      <c r="DF34" s="25">
        <f>[7]May22!$AE$1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[4]Jun22!$AH$1</f>
        <v>0</v>
      </c>
      <c r="DO34" s="25">
        <f>[5]Jun22!$AH$1</f>
        <v>0</v>
      </c>
      <c r="DP34" s="25">
        <f>[6]Jun22!$AH$1</f>
        <v>0</v>
      </c>
      <c r="DQ34" s="25">
        <f>[7]Jun22!$AE$1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[4]Jul22!$AH$1</f>
        <v>0</v>
      </c>
      <c r="DZ34" s="25">
        <f>[5]Jul22!$AH$1</f>
        <v>0</v>
      </c>
      <c r="EA34" s="25">
        <f>[6]Jul22!$AH$1</f>
        <v>0</v>
      </c>
      <c r="EB34" s="25">
        <f>[7]Jul22!$AE$1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[4]Aug21!$AK$1</f>
        <v>0</v>
      </c>
      <c r="I35" s="25">
        <f>[5]Aug21!$AK$1</f>
        <v>0</v>
      </c>
      <c r="J35" s="25">
        <f>[6]Aug21!$AK$1</f>
        <v>0</v>
      </c>
      <c r="K35" s="25">
        <f>[7]Aug21!$AH$1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[4]Sep21!$AK$1</f>
        <v>0</v>
      </c>
      <c r="T35" s="25">
        <f>[5]Sep21!$AK$1</f>
        <v>0</v>
      </c>
      <c r="U35" s="25">
        <f>[6]Sep21!$AK$1</f>
        <v>0</v>
      </c>
      <c r="V35" s="25">
        <f>[7]Sep21!$AH$1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[4]Oct21!$AK$1</f>
        <v>0</v>
      </c>
      <c r="AE35" s="25">
        <f>[5]Oct21!$AK$1</f>
        <v>0</v>
      </c>
      <c r="AF35" s="25">
        <f>[6]Oct21!$AK$1</f>
        <v>0</v>
      </c>
      <c r="AG35" s="25">
        <f>[7]Oct21!$AH$1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[4]Nov21!$AK$1</f>
        <v>0</v>
      </c>
      <c r="AP35" s="25">
        <f>[5]Nov21!$AK$1</f>
        <v>0</v>
      </c>
      <c r="AQ35" s="25">
        <f>[6]Nov21!$AK$1</f>
        <v>0</v>
      </c>
      <c r="AR35" s="25">
        <f>[7]Nov21!$AH$1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[4]Dec21!$AK$1</f>
        <v>0</v>
      </c>
      <c r="BA35" s="25">
        <f>[5]Dec21!$AK$1</f>
        <v>0</v>
      </c>
      <c r="BB35" s="25">
        <f>[6]Dec21!$AK$1</f>
        <v>0</v>
      </c>
      <c r="BC35" s="25">
        <f>[7]Dec21!$AH$1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[4]Jan22!$AK$1</f>
        <v>0</v>
      </c>
      <c r="BL35" s="25">
        <f>[5]Jan22!$AK$1</f>
        <v>0</v>
      </c>
      <c r="BM35" s="25">
        <f>[6]Jan22!$AK$1</f>
        <v>0</v>
      </c>
      <c r="BN35" s="25">
        <f>[7]Jan22!$AH$1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[4]Feb22!$AK$1</f>
        <v>0</v>
      </c>
      <c r="BW35" s="25">
        <f>[5]Feb22!$AK$1</f>
        <v>0</v>
      </c>
      <c r="BX35" s="25">
        <f>[6]Feb22!$AK$1</f>
        <v>0</v>
      </c>
      <c r="BY35" s="25">
        <f>[7]Feb22!$AH$1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[4]Mar22!$AK$1</f>
        <v>0</v>
      </c>
      <c r="CH35" s="25">
        <f>[5]Mar22!$AK$1</f>
        <v>0</v>
      </c>
      <c r="CI35" s="25">
        <f>[6]Mar22!$AK$1</f>
        <v>0</v>
      </c>
      <c r="CJ35" s="25">
        <f>[7]Mar22!$AH$1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[4]Apr22!$AK$1</f>
        <v>0</v>
      </c>
      <c r="CS35" s="25">
        <f>[5]Apr22!$AK$1</f>
        <v>0</v>
      </c>
      <c r="CT35" s="25">
        <f>[6]Apr22!$AK$1</f>
        <v>0</v>
      </c>
      <c r="CU35" s="25">
        <f>[7]Apr22!$AH$1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[4]May22!$AK$1</f>
        <v>0</v>
      </c>
      <c r="DD35" s="25">
        <f>[5]May22!$AK$1</f>
        <v>0</v>
      </c>
      <c r="DE35" s="25">
        <f>[6]May22!$AK$1</f>
        <v>0</v>
      </c>
      <c r="DF35" s="25">
        <f>[7]May22!$AH$1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[4]Jun22!$AK$1</f>
        <v>0</v>
      </c>
      <c r="DO35" s="25">
        <f>[5]Jun22!$AK$1</f>
        <v>0</v>
      </c>
      <c r="DP35" s="25">
        <f>[6]Jun22!$AK$1</f>
        <v>0</v>
      </c>
      <c r="DQ35" s="25">
        <f>[7]Jun22!$AH$1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[4]Jul22!$AK$1</f>
        <v>0</v>
      </c>
      <c r="DZ35" s="25">
        <f>[5]Jul22!$AK$1</f>
        <v>0</v>
      </c>
      <c r="EA35" s="25">
        <f>[6]Jul22!$AK$1</f>
        <v>0</v>
      </c>
      <c r="EB35" s="25">
        <f>[7]Jul22!$AH$1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-[4]Aug21!$L$1+[4]Aug21!$AF$1</f>
        <v>0</v>
      </c>
      <c r="I37" s="25">
        <f>-[5]Aug21!$L$1+[5]Aug21!$AF$1</f>
        <v>0</v>
      </c>
      <c r="J37" s="25">
        <f>-[6]Aug21!$L$1+[6]Aug21!$AF$1</f>
        <v>0</v>
      </c>
      <c r="K37" s="25">
        <f>-[7]Aug21!$L$1+[7]Aug21!$AC$1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-[4]Sep21!$L$1+[4]Sep21!$AF$1</f>
        <v>0</v>
      </c>
      <c r="T37" s="25">
        <f>-[5]Sep21!$L$1+[5]Sep21!$AF$1</f>
        <v>0</v>
      </c>
      <c r="U37" s="25">
        <f>-[6]Sep21!$L$1+[6]Sep21!$AF$1</f>
        <v>0</v>
      </c>
      <c r="V37" s="25">
        <f>-[7]Sep21!$L$1+[7]Sep21!$AC$1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-[4]Oct21!$L$1+[4]Oct21!$AF$1</f>
        <v>0</v>
      </c>
      <c r="AE37" s="25">
        <f>-[5]Oct21!$L$1+[5]Oct21!$AF$1</f>
        <v>0</v>
      </c>
      <c r="AF37" s="25">
        <f>-[6]Oct21!$L$1+[6]Oct21!$AF$1</f>
        <v>0</v>
      </c>
      <c r="AG37" s="25">
        <f>-[7]Oct21!$L$1+[7]Oct21!$AC$1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-[4]Nov21!$L$1+[4]Nov21!$AF$1</f>
        <v>0</v>
      </c>
      <c r="AP37" s="25">
        <f>-[5]Nov21!$L$1+[5]Nov21!$AF$1</f>
        <v>0</v>
      </c>
      <c r="AQ37" s="25">
        <f>-[6]Nov21!$L$1+[6]Nov21!$AF$1</f>
        <v>0</v>
      </c>
      <c r="AR37" s="25">
        <f>-[7]Nov21!$L$1+[7]Nov21!$AC$1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-[4]Dec21!$L$1+[4]Dec21!$AF$1</f>
        <v>0</v>
      </c>
      <c r="BA37" s="25">
        <f>-[5]Dec21!$L$1+[5]Dec21!$AF$1</f>
        <v>0</v>
      </c>
      <c r="BB37" s="25">
        <f>-[6]Dec21!$L$1+[6]Dec21!$AF$1</f>
        <v>0</v>
      </c>
      <c r="BC37" s="25">
        <f>-[7]Dec21!$L$1+[7]Dec21!$AC$1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-[4]Jan22!$L$1+[4]Jan22!$AF$1</f>
        <v>0</v>
      </c>
      <c r="BL37" s="25">
        <f>-[5]Jan22!$L$1+[5]Jan22!$AF$1</f>
        <v>0</v>
      </c>
      <c r="BM37" s="25">
        <f>-[6]Jan22!$L$1+[6]Jan22!$AF$1</f>
        <v>0</v>
      </c>
      <c r="BN37" s="25">
        <f>-[7]Jan22!$L$1+[7]Jan22!$AC$1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-[4]Feb22!$L$1+[4]Feb22!$AF$1</f>
        <v>0</v>
      </c>
      <c r="BW37" s="25">
        <f>-[5]Feb22!$L$1+[5]Feb22!$AF$1</f>
        <v>0</v>
      </c>
      <c r="BX37" s="25">
        <f>-[6]Feb22!$L$1+[6]Feb22!$AF$1</f>
        <v>0</v>
      </c>
      <c r="BY37" s="25">
        <f>-[7]Feb22!$L$1+[7]Feb22!$AC$1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-[4]Mar22!$L$1+[4]Mar22!$AF$1</f>
        <v>0</v>
      </c>
      <c r="CH37" s="25">
        <f>-[5]Mar22!$L$1+[5]Mar22!$AF$1</f>
        <v>0</v>
      </c>
      <c r="CI37" s="25">
        <f>-[6]Mar22!$L$1+[6]Mar22!$AF$1</f>
        <v>0</v>
      </c>
      <c r="CJ37" s="25">
        <f>-[7]Mar22!$L$1+[7]Mar22!$AC$1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-[4]Apr22!$L$1+[4]Apr22!$AF$1</f>
        <v>0</v>
      </c>
      <c r="CS37" s="25">
        <f>-[5]Apr22!$L$1+[5]Apr22!$AF$1</f>
        <v>0</v>
      </c>
      <c r="CT37" s="25">
        <f>-[6]Apr22!$L$1+[6]Apr22!$AF$1</f>
        <v>0</v>
      </c>
      <c r="CU37" s="25">
        <f>-[7]Apr22!$L$1+[7]Apr22!$AC$1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-[4]May22!$L$1+[4]May22!$AF$1</f>
        <v>0</v>
      </c>
      <c r="DD37" s="25">
        <f>-[5]May22!$L$1+[5]May22!$AF$1</f>
        <v>0</v>
      </c>
      <c r="DE37" s="25">
        <f>-[6]May22!$L$1+[6]May22!$AF$1</f>
        <v>0</v>
      </c>
      <c r="DF37" s="25">
        <f>-[7]May22!$L$1+[7]May22!$AC$1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-[4]Jun22!$L$1+[4]Jun22!$AF$1</f>
        <v>0</v>
      </c>
      <c r="DO37" s="25">
        <f>-[5]Jun22!$L$1+[5]Jun22!$AF$1</f>
        <v>0</v>
      </c>
      <c r="DP37" s="25">
        <f>-[6]Jun22!$L$1+[6]Jun22!$AF$1</f>
        <v>0</v>
      </c>
      <c r="DQ37" s="25">
        <f>-[7]Jun22!$L$1+[7]Jun22!$AC$1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-[4]Jul22!$L$1+[4]Jul22!$AF$1</f>
        <v>0</v>
      </c>
      <c r="DZ37" s="25">
        <f>-[5]Jul22!$L$1+[5]Jul22!$AF$1</f>
        <v>0</v>
      </c>
      <c r="EA37" s="25">
        <f>-[6]Jul22!$L$1+[6]Jul22!$AF$1</f>
        <v>0</v>
      </c>
      <c r="EB37" s="25">
        <f>-[7]Jul22!$L$1+[7]Jul22!$AC$1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-[4]Aug21!$P$1+[4]Aug21!$AM$1</f>
        <v>0</v>
      </c>
      <c r="I39" s="25">
        <f>-[5]Aug21!$P$1+[5]Aug21!$AM$1</f>
        <v>0</v>
      </c>
      <c r="J39" s="25">
        <f>-[6]Aug21!$P$1+[6]Aug21!$AM$1</f>
        <v>0</v>
      </c>
      <c r="K39" s="25">
        <f>-[7]Aug21!$N$1+[7]Aug21!$AJ$1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-[4]Sep21!$P$1+[4]Sep21!$AM$1</f>
        <v>0</v>
      </c>
      <c r="T39" s="25">
        <f>-[5]Sep21!$P$1+[5]Sep21!$AM$1</f>
        <v>0</v>
      </c>
      <c r="U39" s="25">
        <f>-[6]Sep21!$P$1+[6]Sep21!$AM$1</f>
        <v>0</v>
      </c>
      <c r="V39" s="25">
        <f>-[7]Sep21!$N$1+[7]Sep21!$AJ$1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-[4]Oct21!$P$1+[4]Oct21!$AM$1</f>
        <v>0</v>
      </c>
      <c r="AE39" s="25">
        <f>-[5]Oct21!$P$1+[5]Oct21!$AM$1</f>
        <v>0</v>
      </c>
      <c r="AF39" s="25">
        <f>-[6]Oct21!$P$1+[6]Oct21!$AM$1</f>
        <v>0</v>
      </c>
      <c r="AG39" s="25">
        <f>-[7]Oct21!$N$1+[7]Oct21!$AJ$1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-[4]Nov21!$P$1+[4]Nov21!$AM$1</f>
        <v>0</v>
      </c>
      <c r="AP39" s="25">
        <f>-[5]Nov21!$P$1+[5]Nov21!$AM$1</f>
        <v>0</v>
      </c>
      <c r="AQ39" s="25">
        <f>-[6]Nov21!$P$1+[6]Nov21!$AM$1</f>
        <v>0</v>
      </c>
      <c r="AR39" s="25">
        <f>-[7]Nov21!$N$1+[7]Nov21!$AJ$1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-[4]Dec21!$P$1+[4]Dec21!$AM$1</f>
        <v>0</v>
      </c>
      <c r="BA39" s="25">
        <f>-[5]Dec21!$P$1+[5]Dec21!$AM$1</f>
        <v>0</v>
      </c>
      <c r="BB39" s="25">
        <f>-[6]Dec21!$P$1+[6]Dec21!$AM$1</f>
        <v>0</v>
      </c>
      <c r="BC39" s="25">
        <f>-[7]Dec21!$N$1+[7]Dec21!$AJ$1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-[4]Jan22!$P$1+[4]Jan22!$AM$1</f>
        <v>0</v>
      </c>
      <c r="BL39" s="25">
        <f>-[5]Jan22!$P$1+[5]Jan22!$AM$1</f>
        <v>0</v>
      </c>
      <c r="BM39" s="25">
        <f>-[6]Jan22!$P$1+[6]Jan22!$AM$1</f>
        <v>0</v>
      </c>
      <c r="BN39" s="25">
        <f>-[7]Jan22!$N$1+[7]Jan22!$AJ$1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-[4]Feb22!$P$1+[4]Feb22!$AM$1</f>
        <v>0</v>
      </c>
      <c r="BW39" s="25">
        <f>-[5]Feb22!$P$1+[5]Feb22!$AM$1</f>
        <v>0</v>
      </c>
      <c r="BX39" s="25">
        <f>-[6]Feb22!$P$1+[6]Feb22!$AM$1</f>
        <v>0</v>
      </c>
      <c r="BY39" s="25">
        <f>-[7]Feb22!$N$1+[7]Feb22!$AJ$1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-[4]Mar22!$P$1+[4]Mar22!$AM$1</f>
        <v>0</v>
      </c>
      <c r="CH39" s="25">
        <f>-[5]Mar22!$P$1+[5]Mar22!$AM$1</f>
        <v>0</v>
      </c>
      <c r="CI39" s="25">
        <f>-[6]Mar22!$P$1+[6]Mar22!$AM$1</f>
        <v>0</v>
      </c>
      <c r="CJ39" s="25">
        <f>-[7]Mar22!$N$1+[7]Mar22!$AJ$1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-[4]Apr22!$P$1+[4]Apr22!$AM$1</f>
        <v>0</v>
      </c>
      <c r="CS39" s="25">
        <f>-[5]Apr22!$P$1+[5]Apr22!$AM$1</f>
        <v>0</v>
      </c>
      <c r="CT39" s="25">
        <f>-[6]Apr22!$P$1+[6]Apr22!$AM$1</f>
        <v>0</v>
      </c>
      <c r="CU39" s="25">
        <f>-[7]Apr22!$N$1+[7]Apr22!$AJ$1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-[4]May22!$P$1+[4]May22!$AM$1</f>
        <v>0</v>
      </c>
      <c r="DD39" s="25">
        <f>-[5]May22!$P$1+[5]May22!$AM$1</f>
        <v>0</v>
      </c>
      <c r="DE39" s="25">
        <f>-[6]May22!$P$1+[6]May22!$AM$1</f>
        <v>0</v>
      </c>
      <c r="DF39" s="25">
        <f>-[7]May22!$N$1+[7]May22!$AJ$1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-[4]Jun22!$P$1+[4]Jun22!$AM$1</f>
        <v>0</v>
      </c>
      <c r="DO39" s="25">
        <f>-[5]Jun22!$P$1+[5]Jun22!$AM$1</f>
        <v>0</v>
      </c>
      <c r="DP39" s="25">
        <f>-[6]Jun22!$P$1+[6]Jun22!$AM$1</f>
        <v>0</v>
      </c>
      <c r="DQ39" s="25">
        <f>-[7]Jun22!$N$1+[7]Jun22!$AJ$1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-[4]Jul22!$P$1+[4]Jul22!$AM$1</f>
        <v>0</v>
      </c>
      <c r="DZ39" s="25">
        <f>-[5]Jul22!$P$1+[5]Jul22!$AM$1</f>
        <v>0</v>
      </c>
      <c r="EA39" s="25">
        <f>-[6]Jul22!$P$1+[6]Jul22!$AM$1</f>
        <v>0</v>
      </c>
      <c r="EB39" s="25">
        <f>-[7]Jul22!$N$1+[7]Jul22!$AJ$1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-[4]Aug21!$M$1+[4]Aug21!$AG$1</f>
        <v>0</v>
      </c>
      <c r="I40" s="25">
        <f>-[5]Aug21!$M$1+[5]Aug21!$AG$1</f>
        <v>0</v>
      </c>
      <c r="J40" s="25">
        <f>-[6]Aug21!$M$1+[6]Aug21!$AG$1</f>
        <v>0</v>
      </c>
      <c r="K40" s="25">
        <f>-[7]Aug21!$M$1+[7]Aug21!$AD$1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-[4]Sep21!$M$1+[4]Sep21!$AG$1</f>
        <v>0</v>
      </c>
      <c r="T40" s="25">
        <f>-[5]Sep21!$M$1+[5]Sep21!$AG$1</f>
        <v>0</v>
      </c>
      <c r="U40" s="25">
        <f>-[6]Sep21!$M$1+[6]Sep21!$AG$1</f>
        <v>0</v>
      </c>
      <c r="V40" s="25">
        <f>-[7]Sep21!$M$1+[7]Sep21!$AD$1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-[4]Oct21!$M$1+[4]Oct21!$AG$1</f>
        <v>0</v>
      </c>
      <c r="AE40" s="25">
        <f>-[5]Oct21!$M$1+[5]Oct21!$AG$1</f>
        <v>0</v>
      </c>
      <c r="AF40" s="25">
        <f>-[6]Oct21!$M$1+[6]Oct21!$AG$1</f>
        <v>0</v>
      </c>
      <c r="AG40" s="25">
        <f>-[7]Oct21!$M$1+[7]Oct21!$AD$1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-[4]Nov21!$M$1+[4]Nov21!$AG$1</f>
        <v>0</v>
      </c>
      <c r="AP40" s="25">
        <f>-[5]Nov21!$M$1+[5]Nov21!$AG$1</f>
        <v>0</v>
      </c>
      <c r="AQ40" s="25">
        <f>-[6]Nov21!$M$1+[6]Nov21!$AG$1</f>
        <v>0</v>
      </c>
      <c r="AR40" s="25">
        <f>-[7]Nov21!$M$1+[7]Nov21!$AD$1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-[4]Dec21!$M$1+[4]Dec21!$AG$1</f>
        <v>0</v>
      </c>
      <c r="BA40" s="25">
        <f>-[5]Dec21!$M$1+[5]Dec21!$AG$1</f>
        <v>0</v>
      </c>
      <c r="BB40" s="25">
        <f>-[6]Dec21!$M$1+[6]Dec21!$AG$1</f>
        <v>0</v>
      </c>
      <c r="BC40" s="25">
        <f>-[7]Dec21!$M$1+[7]Dec21!$AD$1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-[4]Jan22!$M$1+[4]Jan22!$AG$1</f>
        <v>0</v>
      </c>
      <c r="BL40" s="25">
        <f>-[5]Jan22!$M$1+[5]Jan22!$AG$1</f>
        <v>0</v>
      </c>
      <c r="BM40" s="25">
        <f>-[6]Jan22!$M$1+[6]Jan22!$AG$1</f>
        <v>0</v>
      </c>
      <c r="BN40" s="25">
        <f>-[7]Jan22!$M$1+[7]Jan22!$AD$1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-[4]Feb22!$M$1+[4]Feb22!$AG$1</f>
        <v>0</v>
      </c>
      <c r="BW40" s="25">
        <f>-[5]Feb22!$M$1+[5]Feb22!$AG$1</f>
        <v>0</v>
      </c>
      <c r="BX40" s="25">
        <f>-[6]Feb22!$M$1+[6]Feb22!$AG$1</f>
        <v>0</v>
      </c>
      <c r="BY40" s="25">
        <f>-[7]Feb22!$M$1+[7]Feb22!$AD$1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-[4]Mar22!$M$1+[4]Mar22!$AG$1</f>
        <v>0</v>
      </c>
      <c r="CH40" s="25">
        <f>-[5]Mar22!$M$1+[5]Mar22!$AG$1</f>
        <v>0</v>
      </c>
      <c r="CI40" s="25">
        <f>-[6]Mar22!$M$1+[6]Mar22!$AG$1</f>
        <v>0</v>
      </c>
      <c r="CJ40" s="25">
        <f>-[7]Mar22!$M$1+[7]Mar22!$AD$1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-[4]Apr22!$M$1+[4]Apr22!$AG$1</f>
        <v>0</v>
      </c>
      <c r="CS40" s="25">
        <f>-[5]Apr22!$M$1+[5]Apr22!$AG$1</f>
        <v>0</v>
      </c>
      <c r="CT40" s="25">
        <f>-[6]Apr22!$M$1+[6]Apr22!$AG$1</f>
        <v>0</v>
      </c>
      <c r="CU40" s="25">
        <f>-[7]Apr22!$M$1+[7]Apr22!$AD$1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-[4]May22!$M$1+[4]May22!$AG$1</f>
        <v>0</v>
      </c>
      <c r="DD40" s="25">
        <f>-[5]May22!$M$1+[5]May22!$AG$1</f>
        <v>0</v>
      </c>
      <c r="DE40" s="25">
        <f>-[6]May22!$M$1+[6]May22!$AG$1</f>
        <v>0</v>
      </c>
      <c r="DF40" s="25">
        <f>-[7]May22!$M$1+[7]May22!$AD$1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-[4]Jun22!$M$1+[4]Jun22!$AG$1</f>
        <v>0</v>
      </c>
      <c r="DO40" s="25">
        <f>-[5]Jun22!$M$1+[5]Jun22!$AG$1</f>
        <v>0</v>
      </c>
      <c r="DP40" s="25">
        <f>-[6]Jun22!$M$1+[6]Jun22!$AG$1</f>
        <v>0</v>
      </c>
      <c r="DQ40" s="25">
        <f>-[7]Jun22!$M$1+[7]Jun22!$AD$1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-[4]Jul22!$M$1+[4]Jul22!$AG$1</f>
        <v>0</v>
      </c>
      <c r="DZ40" s="25">
        <f>-[5]Jul22!$M$1+[5]Jul22!$AG$1</f>
        <v>0</v>
      </c>
      <c r="EA40" s="25">
        <f>-[6]Jul22!$M$1+[6]Jul22!$AG$1</f>
        <v>0</v>
      </c>
      <c r="EB40" s="25">
        <f>-[7]Jul22!$M$1+[7]Jul22!$AD$1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-[3]Aug21!$O$1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-[3]Sep21!$O$1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-[3]Oct21!$O$1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-[3]Nov21!$O$1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-[3]Dec21!$O$1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-[3]Jan22!$O$1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-[3]Feb22!$O$1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-[3]Mar22!$O$1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-[3]Apr22!$O$1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-[3]May22!$O$1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-[3]Jun22!$O$1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-[3]Jul22!$O$1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-[3]Aug21!$P$1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-[3]Sep21!$P$1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-[3]Oct21!$P$1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-[3]Nov21!$P$1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-[3]Dec21!$P$1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-[3]Jan22!$P$1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-[3]Feb22!$P$1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-[3]Mar22!$P$1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-[3]Apr22!$P$1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-[3]May22!$P$1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-[3]Jun22!$P$1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-[3]Jul22!$P$1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-[3]Aug21!$Q$1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-[3]Sep21!$Q$1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-[3]Oct21!$Q$1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-[3]Nov21!$Q$1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-[3]Dec21!$Q$1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-[3]Jan22!$Q$1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-[3]Feb22!$Q$1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-[3]Mar22!$Q$1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-[3]Apr22!$Q$1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-[3]May22!$Q$1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-[3]Jun22!$Q$1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-[3]Jul22!$Q$1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-[3]Aug21!$R$1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-[3]Sep21!$R$1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-[3]Oct21!$R$1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-[3]Nov21!$R$1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-[3]Dec21!$R$1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-[3]Jan22!$R$1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-[3]Feb22!$R$1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-[3]Mar22!$R$1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-[3]Apr22!$R$1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-[3]May22!$R$1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-[3]Jun22!$R$1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-[3]Jul22!$R$1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-[3]Aug21!$S$1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-[3]Sep21!$S$1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-[3]Oct21!$S$1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-[3]Nov21!$S$1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-[3]Dec21!$S$1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-[3]Jan22!$S$1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-[3]Feb22!$S$1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-[3]Mar22!$S$1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-[3]Apr22!$S$1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-[3]May22!$S$1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-[3]Jun22!$S$1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-[3]Jul22!$S$1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-[4]Aug21!$K$1</f>
        <v>0</v>
      </c>
      <c r="I58" s="25">
        <f>-[5]Aug21!$K$1</f>
        <v>0</v>
      </c>
      <c r="J58" s="25">
        <f>-[6]Aug21!$K$1</f>
        <v>0</v>
      </c>
      <c r="K58" s="25">
        <f>-[7]Aug21!$K$1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-[4]Sep21!$K$1</f>
        <v>0</v>
      </c>
      <c r="T58" s="25">
        <f>-[5]Sep21!$K$1</f>
        <v>0</v>
      </c>
      <c r="U58" s="25">
        <f>-[6]Sep21!$K$1</f>
        <v>0</v>
      </c>
      <c r="V58" s="25">
        <f>-[7]Sep21!$K$1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-[4]Oct21!$K$1</f>
        <v>0</v>
      </c>
      <c r="AE58" s="25">
        <f>-[5]Oct21!$K$1</f>
        <v>0</v>
      </c>
      <c r="AF58" s="25">
        <f>-[6]Oct21!$K$1</f>
        <v>0</v>
      </c>
      <c r="AG58" s="25">
        <f>-[7]Oct21!$K$1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-[4]Nov21!$K$1</f>
        <v>0</v>
      </c>
      <c r="AP58" s="25">
        <f>-[5]Nov21!$K$1</f>
        <v>0</v>
      </c>
      <c r="AQ58" s="25">
        <f>-[6]Nov21!$K$1</f>
        <v>0</v>
      </c>
      <c r="AR58" s="25">
        <f>-[7]Nov21!$K$1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-[4]Dec21!$K$1</f>
        <v>0</v>
      </c>
      <c r="BA58" s="25">
        <f>-[5]Dec21!$K$1</f>
        <v>0</v>
      </c>
      <c r="BB58" s="25">
        <f>-[6]Dec21!$K$1</f>
        <v>0</v>
      </c>
      <c r="BC58" s="25">
        <f>-[7]Dec21!$K$1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-[4]Jan22!$K$1</f>
        <v>0</v>
      </c>
      <c r="BL58" s="25">
        <f>-[5]Jan22!$K$1</f>
        <v>0</v>
      </c>
      <c r="BM58" s="25">
        <f>-[6]Jan22!$K$1</f>
        <v>0</v>
      </c>
      <c r="BN58" s="25">
        <f>-[7]Jan22!$K$1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-[4]Feb22!$K$1</f>
        <v>0</v>
      </c>
      <c r="BW58" s="25">
        <f>-[5]Feb22!$K$1</f>
        <v>0</v>
      </c>
      <c r="BX58" s="25">
        <f>-[6]Feb22!$K$1</f>
        <v>0</v>
      </c>
      <c r="BY58" s="25">
        <f>-[7]Feb22!$K$1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-[4]Mar22!$K$1</f>
        <v>0</v>
      </c>
      <c r="CH58" s="25">
        <f>-[5]Mar22!$K$1</f>
        <v>0</v>
      </c>
      <c r="CI58" s="25">
        <f>-[6]Mar22!$K$1</f>
        <v>0</v>
      </c>
      <c r="CJ58" s="25">
        <f>-[7]Mar22!$K$1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-[4]Apr22!$K$1</f>
        <v>0</v>
      </c>
      <c r="CS58" s="25">
        <f>-[5]Apr22!$K$1</f>
        <v>0</v>
      </c>
      <c r="CT58" s="25">
        <f>-[6]Apr22!$K$1</f>
        <v>0</v>
      </c>
      <c r="CU58" s="25">
        <f>-[7]Apr22!$K$1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-[4]May22!$K$1</f>
        <v>0</v>
      </c>
      <c r="DD58" s="25">
        <f>-[5]May22!$K$1</f>
        <v>0</v>
      </c>
      <c r="DE58" s="25">
        <f>-[6]May22!$K$1</f>
        <v>0</v>
      </c>
      <c r="DF58" s="25">
        <f>-[7]May22!$K$1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-[4]Jun22!$K$1</f>
        <v>0</v>
      </c>
      <c r="DO58" s="25">
        <f>-[5]Jun22!$K$1</f>
        <v>0</v>
      </c>
      <c r="DP58" s="25">
        <f>-[6]Jun22!$K$1</f>
        <v>0</v>
      </c>
      <c r="DQ58" s="25">
        <f>-[7]Jun22!$K$1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-[4]Jul22!$K$1</f>
        <v>0</v>
      </c>
      <c r="DZ58" s="25">
        <f>-[5]Jul22!$K$1</f>
        <v>0</v>
      </c>
      <c r="EA58" s="25">
        <f>-[6]Jul22!$K$1</f>
        <v>0</v>
      </c>
      <c r="EB58" s="25">
        <f>-[7]Jul22!$K$1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[2]Aug21!$O$1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[2]Sep21!$O$1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[2]Oct21!$O$1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[2]Nov21!$O$1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[2]Dec21!$O$1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[2]Jan22!$O$1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[2]Feb22!$O$1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[2]Mar22!$O$1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[2]Apr22!$O$1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[2]May22!$O$1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[2]Jun22!$O$1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[2]Jul22!$O$1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[2]Aug21!$P$1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[2]Sep21!$P$1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[2]Oct21!$P$1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[2]Nov21!$P$1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[2]Dec21!$P$1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[2]Jan22!$P$1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[2]Feb22!$P$1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[2]Mar22!$P$1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[2]Apr22!$P$1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[2]May22!$P$1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[2]Jun22!$P$1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[2]Jul22!$P$1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[2]Aug21!$Q$1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[2]Sep21!$Q$1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[2]Oct21!$Q$1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[2]Nov21!$Q$1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[2]Dec21!$Q$1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[2]Jan22!$Q$1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[2]Feb22!$Q$1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[2]Mar22!$Q$1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[2]Apr22!$Q$1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[2]May22!$Q$1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[2]Jun22!$Q$1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[2]Jul22!$Q$1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[2]Aug21!$S$1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[2]Sep21!$S$1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[2]Oct21!$S$1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[2]Nov21!$S$1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[2]Dec21!$S$1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[2]Jan22!$S$1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[2]Feb22!$S$1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[2]Mar22!$S$1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[2]Apr22!$S$1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[2]May22!$S$1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[2]Jun22!$S$1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[2]Jul22!$S$1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[2]Aug21!$R$1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[2]Sep21!$R$1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[2]Oct21!$R$1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[2]Nov21!$R$1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[2]Dec21!$R$1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[2]Jan22!$R$1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[2]Feb22!$R$1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[2]Mar22!$R$1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[2]Apr22!$R$1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[2]May22!$R$1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[2]Jun22!$R$1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[2]Jul22!$R$1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[2]Aug21!$T$1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[2]Sep21!$T$1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[2]Oct21!$T$1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[2]Nov21!$T$1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[2]Dec21!$T$1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[2]Jan22!$T$1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[2]Feb22!$T$1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[2]Mar22!$T$1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[2]Apr22!$T$1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[2]May22!$T$1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[2]Jun22!$T$1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[2]Jul22!$T$1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[2]Aug21!$U$1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[2]Sep21!$U$1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[2]Oct21!$U$1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[2]Nov21!$U$1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[2]Dec21!$U$1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[2]Jan22!$U$1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[2]Feb22!$U$1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[2]Mar22!$U$1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[2]Apr22!$U$1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[2]May22!$U$1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[2]Jun22!$U$1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[2]Jul22!$U$1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[2]Aug21!$V$1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[2]Sep21!$V$1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[2]Oct21!$V$1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[2]Nov21!$V$1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[2]Dec21!$V$1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[2]Jan22!$V$1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[2]Feb22!$V$1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[2]Mar22!$V$1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[2]Apr22!$V$1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[2]May22!$V$1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[2]Jun22!$V$1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[2]Jul22!$V$1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[2]Aug21!$W$1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[2]Sep21!$W$1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[2]Oct21!$W$1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[2]Nov21!$W$1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[2]Dec21!$W$1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[2]Jan22!$W$1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[2]Feb22!$W$1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[2]Mar22!$W$1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[2]Apr22!$W$1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[2]May22!$W$1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[2]Jun22!$W$1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[2]Jul22!$W$1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[2]Aug21!$X$1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[2]Sep21!$X$1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[2]Oct21!$X$1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[2]Nov21!$X$1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[2]Dec21!$X$1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[2]Jan22!$X$1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[2]Feb22!$X$1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[2]Mar22!$X$1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[2]Apr22!$X$1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[2]May22!$X$1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[2]Jun22!$X$1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[2]Jul22!$X$1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[2]Aug21!$Y$1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[2]Sep21!$Y$1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[2]Oct21!$Y$1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[2]Nov21!$Y$1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[2]Dec21!$Y$1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[2]Jan22!$Y$1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[2]Feb22!$Y$1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[2]Mar22!$Y$1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[2]Apr22!$Y$1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[2]May22!$Y$1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[2]Jun22!$Y$1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[2]Jul22!$Y$1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[2]Aug21!$Z$1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[2]Sep21!$Z$1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[2]Oct21!$Z$1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[2]Nov21!$Z$1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[2]Dec21!$Z$1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[2]Jan22!$Z$1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[2]Feb22!$Z$1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[2]Mar22!$Z$1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[2]Apr22!$Z$1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[2]May22!$Z$1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[2]Jun22!$Z$1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[2]Jul22!$Z$1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[2]Aug21!$AA$1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[2]Sep21!$AA$1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[2]Oct21!$AA$1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[2]Nov21!$AA$1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[2]Dec21!$AA$1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[2]Jan22!$AA$1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[2]Feb22!$AA$1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[2]Mar22!$AA$1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[2]Apr22!$AA$1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[2]May22!$AA$1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[2]Jun22!$AA$1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[2]Jul22!$AA$1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[2]Aug21!$AB$1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[2]Sep21!$AB$1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[2]Oct21!$AB$1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[2]Nov21!$AB$1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[2]Dec21!$AB$1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[2]Jan22!$AB$1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[2]Feb22!$AB$1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[2]Mar22!$AB$1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[2]Apr22!$AB$1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[2]May22!$AB$1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[2]Jun22!$AB$1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[2]Jul22!$AB$1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[2]Aug21!$AC$1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[2]Sep21!$AC$1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[2]Oct21!$AC$1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[2]Nov21!$AC$1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[2]Dec21!$AC$1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[2]Jan22!$AC$1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[2]Feb22!$AC$1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[2]Mar22!$AC$1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[2]Apr22!$AC$1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[2]May22!$AC$1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[2]Jun22!$AC$1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[2]Jul22!$AC$1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[2]Aug21!$AD$1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[2]Sep21!$AD$1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[2]Oct21!$AD$1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[2]Nov21!$AD$1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[2]Dec21!$AD$1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[2]Jan22!$AD$1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[2]Feb22!$AD$1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[2]Mar22!$AD$1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[2]Apr22!$AD$1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[2]May22!$AD$1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[2]Jun22!$AD$1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[2]Jul22!$AD$1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[2]Aug21!$AE$1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[2]Sep21!$AE$1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[2]Oct21!$AE$1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[2]Nov21!$AE$1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[2]Dec21!$AE$1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[2]Jan22!$AE$1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[2]Feb22!$AE$1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[2]Mar22!$AE$1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[2]Apr22!$AE$1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[2]May22!$AE$1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[2]Jun22!$AE$1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[2]Jul22!$AE$1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[2]Aug21!$AF$1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[2]Sep21!$AF$1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[2]Oct21!$AF$1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[2]Nov21!$AF$1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[2]Dec21!$AF$1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[2]Jan22!$AF$1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[2]Feb22!$AF$1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[2]Mar22!$AF$1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[2]Apr22!$AF$1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[2]May22!$AF$1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[2]Jun22!$AF$1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[2]Jul22!$AF$1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-[3]Aug21!$T$1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-[3]Sep21!$T$1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-[3]Oct21!$T$1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-[3]Nov21!$T$1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-[3]Dec21!$T$1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-[3]Jan22!$T$1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-[3]Feb22!$T$1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-[3]Mar22!$T$1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-[3]Apr22!$T$1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-[3]May22!$T$1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-[3]Jun22!$T$1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-[3]Jul22!$T$1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[4]Aug21!$AE$1</f>
        <v>0</v>
      </c>
      <c r="I82" s="25">
        <f>[5]Aug21!$AE$1</f>
        <v>0</v>
      </c>
      <c r="J82" s="25">
        <f>[6]Aug21!$AE$1</f>
        <v>0</v>
      </c>
      <c r="K82" s="25">
        <f>[7]Aug21!$AB$1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[4]Sep21!$AE$1</f>
        <v>0</v>
      </c>
      <c r="T82" s="25">
        <f>[5]Sep21!$AE$1</f>
        <v>0</v>
      </c>
      <c r="U82" s="25">
        <f>[6]Sep21!$AE$1</f>
        <v>0</v>
      </c>
      <c r="V82" s="25">
        <f>[7]Sep21!$AB$1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[4]Oct21!$AE$1</f>
        <v>0</v>
      </c>
      <c r="AE82" s="25">
        <f>[5]Oct21!$AE$1</f>
        <v>0</v>
      </c>
      <c r="AF82" s="25">
        <f>[6]Oct21!$AE$1</f>
        <v>0</v>
      </c>
      <c r="AG82" s="25">
        <f>[7]Oct21!$AB$1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[4]Nov21!$AE$1</f>
        <v>0</v>
      </c>
      <c r="AP82" s="25">
        <f>[5]Nov21!$AE$1</f>
        <v>0</v>
      </c>
      <c r="AQ82" s="25">
        <f>[6]Nov21!$AE$1</f>
        <v>0</v>
      </c>
      <c r="AR82" s="25">
        <f>[7]Nov21!$AB$1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[4]Dec21!$AE$1</f>
        <v>0</v>
      </c>
      <c r="BA82" s="25">
        <f>[5]Dec21!$AE$1</f>
        <v>0</v>
      </c>
      <c r="BB82" s="25">
        <f>[6]Dec21!$AE$1</f>
        <v>0</v>
      </c>
      <c r="BC82" s="25">
        <f>[7]Dec21!$AB$1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[4]Jan22!$AE$1</f>
        <v>0</v>
      </c>
      <c r="BL82" s="25">
        <f>[5]Jan22!$AE$1</f>
        <v>0</v>
      </c>
      <c r="BM82" s="25">
        <f>[6]Jan22!$AE$1</f>
        <v>0</v>
      </c>
      <c r="BN82" s="25">
        <f>[7]Jan22!$AB$1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[4]Feb22!$AE$1</f>
        <v>0</v>
      </c>
      <c r="BW82" s="25">
        <f>[5]Feb22!$AE$1</f>
        <v>0</v>
      </c>
      <c r="BX82" s="25">
        <f>[6]Feb22!$AE$1</f>
        <v>0</v>
      </c>
      <c r="BY82" s="25">
        <f>[7]Feb22!$AB$1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[4]Mar22!$AE$1</f>
        <v>0</v>
      </c>
      <c r="CH82" s="25">
        <f>[5]Mar22!$AE$1</f>
        <v>0</v>
      </c>
      <c r="CI82" s="25">
        <f>[6]Mar22!$AE$1</f>
        <v>0</v>
      </c>
      <c r="CJ82" s="25">
        <f>[7]Mar22!$AB$1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[4]Apr22!$AE$1</f>
        <v>0</v>
      </c>
      <c r="CS82" s="25">
        <f>[5]Apr22!$AE$1</f>
        <v>0</v>
      </c>
      <c r="CT82" s="25">
        <f>[6]Apr22!$AE$1</f>
        <v>0</v>
      </c>
      <c r="CU82" s="25">
        <f>[7]Apr22!$AB$1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[4]May22!$AE$1</f>
        <v>0</v>
      </c>
      <c r="DD82" s="25">
        <f>[5]May22!$AE$1</f>
        <v>0</v>
      </c>
      <c r="DE82" s="25">
        <f>[6]May22!$AE$1</f>
        <v>0</v>
      </c>
      <c r="DF82" s="25">
        <f>[7]May22!$AB$1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[4]Jun22!$AE$1</f>
        <v>0</v>
      </c>
      <c r="DO82" s="25">
        <f>[5]Jun22!$AE$1</f>
        <v>0</v>
      </c>
      <c r="DP82" s="25">
        <f>[6]Jun22!$AE$1</f>
        <v>0</v>
      </c>
      <c r="DQ82" s="25">
        <f>[7]Jun22!$AB$1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[4]Jul22!$AE$1</f>
        <v>0</v>
      </c>
      <c r="DZ82" s="25">
        <f>[5]Jul22!$AE$1</f>
        <v>0</v>
      </c>
      <c r="EA82" s="25">
        <f>[6]Jul22!$AE$1</f>
        <v>0</v>
      </c>
      <c r="EB82" s="25">
        <f>[7]Jul22!$AB$1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[4]Aug21!$AD$1</f>
        <v>0</v>
      </c>
      <c r="I83" s="25">
        <f>[5]Aug21!$AD$1</f>
        <v>0</v>
      </c>
      <c r="J83" s="25">
        <f>[6]Aug21!$AD$1</f>
        <v>0</v>
      </c>
      <c r="K83" s="25">
        <f>[7]Aug21!$AA$1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[4]Sep21!$AD$1</f>
        <v>0</v>
      </c>
      <c r="T83" s="25">
        <f>[5]Sep21!$AD$1</f>
        <v>0</v>
      </c>
      <c r="U83" s="25">
        <f>[6]Sep21!$AD$1</f>
        <v>0</v>
      </c>
      <c r="V83" s="25">
        <f>[7]Sep21!$AA$1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[4]Oct21!$AD$1</f>
        <v>0</v>
      </c>
      <c r="AE83" s="25">
        <f>[5]Oct21!$AD$1</f>
        <v>0</v>
      </c>
      <c r="AF83" s="25">
        <f>[6]Oct21!$AD$1</f>
        <v>0</v>
      </c>
      <c r="AG83" s="25">
        <f>[7]Oct21!$AA$1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[4]Nov21!$AD$1</f>
        <v>0</v>
      </c>
      <c r="AP83" s="25">
        <f>[5]Nov21!$AD$1</f>
        <v>0</v>
      </c>
      <c r="AQ83" s="25">
        <f>[6]Nov21!$AD$1</f>
        <v>0</v>
      </c>
      <c r="AR83" s="25">
        <f>[7]Nov21!$AA$1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[4]Dec21!$AD$1</f>
        <v>0</v>
      </c>
      <c r="BA83" s="25">
        <f>[5]Dec21!$AD$1</f>
        <v>0</v>
      </c>
      <c r="BB83" s="25">
        <f>[6]Dec21!$AD$1</f>
        <v>0</v>
      </c>
      <c r="BC83" s="25">
        <f>[7]Dec21!$AA$1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[4]Jan22!$AD$1</f>
        <v>0</v>
      </c>
      <c r="BL83" s="25">
        <f>[5]Jan22!$AD$1</f>
        <v>0</v>
      </c>
      <c r="BM83" s="25">
        <f>[6]Jan22!$AD$1</f>
        <v>0</v>
      </c>
      <c r="BN83" s="25">
        <f>[7]Jan22!$AA$1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[4]Feb22!$AD$1</f>
        <v>0</v>
      </c>
      <c r="BW83" s="25">
        <f>[5]Feb22!$AD$1</f>
        <v>0</v>
      </c>
      <c r="BX83" s="25">
        <f>[6]Feb22!$AD$1</f>
        <v>0</v>
      </c>
      <c r="BY83" s="25">
        <f>[7]Feb22!$AA$1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[4]Mar22!$AD$1</f>
        <v>0</v>
      </c>
      <c r="CH83" s="25">
        <f>[5]Mar22!$AD$1</f>
        <v>0</v>
      </c>
      <c r="CI83" s="25">
        <f>[6]Mar22!$AD$1</f>
        <v>0</v>
      </c>
      <c r="CJ83" s="25">
        <f>[7]Mar22!$AA$1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[4]Apr22!$AD$1</f>
        <v>0</v>
      </c>
      <c r="CS83" s="25">
        <f>[5]Apr22!$AD$1</f>
        <v>0</v>
      </c>
      <c r="CT83" s="25">
        <f>[6]Apr22!$AD$1</f>
        <v>0</v>
      </c>
      <c r="CU83" s="25">
        <f>[7]Apr22!$AA$1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[4]May22!$AD$1</f>
        <v>0</v>
      </c>
      <c r="DD83" s="25">
        <f>[5]May22!$AD$1</f>
        <v>0</v>
      </c>
      <c r="DE83" s="25">
        <f>[6]May22!$AD$1</f>
        <v>0</v>
      </c>
      <c r="DF83" s="25">
        <f>[7]May22!$AA$1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[4]Jun22!$AD$1</f>
        <v>0</v>
      </c>
      <c r="DO83" s="25">
        <f>[5]Jun22!$AD$1</f>
        <v>0</v>
      </c>
      <c r="DP83" s="25">
        <f>[6]Jun22!$AD$1</f>
        <v>0</v>
      </c>
      <c r="DQ83" s="25">
        <f>[7]Jun22!$AA$1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[4]Jul22!$AD$1</f>
        <v>0</v>
      </c>
      <c r="DZ83" s="25">
        <f>[5]Jul22!$AD$1</f>
        <v>0</v>
      </c>
      <c r="EA83" s="25">
        <f>[6]Jul22!$AD$1</f>
        <v>0</v>
      </c>
      <c r="EB83" s="25">
        <f>[7]Jul22!$AA$1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[2]Aug21!$AG$1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[2]Sep21!$AG$1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[2]Oct21!$AG$1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[2]Nov21!$AG$1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[2]Dec21!$AG$1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[2]Jan22!$AG$1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[2]Feb22!$AG$1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[2]Mar22!$AG$1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[2]Apr22!$AG$1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[2]May22!$AG$1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[2]Jun22!$AG$1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[2]Jul22!$AG$1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[2]Aug21!$AH$1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[2]Sep21!$AH$1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[2]Oct21!$AH$1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[2]Nov21!$AH$1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[2]Dec21!$AH$1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[2]Jan22!$AH$1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[2]Feb22!$AH$1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[2]Mar22!$AH$1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[2]Apr22!$AH$1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[2]May22!$AH$1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[2]Jun22!$AH$1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[2]Jul22!$AH$1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-[4]Aug21!$Q$1</f>
        <v>0</v>
      </c>
      <c r="I88" s="25">
        <f>-[5]Aug21!$Q$1</f>
        <v>0</v>
      </c>
      <c r="J88" s="25">
        <f>-[6]Aug21!$Q$1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-[4]Sep21!$Q$1</f>
        <v>0</v>
      </c>
      <c r="T88" s="25">
        <f>-[5]Sep21!$Q$1</f>
        <v>0</v>
      </c>
      <c r="U88" s="25">
        <f>-[6]Sep21!$Q$1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-[4]Oct21!$Q$1</f>
        <v>0</v>
      </c>
      <c r="AE88" s="25">
        <f>-[5]Oct21!$Q$1</f>
        <v>0</v>
      </c>
      <c r="AF88" s="25">
        <f>-[6]Oct21!$Q$1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-[4]Nov21!$Q$1</f>
        <v>0</v>
      </c>
      <c r="AP88" s="25">
        <f>-[5]Nov21!$Q$1</f>
        <v>0</v>
      </c>
      <c r="AQ88" s="25">
        <f>-[6]Nov21!$Q$1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-[4]Dec21!$Q$1</f>
        <v>0</v>
      </c>
      <c r="BA88" s="25">
        <f>-[5]Dec21!$Q$1</f>
        <v>0</v>
      </c>
      <c r="BB88" s="25">
        <f>-[6]Dec21!$Q$1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-[4]Jan22!$Q$1</f>
        <v>0</v>
      </c>
      <c r="BL88" s="25">
        <f>-[5]Jan22!$Q$1</f>
        <v>0</v>
      </c>
      <c r="BM88" s="25">
        <f>-[6]Jan22!$Q$1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-[4]Feb22!$Q$1</f>
        <v>0</v>
      </c>
      <c r="BW88" s="25">
        <f>-[5]Feb22!$Q$1</f>
        <v>0</v>
      </c>
      <c r="BX88" s="25">
        <f>-[6]Feb22!$Q$1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-[4]Mar22!$Q$1</f>
        <v>0</v>
      </c>
      <c r="CH88" s="25">
        <f>-[5]Mar22!$Q$1</f>
        <v>0</v>
      </c>
      <c r="CI88" s="25">
        <f>-[6]Mar22!$Q$1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-[4]Apr22!$Q$1</f>
        <v>0</v>
      </c>
      <c r="CS88" s="25">
        <f>-[5]Apr22!$Q$1</f>
        <v>0</v>
      </c>
      <c r="CT88" s="25">
        <f>-[6]Apr22!$Q$1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-[4]May22!$Q$1</f>
        <v>0</v>
      </c>
      <c r="DD88" s="25">
        <f>-[5]May22!$Q$1</f>
        <v>0</v>
      </c>
      <c r="DE88" s="25">
        <f>-[6]May22!$Q$1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-[4]Jun22!$Q$1</f>
        <v>0</v>
      </c>
      <c r="DO88" s="25">
        <f>-[5]Jun22!$Q$1</f>
        <v>0</v>
      </c>
      <c r="DP88" s="25">
        <f>-[6]Jun22!$Q$1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-[4]Jul22!$Q$1</f>
        <v>0</v>
      </c>
      <c r="DZ88" s="25">
        <f>-[5]Jul22!$Q$1</f>
        <v>0</v>
      </c>
      <c r="EA88" s="25">
        <f>-[6]Jul22!$Q$1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[4]Aug21!$AN$1</f>
        <v>0</v>
      </c>
      <c r="I89" s="25">
        <f>[5]Aug21!$AN$1</f>
        <v>0</v>
      </c>
      <c r="J89" s="25">
        <f>[6]Aug21!$AN$1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[4]Sep21!$AN$1</f>
        <v>0</v>
      </c>
      <c r="T89" s="25">
        <f>[5]Sep21!$AN$1</f>
        <v>0</v>
      </c>
      <c r="U89" s="25">
        <f>[6]Sep21!$AN$1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[4]Oct21!$AN$1</f>
        <v>0</v>
      </c>
      <c r="AE89" s="25">
        <f>[5]Oct21!$AN$1</f>
        <v>0</v>
      </c>
      <c r="AF89" s="25">
        <f>[6]Oct21!$AN$1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[4]Nov21!$AN$1</f>
        <v>0</v>
      </c>
      <c r="AP89" s="25">
        <f>[5]Nov21!$AN$1</f>
        <v>0</v>
      </c>
      <c r="AQ89" s="25">
        <f>[6]Nov21!$AN$1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[4]Dec21!$AN$1</f>
        <v>0</v>
      </c>
      <c r="BA89" s="25">
        <f>[5]Dec21!$AN$1</f>
        <v>0</v>
      </c>
      <c r="BB89" s="25">
        <f>[6]Dec21!$AN$1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[4]Jan22!$AN$1</f>
        <v>0</v>
      </c>
      <c r="BL89" s="25">
        <f>[5]Jan22!$AN$1</f>
        <v>0</v>
      </c>
      <c r="BM89" s="25">
        <f>[6]Jan22!$AN$1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[4]Feb22!$AN$1</f>
        <v>0</v>
      </c>
      <c r="BW89" s="25">
        <f>[5]Feb22!$AN$1</f>
        <v>0</v>
      </c>
      <c r="BX89" s="25">
        <f>[6]Feb22!$AN$1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[4]Mar22!$AN$1</f>
        <v>0</v>
      </c>
      <c r="CH89" s="25">
        <f>[5]Mar22!$AN$1</f>
        <v>0</v>
      </c>
      <c r="CI89" s="25">
        <f>[6]Mar22!$AN$1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[4]Apr22!$AN$1</f>
        <v>0</v>
      </c>
      <c r="CS89" s="25">
        <f>[5]Apr22!$AN$1</f>
        <v>0</v>
      </c>
      <c r="CT89" s="25">
        <f>[6]Apr22!$AN$1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[4]May22!$AN$1</f>
        <v>0</v>
      </c>
      <c r="DD89" s="25">
        <f>[5]May22!$AN$1</f>
        <v>0</v>
      </c>
      <c r="DE89" s="25">
        <f>[6]May22!$AN$1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[4]Jun22!$AN$1</f>
        <v>0</v>
      </c>
      <c r="DO89" s="25">
        <f>[5]Jun22!$AN$1</f>
        <v>0</v>
      </c>
      <c r="DP89" s="25">
        <f>[6]Jun22!$AN$1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[4]Jul22!$AN$1</f>
        <v>0</v>
      </c>
      <c r="DZ89" s="25">
        <f>[5]Jul22!$AN$1</f>
        <v>0</v>
      </c>
      <c r="EA89" s="25">
        <f>[6]Jul22!$AN$1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BT1:CA1"/>
    <mergeCell ref="CM1:CM2"/>
    <mergeCell ref="CD1:CD2"/>
    <mergeCell ref="CO1:CO2"/>
    <mergeCell ref="CP1:CW1"/>
    <mergeCell ref="CB1:CB2"/>
    <mergeCell ref="F1:M1"/>
    <mergeCell ref="AM1:AT1"/>
    <mergeCell ref="AL1:AL2"/>
    <mergeCell ref="N1:N2"/>
    <mergeCell ref="AJ1:AJ2"/>
    <mergeCell ref="AB1:AI1"/>
    <mergeCell ref="AU1:AU2"/>
    <mergeCell ref="BS1:BS2"/>
    <mergeCell ref="BI1:BP1"/>
    <mergeCell ref="AW1:AW2"/>
    <mergeCell ref="BH1:BH2"/>
    <mergeCell ref="AX1:BE1"/>
    <mergeCell ref="BQ1:BQ2"/>
    <mergeCell ref="BF1:BF2"/>
    <mergeCell ref="DI1:DI2"/>
    <mergeCell ref="CZ1:CZ2"/>
    <mergeCell ref="DK1:DK2"/>
    <mergeCell ref="DV1:DV2"/>
    <mergeCell ref="CX1:CX2"/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8" t="s">
        <v>190</v>
      </c>
      <c r="B1" s="342" t="s">
        <v>526</v>
      </c>
      <c r="C1" s="441">
        <f>Admin!B18</f>
        <v>44439</v>
      </c>
      <c r="D1" s="443">
        <f>Admin!B20</f>
        <v>44469</v>
      </c>
      <c r="E1" s="443">
        <f>Admin!B22</f>
        <v>44500</v>
      </c>
      <c r="F1" s="443">
        <f>Admin!B24</f>
        <v>44530</v>
      </c>
      <c r="G1" s="443">
        <f>Admin!B26</f>
        <v>44561</v>
      </c>
      <c r="H1" s="443">
        <f>Admin!B28</f>
        <v>44592</v>
      </c>
      <c r="I1" s="443">
        <f>Admin!B30</f>
        <v>44620</v>
      </c>
      <c r="J1" s="443">
        <f>Admin!B32</f>
        <v>44651</v>
      </c>
      <c r="K1" s="443">
        <f>Admin!B34</f>
        <v>44681</v>
      </c>
      <c r="L1" s="443">
        <f>Admin!B36</f>
        <v>44712</v>
      </c>
      <c r="M1" s="443">
        <f>Admin!B38</f>
        <v>44742</v>
      </c>
      <c r="N1" s="443">
        <f>Admin!B40</f>
        <v>44773</v>
      </c>
      <c r="O1" s="33"/>
    </row>
    <row r="2" spans="1:15" x14ac:dyDescent="0.2">
      <c r="A2" s="439"/>
      <c r="B2" s="343">
        <f>Admin!B40</f>
        <v>44773</v>
      </c>
      <c r="C2" s="442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30"/>
    </row>
    <row r="3" spans="1:15" x14ac:dyDescent="0.2">
      <c r="A3" s="440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/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9" t="s">
        <v>159</v>
      </c>
      <c r="D2" s="449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4" t="s">
        <v>529</v>
      </c>
      <c r="D3" s="345">
        <f>Admin!B40</f>
        <v>44773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341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7">
        <f>Admin!B16</f>
        <v>44408</v>
      </c>
      <c r="B5" s="448"/>
      <c r="C5" s="346"/>
      <c r="D5" s="346"/>
      <c r="E5" s="447">
        <f>D3</f>
        <v>44773</v>
      </c>
      <c r="F5" s="448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347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348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348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349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348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350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530</v>
      </c>
      <c r="D12" s="351">
        <f>Admin!B15</f>
        <v>44378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531</v>
      </c>
      <c r="D14" s="351">
        <f>D3</f>
        <v>44773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5" t="s">
        <v>165</v>
      </c>
      <c r="D44" s="446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5" t="s">
        <v>169</v>
      </c>
      <c r="D46" s="446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/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6" t="s">
        <v>149</v>
      </c>
      <c r="D1" s="456"/>
      <c r="E1" s="91"/>
    </row>
    <row r="2" spans="1:6" x14ac:dyDescent="0.2">
      <c r="A2" s="352"/>
      <c r="B2" s="352"/>
      <c r="C2" s="353" t="s">
        <v>532</v>
      </c>
      <c r="D2" s="354">
        <f>'PubP&amp;L'!D3</f>
        <v>44773</v>
      </c>
      <c r="E2" s="352"/>
      <c r="F2" s="352"/>
    </row>
    <row r="3" spans="1:6" x14ac:dyDescent="0.2">
      <c r="A3" s="452">
        <f>'PubP&amp;L'!A5:B5</f>
        <v>44408</v>
      </c>
      <c r="B3" s="448"/>
      <c r="C3" s="348"/>
      <c r="D3" s="348"/>
      <c r="E3" s="452">
        <f>'PubP&amp;L'!D3</f>
        <v>44773</v>
      </c>
      <c r="F3" s="448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6" t="s">
        <v>613</v>
      </c>
      <c r="B41" s="307">
        <f>E3</f>
        <v>44773</v>
      </c>
      <c r="C41" s="454" t="s">
        <v>497</v>
      </c>
      <c r="D41" s="454"/>
      <c r="E41" s="455"/>
      <c r="F41" s="455"/>
    </row>
    <row r="42" spans="1:15" x14ac:dyDescent="0.2">
      <c r="A42" s="450" t="s">
        <v>498</v>
      </c>
      <c r="B42" s="457"/>
      <c r="C42" s="457"/>
      <c r="D42" s="457"/>
      <c r="E42" s="457"/>
      <c r="F42" s="457"/>
    </row>
    <row r="43" spans="1:15" x14ac:dyDescent="0.2">
      <c r="A43" s="459" t="s">
        <v>612</v>
      </c>
      <c r="B43" s="460"/>
      <c r="C43" s="460"/>
      <c r="D43" s="460"/>
      <c r="E43" s="460"/>
      <c r="F43" s="460"/>
    </row>
    <row r="44" spans="1:15" x14ac:dyDescent="0.2">
      <c r="A44" s="450" t="s">
        <v>499</v>
      </c>
      <c r="B44" s="458"/>
      <c r="C44" s="458"/>
      <c r="D44" s="458"/>
      <c r="E44" s="458"/>
      <c r="F44" s="458"/>
    </row>
    <row r="45" spans="1:15" x14ac:dyDescent="0.2">
      <c r="A45" s="450" t="s">
        <v>500</v>
      </c>
      <c r="B45" s="457"/>
      <c r="C45" s="457"/>
      <c r="D45" s="457"/>
      <c r="E45" s="457"/>
      <c r="F45" s="457"/>
    </row>
    <row r="46" spans="1:15" x14ac:dyDescent="0.2">
      <c r="A46" s="450" t="s">
        <v>501</v>
      </c>
      <c r="B46" s="458"/>
      <c r="C46" s="458"/>
      <c r="D46" s="458"/>
      <c r="E46" s="458"/>
      <c r="F46" s="458"/>
    </row>
    <row r="47" spans="1:15" ht="12.75" x14ac:dyDescent="0.2">
      <c r="A47" s="450" t="s">
        <v>603</v>
      </c>
      <c r="B47" s="451"/>
      <c r="C47" s="451"/>
      <c r="D47" s="451"/>
      <c r="E47" s="451"/>
      <c r="F47" s="451"/>
    </row>
    <row r="48" spans="1:15" x14ac:dyDescent="0.2">
      <c r="A48" s="450" t="s">
        <v>502</v>
      </c>
      <c r="B48" s="457"/>
      <c r="C48" s="457"/>
      <c r="D48" s="457"/>
      <c r="E48" s="457"/>
      <c r="F48" s="457"/>
    </row>
    <row r="49" spans="1:6" ht="12.75" x14ac:dyDescent="0.2">
      <c r="A49" s="450" t="s">
        <v>503</v>
      </c>
      <c r="B49" s="451"/>
      <c r="C49" s="451"/>
      <c r="D49" s="451"/>
      <c r="E49" s="451"/>
      <c r="F49" s="451"/>
    </row>
    <row r="50" spans="1:6" x14ac:dyDescent="0.2">
      <c r="A50" s="450" t="s">
        <v>504</v>
      </c>
      <c r="B50" s="457"/>
      <c r="C50" s="457"/>
      <c r="D50" s="457"/>
      <c r="E50" s="457"/>
      <c r="F50" s="457"/>
    </row>
    <row r="51" spans="1:6" ht="12.75" x14ac:dyDescent="0.2">
      <c r="A51" s="450" t="s">
        <v>505</v>
      </c>
      <c r="B51" s="451"/>
      <c r="C51" s="451"/>
      <c r="D51" s="451"/>
      <c r="E51" s="451"/>
      <c r="F51" s="451"/>
    </row>
    <row r="52" spans="1:6" x14ac:dyDescent="0.2">
      <c r="A52" s="461" t="s">
        <v>506</v>
      </c>
      <c r="B52" s="457"/>
      <c r="C52" s="457"/>
      <c r="D52" s="457"/>
      <c r="E52" s="457"/>
      <c r="F52" s="457"/>
    </row>
    <row r="53" spans="1:6" ht="12.75" x14ac:dyDescent="0.2">
      <c r="A53" s="450" t="s">
        <v>507</v>
      </c>
      <c r="B53" s="451"/>
      <c r="C53" s="451"/>
      <c r="D53" s="451"/>
      <c r="E53" s="451"/>
      <c r="F53" s="451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3" t="s">
        <v>207</v>
      </c>
      <c r="B55" s="453"/>
      <c r="C55" s="86"/>
      <c r="D55" s="86"/>
      <c r="E55" s="182"/>
    </row>
    <row r="56" spans="1:6" x14ac:dyDescent="0.2">
      <c r="A56" s="453" t="s">
        <v>208</v>
      </c>
      <c r="B56" s="453"/>
      <c r="C56" s="79">
        <f>OpenAccounts!E5</f>
        <v>0</v>
      </c>
    </row>
    <row r="57" spans="1:6" x14ac:dyDescent="0.2">
      <c r="A57" s="453" t="s">
        <v>209</v>
      </c>
      <c r="B57" s="453"/>
      <c r="C57" s="87">
        <f ca="1">TODAY()</f>
        <v>44404</v>
      </c>
      <c r="D57" s="87"/>
    </row>
    <row r="58" spans="1:6" x14ac:dyDescent="0.2">
      <c r="A58" s="175"/>
      <c r="B58" s="175"/>
    </row>
    <row r="59" spans="1:6" x14ac:dyDescent="0.2">
      <c r="A59" s="453" t="s">
        <v>210</v>
      </c>
      <c r="B59" s="453"/>
      <c r="C59" s="79">
        <f>OpenAccounts!E3</f>
        <v>0</v>
      </c>
      <c r="E59" s="182"/>
    </row>
    <row r="60" spans="1:6" x14ac:dyDescent="0.2">
      <c r="A60" s="453" t="s">
        <v>158</v>
      </c>
      <c r="B60" s="453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C1:D1"/>
    <mergeCell ref="A60:B60"/>
    <mergeCell ref="A59:B59"/>
    <mergeCell ref="A3:B3"/>
    <mergeCell ref="A45:F45"/>
    <mergeCell ref="A46:F46"/>
    <mergeCell ref="A47:F47"/>
    <mergeCell ref="A48:F48"/>
    <mergeCell ref="A57:B57"/>
    <mergeCell ref="A43:F43"/>
    <mergeCell ref="A44:F44"/>
    <mergeCell ref="A42:F42"/>
    <mergeCell ref="A52:F52"/>
    <mergeCell ref="A50:F50"/>
    <mergeCell ref="A51:F51"/>
    <mergeCell ref="A53:F53"/>
    <mergeCell ref="A49:F49"/>
    <mergeCell ref="E3:F3"/>
    <mergeCell ref="A55:B55"/>
    <mergeCell ref="A56:B56"/>
    <mergeCell ref="C41:F41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/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2" t="s">
        <v>219</v>
      </c>
      <c r="C4" s="462" t="s">
        <v>220</v>
      </c>
      <c r="D4" s="462" t="s">
        <v>126</v>
      </c>
      <c r="E4" s="462" t="s">
        <v>221</v>
      </c>
      <c r="F4" s="462" t="s">
        <v>226</v>
      </c>
      <c r="G4" s="462" t="s">
        <v>222</v>
      </c>
    </row>
    <row r="5" spans="1:7" s="80" customFormat="1" ht="18.75" customHeight="1" x14ac:dyDescent="0.2">
      <c r="A5" s="104"/>
      <c r="B5" s="462"/>
      <c r="C5" s="462"/>
      <c r="D5" s="462"/>
      <c r="E5" s="462"/>
      <c r="F5" s="462"/>
      <c r="G5" s="462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0">
        <f>Admin!B17</f>
        <v>44409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0">
        <f>'PubP&amp;L'!D3</f>
        <v>44773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50" t="s">
        <v>0</v>
      </c>
      <c r="B13" s="82"/>
      <c r="C13" s="82"/>
      <c r="D13" s="82"/>
      <c r="E13" s="82"/>
      <c r="F13" s="82"/>
      <c r="G13" s="82"/>
    </row>
    <row r="14" spans="1:7" x14ac:dyDescent="0.2">
      <c r="A14" s="350">
        <f>A8</f>
        <v>44409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0">
        <f>A11</f>
        <v>44773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50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0">
        <f>A11</f>
        <v>44773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618</v>
      </c>
      <c r="B38" s="42"/>
      <c r="D38" s="463">
        <f>'PubP&amp;L'!D3</f>
        <v>44773</v>
      </c>
      <c r="E38" s="463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3">
        <f>'PubP&amp;L'!D3</f>
        <v>44773</v>
      </c>
      <c r="C41" s="463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2" workbookViewId="0">
      <selection activeCell="B2" sqref="B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4">
        <f>OpenAccounts!E2</f>
        <v>0</v>
      </c>
      <c r="B12" s="465"/>
      <c r="C12" s="465"/>
      <c r="D12" s="465"/>
      <c r="E12" s="465"/>
      <c r="F12" s="465"/>
      <c r="G12" s="465"/>
      <c r="H12" s="465"/>
      <c r="I12" s="465"/>
    </row>
    <row r="20" spans="1:9" ht="19.5" x14ac:dyDescent="0.25">
      <c r="A20" s="469" t="s">
        <v>254</v>
      </c>
      <c r="B20" s="470"/>
      <c r="C20" s="470"/>
      <c r="D20" s="470"/>
      <c r="E20" s="470"/>
      <c r="F20" s="470"/>
      <c r="G20" s="470"/>
      <c r="H20" s="470"/>
      <c r="I20" s="470"/>
    </row>
    <row r="22" spans="1:9" ht="19.5" x14ac:dyDescent="0.25">
      <c r="A22" s="476" t="s">
        <v>255</v>
      </c>
      <c r="B22" s="430"/>
      <c r="C22" s="430"/>
      <c r="D22" s="430"/>
      <c r="E22" s="430"/>
      <c r="F22" s="475">
        <f>PubBalSht!D2</f>
        <v>44773</v>
      </c>
      <c r="G22" s="475"/>
      <c r="H22" s="471"/>
      <c r="I22" s="471"/>
    </row>
    <row r="46" spans="2:9" x14ac:dyDescent="0.2">
      <c r="B46" s="472">
        <f>OpenAccounts!J3</f>
        <v>0</v>
      </c>
      <c r="C46" s="472"/>
      <c r="D46" s="472"/>
      <c r="E46" s="171"/>
      <c r="F46" s="171"/>
      <c r="G46" s="171"/>
      <c r="H46" s="171"/>
      <c r="I46" s="171"/>
    </row>
    <row r="47" spans="2:9" x14ac:dyDescent="0.2">
      <c r="B47" s="472">
        <f>OpenAccounts!J4</f>
        <v>0</v>
      </c>
      <c r="C47" s="472"/>
      <c r="D47" s="472"/>
      <c r="E47" s="171"/>
      <c r="F47" s="171"/>
      <c r="G47" s="171"/>
      <c r="H47" s="171"/>
      <c r="I47" s="171"/>
    </row>
    <row r="48" spans="2:9" x14ac:dyDescent="0.2">
      <c r="B48" s="472">
        <f>OpenAccounts!J5</f>
        <v>0</v>
      </c>
      <c r="C48" s="472"/>
      <c r="D48" s="472"/>
      <c r="E48" s="171"/>
      <c r="F48" s="171"/>
      <c r="G48" s="171"/>
      <c r="H48" s="171"/>
      <c r="I48" s="171"/>
    </row>
    <row r="49" spans="1:9" x14ac:dyDescent="0.2">
      <c r="B49" s="472">
        <f>OpenAccounts!J6</f>
        <v>0</v>
      </c>
      <c r="C49" s="472"/>
      <c r="D49" s="472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73">
        <f>OpenAccounts!E4</f>
        <v>0</v>
      </c>
      <c r="D50" s="473"/>
      <c r="E50" s="173"/>
      <c r="F50" s="474" t="s">
        <v>256</v>
      </c>
      <c r="G50" s="474"/>
      <c r="H50" s="474"/>
      <c r="I50" s="172">
        <f>OpenAccounts!E3</f>
        <v>0</v>
      </c>
    </row>
    <row r="56" spans="1:9" ht="23.25" x14ac:dyDescent="0.35">
      <c r="A56" s="464">
        <f>OpenAccounts!E2</f>
        <v>0</v>
      </c>
      <c r="B56" s="465"/>
      <c r="C56" s="465"/>
      <c r="D56" s="465"/>
      <c r="E56" s="465"/>
      <c r="F56" s="465"/>
      <c r="G56" s="465"/>
      <c r="H56" s="465"/>
      <c r="I56" s="465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619</v>
      </c>
    </row>
    <row r="65" spans="1:9" x14ac:dyDescent="0.2">
      <c r="B65" t="s">
        <v>566</v>
      </c>
      <c r="F65" s="471">
        <f>'PubP&amp;L'!E5</f>
        <v>44773</v>
      </c>
      <c r="G65" s="471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66">
        <f>OpenAccounts!E5</f>
        <v>0</v>
      </c>
      <c r="E71" s="466"/>
      <c r="F71" s="466"/>
    </row>
    <row r="74" spans="1:9" x14ac:dyDescent="0.2">
      <c r="B74" t="s">
        <v>279</v>
      </c>
      <c r="D74" s="467">
        <f ca="1">TODAY()</f>
        <v>44404</v>
      </c>
      <c r="E74" s="468"/>
      <c r="F74" s="468"/>
    </row>
    <row r="78" spans="1:9" s="397" customFormat="1" ht="15" x14ac:dyDescent="0.25">
      <c r="A78" s="482">
        <f>OpenAccounts!E2</f>
        <v>0</v>
      </c>
      <c r="B78" s="483"/>
      <c r="C78" s="483"/>
      <c r="D78" s="483"/>
      <c r="E78" s="483"/>
      <c r="F78" s="483"/>
      <c r="G78" s="483"/>
      <c r="H78" s="483"/>
      <c r="I78" s="483"/>
    </row>
    <row r="79" spans="1:9" s="398" customFormat="1" ht="15" x14ac:dyDescent="0.2">
      <c r="B79" s="484" t="s">
        <v>567</v>
      </c>
      <c r="C79" s="485"/>
      <c r="D79" s="485"/>
      <c r="E79" s="485"/>
      <c r="F79" s="485"/>
      <c r="G79" s="486">
        <f>'PubP&amp;L'!E5</f>
        <v>44773</v>
      </c>
      <c r="H79" s="479"/>
      <c r="I79" s="479"/>
    </row>
    <row r="81" spans="1:9" s="171" customFormat="1" x14ac:dyDescent="0.2">
      <c r="A81" s="487" t="s">
        <v>568</v>
      </c>
      <c r="B81" s="488"/>
      <c r="C81" s="488"/>
      <c r="D81" s="488"/>
      <c r="E81" s="488"/>
      <c r="F81" s="488"/>
      <c r="G81" s="488"/>
      <c r="H81" s="488"/>
      <c r="I81" s="488"/>
    </row>
    <row r="82" spans="1:9" s="171" customFormat="1" x14ac:dyDescent="0.2">
      <c r="A82" s="477" t="s">
        <v>569</v>
      </c>
      <c r="B82" s="477"/>
      <c r="C82" s="478">
        <f>'PubP&amp;L'!E5</f>
        <v>44773</v>
      </c>
      <c r="D82" s="479"/>
    </row>
    <row r="83" spans="1:9" s="171" customFormat="1" x14ac:dyDescent="0.2"/>
    <row r="84" spans="1:9" s="171" customFormat="1" x14ac:dyDescent="0.2">
      <c r="A84" s="480" t="s">
        <v>565</v>
      </c>
      <c r="B84" s="480"/>
      <c r="C84" s="480"/>
      <c r="D84" s="480"/>
      <c r="E84" s="481">
        <f>OpenAccounts!E8</f>
        <v>0</v>
      </c>
      <c r="F84" s="481"/>
      <c r="G84" s="481"/>
      <c r="H84" s="481"/>
      <c r="I84" s="481"/>
    </row>
    <row r="85" spans="1:9" s="171" customFormat="1" x14ac:dyDescent="0.2">
      <c r="A85" s="491"/>
      <c r="B85" s="491"/>
      <c r="C85" s="491"/>
      <c r="D85" s="491"/>
      <c r="E85" s="491"/>
      <c r="F85" s="491"/>
      <c r="G85" s="491"/>
      <c r="H85" s="491"/>
      <c r="I85" s="491"/>
    </row>
    <row r="86" spans="1:9" s="399" customFormat="1" x14ac:dyDescent="0.2">
      <c r="A86" s="492" t="s">
        <v>570</v>
      </c>
      <c r="B86" s="492"/>
      <c r="C86" s="492"/>
      <c r="D86" s="492"/>
      <c r="E86" s="492"/>
      <c r="F86" s="492"/>
      <c r="G86" s="492"/>
      <c r="H86" s="492"/>
      <c r="I86" s="492"/>
    </row>
    <row r="87" spans="1:9" s="171" customFormat="1" x14ac:dyDescent="0.2">
      <c r="A87" s="480" t="s">
        <v>571</v>
      </c>
      <c r="B87" s="480"/>
      <c r="C87" s="480"/>
      <c r="D87" s="480"/>
      <c r="E87" s="400">
        <f>'PubP&amp;L'!F9</f>
        <v>0</v>
      </c>
      <c r="F87" s="493" t="s">
        <v>572</v>
      </c>
      <c r="G87" s="493"/>
      <c r="H87" s="400">
        <f>'PubP&amp;L'!B9</f>
        <v>0</v>
      </c>
      <c r="I87" s="171" t="s">
        <v>573</v>
      </c>
    </row>
    <row r="88" spans="1:9" s="171" customFormat="1" x14ac:dyDescent="0.2">
      <c r="A88" s="480" t="s">
        <v>574</v>
      </c>
      <c r="B88" s="480"/>
      <c r="C88" s="480"/>
      <c r="D88" s="480"/>
      <c r="E88" s="480"/>
      <c r="F88" s="480"/>
      <c r="G88" s="480"/>
      <c r="H88" s="480"/>
      <c r="I88" s="480"/>
    </row>
    <row r="89" spans="1:9" s="171" customFormat="1" x14ac:dyDescent="0.2">
      <c r="A89" s="489" t="s">
        <v>575</v>
      </c>
      <c r="B89" s="489"/>
      <c r="C89" s="489"/>
      <c r="D89" s="401" t="str">
        <f>IF('PubP&amp;L'!F9&gt;0,'PubP&amp;L'!F18/'PubP&amp;L'!F9," ")</f>
        <v xml:space="preserve"> </v>
      </c>
      <c r="E89" s="490" t="s">
        <v>576</v>
      </c>
      <c r="F89" s="490"/>
      <c r="G89" s="490"/>
      <c r="H89" s="490"/>
      <c r="I89" s="401" t="str">
        <f>IF('PubP&amp;L'!B9&gt;0,'PubP&amp;L'!B18/'PubP&amp;L'!B9," ")</f>
        <v xml:space="preserve"> </v>
      </c>
    </row>
    <row r="90" spans="1:9" s="171" customFormat="1" x14ac:dyDescent="0.2">
      <c r="A90" s="480" t="s">
        <v>577</v>
      </c>
      <c r="B90" s="480"/>
      <c r="C90" s="480"/>
      <c r="D90" s="480"/>
      <c r="E90" s="480"/>
      <c r="F90" s="480"/>
      <c r="G90" s="480"/>
      <c r="H90" s="480"/>
      <c r="I90" s="480"/>
    </row>
    <row r="91" spans="1:9" s="171" customFormat="1" x14ac:dyDescent="0.2">
      <c r="A91" s="480"/>
      <c r="B91" s="480"/>
      <c r="C91" s="480"/>
      <c r="D91" s="480"/>
      <c r="E91" s="480"/>
      <c r="F91" s="480"/>
      <c r="G91" s="480"/>
      <c r="H91" s="480"/>
      <c r="I91" s="480"/>
    </row>
    <row r="92" spans="1:9" s="399" customFormat="1" x14ac:dyDescent="0.2">
      <c r="A92" s="492" t="s">
        <v>578</v>
      </c>
      <c r="B92" s="492"/>
      <c r="C92" s="492"/>
      <c r="D92" s="492"/>
      <c r="E92" s="492"/>
      <c r="F92" s="492"/>
      <c r="G92" s="492"/>
      <c r="H92" s="492"/>
      <c r="I92" s="492"/>
    </row>
    <row r="93" spans="1:9" s="171" customFormat="1" x14ac:dyDescent="0.2">
      <c r="A93" s="480" t="s">
        <v>579</v>
      </c>
      <c r="B93" s="480"/>
      <c r="C93" s="480"/>
      <c r="D93" s="480"/>
      <c r="E93" s="480"/>
      <c r="F93" s="480"/>
      <c r="G93" s="480"/>
      <c r="H93" s="480"/>
      <c r="I93" s="480"/>
    </row>
    <row r="94" spans="1:9" s="171" customFormat="1" x14ac:dyDescent="0.2">
      <c r="A94" s="480" t="s">
        <v>580</v>
      </c>
      <c r="B94" s="480"/>
      <c r="C94" s="480"/>
      <c r="D94" s="400">
        <f>[8]Boardmeeting!$E$4</f>
        <v>0</v>
      </c>
      <c r="E94" s="472" t="s">
        <v>581</v>
      </c>
      <c r="F94" s="472"/>
      <c r="G94" s="472"/>
      <c r="H94" s="472"/>
      <c r="I94" s="430"/>
    </row>
    <row r="95" spans="1:9" s="171" customFormat="1" x14ac:dyDescent="0.2">
      <c r="A95" s="489" t="s">
        <v>582</v>
      </c>
      <c r="B95" s="489"/>
      <c r="C95" s="489"/>
      <c r="D95" s="489"/>
      <c r="E95" s="489"/>
      <c r="F95" s="489"/>
      <c r="G95" s="489"/>
      <c r="H95" s="494"/>
      <c r="I95" s="403">
        <f>[8]RegisterofMembers!$G$1</f>
        <v>0</v>
      </c>
    </row>
    <row r="96" spans="1:9" s="171" customFormat="1" x14ac:dyDescent="0.2">
      <c r="A96" s="489" t="s">
        <v>583</v>
      </c>
      <c r="B96" s="489"/>
      <c r="C96" s="489"/>
      <c r="D96" s="489"/>
      <c r="E96" s="489"/>
      <c r="F96" s="489"/>
      <c r="G96" s="489"/>
      <c r="H96" s="489"/>
      <c r="I96" s="495"/>
    </row>
    <row r="97" spans="1:9" s="171" customFormat="1" x14ac:dyDescent="0.2">
      <c r="A97" s="490" t="str">
        <f>IF([8]RegisterofMembers!$A$3&gt;0,[8]RegisterofMembers!$A$3," ")</f>
        <v xml:space="preserve"> </v>
      </c>
      <c r="B97" s="470"/>
      <c r="C97" s="470"/>
      <c r="D97" s="474" t="s">
        <v>584</v>
      </c>
      <c r="E97" s="474"/>
      <c r="F97" s="404">
        <f>[8]RegisterofMembers!$G$3</f>
        <v>0</v>
      </c>
      <c r="G97" s="402" t="s">
        <v>532</v>
      </c>
      <c r="H97" s="478">
        <f>'PubP&amp;L'!E5</f>
        <v>44773</v>
      </c>
      <c r="I97" s="471"/>
    </row>
    <row r="98" spans="1:9" s="171" customFormat="1" x14ac:dyDescent="0.2">
      <c r="A98" s="490" t="str">
        <f>IF([8]RegisterofMembers!$A$4&gt;0,[8]RegisterofMembers!$A$4," ")</f>
        <v xml:space="preserve"> </v>
      </c>
      <c r="B98" s="470"/>
      <c r="C98" s="470"/>
      <c r="D98" s="474" t="s">
        <v>584</v>
      </c>
      <c r="E98" s="474"/>
      <c r="F98" s="404">
        <f>[8]RegisterofMembers!$G$4</f>
        <v>0</v>
      </c>
      <c r="G98" s="402" t="s">
        <v>532</v>
      </c>
      <c r="H98" s="478">
        <f>'PubP&amp;L'!E5</f>
        <v>44773</v>
      </c>
      <c r="I98" s="471"/>
    </row>
    <row r="99" spans="1:9" s="171" customFormat="1" x14ac:dyDescent="0.2"/>
    <row r="100" spans="1:9" s="399" customFormat="1" x14ac:dyDescent="0.2">
      <c r="A100" s="492" t="s">
        <v>585</v>
      </c>
      <c r="B100" s="492"/>
      <c r="C100" s="492"/>
      <c r="D100" s="492"/>
      <c r="E100" s="492"/>
      <c r="F100" s="492"/>
      <c r="G100" s="492"/>
      <c r="H100" s="492"/>
      <c r="I100" s="492"/>
    </row>
    <row r="101" spans="1:9" s="171" customFormat="1" x14ac:dyDescent="0.2">
      <c r="A101" s="480" t="s">
        <v>586</v>
      </c>
      <c r="B101" s="480"/>
      <c r="C101" s="480"/>
      <c r="D101" s="480"/>
      <c r="E101" s="480"/>
      <c r="F101" s="480"/>
      <c r="G101" s="480"/>
      <c r="H101" s="480"/>
      <c r="I101" s="480"/>
    </row>
    <row r="102" spans="1:9" s="171" customFormat="1" x14ac:dyDescent="0.2">
      <c r="A102" s="480" t="s">
        <v>587</v>
      </c>
      <c r="B102" s="480"/>
      <c r="C102" s="480"/>
      <c r="D102" s="480"/>
      <c r="E102" s="480"/>
      <c r="F102" s="480"/>
      <c r="G102" s="480"/>
      <c r="H102" s="480"/>
      <c r="I102" s="480"/>
    </row>
    <row r="103" spans="1:9" s="171" customFormat="1" x14ac:dyDescent="0.2">
      <c r="A103" s="480" t="s">
        <v>588</v>
      </c>
      <c r="B103" s="480"/>
      <c r="C103" s="480"/>
      <c r="D103" s="480"/>
      <c r="E103" s="480"/>
      <c r="F103" s="480"/>
      <c r="G103" s="480"/>
      <c r="H103" s="480"/>
      <c r="I103" s="480"/>
    </row>
    <row r="104" spans="1:9" s="171" customFormat="1" x14ac:dyDescent="0.2">
      <c r="A104" s="480" t="s">
        <v>589</v>
      </c>
      <c r="B104" s="480"/>
      <c r="C104" s="480"/>
      <c r="D104" s="480"/>
      <c r="E104" s="480"/>
      <c r="F104" s="480"/>
      <c r="G104" s="480"/>
      <c r="H104" s="480"/>
      <c r="I104" s="480"/>
    </row>
    <row r="105" spans="1:9" s="171" customFormat="1" x14ac:dyDescent="0.2">
      <c r="A105" s="480"/>
      <c r="B105" s="480"/>
      <c r="C105" s="480"/>
      <c r="D105" s="480"/>
      <c r="E105" s="480"/>
      <c r="F105" s="480"/>
      <c r="G105" s="480"/>
      <c r="H105" s="480"/>
      <c r="I105" s="480"/>
    </row>
    <row r="106" spans="1:9" s="171" customFormat="1" x14ac:dyDescent="0.2">
      <c r="A106" s="480" t="s">
        <v>590</v>
      </c>
      <c r="B106" s="480"/>
      <c r="C106" s="480"/>
      <c r="D106" s="480"/>
      <c r="E106" s="480"/>
      <c r="F106" s="480"/>
      <c r="G106" s="480"/>
      <c r="H106" s="480"/>
      <c r="I106" s="480"/>
    </row>
    <row r="107" spans="1:9" s="171" customFormat="1" x14ac:dyDescent="0.2">
      <c r="A107" s="480" t="s">
        <v>591</v>
      </c>
      <c r="B107" s="480"/>
      <c r="C107" s="480"/>
      <c r="D107" s="480"/>
      <c r="E107" s="480"/>
      <c r="F107" s="480"/>
      <c r="G107" s="480"/>
      <c r="H107" s="480"/>
      <c r="I107" s="480"/>
    </row>
    <row r="108" spans="1:9" s="171" customFormat="1" x14ac:dyDescent="0.2">
      <c r="A108" s="480" t="s">
        <v>592</v>
      </c>
      <c r="B108" s="480"/>
      <c r="C108" s="480"/>
      <c r="D108" s="480"/>
      <c r="E108" s="480"/>
      <c r="F108" s="480"/>
      <c r="G108" s="480"/>
      <c r="H108" s="480"/>
      <c r="I108" s="480"/>
    </row>
    <row r="109" spans="1:9" s="171" customFormat="1" x14ac:dyDescent="0.2">
      <c r="A109" s="480" t="s">
        <v>593</v>
      </c>
      <c r="B109" s="480"/>
      <c r="C109" s="480"/>
      <c r="D109" s="480"/>
      <c r="E109" s="480"/>
      <c r="F109" s="480"/>
      <c r="G109" s="480"/>
      <c r="H109" s="480"/>
      <c r="I109" s="480"/>
    </row>
    <row r="110" spans="1:9" s="171" customFormat="1" x14ac:dyDescent="0.2">
      <c r="A110" s="480" t="s">
        <v>594</v>
      </c>
      <c r="B110" s="480"/>
      <c r="C110" s="480"/>
      <c r="D110" s="480"/>
      <c r="E110" s="480"/>
      <c r="F110" s="480"/>
      <c r="G110" s="480"/>
      <c r="H110" s="480"/>
      <c r="I110" s="480"/>
    </row>
    <row r="111" spans="1:9" s="171" customFormat="1" x14ac:dyDescent="0.2">
      <c r="A111" s="480"/>
      <c r="B111" s="480"/>
      <c r="C111" s="480"/>
      <c r="D111" s="480"/>
      <c r="E111" s="480"/>
      <c r="F111" s="480"/>
      <c r="G111" s="480"/>
      <c r="H111" s="480"/>
      <c r="I111" s="480"/>
    </row>
    <row r="112" spans="1:9" s="171" customFormat="1" x14ac:dyDescent="0.2">
      <c r="A112" s="480" t="s">
        <v>595</v>
      </c>
      <c r="B112" s="480"/>
      <c r="C112" s="480"/>
      <c r="D112" s="480"/>
      <c r="E112" s="480"/>
      <c r="F112" s="480"/>
      <c r="G112" s="480"/>
      <c r="H112" s="480"/>
      <c r="I112" s="480"/>
    </row>
    <row r="113" spans="1:9" s="171" customFormat="1" x14ac:dyDescent="0.2">
      <c r="A113" s="489" t="s">
        <v>596</v>
      </c>
      <c r="B113" s="489"/>
      <c r="C113" s="489"/>
      <c r="D113" s="489"/>
      <c r="E113" s="489"/>
      <c r="F113" s="489"/>
      <c r="G113" s="489"/>
      <c r="H113" s="478">
        <f>'PubP&amp;L'!E5</f>
        <v>44773</v>
      </c>
      <c r="I113" s="471"/>
    </row>
    <row r="114" spans="1:9" s="171" customFormat="1" x14ac:dyDescent="0.2">
      <c r="A114" s="480" t="s">
        <v>597</v>
      </c>
      <c r="B114" s="480"/>
      <c r="C114" s="480"/>
      <c r="D114" s="480"/>
      <c r="E114" s="480"/>
      <c r="F114" s="480"/>
      <c r="G114" s="480"/>
      <c r="H114" s="480"/>
      <c r="I114" s="480"/>
    </row>
    <row r="115" spans="1:9" s="171" customFormat="1" x14ac:dyDescent="0.2">
      <c r="A115" s="480" t="s">
        <v>598</v>
      </c>
      <c r="B115" s="480"/>
      <c r="C115" s="480"/>
      <c r="D115" s="480"/>
      <c r="E115" s="480"/>
      <c r="F115" s="480"/>
      <c r="G115" s="480"/>
      <c r="H115" s="480"/>
      <c r="I115" s="480"/>
    </row>
    <row r="116" spans="1:9" s="171" customFormat="1" x14ac:dyDescent="0.2">
      <c r="A116" s="480"/>
      <c r="B116" s="480"/>
      <c r="C116" s="480"/>
      <c r="D116" s="480"/>
      <c r="E116" s="480"/>
      <c r="F116" s="480"/>
      <c r="G116" s="480"/>
      <c r="H116" s="480"/>
      <c r="I116" s="480"/>
    </row>
    <row r="117" spans="1:9" s="171" customFormat="1" x14ac:dyDescent="0.2"/>
    <row r="118" spans="1:9" s="171" customFormat="1" x14ac:dyDescent="0.2">
      <c r="B118" s="472"/>
      <c r="C118" s="472"/>
      <c r="D118" s="171" t="s">
        <v>599</v>
      </c>
    </row>
    <row r="119" spans="1:9" s="171" customFormat="1" x14ac:dyDescent="0.2">
      <c r="B119" s="472">
        <f>OpenAccounts!E5</f>
        <v>0</v>
      </c>
      <c r="C119" s="472"/>
      <c r="D119" s="171" t="s">
        <v>600</v>
      </c>
      <c r="F119" s="171" t="s">
        <v>601</v>
      </c>
      <c r="G119" s="478">
        <f ca="1">TODAY()</f>
        <v>44404</v>
      </c>
      <c r="H119" s="478"/>
    </row>
    <row r="120" spans="1:9" s="171" customFormat="1" x14ac:dyDescent="0.2"/>
    <row r="121" spans="1:9" s="171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88:I88"/>
    <mergeCell ref="A89:C89"/>
    <mergeCell ref="E89:H89"/>
    <mergeCell ref="A90:I90"/>
    <mergeCell ref="A85:I85"/>
    <mergeCell ref="A86:I86"/>
    <mergeCell ref="A87:D87"/>
    <mergeCell ref="F87:G87"/>
    <mergeCell ref="A82:B82"/>
    <mergeCell ref="C82:D82"/>
    <mergeCell ref="A84:D84"/>
    <mergeCell ref="E84:I84"/>
    <mergeCell ref="A78:I78"/>
    <mergeCell ref="B79:F79"/>
    <mergeCell ref="G79:I79"/>
    <mergeCell ref="A81:I81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K1" sqref="K1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23" t="str">
        <f>IF(OpenAccounts!E2&gt;0,OpenAccounts!E2," ")</f>
        <v xml:space="preserve"> </v>
      </c>
      <c r="C2" s="524"/>
      <c r="D2" s="524"/>
      <c r="E2" s="525" t="s">
        <v>174</v>
      </c>
      <c r="F2" s="526"/>
      <c r="G2" s="526"/>
      <c r="H2" s="526"/>
      <c r="I2" s="526"/>
      <c r="J2" s="265"/>
      <c r="K2" s="266" t="s">
        <v>479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17" t="s">
        <v>562</v>
      </c>
      <c r="C5" s="518"/>
      <c r="D5" s="518"/>
      <c r="E5" s="527">
        <f>Admin!L6</f>
        <v>44409</v>
      </c>
      <c r="F5" s="470"/>
      <c r="G5" s="386" t="s">
        <v>563</v>
      </c>
      <c r="H5" s="527">
        <f>Admin!N7</f>
        <v>44773</v>
      </c>
      <c r="I5" s="528"/>
      <c r="J5" s="187"/>
      <c r="K5" s="301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2.75" x14ac:dyDescent="0.2">
      <c r="A7" s="184"/>
      <c r="B7" s="362"/>
      <c r="C7" s="510" t="s">
        <v>175</v>
      </c>
      <c r="D7" s="430"/>
      <c r="E7" s="430"/>
      <c r="F7" s="430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2.75" x14ac:dyDescent="0.2">
      <c r="A8" s="184"/>
      <c r="B8" s="362"/>
      <c r="C8" s="510" t="s">
        <v>176</v>
      </c>
      <c r="D8" s="430"/>
      <c r="E8" s="430"/>
      <c r="F8" s="430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2.75" x14ac:dyDescent="0.2">
      <c r="A10" s="184"/>
      <c r="B10" s="363"/>
      <c r="C10" s="496" t="s">
        <v>480</v>
      </c>
      <c r="D10" s="529"/>
      <c r="E10" s="529"/>
      <c r="F10" s="529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x14ac:dyDescent="0.2">
      <c r="A14" s="185"/>
      <c r="B14" s="44" t="s">
        <v>481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2.75" x14ac:dyDescent="0.2">
      <c r="A15" s="185"/>
      <c r="B15" s="530" t="s">
        <v>536</v>
      </c>
      <c r="C15" s="511"/>
      <c r="D15" s="511"/>
      <c r="E15" s="368">
        <f>E5</f>
        <v>44409</v>
      </c>
      <c r="F15" s="368">
        <f>H5</f>
        <v>44773</v>
      </c>
      <c r="G15" s="515">
        <f>Admin!G5</f>
        <v>100</v>
      </c>
      <c r="H15" s="516"/>
      <c r="I15" s="267">
        <f>IF(K79&gt;0,K79,0)</f>
        <v>0</v>
      </c>
      <c r="J15" s="190"/>
      <c r="K15" s="370" t="s">
        <v>537</v>
      </c>
      <c r="L15" s="371"/>
    </row>
    <row r="16" spans="1:12" s="46" customFormat="1" ht="12.75" x14ac:dyDescent="0.2">
      <c r="A16" s="185"/>
      <c r="B16" s="510" t="s">
        <v>538</v>
      </c>
      <c r="C16" s="430"/>
      <c r="D16" s="430"/>
      <c r="E16" s="368">
        <f>E5</f>
        <v>44409</v>
      </c>
      <c r="F16" s="368">
        <f>H5</f>
        <v>44773</v>
      </c>
      <c r="G16" s="515">
        <f>Admin!G6</f>
        <v>18</v>
      </c>
      <c r="H16" s="516"/>
      <c r="I16" s="267">
        <f>IF(K91&gt;0,K91,0)</f>
        <v>0</v>
      </c>
      <c r="J16" s="190"/>
      <c r="K16" s="370" t="s">
        <v>539</v>
      </c>
      <c r="L16" s="371"/>
    </row>
    <row r="17" spans="1:12" s="46" customFormat="1" ht="12.75" x14ac:dyDescent="0.2">
      <c r="A17" s="185"/>
      <c r="B17" s="510" t="s">
        <v>540</v>
      </c>
      <c r="C17" s="430"/>
      <c r="D17" s="430"/>
      <c r="E17" s="522">
        <f>E5</f>
        <v>44409</v>
      </c>
      <c r="F17" s="470"/>
      <c r="G17" s="515">
        <f>Admin!G6</f>
        <v>18</v>
      </c>
      <c r="H17" s="516"/>
      <c r="I17" s="267">
        <f>IF(K99&gt;0,K99,0)</f>
        <v>0</v>
      </c>
      <c r="J17" s="190"/>
      <c r="K17" s="370" t="s">
        <v>541</v>
      </c>
      <c r="L17" s="371"/>
    </row>
    <row r="18" spans="1:12" s="46" customFormat="1" ht="12.75" x14ac:dyDescent="0.2">
      <c r="A18" s="185"/>
      <c r="B18" s="510" t="s">
        <v>542</v>
      </c>
      <c r="C18" s="430"/>
      <c r="D18" s="430"/>
      <c r="E18" s="368">
        <f>E5</f>
        <v>44409</v>
      </c>
      <c r="F18" s="368">
        <f>H5</f>
        <v>44773</v>
      </c>
      <c r="G18" s="372"/>
      <c r="H18" s="369"/>
      <c r="I18" s="268">
        <f>IF(K102&lt;&gt;0,-K102,0)</f>
        <v>0</v>
      </c>
      <c r="J18" s="190"/>
      <c r="K18" s="370" t="s">
        <v>543</v>
      </c>
      <c r="L18" s="371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2.75" x14ac:dyDescent="0.2">
      <c r="A20" s="185"/>
      <c r="B20" s="363"/>
      <c r="C20" s="496" t="s">
        <v>481</v>
      </c>
      <c r="D20" s="430"/>
      <c r="E20" s="430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2.75" x14ac:dyDescent="0.2">
      <c r="A22" s="185"/>
      <c r="B22" s="512" t="s">
        <v>486</v>
      </c>
      <c r="C22" s="495"/>
      <c r="D22" s="495"/>
      <c r="E22" s="495"/>
      <c r="F22" s="297"/>
      <c r="G22" s="297"/>
      <c r="H22" s="297"/>
      <c r="I22" s="187"/>
      <c r="J22" s="190"/>
      <c r="K22" s="304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x14ac:dyDescent="0.2">
      <c r="A24" s="184"/>
      <c r="B24" s="381" t="s">
        <v>487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x14ac:dyDescent="0.2">
      <c r="A26" s="184"/>
      <c r="B26" s="381" t="s">
        <v>488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2.75" x14ac:dyDescent="0.2">
      <c r="A28" s="185"/>
      <c r="B28" s="517" t="s">
        <v>544</v>
      </c>
      <c r="C28" s="518"/>
      <c r="D28" s="518"/>
      <c r="E28" s="519">
        <f>H5</f>
        <v>44773</v>
      </c>
      <c r="F28" s="519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x14ac:dyDescent="0.2">
      <c r="A29" s="185"/>
      <c r="B29" s="269"/>
      <c r="C29" s="44"/>
      <c r="D29" s="44"/>
      <c r="E29" s="183"/>
      <c r="F29" s="196"/>
      <c r="G29" s="187"/>
      <c r="H29" s="188"/>
      <c r="I29" s="187"/>
      <c r="J29" s="190"/>
      <c r="K29" s="271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2" t="s">
        <v>545</v>
      </c>
      <c r="B31" s="273" t="s">
        <v>479</v>
      </c>
      <c r="C31" s="274" t="s">
        <v>546</v>
      </c>
      <c r="D31" s="274" t="s">
        <v>547</v>
      </c>
      <c r="E31" s="274" t="s">
        <v>489</v>
      </c>
      <c r="F31" s="275" t="s">
        <v>270</v>
      </c>
      <c r="G31" s="513" t="s">
        <v>269</v>
      </c>
      <c r="H31" s="514"/>
      <c r="I31" s="275" t="s">
        <v>271</v>
      </c>
      <c r="J31" s="191"/>
      <c r="K31" s="190"/>
      <c r="L31" s="276"/>
    </row>
    <row r="32" spans="1:12" ht="14.25" customHeight="1" x14ac:dyDescent="0.2">
      <c r="A32" s="272"/>
      <c r="B32" s="277"/>
      <c r="C32" s="43"/>
      <c r="D32" s="43"/>
      <c r="E32" s="278"/>
      <c r="F32" s="191"/>
      <c r="G32" s="191"/>
      <c r="H32" s="279"/>
      <c r="I32" s="191"/>
      <c r="J32" s="191"/>
      <c r="K32" s="190"/>
      <c r="L32" s="276"/>
    </row>
    <row r="33" spans="1:12" ht="15" customHeight="1" x14ac:dyDescent="0.2">
      <c r="A33" s="280">
        <f>D33-C33+1</f>
        <v>243</v>
      </c>
      <c r="B33" s="278" t="s">
        <v>14</v>
      </c>
      <c r="C33" s="295">
        <f>Admin!L6</f>
        <v>44409</v>
      </c>
      <c r="D33" s="295">
        <f>Admin!N6</f>
        <v>44651</v>
      </c>
      <c r="E33" s="282">
        <f>Admin!K6</f>
        <v>2021</v>
      </c>
      <c r="F33" s="283">
        <f>IF(K28&gt;0,K28*A33/A35,0)</f>
        <v>0</v>
      </c>
      <c r="G33" s="520">
        <f>Admin!P6</f>
        <v>19</v>
      </c>
      <c r="H33" s="521"/>
      <c r="I33" s="284">
        <f>F33*G33/100</f>
        <v>0</v>
      </c>
      <c r="J33" s="198"/>
      <c r="K33" s="190"/>
      <c r="L33" s="276"/>
    </row>
    <row r="34" spans="1:12" ht="15" customHeight="1" thickBot="1" x14ac:dyDescent="0.25">
      <c r="A34" s="280">
        <f>D34-C34+1</f>
        <v>122</v>
      </c>
      <c r="B34" s="278" t="s">
        <v>14</v>
      </c>
      <c r="C34" s="295">
        <f>Admin!L7</f>
        <v>44652</v>
      </c>
      <c r="D34" s="295">
        <f>Admin!N7</f>
        <v>44773</v>
      </c>
      <c r="E34" s="282">
        <f>Admin!K7</f>
        <v>2022</v>
      </c>
      <c r="F34" s="283">
        <f>IF(K28&gt;0,K28*A34/A35,0)</f>
        <v>0</v>
      </c>
      <c r="G34" s="520">
        <f>Admin!P7</f>
        <v>19</v>
      </c>
      <c r="H34" s="521"/>
      <c r="I34" s="284">
        <f>F34*G34/100</f>
        <v>0</v>
      </c>
      <c r="J34" s="198"/>
      <c r="K34" s="190"/>
      <c r="L34" s="276"/>
    </row>
    <row r="35" spans="1:12" s="46" customFormat="1" ht="15" customHeight="1" thickBot="1" x14ac:dyDescent="0.25">
      <c r="A35" s="280">
        <f>D34-C33+1</f>
        <v>365</v>
      </c>
      <c r="B35" s="387"/>
      <c r="C35" s="496" t="s">
        <v>490</v>
      </c>
      <c r="D35" s="430"/>
      <c r="E35" s="430"/>
      <c r="F35" s="430"/>
      <c r="G35" s="430"/>
      <c r="H35" s="430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276"/>
      <c r="C36" s="43"/>
      <c r="D36" s="43"/>
      <c r="E36" s="276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8"/>
      <c r="B37" s="289"/>
      <c r="C37" s="496" t="s">
        <v>491</v>
      </c>
      <c r="D37" s="511"/>
      <c r="E37" s="511"/>
      <c r="F37" s="511"/>
      <c r="G37" s="511"/>
      <c r="H37" s="511"/>
      <c r="I37" s="190"/>
      <c r="J37" s="190"/>
      <c r="K37" s="290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64"/>
      <c r="C39" s="496" t="s">
        <v>492</v>
      </c>
      <c r="D39" s="430"/>
      <c r="E39" s="430"/>
      <c r="F39" s="430"/>
      <c r="G39" s="430"/>
      <c r="H39" s="430"/>
      <c r="I39" s="373"/>
      <c r="J39" s="187"/>
      <c r="K39" s="300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67"/>
      <c r="B41" s="367"/>
      <c r="E41" s="367"/>
      <c r="F41" s="367"/>
      <c r="G41" s="367"/>
      <c r="H41" s="367"/>
      <c r="I41" s="367"/>
      <c r="J41" s="367"/>
      <c r="K41" s="367"/>
      <c r="L41" s="367"/>
    </row>
    <row r="42" spans="1:12" s="45" customFormat="1" ht="12.75" customHeight="1" x14ac:dyDescent="0.2">
      <c r="A42" s="367"/>
      <c r="B42" s="367"/>
      <c r="E42" s="367"/>
      <c r="F42" s="367"/>
      <c r="G42" s="367"/>
      <c r="H42" s="367"/>
      <c r="I42" s="367"/>
      <c r="J42" s="367"/>
      <c r="K42" s="367"/>
      <c r="L42" s="367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493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7" t="s">
        <v>494</v>
      </c>
      <c r="G45" s="187"/>
      <c r="H45" s="188"/>
      <c r="I45" s="497" t="s">
        <v>496</v>
      </c>
      <c r="J45" s="187"/>
      <c r="K45" s="187"/>
      <c r="L45" s="43"/>
    </row>
    <row r="46" spans="1:12" ht="25.5" customHeight="1" thickBot="1" x14ac:dyDescent="0.25">
      <c r="A46" s="374" t="s">
        <v>482</v>
      </c>
      <c r="B46" s="501" t="s">
        <v>496</v>
      </c>
      <c r="C46" s="502"/>
      <c r="D46" s="43"/>
      <c r="E46" s="282"/>
      <c r="F46" s="498"/>
      <c r="G46" s="187"/>
      <c r="H46" s="188"/>
      <c r="I46" s="498"/>
      <c r="J46" s="187"/>
      <c r="K46" s="187"/>
      <c r="L46" s="43"/>
    </row>
    <row r="47" spans="1:12" ht="12" customHeight="1" x14ac:dyDescent="0.2">
      <c r="A47" s="184"/>
      <c r="B47" s="291"/>
      <c r="C47" s="43"/>
      <c r="D47" s="43"/>
      <c r="E47" s="282"/>
      <c r="F47" s="292" t="s">
        <v>150</v>
      </c>
      <c r="G47" s="187"/>
      <c r="H47" s="188"/>
      <c r="I47" s="293" t="s">
        <v>150</v>
      </c>
      <c r="J47" s="187"/>
      <c r="K47" s="187"/>
      <c r="L47" s="43"/>
    </row>
    <row r="48" spans="1:12" s="46" customFormat="1" ht="12.75" x14ac:dyDescent="0.2">
      <c r="A48" s="185"/>
      <c r="B48" s="503" t="s">
        <v>548</v>
      </c>
      <c r="C48" s="504"/>
      <c r="D48" s="375">
        <f>E5</f>
        <v>44409</v>
      </c>
      <c r="E48" s="375">
        <f>H5</f>
        <v>44773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5" t="str">
        <f>IF([1]Schedule!$E$67&gt;0,[1]Schedule!$C$67," ")</f>
        <v xml:space="preserve"> </v>
      </c>
      <c r="E49" s="36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5" t="str">
        <f>IF([1]Schedule!$E$68&gt;0,[1]Schedule!$C$68," ")</f>
        <v xml:space="preserve"> </v>
      </c>
      <c r="E50" s="36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5" t="str">
        <f>IF([1]Schedule!$E$69&gt;0,[1]Schedule!$C$69," ")</f>
        <v xml:space="preserve"> </v>
      </c>
      <c r="E51" s="36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5" t="str">
        <f>IF([1]Schedule!$E$70&gt;0,[1]Schedule!$C$70," ")</f>
        <v xml:space="preserve"> </v>
      </c>
      <c r="E52" s="36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5" t="str">
        <f>IF([1]Schedule!$E$71&gt;0,[1]Schedule!$C$71," ")</f>
        <v xml:space="preserve"> </v>
      </c>
      <c r="E53" s="36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5" t="str">
        <f>IF([1]Schedule!$E$72&gt;0,[1]Schedule!$C$72," ")</f>
        <v xml:space="preserve"> </v>
      </c>
      <c r="E54" s="36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5" t="str">
        <f>IF([1]Schedule!$E$73&gt;0,[1]Schedule!$C$73," ")</f>
        <v xml:space="preserve"> </v>
      </c>
      <c r="E55" s="36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5" t="str">
        <f>IF([1]Schedule!$E$74&gt;0,[1]Schedule!$C$74," ")</f>
        <v xml:space="preserve"> </v>
      </c>
      <c r="E56" s="36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5"/>
      <c r="B57" s="503" t="s">
        <v>549</v>
      </c>
      <c r="C57" s="504"/>
      <c r="D57" s="375">
        <f>E5</f>
        <v>44409</v>
      </c>
      <c r="E57" s="375">
        <f>H5</f>
        <v>44773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5" t="str">
        <f>IF([1]Schedule!$E$78&gt;0,[1]Schedule!$C$78," ")</f>
        <v xml:space="preserve"> </v>
      </c>
      <c r="E58" s="36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5" t="str">
        <f>IF([1]Schedule!$E$79&gt;0,[1]Schedule!$C$79," ")</f>
        <v xml:space="preserve"> </v>
      </c>
      <c r="E59" s="36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5" t="str">
        <f>IF([1]Schedule!$E$80&gt;0,[1]Schedule!$C$80," ")</f>
        <v xml:space="preserve"> </v>
      </c>
      <c r="E60" s="36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5" t="str">
        <f>IF([1]Schedule!$E$81&gt;0,[1]Schedule!$C$81," ")</f>
        <v xml:space="preserve"> </v>
      </c>
      <c r="E61" s="36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5" t="str">
        <f>IF([1]Schedule!$E$82&gt;0,[1]Schedule!$C$82," ")</f>
        <v xml:space="preserve"> </v>
      </c>
      <c r="E62" s="36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08" t="s">
        <v>550</v>
      </c>
      <c r="B63" s="509"/>
      <c r="C63" s="509"/>
      <c r="D63" s="375">
        <f>E5</f>
        <v>44409</v>
      </c>
      <c r="E63" s="375">
        <f>H5</f>
        <v>44773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5" t="str">
        <f>IF([1]Schedule!$E$86&gt;0,[1]Schedule!$C$86," ")</f>
        <v xml:space="preserve"> </v>
      </c>
      <c r="E64" s="36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5" t="str">
        <f>IF([1]Schedule!$E$87&gt;0,[1]Schedule!$C$87," ")</f>
        <v xml:space="preserve"> </v>
      </c>
      <c r="E65" s="36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5" t="str">
        <f>IF([1]Schedule!$E$88&gt;0,[1]Schedule!$C$88," ")</f>
        <v xml:space="preserve"> </v>
      </c>
      <c r="E66" s="36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5" t="str">
        <f>IF([1]Schedule!$E$89&gt;0,[1]Schedule!$C$89," ")</f>
        <v xml:space="preserve"> </v>
      </c>
      <c r="E67" s="36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5" t="str">
        <f>IF([1]Schedule!$E$90&gt;0,[1]Schedule!$C$90," ")</f>
        <v xml:space="preserve"> </v>
      </c>
      <c r="E68" s="36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5" t="str">
        <f>IF([1]Schedule!$E$91&gt;0,[1]Schedule!$C$91," ")</f>
        <v xml:space="preserve"> </v>
      </c>
      <c r="E69" s="36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5" t="str">
        <f>IF([1]Schedule!$E$92&gt;0,[1]Schedule!$C$92," ")</f>
        <v xml:space="preserve"> </v>
      </c>
      <c r="E70" s="36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5" t="str">
        <f>IF([1]Schedule!$E$93&gt;0,[1]Schedule!$C$93," ")</f>
        <v xml:space="preserve"> </v>
      </c>
      <c r="E71" s="36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10" t="s">
        <v>551</v>
      </c>
      <c r="C72" s="511"/>
      <c r="D72" s="375">
        <f>E5</f>
        <v>44409</v>
      </c>
      <c r="E72" s="375">
        <f>H5</f>
        <v>44773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5" t="str">
        <f>IF([1]Schedule!$E$103&gt;0,[1]Schedule!$C$103," ")</f>
        <v xml:space="preserve"> </v>
      </c>
      <c r="E73" s="36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5" t="str">
        <f>IF([1]Schedule!$E$104&gt;0,[1]Schedule!$C$104," ")</f>
        <v xml:space="preserve"> </v>
      </c>
      <c r="E74" s="36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5" t="str">
        <f>IF([1]Schedule!$E$105&gt;0,[1]Schedule!$C$105," ")</f>
        <v xml:space="preserve"> </v>
      </c>
      <c r="E75" s="36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5" t="str">
        <f>IF([1]Schedule!$E$106&gt;0,[1]Schedule!$C$106," ")</f>
        <v xml:space="preserve"> </v>
      </c>
      <c r="E76" s="36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5" t="str">
        <f>IF([1]Schedule!$E$107&gt;0,[1]Schedule!$C$107," ")</f>
        <v xml:space="preserve"> </v>
      </c>
      <c r="E77" s="36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05" t="s">
        <v>552</v>
      </c>
      <c r="C79" s="470"/>
      <c r="D79" s="295">
        <f>E5</f>
        <v>44409</v>
      </c>
      <c r="E79" s="376">
        <f>H5</f>
        <v>44773</v>
      </c>
      <c r="F79" s="270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06"/>
      <c r="C81" s="507"/>
      <c r="D81" s="44"/>
      <c r="E81" s="44"/>
      <c r="F81" s="497" t="s">
        <v>494</v>
      </c>
      <c r="G81" s="190"/>
      <c r="H81" s="191"/>
      <c r="I81" s="499" t="s">
        <v>553</v>
      </c>
      <c r="J81" s="190"/>
      <c r="K81" s="187"/>
      <c r="L81" s="44"/>
    </row>
    <row r="82" spans="1:12" s="46" customFormat="1" ht="12" customHeight="1" thickBot="1" x14ac:dyDescent="0.25">
      <c r="A82" s="44"/>
      <c r="B82" s="501" t="s">
        <v>268</v>
      </c>
      <c r="C82" s="502"/>
      <c r="D82" s="44"/>
      <c r="E82" s="282"/>
      <c r="F82" s="498"/>
      <c r="G82" s="187"/>
      <c r="H82" s="188"/>
      <c r="I82" s="500"/>
      <c r="J82" s="187"/>
      <c r="K82" s="190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150</v>
      </c>
      <c r="G83" s="187"/>
      <c r="H83" s="188"/>
      <c r="I83" s="293" t="s">
        <v>150</v>
      </c>
      <c r="J83" s="187"/>
      <c r="K83" s="190"/>
      <c r="L83" s="44"/>
    </row>
    <row r="84" spans="1:12" ht="12" customHeight="1" x14ac:dyDescent="0.2">
      <c r="A84" s="377" t="s">
        <v>483</v>
      </c>
      <c r="B84" s="508" t="s">
        <v>554</v>
      </c>
      <c r="C84" s="532"/>
      <c r="D84" s="388">
        <f>E5</f>
        <v>44409</v>
      </c>
      <c r="E84" s="388">
        <f>H5</f>
        <v>44773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5" t="str">
        <f>IF([1]Schedule!$E$97&gt;0,[1]Schedule!$C$97," ")</f>
        <v xml:space="preserve"> </v>
      </c>
      <c r="E85" s="36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5" t="str">
        <f>IF([1]Schedule!$E$98&gt;0,[1]Schedule!$C$98," ")</f>
        <v xml:space="preserve"> </v>
      </c>
      <c r="E86" s="36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5" t="str">
        <f>IF([1]Schedule!$E$99&gt;0,[1]Schedule!$C$99," ")</f>
        <v xml:space="preserve"> </v>
      </c>
      <c r="E87" s="36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5" t="str">
        <f>IF([1]Schedule!$E$100&gt;0,[1]Schedule!$C$100," ")</f>
        <v xml:space="preserve"> </v>
      </c>
      <c r="E88" s="36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5" t="str">
        <f>IF([1]Schedule!$E$101&gt;0,[1]Schedule!$C$101," ")</f>
        <v xml:space="preserve"> </v>
      </c>
      <c r="E89" s="36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33" t="s">
        <v>555</v>
      </c>
      <c r="C91" s="518"/>
      <c r="D91" s="379">
        <f>E5</f>
        <v>44409</v>
      </c>
      <c r="E91" s="379">
        <f>H5</f>
        <v>44773</v>
      </c>
      <c r="F91" s="534" t="s">
        <v>556</v>
      </c>
      <c r="G91" s="534"/>
      <c r="H91" s="534"/>
      <c r="I91" s="534"/>
      <c r="J91" s="187"/>
      <c r="K91" s="192">
        <f>SUM(I84:I90)</f>
        <v>0</v>
      </c>
      <c r="L91" s="43"/>
    </row>
    <row r="92" spans="1:12" ht="12" customHeight="1" x14ac:dyDescent="0.2">
      <c r="A92" s="184"/>
      <c r="B92" s="269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80" t="s">
        <v>484</v>
      </c>
      <c r="B93" s="496" t="s">
        <v>557</v>
      </c>
      <c r="C93" s="496"/>
      <c r="D93" s="496"/>
      <c r="E93" s="378">
        <f>E5</f>
        <v>44409</v>
      </c>
      <c r="F93" s="390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35" t="s">
        <v>558</v>
      </c>
      <c r="C94" s="535"/>
      <c r="D94" s="382">
        <f>E5</f>
        <v>44409</v>
      </c>
      <c r="E94" s="43"/>
      <c r="F94" s="372"/>
      <c r="G94" s="187"/>
      <c r="H94" s="188"/>
      <c r="I94" s="29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35" t="s">
        <v>559</v>
      </c>
      <c r="C95" s="535"/>
      <c r="D95" s="382">
        <f>E5</f>
        <v>44409</v>
      </c>
      <c r="E95" s="43"/>
      <c r="F95" s="372"/>
      <c r="G95" s="187"/>
      <c r="H95" s="188"/>
      <c r="I95" s="29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35" t="s">
        <v>560</v>
      </c>
      <c r="C96" s="535"/>
      <c r="D96" s="382">
        <f>E5</f>
        <v>44409</v>
      </c>
      <c r="E96" s="43"/>
      <c r="F96" s="372"/>
      <c r="G96" s="190"/>
      <c r="H96" s="191"/>
      <c r="I96" s="29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35" t="s">
        <v>561</v>
      </c>
      <c r="C97" s="535"/>
      <c r="D97" s="382">
        <f>E5</f>
        <v>44409</v>
      </c>
      <c r="E97" s="43"/>
      <c r="F97" s="372"/>
      <c r="G97" s="187"/>
      <c r="H97" s="188"/>
      <c r="I97" s="29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7"/>
      <c r="B99" s="496" t="s">
        <v>557</v>
      </c>
      <c r="C99" s="496"/>
      <c r="D99" s="496"/>
      <c r="E99" s="378">
        <f>E5</f>
        <v>44409</v>
      </c>
      <c r="F99" s="390">
        <f>F93</f>
        <v>0.18</v>
      </c>
      <c r="G99" s="187"/>
      <c r="H99" s="188"/>
      <c r="I99" s="383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6"/>
      <c r="C101" s="511"/>
      <c r="D101" s="511"/>
      <c r="E101" s="295"/>
      <c r="F101" s="384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7" t="s">
        <v>485</v>
      </c>
      <c r="B102" s="496" t="s">
        <v>542</v>
      </c>
      <c r="C102" s="430"/>
      <c r="D102" s="430"/>
      <c r="E102" s="378">
        <f>E5</f>
        <v>44409</v>
      </c>
      <c r="F102" s="385">
        <f>H5</f>
        <v>44773</v>
      </c>
      <c r="G102" s="383"/>
      <c r="H102" s="383"/>
      <c r="I102" s="383"/>
      <c r="J102" s="187"/>
      <c r="K102" s="192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7"/>
      <c r="B104" s="531" t="s">
        <v>495</v>
      </c>
      <c r="C104" s="430"/>
      <c r="D104" s="430"/>
      <c r="E104" s="430"/>
      <c r="F104" s="430"/>
      <c r="G104" s="364"/>
      <c r="H104" s="364"/>
      <c r="I104" s="364"/>
      <c r="J104" s="187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mergeCells count="50"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B101:D101"/>
    <mergeCell ref="B102:D102"/>
    <mergeCell ref="C7:F7"/>
    <mergeCell ref="C8:F8"/>
    <mergeCell ref="C10:F10"/>
    <mergeCell ref="B15:D15"/>
    <mergeCell ref="B17:D17"/>
    <mergeCell ref="B2:D2"/>
    <mergeCell ref="E2:I2"/>
    <mergeCell ref="B5:D5"/>
    <mergeCell ref="E5:F5"/>
    <mergeCell ref="H5:I5"/>
    <mergeCell ref="G15:H15"/>
    <mergeCell ref="E17:F17"/>
    <mergeCell ref="B18:D18"/>
    <mergeCell ref="B16:D16"/>
    <mergeCell ref="C20:E20"/>
    <mergeCell ref="B22:E22"/>
    <mergeCell ref="G31:H31"/>
    <mergeCell ref="G16:H16"/>
    <mergeCell ref="G17:H17"/>
    <mergeCell ref="C37:H37"/>
    <mergeCell ref="C35:H35"/>
    <mergeCell ref="B28:D28"/>
    <mergeCell ref="E28:F28"/>
    <mergeCell ref="G33:H33"/>
    <mergeCell ref="G34:H34"/>
    <mergeCell ref="C39:H39"/>
    <mergeCell ref="F45:F46"/>
    <mergeCell ref="F81:F82"/>
    <mergeCell ref="I81:I82"/>
    <mergeCell ref="B46:C46"/>
    <mergeCell ref="B48:C48"/>
    <mergeCell ref="B57:C57"/>
    <mergeCell ref="B82:C82"/>
    <mergeCell ref="I45:I46"/>
    <mergeCell ref="B79:C79"/>
    <mergeCell ref="B81:C81"/>
    <mergeCell ref="A63:C63"/>
    <mergeCell ref="B72:C7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F1" sqref="F1:AN1"/>
    </sheetView>
  </sheetViews>
  <sheetFormatPr defaultColWidth="9.140625" defaultRowHeight="12.75" x14ac:dyDescent="0.2"/>
  <cols>
    <col min="1" max="1" width="0.5703125" style="202" customWidth="1"/>
    <col min="2" max="3" width="2.7109375" style="202" customWidth="1"/>
    <col min="4" max="4" width="0.42578125" style="202" customWidth="1"/>
    <col min="5" max="6" width="2.7109375" style="202" customWidth="1"/>
    <col min="7" max="7" width="0.42578125" style="202" customWidth="1"/>
    <col min="8" max="14" width="2.7109375" style="202" customWidth="1"/>
    <col min="15" max="15" width="0.42578125" style="202" customWidth="1"/>
    <col min="16" max="17" width="2.7109375" style="202" customWidth="1"/>
    <col min="18" max="18" width="0.42578125" style="202" customWidth="1"/>
    <col min="19" max="23" width="2.7109375" style="202" customWidth="1"/>
    <col min="24" max="24" width="0.85546875" style="202" customWidth="1"/>
    <col min="25" max="25" width="2.140625" style="202" customWidth="1"/>
    <col min="26" max="29" width="2.7109375" style="202" customWidth="1"/>
    <col min="30" max="30" width="0.85546875" style="202" customWidth="1"/>
    <col min="31" max="32" width="2.7109375" style="202" customWidth="1"/>
    <col min="33" max="33" width="0.5703125" style="202" customWidth="1"/>
    <col min="34" max="34" width="3.28515625" style="202" customWidth="1"/>
    <col min="35" max="43" width="2.7109375" style="202" customWidth="1"/>
    <col min="44" max="44" width="0.5703125" style="202" customWidth="1"/>
    <col min="45" max="16384" width="9.140625" style="202"/>
  </cols>
  <sheetData>
    <row r="1" spans="1:44" ht="18" customHeight="1" thickBot="1" x14ac:dyDescent="0.25">
      <c r="A1" s="430"/>
      <c r="B1" s="430"/>
      <c r="C1" s="430"/>
      <c r="D1" s="430"/>
      <c r="E1" s="430"/>
      <c r="F1" s="695" t="s">
        <v>284</v>
      </c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7"/>
      <c r="AO1" s="430"/>
      <c r="AP1" s="430"/>
      <c r="AQ1" s="430"/>
      <c r="AR1" s="430"/>
    </row>
    <row r="2" spans="1:44" ht="16.5" customHeight="1" x14ac:dyDescent="0.2">
      <c r="A2" s="430"/>
      <c r="B2" s="430"/>
      <c r="C2" s="430"/>
      <c r="D2" s="430"/>
      <c r="E2" s="430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430"/>
      <c r="AP2" s="430"/>
      <c r="AQ2" s="430"/>
      <c r="AR2" s="430"/>
    </row>
    <row r="3" spans="1:44" x14ac:dyDescent="0.2">
      <c r="A3" s="664"/>
      <c r="B3" s="683"/>
      <c r="C3" s="699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700"/>
      <c r="X3" s="700"/>
      <c r="Y3" s="700"/>
      <c r="Z3" s="700"/>
      <c r="AA3" s="700"/>
      <c r="AB3" s="700"/>
      <c r="AC3" s="700"/>
      <c r="AD3" s="700"/>
      <c r="AE3" s="700"/>
      <c r="AF3" s="700"/>
      <c r="AG3" s="700"/>
      <c r="AH3" s="700"/>
      <c r="AI3" s="700"/>
      <c r="AJ3" s="700"/>
      <c r="AK3" s="700"/>
      <c r="AL3" s="700"/>
      <c r="AM3" s="700"/>
      <c r="AN3" s="700"/>
      <c r="AO3" s="624" t="s">
        <v>285</v>
      </c>
      <c r="AP3" s="430"/>
      <c r="AQ3" s="430"/>
      <c r="AR3" s="430"/>
    </row>
    <row r="4" spans="1:44" ht="12.75" customHeight="1" x14ac:dyDescent="0.2">
      <c r="A4" s="683"/>
      <c r="B4" s="683"/>
      <c r="C4" s="701" t="s">
        <v>286</v>
      </c>
      <c r="D4" s="702"/>
      <c r="E4" s="702"/>
      <c r="F4" s="702"/>
      <c r="G4" s="702"/>
      <c r="H4" s="702"/>
      <c r="I4" s="702"/>
      <c r="J4" s="702"/>
      <c r="K4" s="702"/>
      <c r="L4" s="704"/>
      <c r="M4" s="704"/>
      <c r="N4" s="704"/>
      <c r="O4" s="704"/>
      <c r="P4" s="704"/>
      <c r="Q4" s="704"/>
      <c r="R4" s="704"/>
      <c r="S4" s="704"/>
      <c r="T4" s="704"/>
      <c r="U4" s="704"/>
      <c r="V4" s="704"/>
      <c r="W4" s="704"/>
      <c r="X4" s="705" t="s">
        <v>287</v>
      </c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</row>
    <row r="5" spans="1:44" ht="12.75" customHeight="1" x14ac:dyDescent="0.2">
      <c r="A5" s="683"/>
      <c r="B5" s="683"/>
      <c r="C5" s="702"/>
      <c r="D5" s="702"/>
      <c r="E5" s="702"/>
      <c r="F5" s="702"/>
      <c r="G5" s="702"/>
      <c r="H5" s="702"/>
      <c r="I5" s="702"/>
      <c r="J5" s="702"/>
      <c r="K5" s="702"/>
      <c r="L5" s="664"/>
      <c r="M5" s="664"/>
      <c r="N5" s="664"/>
      <c r="O5" s="664"/>
      <c r="P5" s="664"/>
      <c r="Q5" s="664"/>
      <c r="R5" s="664"/>
      <c r="S5" s="664"/>
      <c r="T5" s="664"/>
      <c r="U5" s="664"/>
      <c r="V5" s="664"/>
      <c r="W5" s="664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</row>
    <row r="6" spans="1:44" ht="15" customHeight="1" x14ac:dyDescent="0.2">
      <c r="A6" s="683"/>
      <c r="B6" s="683"/>
      <c r="C6" s="703"/>
      <c r="D6" s="703"/>
      <c r="E6" s="703"/>
      <c r="F6" s="703"/>
      <c r="G6" s="703"/>
      <c r="H6" s="703"/>
      <c r="I6" s="703"/>
      <c r="J6" s="703"/>
      <c r="K6" s="703"/>
      <c r="L6" s="664"/>
      <c r="M6" s="664"/>
      <c r="N6" s="664"/>
      <c r="O6" s="664"/>
      <c r="P6" s="664"/>
      <c r="Q6" s="664"/>
      <c r="R6" s="664"/>
      <c r="S6" s="664"/>
      <c r="T6" s="664"/>
      <c r="U6" s="664"/>
      <c r="V6" s="664"/>
      <c r="W6" s="664"/>
      <c r="X6" s="706" t="s">
        <v>288</v>
      </c>
      <c r="Y6" s="706"/>
      <c r="Z6" s="706"/>
      <c r="AA6" s="706"/>
      <c r="AB6" s="706"/>
      <c r="AC6" s="706"/>
      <c r="AD6" s="706"/>
      <c r="AE6" s="706"/>
      <c r="AF6" s="706"/>
      <c r="AG6" s="706"/>
      <c r="AH6" s="706"/>
      <c r="AI6" s="706"/>
      <c r="AJ6" s="706"/>
      <c r="AK6" s="706"/>
      <c r="AL6" s="706"/>
      <c r="AM6" s="706"/>
      <c r="AN6" s="706"/>
      <c r="AO6" s="706"/>
      <c r="AP6" s="706"/>
      <c r="AQ6" s="706"/>
      <c r="AR6" s="706"/>
    </row>
    <row r="7" spans="1:44" ht="12.75" customHeight="1" x14ac:dyDescent="0.2">
      <c r="A7" s="683"/>
      <c r="B7" s="683"/>
      <c r="C7" s="703"/>
      <c r="D7" s="703"/>
      <c r="E7" s="703"/>
      <c r="F7" s="703"/>
      <c r="G7" s="703"/>
      <c r="H7" s="703"/>
      <c r="I7" s="703"/>
      <c r="J7" s="703"/>
      <c r="K7" s="703"/>
      <c r="L7" s="664"/>
      <c r="M7" s="664"/>
      <c r="N7" s="664"/>
      <c r="O7" s="664"/>
      <c r="P7" s="664"/>
      <c r="Q7" s="664"/>
      <c r="R7" s="664"/>
      <c r="S7" s="664"/>
      <c r="T7" s="664"/>
      <c r="U7" s="664"/>
      <c r="V7" s="664"/>
      <c r="W7" s="664"/>
      <c r="X7" s="707" t="s">
        <v>289</v>
      </c>
      <c r="Y7" s="707"/>
      <c r="Z7" s="707"/>
      <c r="AA7" s="707"/>
      <c r="AB7" s="707"/>
      <c r="AC7" s="707"/>
      <c r="AD7" s="707"/>
      <c r="AE7" s="707"/>
      <c r="AF7" s="707"/>
      <c r="AG7" s="707"/>
      <c r="AH7" s="707"/>
      <c r="AI7" s="707"/>
      <c r="AJ7" s="707"/>
      <c r="AK7" s="707"/>
      <c r="AL7" s="707"/>
      <c r="AM7" s="707"/>
      <c r="AN7" s="707"/>
      <c r="AO7" s="707"/>
      <c r="AP7" s="707"/>
      <c r="AQ7" s="707"/>
      <c r="AR7" s="707"/>
    </row>
    <row r="8" spans="1:44" ht="16.5" customHeight="1" x14ac:dyDescent="0.2">
      <c r="A8" s="684"/>
      <c r="B8" s="684"/>
      <c r="C8" s="430"/>
      <c r="D8" s="430"/>
      <c r="E8" s="430"/>
      <c r="F8" s="430"/>
      <c r="G8" s="430"/>
      <c r="H8" s="430"/>
      <c r="I8" s="430"/>
      <c r="J8" s="430"/>
      <c r="K8" s="430"/>
      <c r="L8" s="430"/>
      <c r="M8" s="430"/>
      <c r="N8" s="430"/>
      <c r="O8" s="430"/>
      <c r="P8" s="430"/>
      <c r="Q8" s="430"/>
      <c r="R8" s="430"/>
      <c r="S8" s="430"/>
      <c r="T8" s="430"/>
      <c r="U8" s="430"/>
      <c r="V8" s="430"/>
      <c r="W8" s="430"/>
      <c r="X8" s="430"/>
      <c r="Y8" s="430"/>
      <c r="Z8" s="430"/>
      <c r="AA8" s="430"/>
      <c r="AB8" s="430"/>
      <c r="AC8" s="430"/>
      <c r="AD8" s="430"/>
      <c r="AE8" s="430"/>
      <c r="AF8" s="430"/>
      <c r="AG8" s="430"/>
      <c r="AH8" s="430"/>
      <c r="AI8" s="430"/>
      <c r="AJ8" s="430"/>
      <c r="AK8" s="430"/>
      <c r="AL8" s="430"/>
      <c r="AM8" s="430"/>
      <c r="AN8" s="430"/>
      <c r="AO8" s="430"/>
      <c r="AP8" s="430"/>
      <c r="AQ8" s="430"/>
      <c r="AR8" s="430"/>
    </row>
    <row r="9" spans="1:44" ht="18" customHeight="1" x14ac:dyDescent="0.2">
      <c r="A9" s="685" t="s">
        <v>290</v>
      </c>
      <c r="B9" s="685"/>
      <c r="C9" s="685"/>
      <c r="D9" s="685"/>
      <c r="E9" s="685"/>
      <c r="F9" s="685"/>
      <c r="G9" s="685"/>
      <c r="H9" s="685"/>
      <c r="I9" s="685"/>
      <c r="J9" s="685"/>
      <c r="K9" s="685"/>
      <c r="L9" s="685"/>
      <c r="M9" s="466"/>
      <c r="N9" s="683"/>
      <c r="O9" s="683"/>
      <c r="P9" s="683"/>
      <c r="Q9" s="683"/>
      <c r="R9" s="683"/>
      <c r="S9" s="683"/>
      <c r="T9" s="683"/>
      <c r="U9" s="683"/>
      <c r="V9" s="683"/>
      <c r="W9" s="683"/>
      <c r="X9" s="683"/>
      <c r="Y9" s="683"/>
      <c r="Z9" s="683"/>
      <c r="AA9" s="683"/>
      <c r="AB9" s="683"/>
      <c r="AC9" s="683"/>
      <c r="AD9" s="683"/>
      <c r="AE9" s="683"/>
      <c r="AF9" s="683"/>
      <c r="AG9" s="683"/>
      <c r="AH9" s="683"/>
      <c r="AI9" s="683"/>
      <c r="AJ9" s="683"/>
      <c r="AK9" s="683"/>
      <c r="AL9" s="683"/>
      <c r="AM9" s="683"/>
      <c r="AN9" s="683"/>
      <c r="AO9" s="683"/>
      <c r="AP9" s="683"/>
      <c r="AQ9" s="683"/>
      <c r="AR9" s="683"/>
    </row>
    <row r="10" spans="1:44" s="42" customFormat="1" ht="12.75" customHeight="1" x14ac:dyDescent="0.2">
      <c r="A10" s="203"/>
      <c r="B10" s="203" t="s">
        <v>291</v>
      </c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</row>
    <row r="11" spans="1:44" s="42" customFormat="1" ht="12" x14ac:dyDescent="0.2">
      <c r="A11" s="203"/>
      <c r="B11" s="203" t="s">
        <v>292</v>
      </c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</row>
    <row r="12" spans="1:44" s="42" customFormat="1" ht="12" x14ac:dyDescent="0.2">
      <c r="A12" s="203"/>
      <c r="B12" s="203" t="s">
        <v>293</v>
      </c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</row>
    <row r="13" spans="1:44" s="42" customFormat="1" ht="12" x14ac:dyDescent="0.2">
      <c r="A13" s="203"/>
      <c r="B13" s="203" t="s">
        <v>294</v>
      </c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</row>
    <row r="14" spans="1:44" s="42" customFormat="1" ht="12" x14ac:dyDescent="0.2">
      <c r="A14" s="203"/>
      <c r="B14" s="203" t="s">
        <v>295</v>
      </c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</row>
    <row r="15" spans="1:44" s="42" customFormat="1" ht="12" x14ac:dyDescent="0.2">
      <c r="A15" s="203"/>
      <c r="B15" s="203" t="s">
        <v>296</v>
      </c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</row>
    <row r="16" spans="1:44" ht="8.1" customHeight="1" x14ac:dyDescent="0.2">
      <c r="A16" s="664"/>
      <c r="B16" s="430"/>
      <c r="C16" s="430"/>
      <c r="D16" s="430"/>
      <c r="E16" s="430"/>
      <c r="F16" s="430"/>
      <c r="G16" s="430"/>
      <c r="H16" s="430"/>
      <c r="I16" s="430"/>
      <c r="J16" s="430"/>
      <c r="K16" s="430"/>
      <c r="L16" s="683"/>
      <c r="M16" s="683"/>
      <c r="N16" s="683"/>
      <c r="O16" s="683"/>
      <c r="P16" s="683"/>
      <c r="Q16" s="683"/>
      <c r="R16" s="683"/>
      <c r="S16" s="683"/>
      <c r="T16" s="683"/>
      <c r="U16" s="683"/>
      <c r="V16" s="683"/>
      <c r="W16" s="683"/>
      <c r="X16" s="683"/>
      <c r="Y16" s="683"/>
      <c r="Z16" s="683"/>
      <c r="AA16" s="683"/>
      <c r="AB16" s="683"/>
      <c r="AC16" s="683"/>
      <c r="AD16" s="683"/>
      <c r="AE16" s="683"/>
      <c r="AF16" s="683"/>
      <c r="AG16" s="683"/>
      <c r="AH16" s="683"/>
      <c r="AI16" s="683"/>
      <c r="AJ16" s="683"/>
      <c r="AK16" s="683"/>
      <c r="AL16" s="683"/>
      <c r="AM16" s="683"/>
      <c r="AN16" s="683"/>
      <c r="AO16" s="683"/>
      <c r="AP16" s="683"/>
      <c r="AQ16" s="683"/>
      <c r="AR16" s="430"/>
    </row>
    <row r="17" spans="1:44" ht="18" customHeight="1" x14ac:dyDescent="0.2">
      <c r="A17" s="665" t="s">
        <v>297</v>
      </c>
      <c r="B17" s="686"/>
      <c r="C17" s="686"/>
      <c r="D17" s="686"/>
      <c r="E17" s="686"/>
      <c r="F17" s="686"/>
      <c r="G17" s="686"/>
      <c r="H17" s="686"/>
      <c r="I17" s="686"/>
      <c r="J17" s="686"/>
      <c r="K17" s="686"/>
      <c r="L17" s="683"/>
      <c r="M17" s="683"/>
      <c r="N17" s="683"/>
      <c r="O17" s="683"/>
      <c r="P17" s="683"/>
      <c r="Q17" s="683"/>
      <c r="R17" s="683"/>
      <c r="S17" s="683"/>
      <c r="T17" s="683"/>
      <c r="U17" s="683"/>
      <c r="V17" s="683"/>
      <c r="W17" s="683"/>
      <c r="X17" s="683"/>
      <c r="Y17" s="683"/>
      <c r="Z17" s="683"/>
      <c r="AA17" s="683"/>
      <c r="AB17" s="683"/>
      <c r="AC17" s="683"/>
      <c r="AD17" s="683"/>
      <c r="AE17" s="683"/>
      <c r="AF17" s="683"/>
      <c r="AG17" s="683"/>
      <c r="AH17" s="683"/>
      <c r="AI17" s="683"/>
      <c r="AJ17" s="683"/>
      <c r="AK17" s="683"/>
      <c r="AL17" s="683"/>
      <c r="AM17" s="683"/>
      <c r="AN17" s="683"/>
      <c r="AO17" s="683"/>
      <c r="AP17" s="683"/>
      <c r="AQ17" s="683"/>
      <c r="AR17" s="430"/>
    </row>
    <row r="18" spans="1:44" s="42" customFormat="1" ht="12" x14ac:dyDescent="0.2">
      <c r="A18" s="203"/>
      <c r="B18" s="616" t="s">
        <v>298</v>
      </c>
      <c r="C18" s="687"/>
      <c r="D18" s="687"/>
      <c r="E18" s="687"/>
      <c r="F18" s="687"/>
      <c r="G18" s="687"/>
      <c r="H18" s="687"/>
      <c r="I18" s="687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</row>
    <row r="19" spans="1:44" s="42" customFormat="1" ht="15" customHeight="1" x14ac:dyDescent="0.2">
      <c r="A19" s="203"/>
      <c r="B19" s="688" t="str">
        <f>IF(OpenAccounts!$E$2&gt;0,OpenAccounts!E2," ")</f>
        <v xml:space="preserve"> </v>
      </c>
      <c r="C19" s="689"/>
      <c r="D19" s="689"/>
      <c r="E19" s="689"/>
      <c r="F19" s="689"/>
      <c r="G19" s="689"/>
      <c r="H19" s="689"/>
      <c r="I19" s="689"/>
      <c r="J19" s="689"/>
      <c r="K19" s="689"/>
      <c r="L19" s="689"/>
      <c r="M19" s="689"/>
      <c r="N19" s="689"/>
      <c r="O19" s="689"/>
      <c r="P19" s="689"/>
      <c r="Q19" s="689"/>
      <c r="R19" s="689"/>
      <c r="S19" s="689"/>
      <c r="T19" s="689"/>
      <c r="U19" s="689"/>
      <c r="V19" s="689"/>
      <c r="W19" s="689"/>
      <c r="X19" s="689"/>
      <c r="Y19" s="689"/>
      <c r="Z19" s="689"/>
      <c r="AA19" s="689"/>
      <c r="AB19" s="689"/>
      <c r="AC19" s="689"/>
      <c r="AD19" s="689"/>
      <c r="AE19" s="689"/>
      <c r="AF19" s="689"/>
      <c r="AG19" s="689"/>
      <c r="AH19" s="689"/>
      <c r="AI19" s="689"/>
      <c r="AJ19" s="689"/>
      <c r="AK19" s="689"/>
      <c r="AL19" s="689"/>
      <c r="AM19" s="689"/>
      <c r="AN19" s="689"/>
      <c r="AO19" s="689"/>
      <c r="AP19" s="689"/>
      <c r="AQ19" s="690"/>
      <c r="AR19" s="203"/>
    </row>
    <row r="20" spans="1:44" s="46" customFormat="1" ht="12" x14ac:dyDescent="0.2">
      <c r="A20" s="205"/>
      <c r="B20" s="205" t="s">
        <v>256</v>
      </c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 t="s">
        <v>299</v>
      </c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 t="s">
        <v>300</v>
      </c>
      <c r="AM20" s="205"/>
      <c r="AN20" s="205"/>
      <c r="AO20" s="205"/>
      <c r="AP20" s="205"/>
      <c r="AQ20" s="205"/>
      <c r="AR20" s="206"/>
    </row>
    <row r="21" spans="1:44" s="42" customFormat="1" ht="15" customHeight="1" x14ac:dyDescent="0.25">
      <c r="A21" s="203"/>
      <c r="B21" s="691" t="str">
        <f>IF(OpenAccounts!$E$3&gt;0,OpenAccounts!E3," ")</f>
        <v xml:space="preserve"> </v>
      </c>
      <c r="C21" s="692"/>
      <c r="D21" s="692"/>
      <c r="E21" s="692"/>
      <c r="F21" s="692"/>
      <c r="G21" s="692"/>
      <c r="H21" s="692"/>
      <c r="I21" s="692"/>
      <c r="J21" s="692"/>
      <c r="K21" s="692"/>
      <c r="L21" s="692"/>
      <c r="M21" s="693"/>
      <c r="N21" s="203"/>
      <c r="O21" s="203"/>
      <c r="P21" s="203"/>
      <c r="Q21" s="203"/>
      <c r="R21" s="203"/>
      <c r="S21" s="203"/>
      <c r="T21" s="203"/>
      <c r="U21" s="635" t="str">
        <f>IF(OpenAccounts!$O$3&gt;0,OpenAccounts!O3," ")</f>
        <v xml:space="preserve"> </v>
      </c>
      <c r="V21" s="643"/>
      <c r="W21" s="644"/>
      <c r="X21" s="207"/>
      <c r="Y21" s="635" t="str">
        <f>IF(OpenAccounts!$P$3&gt;0,OpenAccounts!P3," ")</f>
        <v xml:space="preserve"> </v>
      </c>
      <c r="Z21" s="643"/>
      <c r="AA21" s="643"/>
      <c r="AB21" s="643"/>
      <c r="AC21" s="644"/>
      <c r="AD21" s="207"/>
      <c r="AE21" s="635" t="str">
        <f>IF(OpenAccounts!$Q$3&gt;0,OpenAccounts!Q3," ")</f>
        <v xml:space="preserve"> </v>
      </c>
      <c r="AF21" s="694"/>
      <c r="AG21" s="694"/>
      <c r="AH21" s="694"/>
      <c r="AI21" s="694"/>
      <c r="AJ21" s="640"/>
      <c r="AK21" s="203"/>
      <c r="AL21" s="645"/>
      <c r="AM21" s="647"/>
      <c r="AN21" s="203"/>
      <c r="AO21" s="203"/>
      <c r="AP21" s="203"/>
      <c r="AQ21" s="203"/>
      <c r="AR21" s="208"/>
    </row>
    <row r="22" spans="1:44" s="46" customFormat="1" ht="12" x14ac:dyDescent="0.2">
      <c r="A22" s="205"/>
      <c r="B22" s="205" t="s">
        <v>301</v>
      </c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</row>
    <row r="23" spans="1:44" s="42" customFormat="1" ht="14.1" customHeight="1" x14ac:dyDescent="0.2">
      <c r="A23" s="203"/>
      <c r="B23" s="674" t="str">
        <f>IF(OpenAccounts!$J$3&gt;0,OpenAccounts!J3," ")</f>
        <v xml:space="preserve"> </v>
      </c>
      <c r="C23" s="675"/>
      <c r="D23" s="675"/>
      <c r="E23" s="675"/>
      <c r="F23" s="675"/>
      <c r="G23" s="675"/>
      <c r="H23" s="675"/>
      <c r="I23" s="675"/>
      <c r="J23" s="675"/>
      <c r="K23" s="675"/>
      <c r="L23" s="675"/>
      <c r="M23" s="675"/>
      <c r="N23" s="675"/>
      <c r="O23" s="675"/>
      <c r="P23" s="675"/>
      <c r="Q23" s="675"/>
      <c r="R23" s="675"/>
      <c r="S23" s="675"/>
      <c r="T23" s="675"/>
      <c r="U23" s="675"/>
      <c r="V23" s="675"/>
      <c r="W23" s="675"/>
      <c r="X23" s="675"/>
      <c r="Y23" s="675"/>
      <c r="Z23" s="675"/>
      <c r="AA23" s="675"/>
      <c r="AB23" s="675"/>
      <c r="AC23" s="675"/>
      <c r="AD23" s="675"/>
      <c r="AE23" s="675"/>
      <c r="AF23" s="675"/>
      <c r="AG23" s="675"/>
      <c r="AH23" s="675"/>
      <c r="AI23" s="675"/>
      <c r="AJ23" s="675"/>
      <c r="AK23" s="675"/>
      <c r="AL23" s="675"/>
      <c r="AM23" s="675"/>
      <c r="AN23" s="675"/>
      <c r="AO23" s="675"/>
      <c r="AP23" s="675"/>
      <c r="AQ23" s="676"/>
      <c r="AR23" s="203"/>
    </row>
    <row r="24" spans="1:44" s="42" customFormat="1" ht="14.1" customHeight="1" x14ac:dyDescent="0.2">
      <c r="A24" s="203"/>
      <c r="B24" s="674" t="str">
        <f>IF(OpenAccounts!$J$4&gt;0,OpenAccounts!J4," ")</f>
        <v xml:space="preserve"> </v>
      </c>
      <c r="C24" s="675"/>
      <c r="D24" s="675"/>
      <c r="E24" s="675"/>
      <c r="F24" s="675"/>
      <c r="G24" s="675"/>
      <c r="H24" s="675"/>
      <c r="I24" s="675"/>
      <c r="J24" s="675"/>
      <c r="K24" s="675"/>
      <c r="L24" s="675"/>
      <c r="M24" s="675"/>
      <c r="N24" s="675"/>
      <c r="O24" s="675"/>
      <c r="P24" s="675"/>
      <c r="Q24" s="675"/>
      <c r="R24" s="675"/>
      <c r="S24" s="675"/>
      <c r="T24" s="675"/>
      <c r="U24" s="675"/>
      <c r="V24" s="675"/>
      <c r="W24" s="675"/>
      <c r="X24" s="675"/>
      <c r="Y24" s="675"/>
      <c r="Z24" s="675"/>
      <c r="AA24" s="675"/>
      <c r="AB24" s="675"/>
      <c r="AC24" s="675"/>
      <c r="AD24" s="675"/>
      <c r="AE24" s="675"/>
      <c r="AF24" s="675"/>
      <c r="AG24" s="675"/>
      <c r="AH24" s="675"/>
      <c r="AI24" s="675"/>
      <c r="AJ24" s="675"/>
      <c r="AK24" s="675"/>
      <c r="AL24" s="675"/>
      <c r="AM24" s="675"/>
      <c r="AN24" s="675"/>
      <c r="AO24" s="675"/>
      <c r="AP24" s="675"/>
      <c r="AQ24" s="676"/>
      <c r="AR24" s="203"/>
    </row>
    <row r="25" spans="1:44" s="42" customFormat="1" ht="14.1" customHeight="1" x14ac:dyDescent="0.2">
      <c r="A25" s="203"/>
      <c r="B25" s="674" t="str">
        <f>IF(OpenAccounts!$J$5&gt;0,OpenAccounts!J5," ")</f>
        <v xml:space="preserve"> </v>
      </c>
      <c r="C25" s="675"/>
      <c r="D25" s="675"/>
      <c r="E25" s="675"/>
      <c r="F25" s="675"/>
      <c r="G25" s="675"/>
      <c r="H25" s="675"/>
      <c r="I25" s="675"/>
      <c r="J25" s="675"/>
      <c r="K25" s="675"/>
      <c r="L25" s="675"/>
      <c r="M25" s="675"/>
      <c r="N25" s="675"/>
      <c r="O25" s="675"/>
      <c r="P25" s="675"/>
      <c r="Q25" s="675"/>
      <c r="R25" s="675"/>
      <c r="S25" s="675"/>
      <c r="T25" s="675"/>
      <c r="U25" s="675"/>
      <c r="V25" s="675"/>
      <c r="W25" s="675"/>
      <c r="X25" s="675"/>
      <c r="Y25" s="675"/>
      <c r="Z25" s="675"/>
      <c r="AA25" s="675"/>
      <c r="AB25" s="675"/>
      <c r="AC25" s="675"/>
      <c r="AD25" s="675"/>
      <c r="AE25" s="675"/>
      <c r="AF25" s="675"/>
      <c r="AG25" s="675"/>
      <c r="AH25" s="675"/>
      <c r="AI25" s="675"/>
      <c r="AJ25" s="675"/>
      <c r="AK25" s="675"/>
      <c r="AL25" s="675"/>
      <c r="AM25" s="675"/>
      <c r="AN25" s="675"/>
      <c r="AO25" s="675"/>
      <c r="AP25" s="675"/>
      <c r="AQ25" s="676"/>
      <c r="AR25" s="203"/>
    </row>
    <row r="26" spans="1:44" s="42" customFormat="1" ht="14.1" customHeight="1" x14ac:dyDescent="0.2">
      <c r="A26" s="203"/>
      <c r="B26" s="677" t="str">
        <f>IF(OpenAccounts!$J$6&gt;0,OpenAccounts!J6," ")</f>
        <v xml:space="preserve"> </v>
      </c>
      <c r="C26" s="678"/>
      <c r="D26" s="678"/>
      <c r="E26" s="678"/>
      <c r="F26" s="678"/>
      <c r="G26" s="678"/>
      <c r="H26" s="678"/>
      <c r="I26" s="678"/>
      <c r="J26" s="678"/>
      <c r="K26" s="678"/>
      <c r="L26" s="678"/>
      <c r="M26" s="678"/>
      <c r="N26" s="678"/>
      <c r="O26" s="678"/>
      <c r="P26" s="678"/>
      <c r="Q26" s="678"/>
      <c r="R26" s="678"/>
      <c r="S26" s="678"/>
      <c r="T26" s="678"/>
      <c r="U26" s="678"/>
      <c r="V26" s="678"/>
      <c r="W26" s="678"/>
      <c r="X26" s="678"/>
      <c r="Y26" s="678"/>
      <c r="Z26" s="678"/>
      <c r="AA26" s="678"/>
      <c r="AB26" s="678"/>
      <c r="AC26" s="678"/>
      <c r="AD26" s="679"/>
      <c r="AE26" s="680" t="s">
        <v>283</v>
      </c>
      <c r="AF26" s="680"/>
      <c r="AG26" s="680"/>
      <c r="AH26" s="680"/>
      <c r="AI26" s="680"/>
      <c r="AJ26" s="680"/>
      <c r="AK26" s="678" t="str">
        <f>IF(OpenAccounts!$N$6&gt;0,OpenAccounts!N6," ")</f>
        <v xml:space="preserve"> </v>
      </c>
      <c r="AL26" s="678"/>
      <c r="AM26" s="678"/>
      <c r="AN26" s="678"/>
      <c r="AO26" s="678"/>
      <c r="AP26" s="678"/>
      <c r="AQ26" s="681"/>
      <c r="AR26" s="203"/>
    </row>
    <row r="27" spans="1:44" ht="6" customHeight="1" x14ac:dyDescent="0.2">
      <c r="A27" s="209"/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</row>
    <row r="28" spans="1:44" ht="9" customHeight="1" x14ac:dyDescent="0.2">
      <c r="A28" s="682"/>
      <c r="B28" s="682"/>
      <c r="C28" s="682"/>
      <c r="D28" s="682"/>
      <c r="E28" s="682"/>
      <c r="F28" s="682"/>
      <c r="G28" s="682"/>
      <c r="H28" s="682"/>
      <c r="I28" s="682"/>
      <c r="J28" s="547"/>
      <c r="K28" s="683"/>
      <c r="L28" s="683"/>
      <c r="M28" s="683"/>
      <c r="N28" s="683"/>
      <c r="O28" s="683"/>
      <c r="P28" s="683"/>
      <c r="Q28" s="683"/>
      <c r="R28" s="683"/>
      <c r="S28" s="683"/>
      <c r="T28" s="683"/>
      <c r="U28" s="683"/>
      <c r="V28" s="683"/>
      <c r="W28" s="683"/>
      <c r="X28" s="683"/>
      <c r="Y28" s="683"/>
      <c r="Z28" s="683"/>
      <c r="AA28" s="683"/>
      <c r="AB28" s="683"/>
      <c r="AC28" s="683"/>
      <c r="AD28" s="683"/>
      <c r="AE28" s="683"/>
      <c r="AF28" s="683"/>
      <c r="AG28" s="683"/>
      <c r="AH28" s="683"/>
      <c r="AI28" s="683"/>
      <c r="AJ28" s="683"/>
      <c r="AK28" s="683"/>
      <c r="AL28" s="683"/>
      <c r="AM28" s="683"/>
      <c r="AN28" s="683"/>
      <c r="AO28" s="683"/>
      <c r="AP28" s="683"/>
      <c r="AQ28" s="683"/>
      <c r="AR28" s="683"/>
    </row>
    <row r="29" spans="1:44" s="199" customFormat="1" ht="18" customHeight="1" x14ac:dyDescent="0.2">
      <c r="A29" s="665" t="s">
        <v>302</v>
      </c>
      <c r="B29" s="665"/>
      <c r="C29" s="665"/>
      <c r="D29" s="665"/>
      <c r="E29" s="665"/>
      <c r="F29" s="665"/>
      <c r="G29" s="665"/>
      <c r="H29" s="665"/>
      <c r="I29" s="665"/>
      <c r="J29" s="615"/>
      <c r="K29" s="683"/>
      <c r="L29" s="683"/>
      <c r="M29" s="683"/>
      <c r="N29" s="683"/>
      <c r="O29" s="683"/>
      <c r="P29" s="683"/>
      <c r="Q29" s="683"/>
      <c r="R29" s="683"/>
      <c r="S29" s="683"/>
      <c r="T29" s="683"/>
      <c r="U29" s="683"/>
      <c r="V29" s="683"/>
      <c r="W29" s="683"/>
      <c r="X29" s="683"/>
      <c r="Y29" s="683"/>
      <c r="Z29" s="683"/>
      <c r="AA29" s="683"/>
      <c r="AB29" s="683"/>
      <c r="AC29" s="683"/>
      <c r="AD29" s="683"/>
      <c r="AE29" s="683"/>
      <c r="AF29" s="683"/>
      <c r="AG29" s="683"/>
      <c r="AH29" s="683"/>
      <c r="AI29" s="683"/>
      <c r="AJ29" s="683"/>
      <c r="AK29" s="683"/>
      <c r="AL29" s="683"/>
      <c r="AM29" s="683"/>
      <c r="AN29" s="683"/>
      <c r="AO29" s="683"/>
      <c r="AP29" s="683"/>
      <c r="AQ29" s="683"/>
      <c r="AR29" s="683"/>
    </row>
    <row r="30" spans="1:44" s="199" customFormat="1" ht="3.95" customHeight="1" x14ac:dyDescent="0.2">
      <c r="A30" s="666"/>
      <c r="B30" s="430"/>
      <c r="C30" s="430"/>
      <c r="D30" s="430"/>
      <c r="E30" s="430"/>
      <c r="F30" s="430"/>
      <c r="G30" s="430"/>
      <c r="H30" s="430"/>
      <c r="I30" s="430"/>
      <c r="J30" s="430"/>
      <c r="K30" s="430"/>
      <c r="L30" s="430"/>
      <c r="M30" s="430"/>
      <c r="N30" s="430"/>
      <c r="O30" s="430"/>
      <c r="P30" s="430"/>
      <c r="Q30" s="430"/>
      <c r="R30" s="430"/>
      <c r="S30" s="430"/>
      <c r="T30" s="430"/>
      <c r="U30" s="430"/>
      <c r="V30" s="430"/>
      <c r="W30" s="430"/>
      <c r="X30" s="547"/>
      <c r="Y30" s="667"/>
      <c r="Z30" s="667"/>
      <c r="AA30" s="667"/>
      <c r="AB30" s="667"/>
      <c r="AC30" s="667"/>
      <c r="AD30" s="667"/>
      <c r="AE30" s="667"/>
      <c r="AF30" s="667"/>
      <c r="AG30" s="667"/>
      <c r="AH30" s="667"/>
      <c r="AI30" s="667"/>
      <c r="AJ30" s="667"/>
      <c r="AK30" s="667"/>
      <c r="AL30" s="667"/>
      <c r="AM30" s="667"/>
      <c r="AN30" s="667"/>
      <c r="AO30" s="667"/>
      <c r="AP30" s="667"/>
      <c r="AQ30" s="667"/>
      <c r="AR30" s="667"/>
    </row>
    <row r="31" spans="1:44" s="46" customFormat="1" ht="12" x14ac:dyDescent="0.2">
      <c r="A31" s="205"/>
      <c r="B31" s="205" t="s">
        <v>303</v>
      </c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547"/>
      <c r="Y31" s="205"/>
      <c r="Z31" s="205" t="s">
        <v>304</v>
      </c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</row>
    <row r="32" spans="1:44" s="42" customFormat="1" ht="12" x14ac:dyDescent="0.2">
      <c r="A32" s="203"/>
      <c r="B32" s="203" t="s">
        <v>305</v>
      </c>
      <c r="C32" s="203"/>
      <c r="D32" s="203"/>
      <c r="E32" s="203"/>
      <c r="F32" s="203"/>
      <c r="G32" s="203"/>
      <c r="H32" s="203"/>
      <c r="I32" s="203"/>
      <c r="J32" s="203"/>
      <c r="K32" s="208"/>
      <c r="L32" s="203"/>
      <c r="M32" s="203" t="s">
        <v>306</v>
      </c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547"/>
      <c r="Y32" s="203"/>
      <c r="Z32" s="203" t="s">
        <v>307</v>
      </c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</row>
    <row r="33" spans="1:44" s="42" customFormat="1" ht="15" customHeight="1" x14ac:dyDescent="0.2">
      <c r="A33" s="203"/>
      <c r="B33" s="668">
        <f>Admin!L6</f>
        <v>44409</v>
      </c>
      <c r="C33" s="669"/>
      <c r="D33" s="670"/>
      <c r="E33" s="670"/>
      <c r="F33" s="670"/>
      <c r="G33" s="670"/>
      <c r="H33" s="670"/>
      <c r="I33" s="670"/>
      <c r="J33" s="670"/>
      <c r="K33" s="671"/>
      <c r="L33" s="203"/>
      <c r="M33" s="668">
        <f>Admin!N7</f>
        <v>44773</v>
      </c>
      <c r="N33" s="669"/>
      <c r="O33" s="670"/>
      <c r="P33" s="670"/>
      <c r="Q33" s="670"/>
      <c r="R33" s="670"/>
      <c r="S33" s="670"/>
      <c r="T33" s="670"/>
      <c r="U33" s="670"/>
      <c r="V33" s="671"/>
      <c r="W33" s="203"/>
      <c r="X33" s="547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</row>
    <row r="34" spans="1:44" s="42" customFormat="1" ht="15" x14ac:dyDescent="0.2">
      <c r="A34" s="203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547"/>
      <c r="Y34" s="203"/>
      <c r="Z34" s="203" t="s">
        <v>308</v>
      </c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10" t="s">
        <v>119</v>
      </c>
      <c r="AR34" s="203"/>
    </row>
    <row r="35" spans="1:44" s="42" customFormat="1" ht="12" x14ac:dyDescent="0.2">
      <c r="A35" s="203"/>
      <c r="B35" s="211" t="s">
        <v>309</v>
      </c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03"/>
      <c r="S35" s="203"/>
      <c r="T35" s="203"/>
      <c r="U35" s="203"/>
      <c r="V35" s="203"/>
      <c r="W35" s="203"/>
      <c r="X35" s="547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</row>
    <row r="36" spans="1:44" s="42" customFormat="1" ht="12" x14ac:dyDescent="0.2">
      <c r="A36" s="203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547"/>
      <c r="Y36" s="203"/>
      <c r="Z36" s="203" t="s">
        <v>310</v>
      </c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12"/>
      <c r="AR36" s="203"/>
    </row>
    <row r="37" spans="1:44" s="42" customFormat="1" ht="12" x14ac:dyDescent="0.2">
      <c r="A37" s="203"/>
      <c r="B37" s="203" t="s">
        <v>311</v>
      </c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13"/>
      <c r="V37" s="203"/>
      <c r="W37" s="203"/>
      <c r="X37" s="547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</row>
    <row r="38" spans="1:44" s="42" customFormat="1" ht="9" customHeight="1" x14ac:dyDescent="0.2">
      <c r="A38" s="203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547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</row>
    <row r="39" spans="1:44" s="42" customFormat="1" ht="12" x14ac:dyDescent="0.2">
      <c r="A39" s="203"/>
      <c r="B39" s="203" t="s">
        <v>312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13"/>
      <c r="V39" s="203"/>
      <c r="W39" s="203"/>
      <c r="X39" s="547"/>
      <c r="Y39" s="203"/>
      <c r="Z39" s="203" t="s">
        <v>313</v>
      </c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</row>
    <row r="40" spans="1:44" s="42" customFormat="1" ht="12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547"/>
      <c r="Y40" s="203"/>
      <c r="Z40" s="203" t="s">
        <v>314</v>
      </c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</row>
    <row r="41" spans="1:44" s="42" customFormat="1" ht="12" x14ac:dyDescent="0.2">
      <c r="A41" s="203"/>
      <c r="B41" s="203" t="s">
        <v>315</v>
      </c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547"/>
      <c r="Y41" s="203"/>
      <c r="Z41" s="628"/>
      <c r="AA41" s="544"/>
      <c r="AB41" s="544"/>
      <c r="AC41" s="544"/>
      <c r="AD41" s="544"/>
      <c r="AE41" s="544"/>
      <c r="AF41" s="544"/>
      <c r="AG41" s="544"/>
      <c r="AH41" s="544"/>
      <c r="AI41" s="544"/>
      <c r="AJ41" s="544"/>
      <c r="AK41" s="544"/>
      <c r="AL41" s="544"/>
      <c r="AM41" s="544"/>
      <c r="AN41" s="544"/>
      <c r="AO41" s="544"/>
      <c r="AP41" s="544"/>
      <c r="AQ41" s="545"/>
      <c r="AR41" s="203"/>
    </row>
    <row r="42" spans="1:44" s="42" customFormat="1" ht="12" x14ac:dyDescent="0.2">
      <c r="A42" s="203"/>
      <c r="B42" s="203" t="s">
        <v>316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13"/>
      <c r="V42" s="203"/>
      <c r="W42" s="203"/>
      <c r="X42" s="547"/>
      <c r="Y42" s="203"/>
      <c r="Z42" s="572"/>
      <c r="AA42" s="573"/>
      <c r="AB42" s="573"/>
      <c r="AC42" s="573"/>
      <c r="AD42" s="573"/>
      <c r="AE42" s="573"/>
      <c r="AF42" s="573"/>
      <c r="AG42" s="573"/>
      <c r="AH42" s="573"/>
      <c r="AI42" s="573"/>
      <c r="AJ42" s="573"/>
      <c r="AK42" s="573"/>
      <c r="AL42" s="573"/>
      <c r="AM42" s="573"/>
      <c r="AN42" s="573"/>
      <c r="AO42" s="573"/>
      <c r="AP42" s="573"/>
      <c r="AQ42" s="574"/>
      <c r="AR42" s="203"/>
    </row>
    <row r="43" spans="1:44" s="42" customFormat="1" ht="9" customHeight="1" x14ac:dyDescent="0.2">
      <c r="A43" s="203"/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547"/>
      <c r="Y43" s="203"/>
      <c r="Z43" s="572"/>
      <c r="AA43" s="573"/>
      <c r="AB43" s="573"/>
      <c r="AC43" s="573"/>
      <c r="AD43" s="573"/>
      <c r="AE43" s="573"/>
      <c r="AF43" s="573"/>
      <c r="AG43" s="573"/>
      <c r="AH43" s="573"/>
      <c r="AI43" s="573"/>
      <c r="AJ43" s="573"/>
      <c r="AK43" s="573"/>
      <c r="AL43" s="573"/>
      <c r="AM43" s="573"/>
      <c r="AN43" s="573"/>
      <c r="AO43" s="573"/>
      <c r="AP43" s="573"/>
      <c r="AQ43" s="574"/>
      <c r="AR43" s="203"/>
    </row>
    <row r="44" spans="1:44" s="42" customFormat="1" ht="12" x14ac:dyDescent="0.2">
      <c r="A44" s="203"/>
      <c r="B44" s="203" t="s">
        <v>317</v>
      </c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13"/>
      <c r="V44" s="203"/>
      <c r="W44" s="203"/>
      <c r="X44" s="547"/>
      <c r="Y44" s="203"/>
      <c r="Z44" s="572"/>
      <c r="AA44" s="573"/>
      <c r="AB44" s="573"/>
      <c r="AC44" s="573"/>
      <c r="AD44" s="573"/>
      <c r="AE44" s="573"/>
      <c r="AF44" s="573"/>
      <c r="AG44" s="573"/>
      <c r="AH44" s="573"/>
      <c r="AI44" s="573"/>
      <c r="AJ44" s="573"/>
      <c r="AK44" s="573"/>
      <c r="AL44" s="573"/>
      <c r="AM44" s="573"/>
      <c r="AN44" s="573"/>
      <c r="AO44" s="573"/>
      <c r="AP44" s="573"/>
      <c r="AQ44" s="574"/>
      <c r="AR44" s="203"/>
    </row>
    <row r="45" spans="1:44" s="42" customFormat="1" ht="9" customHeight="1" x14ac:dyDescent="0.2">
      <c r="A45" s="203"/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547"/>
      <c r="Y45" s="203"/>
      <c r="Z45" s="572"/>
      <c r="AA45" s="573"/>
      <c r="AB45" s="573"/>
      <c r="AC45" s="573"/>
      <c r="AD45" s="573"/>
      <c r="AE45" s="573"/>
      <c r="AF45" s="573"/>
      <c r="AG45" s="573"/>
      <c r="AH45" s="573"/>
      <c r="AI45" s="573"/>
      <c r="AJ45" s="573"/>
      <c r="AK45" s="573"/>
      <c r="AL45" s="573"/>
      <c r="AM45" s="573"/>
      <c r="AN45" s="573"/>
      <c r="AO45" s="573"/>
      <c r="AP45" s="573"/>
      <c r="AQ45" s="574"/>
      <c r="AR45" s="203"/>
    </row>
    <row r="46" spans="1:44" s="42" customFormat="1" ht="12" x14ac:dyDescent="0.2">
      <c r="A46" s="203"/>
      <c r="B46" s="203" t="s">
        <v>318</v>
      </c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13"/>
      <c r="V46" s="203"/>
      <c r="W46" s="203"/>
      <c r="X46" s="547"/>
      <c r="Y46" s="203"/>
      <c r="Z46" s="650"/>
      <c r="AA46" s="652"/>
      <c r="AB46" s="652"/>
      <c r="AC46" s="652"/>
      <c r="AD46" s="652"/>
      <c r="AE46" s="652"/>
      <c r="AF46" s="652"/>
      <c r="AG46" s="652"/>
      <c r="AH46" s="652"/>
      <c r="AI46" s="652"/>
      <c r="AJ46" s="652"/>
      <c r="AK46" s="652"/>
      <c r="AL46" s="652"/>
      <c r="AM46" s="652"/>
      <c r="AN46" s="652"/>
      <c r="AO46" s="652"/>
      <c r="AP46" s="652"/>
      <c r="AQ46" s="653"/>
      <c r="AR46" s="203"/>
    </row>
    <row r="47" spans="1:44" s="42" customFormat="1" ht="12" x14ac:dyDescent="0.2">
      <c r="A47" s="203"/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547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</row>
    <row r="48" spans="1:44" s="42" customFormat="1" ht="12" x14ac:dyDescent="0.2">
      <c r="A48" s="203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547"/>
      <c r="Y48" s="203"/>
      <c r="Z48" s="205" t="s">
        <v>319</v>
      </c>
      <c r="AA48" s="205"/>
      <c r="AB48" s="205"/>
      <c r="AC48" s="205"/>
      <c r="AD48" s="205"/>
      <c r="AE48" s="205"/>
      <c r="AF48" s="205"/>
      <c r="AG48" s="205"/>
      <c r="AH48" s="205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</row>
    <row r="49" spans="1:44" s="42" customFormat="1" ht="12" x14ac:dyDescent="0.2">
      <c r="A49" s="203"/>
      <c r="B49" s="205" t="s">
        <v>320</v>
      </c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3"/>
      <c r="R49" s="203"/>
      <c r="S49" s="203"/>
      <c r="T49" s="203"/>
      <c r="U49" s="203"/>
      <c r="V49" s="203"/>
      <c r="W49" s="203"/>
      <c r="X49" s="547"/>
      <c r="Y49" s="203"/>
      <c r="Z49" s="211" t="s">
        <v>321</v>
      </c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03"/>
    </row>
    <row r="50" spans="1:44" s="42" customFormat="1" ht="12" x14ac:dyDescent="0.2">
      <c r="A50" s="203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547"/>
      <c r="Y50" s="203"/>
      <c r="Z50" s="211" t="s">
        <v>322</v>
      </c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03"/>
    </row>
    <row r="51" spans="1:44" s="42" customFormat="1" ht="12" x14ac:dyDescent="0.2">
      <c r="A51" s="203"/>
      <c r="B51" s="203" t="s">
        <v>323</v>
      </c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13"/>
      <c r="V51" s="203"/>
      <c r="W51" s="203"/>
      <c r="X51" s="547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</row>
    <row r="52" spans="1:44" s="42" customFormat="1" ht="12" x14ac:dyDescent="0.2">
      <c r="A52" s="203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547"/>
      <c r="Y52" s="203"/>
      <c r="Z52" s="203" t="s">
        <v>324</v>
      </c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</row>
    <row r="53" spans="1:44" s="42" customFormat="1" ht="12" x14ac:dyDescent="0.2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547"/>
      <c r="Y53" s="203"/>
      <c r="Z53" s="203" t="s">
        <v>325</v>
      </c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13"/>
      <c r="AR53" s="203"/>
    </row>
    <row r="54" spans="1:44" s="42" customFormat="1" ht="11.45" customHeight="1" x14ac:dyDescent="0.2">
      <c r="A54" s="203"/>
      <c r="B54" s="205" t="s">
        <v>326</v>
      </c>
      <c r="C54" s="205"/>
      <c r="D54" s="205"/>
      <c r="E54" s="205"/>
      <c r="F54" s="205"/>
      <c r="G54" s="205"/>
      <c r="H54" s="205"/>
      <c r="I54" s="205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547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</row>
    <row r="55" spans="1:44" s="42" customFormat="1" ht="12" x14ac:dyDescent="0.2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547"/>
      <c r="Y55" s="203"/>
      <c r="Z55" s="203" t="s">
        <v>327</v>
      </c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</row>
    <row r="56" spans="1:44" s="42" customFormat="1" ht="12" x14ac:dyDescent="0.2">
      <c r="A56" s="203"/>
      <c r="B56" s="203" t="s">
        <v>328</v>
      </c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13"/>
      <c r="V56" s="203"/>
      <c r="W56" s="203"/>
      <c r="X56" s="547"/>
      <c r="Y56" s="203"/>
      <c r="Z56" s="203" t="s">
        <v>329</v>
      </c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3"/>
      <c r="AP56" s="203"/>
      <c r="AQ56" s="213"/>
      <c r="AR56" s="203"/>
    </row>
    <row r="57" spans="1:44" s="42" customFormat="1" ht="9" customHeight="1" x14ac:dyDescent="0.2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547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203"/>
      <c r="AR57" s="203"/>
    </row>
    <row r="58" spans="1:44" s="42" customFormat="1" ht="12" x14ac:dyDescent="0.2">
      <c r="A58" s="203"/>
      <c r="B58" s="203" t="s">
        <v>330</v>
      </c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13"/>
      <c r="V58" s="203"/>
      <c r="W58" s="203"/>
      <c r="X58" s="547"/>
      <c r="Y58" s="203"/>
      <c r="Z58" s="203" t="s">
        <v>331</v>
      </c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</row>
    <row r="59" spans="1:44" s="42" customFormat="1" ht="12" x14ac:dyDescent="0.2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547"/>
      <c r="Y59" s="203"/>
      <c r="Z59" s="203" t="s">
        <v>332</v>
      </c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13"/>
      <c r="AR59" s="203"/>
    </row>
    <row r="60" spans="1:44" x14ac:dyDescent="0.2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547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209"/>
    </row>
    <row r="61" spans="1:44" s="215" customFormat="1" x14ac:dyDescent="0.2">
      <c r="A61" s="664"/>
      <c r="B61" s="664"/>
      <c r="C61" s="664"/>
      <c r="D61" s="664"/>
      <c r="E61" s="664"/>
      <c r="F61" s="664"/>
      <c r="G61" s="664"/>
      <c r="H61" s="664"/>
      <c r="I61" s="664"/>
      <c r="J61" s="664"/>
      <c r="K61" s="664"/>
      <c r="L61" s="664"/>
      <c r="M61" s="664"/>
      <c r="N61" s="664"/>
      <c r="O61" s="664"/>
      <c r="P61" s="664"/>
      <c r="Q61" s="664"/>
      <c r="R61" s="664"/>
      <c r="S61" s="664"/>
      <c r="T61" s="664"/>
      <c r="U61" s="664"/>
      <c r="V61" s="664"/>
      <c r="W61" s="664"/>
      <c r="X61" s="664"/>
      <c r="Y61" s="664"/>
      <c r="Z61" s="664"/>
      <c r="AA61" s="664"/>
      <c r="AB61" s="664"/>
      <c r="AC61" s="664"/>
      <c r="AD61" s="664"/>
      <c r="AE61" s="664"/>
      <c r="AF61" s="664"/>
      <c r="AG61" s="664"/>
      <c r="AH61" s="664"/>
      <c r="AI61" s="664"/>
      <c r="AJ61" s="664"/>
      <c r="AK61" s="664"/>
      <c r="AL61" s="664"/>
      <c r="AM61" s="664"/>
      <c r="AN61" s="664"/>
      <c r="AO61" s="664"/>
      <c r="AP61" s="664"/>
      <c r="AQ61" s="664"/>
      <c r="AR61" s="664"/>
    </row>
    <row r="62" spans="1:44" s="215" customFormat="1" x14ac:dyDescent="0.2">
      <c r="A62" s="672" t="s">
        <v>333</v>
      </c>
      <c r="B62" s="673"/>
      <c r="C62" s="673"/>
      <c r="D62" s="673"/>
      <c r="E62" s="673"/>
      <c r="F62" s="664"/>
      <c r="G62" s="664"/>
      <c r="H62" s="664"/>
      <c r="I62" s="664"/>
      <c r="J62" s="664"/>
      <c r="K62" s="664"/>
      <c r="L62" s="664"/>
      <c r="M62" s="664"/>
      <c r="N62" s="664"/>
      <c r="O62" s="664"/>
      <c r="P62" s="664"/>
      <c r="Q62" s="664"/>
      <c r="R62" s="664"/>
      <c r="S62" s="664"/>
      <c r="T62" s="664"/>
      <c r="U62" s="664"/>
      <c r="V62" s="664"/>
      <c r="W62" s="664"/>
      <c r="X62" s="664"/>
      <c r="Y62" s="664"/>
      <c r="Z62" s="664"/>
      <c r="AA62" s="664"/>
      <c r="AB62" s="664"/>
      <c r="AC62" s="664"/>
      <c r="AD62" s="664"/>
      <c r="AE62" s="664"/>
      <c r="AF62" s="664"/>
      <c r="AG62" s="664"/>
      <c r="AH62" s="664"/>
      <c r="AI62" s="664"/>
      <c r="AJ62" s="664"/>
      <c r="AK62" s="664"/>
      <c r="AL62" s="664"/>
      <c r="AM62" s="664"/>
      <c r="AN62" s="664"/>
      <c r="AO62" s="664"/>
      <c r="AP62" s="664"/>
      <c r="AQ62" s="664"/>
      <c r="AR62" s="664"/>
    </row>
    <row r="63" spans="1:44" ht="18" customHeight="1" x14ac:dyDescent="0.2">
      <c r="A63" s="593" t="s">
        <v>334</v>
      </c>
      <c r="B63" s="661"/>
      <c r="C63" s="661"/>
      <c r="D63" s="661"/>
      <c r="E63" s="661"/>
      <c r="F63" s="661"/>
      <c r="G63" s="661"/>
      <c r="H63" s="661"/>
      <c r="I63" s="661"/>
      <c r="J63" s="661"/>
      <c r="K63" s="661"/>
      <c r="L63" s="661"/>
      <c r="M63" s="661"/>
      <c r="N63" s="662"/>
      <c r="O63" s="430"/>
      <c r="P63" s="430"/>
      <c r="Q63" s="430"/>
      <c r="R63" s="430"/>
      <c r="S63" s="430"/>
      <c r="T63" s="430"/>
      <c r="U63" s="430"/>
      <c r="V63" s="430"/>
      <c r="W63" s="430"/>
      <c r="X63" s="430"/>
      <c r="Y63" s="430"/>
      <c r="Z63" s="430"/>
      <c r="AA63" s="430"/>
      <c r="AB63" s="430"/>
      <c r="AC63" s="430"/>
      <c r="AD63" s="430"/>
      <c r="AE63" s="430"/>
      <c r="AF63" s="430"/>
      <c r="AG63" s="430"/>
      <c r="AH63" s="430"/>
      <c r="AI63" s="430"/>
      <c r="AJ63" s="430"/>
      <c r="AK63" s="430"/>
      <c r="AL63" s="430"/>
      <c r="AM63" s="430"/>
      <c r="AN63" s="430"/>
      <c r="AO63" s="430"/>
      <c r="AP63" s="430"/>
      <c r="AQ63" s="430"/>
      <c r="AR63" s="430"/>
    </row>
    <row r="64" spans="1:44" ht="18" customHeight="1" x14ac:dyDescent="0.2">
      <c r="A64" s="663" t="s">
        <v>335</v>
      </c>
      <c r="B64" s="663"/>
      <c r="C64" s="663"/>
      <c r="D64" s="663"/>
      <c r="E64" s="663"/>
      <c r="F64" s="663"/>
      <c r="G64" s="209"/>
      <c r="H64" s="664"/>
      <c r="I64" s="664"/>
      <c r="J64" s="664"/>
      <c r="K64" s="664"/>
      <c r="L64" s="664"/>
      <c r="M64" s="664"/>
      <c r="N64" s="664"/>
      <c r="O64" s="664"/>
      <c r="P64" s="664"/>
      <c r="Q64" s="664"/>
      <c r="R64" s="664"/>
      <c r="S64" s="664"/>
      <c r="T64" s="664"/>
      <c r="U64" s="664"/>
      <c r="V64" s="664"/>
      <c r="W64" s="664"/>
      <c r="X64" s="664"/>
      <c r="Y64" s="664"/>
      <c r="Z64" s="664"/>
      <c r="AA64" s="664"/>
      <c r="AB64" s="664"/>
      <c r="AC64" s="664"/>
      <c r="AD64" s="664"/>
      <c r="AE64" s="664"/>
      <c r="AF64" s="664"/>
      <c r="AG64" s="664"/>
      <c r="AH64" s="664"/>
      <c r="AI64" s="664"/>
      <c r="AJ64" s="664"/>
      <c r="AK64" s="664"/>
      <c r="AL64" s="664"/>
      <c r="AM64" s="664"/>
      <c r="AN64" s="664"/>
      <c r="AO64" s="664"/>
      <c r="AP64" s="664"/>
      <c r="AQ64" s="664"/>
      <c r="AR64" s="664"/>
    </row>
    <row r="65" spans="1:44" ht="2.1" customHeight="1" x14ac:dyDescent="0.2">
      <c r="A65" s="216">
        <v>111</v>
      </c>
      <c r="B65" s="216"/>
      <c r="C65" s="216"/>
      <c r="D65" s="216"/>
      <c r="E65" s="216"/>
      <c r="F65" s="216"/>
      <c r="G65" s="217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</row>
    <row r="66" spans="1:44" s="42" customFormat="1" ht="15" customHeight="1" x14ac:dyDescent="0.2">
      <c r="A66" s="203"/>
      <c r="B66" s="205">
        <v>1</v>
      </c>
      <c r="C66" s="205" t="s">
        <v>336</v>
      </c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19">
        <v>1</v>
      </c>
      <c r="AJ66" s="220" t="s">
        <v>150</v>
      </c>
      <c r="AK66" s="654">
        <f>'PubP&amp;L'!F9</f>
        <v>0</v>
      </c>
      <c r="AL66" s="654"/>
      <c r="AM66" s="654"/>
      <c r="AN66" s="654"/>
      <c r="AO66" s="654"/>
      <c r="AP66" s="654"/>
      <c r="AQ66" s="654"/>
      <c r="AR66" s="203"/>
    </row>
    <row r="67" spans="1:44" ht="3" customHeight="1" x14ac:dyDescent="0.2">
      <c r="A67" s="209"/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</row>
    <row r="68" spans="1:44" ht="18" customHeight="1" x14ac:dyDescent="0.2">
      <c r="A68" s="665" t="s">
        <v>337</v>
      </c>
      <c r="B68" s="665"/>
      <c r="C68" s="665"/>
      <c r="D68" s="665"/>
      <c r="E68" s="665"/>
      <c r="F68" s="665"/>
      <c r="G68" s="664"/>
      <c r="H68" s="664"/>
      <c r="I68" s="664"/>
      <c r="J68" s="664"/>
      <c r="K68" s="664"/>
      <c r="L68" s="664"/>
      <c r="M68" s="664"/>
      <c r="N68" s="664"/>
      <c r="O68" s="664"/>
      <c r="P68" s="664"/>
      <c r="Q68" s="664"/>
      <c r="R68" s="664"/>
      <c r="S68" s="664"/>
      <c r="T68" s="664"/>
      <c r="U68" s="664"/>
      <c r="V68" s="664"/>
      <c r="W68" s="664"/>
      <c r="X68" s="664"/>
      <c r="Y68" s="664"/>
      <c r="Z68" s="664"/>
      <c r="AA68" s="664"/>
      <c r="AB68" s="664"/>
      <c r="AC68" s="664"/>
      <c r="AD68" s="664"/>
      <c r="AE68" s="664"/>
      <c r="AF68" s="664"/>
      <c r="AG68" s="664"/>
      <c r="AH68" s="664"/>
      <c r="AI68" s="664"/>
      <c r="AJ68" s="664"/>
      <c r="AK68" s="664"/>
      <c r="AL68" s="664"/>
      <c r="AM68" s="664"/>
      <c r="AN68" s="664"/>
      <c r="AO68" s="664"/>
      <c r="AP68" s="664"/>
      <c r="AQ68" s="664"/>
      <c r="AR68" s="664"/>
    </row>
    <row r="69" spans="1:44" ht="2.1" customHeight="1" x14ac:dyDescent="0.2">
      <c r="A69" s="20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09"/>
      <c r="AM69" s="209"/>
      <c r="AN69" s="209"/>
      <c r="AO69" s="209"/>
      <c r="AP69" s="209"/>
      <c r="AQ69" s="209"/>
      <c r="AR69" s="209"/>
    </row>
    <row r="70" spans="1:44" s="42" customFormat="1" ht="15" customHeight="1" x14ac:dyDescent="0.2">
      <c r="A70" s="203"/>
      <c r="B70" s="205">
        <v>3</v>
      </c>
      <c r="C70" s="205" t="s">
        <v>338</v>
      </c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6"/>
      <c r="W70" s="625">
        <v>3</v>
      </c>
      <c r="X70" s="641"/>
      <c r="Y70" s="220" t="s">
        <v>150</v>
      </c>
      <c r="Z70" s="654" t="str">
        <f>IF(CorporationTax!K22&gt;0,CorporationTax!K22," ")</f>
        <v xml:space="preserve"> </v>
      </c>
      <c r="AA70" s="654"/>
      <c r="AB70" s="654"/>
      <c r="AC70" s="654"/>
      <c r="AD70" s="654"/>
      <c r="AE70" s="654"/>
      <c r="AF70" s="659"/>
      <c r="AG70" s="221"/>
      <c r="AH70" s="221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</row>
    <row r="71" spans="1:44" s="42" customFormat="1" ht="2.1" customHeight="1" x14ac:dyDescent="0.2">
      <c r="A71" s="203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8"/>
      <c r="AH71" s="203"/>
      <c r="AI71" s="203"/>
      <c r="AJ71" s="203"/>
      <c r="AK71" s="203"/>
      <c r="AL71" s="203"/>
      <c r="AM71" s="203"/>
      <c r="AN71" s="203"/>
      <c r="AO71" s="203"/>
      <c r="AP71" s="203"/>
      <c r="AQ71" s="203"/>
      <c r="AR71" s="203"/>
    </row>
    <row r="72" spans="1:44" s="42" customFormat="1" ht="15" customHeight="1" x14ac:dyDescent="0.2">
      <c r="A72" s="203"/>
      <c r="B72" s="205">
        <v>4</v>
      </c>
      <c r="C72" s="205" t="s">
        <v>339</v>
      </c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625">
        <v>4</v>
      </c>
      <c r="X72" s="641"/>
      <c r="Y72" s="220" t="s">
        <v>150</v>
      </c>
      <c r="Z72" s="654" t="str">
        <f>IF(OpenAccounts!Q5&gt;0,OpenAccounts!Q5," ")</f>
        <v xml:space="preserve"> </v>
      </c>
      <c r="AA72" s="654"/>
      <c r="AB72" s="654"/>
      <c r="AC72" s="654"/>
      <c r="AD72" s="654"/>
      <c r="AE72" s="654"/>
      <c r="AF72" s="659"/>
      <c r="AG72" s="221"/>
      <c r="AH72" s="221"/>
      <c r="AI72" s="203"/>
      <c r="AJ72" s="203"/>
      <c r="AK72" s="203"/>
      <c r="AL72" s="203"/>
      <c r="AM72" s="203"/>
      <c r="AN72" s="203"/>
      <c r="AO72" s="203"/>
      <c r="AP72" s="203"/>
      <c r="AQ72" s="203"/>
      <c r="AR72" s="203"/>
    </row>
    <row r="73" spans="1:44" s="42" customFormat="1" ht="11.1" customHeight="1" x14ac:dyDescent="0.2">
      <c r="A73" s="203"/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8"/>
      <c r="AH73" s="622" t="s">
        <v>340</v>
      </c>
      <c r="AI73" s="622"/>
      <c r="AJ73" s="622"/>
      <c r="AK73" s="622"/>
      <c r="AL73" s="622"/>
      <c r="AM73" s="622"/>
      <c r="AN73" s="622"/>
      <c r="AO73" s="622"/>
      <c r="AP73" s="622"/>
      <c r="AQ73" s="622"/>
      <c r="AR73" s="208"/>
    </row>
    <row r="74" spans="1:44" s="42" customFormat="1" ht="15" customHeight="1" x14ac:dyDescent="0.2">
      <c r="A74" s="203"/>
      <c r="B74" s="222">
        <v>5</v>
      </c>
      <c r="C74" s="222" t="s">
        <v>341</v>
      </c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05"/>
      <c r="U74" s="205"/>
      <c r="V74" s="205"/>
      <c r="W74" s="205"/>
      <c r="X74" s="203"/>
      <c r="Y74" s="203"/>
      <c r="Z74" s="203"/>
      <c r="AA74" s="203"/>
      <c r="AB74" s="203"/>
      <c r="AC74" s="203"/>
      <c r="AD74" s="203"/>
      <c r="AE74" s="203"/>
      <c r="AF74" s="203"/>
      <c r="AG74" s="208"/>
      <c r="AH74" s="219">
        <v>5</v>
      </c>
      <c r="AI74" s="223" t="s">
        <v>150</v>
      </c>
      <c r="AJ74" s="654">
        <f>SUM(Z69:AF70)-SUM(Z72:AF73)</f>
        <v>0</v>
      </c>
      <c r="AK74" s="655"/>
      <c r="AL74" s="655"/>
      <c r="AM74" s="655"/>
      <c r="AN74" s="655"/>
      <c r="AO74" s="655"/>
      <c r="AP74" s="655"/>
      <c r="AQ74" s="656"/>
      <c r="AR74" s="203"/>
    </row>
    <row r="75" spans="1:44" s="42" customFormat="1" ht="12" customHeight="1" x14ac:dyDescent="0.2">
      <c r="A75" s="203"/>
      <c r="B75" s="205">
        <v>6</v>
      </c>
      <c r="C75" s="205" t="s">
        <v>342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3"/>
      <c r="Y75" s="203"/>
      <c r="Z75" s="203"/>
      <c r="AA75" s="203"/>
      <c r="AB75" s="203"/>
      <c r="AC75" s="203"/>
      <c r="AD75" s="203"/>
      <c r="AE75" s="203"/>
      <c r="AF75" s="203"/>
      <c r="AG75" s="208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</row>
    <row r="76" spans="1:44" s="42" customFormat="1" ht="15" customHeight="1" x14ac:dyDescent="0.2">
      <c r="A76" s="203"/>
      <c r="B76" s="205"/>
      <c r="C76" s="222" t="s">
        <v>343</v>
      </c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05"/>
      <c r="V76" s="205"/>
      <c r="W76" s="205"/>
      <c r="X76" s="203"/>
      <c r="Y76" s="203"/>
      <c r="Z76" s="203"/>
      <c r="AA76" s="203"/>
      <c r="AB76" s="203"/>
      <c r="AC76" s="203"/>
      <c r="AD76" s="203"/>
      <c r="AE76" s="203"/>
      <c r="AF76" s="203"/>
      <c r="AG76" s="208"/>
      <c r="AH76" s="224">
        <v>6</v>
      </c>
      <c r="AI76" s="220" t="s">
        <v>150</v>
      </c>
      <c r="AJ76" s="654" t="str">
        <f>IF(-TrialBalance!EJ58&gt;0,-TrialBalance!EJ58," ")</f>
        <v xml:space="preserve"> </v>
      </c>
      <c r="AK76" s="655"/>
      <c r="AL76" s="655"/>
      <c r="AM76" s="655"/>
      <c r="AN76" s="655"/>
      <c r="AO76" s="655"/>
      <c r="AP76" s="655"/>
      <c r="AQ76" s="656"/>
      <c r="AR76" s="208"/>
    </row>
    <row r="77" spans="1:44" s="42" customFormat="1" ht="2.1" customHeight="1" x14ac:dyDescent="0.2">
      <c r="A77" s="203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3"/>
      <c r="Y77" s="203"/>
      <c r="Z77" s="203"/>
      <c r="AA77" s="203"/>
      <c r="AB77" s="203"/>
      <c r="AC77" s="203"/>
      <c r="AD77" s="203"/>
      <c r="AE77" s="203"/>
      <c r="AF77" s="203"/>
      <c r="AG77" s="208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</row>
    <row r="78" spans="1:44" s="42" customFormat="1" ht="15" customHeight="1" x14ac:dyDescent="0.2">
      <c r="A78" s="203"/>
      <c r="B78" s="205">
        <v>11</v>
      </c>
      <c r="C78" s="205" t="s">
        <v>344</v>
      </c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3"/>
      <c r="Y78" s="203"/>
      <c r="Z78" s="203"/>
      <c r="AA78" s="203"/>
      <c r="AB78" s="203"/>
      <c r="AC78" s="203"/>
      <c r="AD78" s="203"/>
      <c r="AE78" s="203"/>
      <c r="AF78" s="203"/>
      <c r="AG78" s="208"/>
      <c r="AH78" s="219">
        <v>11</v>
      </c>
      <c r="AI78" s="220" t="s">
        <v>150</v>
      </c>
      <c r="AJ78" s="654"/>
      <c r="AK78" s="655"/>
      <c r="AL78" s="655"/>
      <c r="AM78" s="655"/>
      <c r="AN78" s="655"/>
      <c r="AO78" s="655"/>
      <c r="AP78" s="655"/>
      <c r="AQ78" s="656"/>
      <c r="AR78" s="208"/>
    </row>
    <row r="79" spans="1:44" s="42" customFormat="1" ht="2.1" customHeight="1" x14ac:dyDescent="0.2">
      <c r="A79" s="203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3"/>
      <c r="Y79" s="203"/>
      <c r="Z79" s="203"/>
      <c r="AA79" s="203"/>
      <c r="AB79" s="203"/>
      <c r="AC79" s="203"/>
      <c r="AD79" s="203"/>
      <c r="AE79" s="203"/>
      <c r="AF79" s="203"/>
      <c r="AG79" s="208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</row>
    <row r="80" spans="1:44" s="42" customFormat="1" ht="15" customHeight="1" x14ac:dyDescent="0.2">
      <c r="A80" s="203"/>
      <c r="B80" s="205">
        <v>12</v>
      </c>
      <c r="C80" s="205" t="s">
        <v>345</v>
      </c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3"/>
      <c r="Y80" s="203"/>
      <c r="Z80" s="203"/>
      <c r="AA80" s="203"/>
      <c r="AB80" s="203"/>
      <c r="AC80" s="203"/>
      <c r="AD80" s="203"/>
      <c r="AE80" s="203"/>
      <c r="AF80" s="203"/>
      <c r="AG80" s="208"/>
      <c r="AH80" s="219">
        <v>14</v>
      </c>
      <c r="AI80" s="220" t="s">
        <v>150</v>
      </c>
      <c r="AJ80" s="654"/>
      <c r="AK80" s="655"/>
      <c r="AL80" s="655"/>
      <c r="AM80" s="655"/>
      <c r="AN80" s="655"/>
      <c r="AO80" s="655"/>
      <c r="AP80" s="655"/>
      <c r="AQ80" s="656"/>
      <c r="AR80" s="208"/>
    </row>
    <row r="81" spans="1:44" s="42" customFormat="1" ht="2.1" customHeight="1" x14ac:dyDescent="0.2">
      <c r="A81" s="203"/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</row>
    <row r="82" spans="1:44" s="225" customFormat="1" ht="18" customHeight="1" x14ac:dyDescent="0.2">
      <c r="A82" s="581" t="s">
        <v>346</v>
      </c>
      <c r="B82" s="581"/>
      <c r="C82" s="581"/>
      <c r="D82" s="581"/>
      <c r="E82" s="581"/>
      <c r="F82" s="581"/>
      <c r="G82" s="581"/>
      <c r="H82" s="581"/>
      <c r="I82" s="581"/>
      <c r="J82" s="581"/>
      <c r="K82" s="660"/>
      <c r="L82" s="430"/>
      <c r="M82" s="430"/>
      <c r="N82" s="430"/>
      <c r="O82" s="430"/>
      <c r="P82" s="430"/>
      <c r="Q82" s="430"/>
      <c r="R82" s="430"/>
      <c r="S82" s="430"/>
      <c r="T82" s="430"/>
      <c r="U82" s="430"/>
      <c r="V82" s="430"/>
      <c r="W82" s="430"/>
      <c r="X82" s="430"/>
      <c r="Y82" s="430"/>
      <c r="Z82" s="430"/>
      <c r="AA82" s="430"/>
      <c r="AB82" s="430"/>
      <c r="AC82" s="430"/>
      <c r="AD82" s="430"/>
      <c r="AE82" s="430"/>
      <c r="AF82" s="430"/>
      <c r="AG82" s="430"/>
      <c r="AH82" s="430"/>
      <c r="AI82" s="430"/>
      <c r="AJ82" s="430"/>
      <c r="AK82" s="430"/>
      <c r="AL82" s="430"/>
      <c r="AM82" s="430"/>
      <c r="AN82" s="430"/>
      <c r="AO82" s="430"/>
      <c r="AP82" s="430"/>
      <c r="AQ82" s="430"/>
      <c r="AR82" s="430"/>
    </row>
    <row r="83" spans="1:44" s="42" customFormat="1" ht="3" customHeight="1" x14ac:dyDescent="0.2">
      <c r="A83" s="203"/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</row>
    <row r="84" spans="1:44" s="42" customFormat="1" ht="15" customHeight="1" x14ac:dyDescent="0.2">
      <c r="A84" s="203"/>
      <c r="B84" s="205">
        <v>16</v>
      </c>
      <c r="C84" s="205" t="s">
        <v>347</v>
      </c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3"/>
      <c r="W84" s="625">
        <v>16</v>
      </c>
      <c r="X84" s="641"/>
      <c r="Y84" s="220" t="s">
        <v>150</v>
      </c>
      <c r="Z84" s="599"/>
      <c r="AA84" s="599"/>
      <c r="AB84" s="599"/>
      <c r="AC84" s="599"/>
      <c r="AD84" s="599"/>
      <c r="AE84" s="599"/>
      <c r="AF84" s="607"/>
      <c r="AG84" s="221"/>
      <c r="AH84" s="208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</row>
    <row r="85" spans="1:44" s="42" customFormat="1" ht="2.1" customHeight="1" x14ac:dyDescent="0.2">
      <c r="A85" s="203"/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8"/>
      <c r="AH85" s="208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</row>
    <row r="86" spans="1:44" s="42" customFormat="1" ht="15" customHeight="1" x14ac:dyDescent="0.2">
      <c r="A86" s="203"/>
      <c r="B86" s="205">
        <v>17</v>
      </c>
      <c r="C86" s="205" t="s">
        <v>348</v>
      </c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3"/>
      <c r="W86" s="625">
        <v>17</v>
      </c>
      <c r="X86" s="641"/>
      <c r="Y86" s="220" t="s">
        <v>150</v>
      </c>
      <c r="Z86" s="599"/>
      <c r="AA86" s="599"/>
      <c r="AB86" s="599"/>
      <c r="AC86" s="599"/>
      <c r="AD86" s="599"/>
      <c r="AE86" s="599"/>
      <c r="AF86" s="607"/>
      <c r="AG86" s="221"/>
      <c r="AH86" s="208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</row>
    <row r="87" spans="1:44" s="42" customFormat="1" ht="11.1" customHeight="1" x14ac:dyDescent="0.2">
      <c r="A87" s="203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622" t="s">
        <v>349</v>
      </c>
      <c r="AI87" s="622"/>
      <c r="AJ87" s="622"/>
      <c r="AK87" s="622"/>
      <c r="AL87" s="622"/>
      <c r="AM87" s="622"/>
      <c r="AN87" s="622"/>
      <c r="AO87" s="622"/>
      <c r="AP87" s="622"/>
      <c r="AQ87" s="622"/>
      <c r="AR87" s="203"/>
    </row>
    <row r="88" spans="1:44" s="42" customFormat="1" ht="15" customHeight="1" x14ac:dyDescent="0.2">
      <c r="A88" s="203"/>
      <c r="B88" s="226">
        <v>18</v>
      </c>
      <c r="C88" s="226" t="s">
        <v>350</v>
      </c>
      <c r="D88" s="226"/>
      <c r="E88" s="226"/>
      <c r="F88" s="226"/>
      <c r="G88" s="226"/>
      <c r="H88" s="226"/>
      <c r="I88" s="226"/>
      <c r="J88" s="226"/>
      <c r="K88" s="226"/>
      <c r="L88" s="226"/>
      <c r="M88" s="205"/>
      <c r="N88" s="205"/>
      <c r="O88" s="205"/>
      <c r="P88" s="205"/>
      <c r="Q88" s="205"/>
      <c r="R88" s="205"/>
      <c r="S88" s="205"/>
      <c r="T88" s="205"/>
      <c r="U88" s="205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19">
        <v>18</v>
      </c>
      <c r="AI88" s="223" t="s">
        <v>150</v>
      </c>
      <c r="AJ88" s="599"/>
      <c r="AK88" s="540"/>
      <c r="AL88" s="540"/>
      <c r="AM88" s="540"/>
      <c r="AN88" s="540"/>
      <c r="AO88" s="540"/>
      <c r="AP88" s="540"/>
      <c r="AQ88" s="541"/>
      <c r="AR88" s="203"/>
    </row>
    <row r="89" spans="1:44" s="42" customFormat="1" ht="2.1" customHeight="1" x14ac:dyDescent="0.2">
      <c r="A89" s="203"/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</row>
    <row r="90" spans="1:44" s="42" customFormat="1" ht="3.95" customHeight="1" x14ac:dyDescent="0.2">
      <c r="A90" s="591"/>
      <c r="B90" s="591"/>
      <c r="C90" s="591"/>
      <c r="D90" s="591"/>
      <c r="E90" s="591"/>
      <c r="F90" s="591"/>
      <c r="G90" s="591"/>
      <c r="H90" s="591"/>
      <c r="I90" s="591"/>
      <c r="J90" s="591"/>
      <c r="K90" s="591"/>
      <c r="L90" s="591"/>
      <c r="M90" s="591"/>
      <c r="N90" s="591"/>
      <c r="O90" s="591"/>
      <c r="P90" s="591"/>
      <c r="Q90" s="591"/>
      <c r="R90" s="591"/>
      <c r="S90" s="591"/>
      <c r="T90" s="591"/>
      <c r="U90" s="591"/>
      <c r="V90" s="591"/>
      <c r="W90" s="591"/>
      <c r="X90" s="591"/>
      <c r="Y90" s="591"/>
      <c r="Z90" s="591"/>
      <c r="AA90" s="591"/>
      <c r="AB90" s="591"/>
      <c r="AC90" s="591"/>
      <c r="AD90" s="591"/>
      <c r="AE90" s="591"/>
      <c r="AF90" s="591"/>
      <c r="AG90" s="591"/>
      <c r="AH90" s="591"/>
      <c r="AI90" s="591"/>
      <c r="AJ90" s="591"/>
      <c r="AK90" s="591"/>
      <c r="AL90" s="591"/>
      <c r="AM90" s="591"/>
      <c r="AN90" s="591"/>
      <c r="AO90" s="591"/>
      <c r="AP90" s="591"/>
      <c r="AQ90" s="591"/>
      <c r="AR90" s="591"/>
    </row>
    <row r="91" spans="1:44" s="42" customFormat="1" ht="11.1" customHeight="1" x14ac:dyDescent="0.2">
      <c r="A91" s="203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622" t="s">
        <v>351</v>
      </c>
      <c r="AI91" s="622"/>
      <c r="AJ91" s="622"/>
      <c r="AK91" s="622"/>
      <c r="AL91" s="622"/>
      <c r="AM91" s="622"/>
      <c r="AN91" s="622"/>
      <c r="AO91" s="622"/>
      <c r="AP91" s="622"/>
      <c r="AQ91" s="622"/>
      <c r="AR91" s="203"/>
    </row>
    <row r="92" spans="1:44" s="42" customFormat="1" ht="15" customHeight="1" x14ac:dyDescent="0.2">
      <c r="A92" s="203"/>
      <c r="B92" s="226">
        <v>21</v>
      </c>
      <c r="C92" s="227" t="s">
        <v>352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2"/>
      <c r="U92" s="205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19">
        <v>21</v>
      </c>
      <c r="AI92" s="223" t="s">
        <v>150</v>
      </c>
      <c r="AJ92" s="654">
        <f>IF(AJ74&gt;0,AJ74+SUM(AJ76:AJ80)+AJ88,0)</f>
        <v>0</v>
      </c>
      <c r="AK92" s="655"/>
      <c r="AL92" s="655"/>
      <c r="AM92" s="655"/>
      <c r="AN92" s="655"/>
      <c r="AO92" s="655"/>
      <c r="AP92" s="655"/>
      <c r="AQ92" s="656"/>
      <c r="AR92" s="203"/>
    </row>
    <row r="93" spans="1:44" s="225" customFormat="1" ht="2.1" customHeight="1" x14ac:dyDescent="0.2">
      <c r="A93" s="657"/>
      <c r="B93" s="657"/>
      <c r="C93" s="657"/>
      <c r="D93" s="657"/>
      <c r="E93" s="657"/>
      <c r="F93" s="657"/>
      <c r="G93" s="657"/>
      <c r="H93" s="657"/>
      <c r="I93" s="657"/>
      <c r="J93" s="657"/>
      <c r="K93" s="657"/>
      <c r="L93" s="657"/>
      <c r="M93" s="657"/>
      <c r="N93" s="657"/>
      <c r="O93" s="657"/>
      <c r="P93" s="657"/>
      <c r="Q93" s="657"/>
      <c r="R93" s="657"/>
      <c r="S93" s="657"/>
      <c r="T93" s="657"/>
      <c r="U93" s="657"/>
      <c r="V93" s="657"/>
      <c r="W93" s="657"/>
      <c r="X93" s="657"/>
      <c r="Y93" s="657"/>
      <c r="Z93" s="657"/>
      <c r="AA93" s="657"/>
      <c r="AB93" s="657"/>
      <c r="AC93" s="657"/>
      <c r="AD93" s="657"/>
      <c r="AE93" s="657"/>
      <c r="AF93" s="657"/>
      <c r="AG93" s="657"/>
      <c r="AH93" s="657"/>
      <c r="AI93" s="657"/>
      <c r="AJ93" s="657"/>
      <c r="AK93" s="657"/>
      <c r="AL93" s="657"/>
      <c r="AM93" s="657"/>
      <c r="AN93" s="657"/>
      <c r="AO93" s="657"/>
      <c r="AP93" s="657"/>
      <c r="AQ93" s="657"/>
      <c r="AR93" s="657"/>
    </row>
    <row r="94" spans="1:44" s="42" customFormat="1" ht="18" customHeight="1" x14ac:dyDescent="0.2">
      <c r="A94" s="581" t="s">
        <v>353</v>
      </c>
      <c r="B94" s="581"/>
      <c r="C94" s="581"/>
      <c r="D94" s="581"/>
      <c r="E94" s="581"/>
      <c r="F94" s="581"/>
      <c r="G94" s="581"/>
      <c r="H94" s="581"/>
      <c r="I94" s="581"/>
      <c r="J94" s="581"/>
      <c r="K94" s="581"/>
      <c r="L94" s="581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86"/>
      <c r="AB94" s="586"/>
      <c r="AC94" s="586"/>
      <c r="AD94" s="586"/>
      <c r="AE94" s="586"/>
      <c r="AF94" s="586"/>
      <c r="AG94" s="586"/>
      <c r="AH94" s="586"/>
      <c r="AI94" s="586"/>
      <c r="AJ94" s="586"/>
      <c r="AK94" s="586"/>
      <c r="AL94" s="586"/>
      <c r="AM94" s="586"/>
      <c r="AN94" s="586"/>
      <c r="AO94" s="586"/>
      <c r="AP94" s="586"/>
      <c r="AQ94" s="586"/>
      <c r="AR94" s="586"/>
    </row>
    <row r="95" spans="1:44" s="42" customFormat="1" ht="2.1" customHeight="1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</row>
    <row r="96" spans="1:44" s="42" customFormat="1" ht="15" customHeight="1" x14ac:dyDescent="0.2">
      <c r="A96" s="203"/>
      <c r="B96" s="205">
        <v>24</v>
      </c>
      <c r="C96" s="205" t="s">
        <v>354</v>
      </c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3"/>
      <c r="V96" s="203"/>
      <c r="W96" s="625">
        <v>24</v>
      </c>
      <c r="X96" s="641"/>
      <c r="Y96" s="220" t="s">
        <v>150</v>
      </c>
      <c r="Z96" s="599"/>
      <c r="AA96" s="599"/>
      <c r="AB96" s="599"/>
      <c r="AC96" s="599"/>
      <c r="AD96" s="599"/>
      <c r="AE96" s="599"/>
      <c r="AF96" s="607"/>
      <c r="AG96" s="203"/>
      <c r="AH96" s="203"/>
      <c r="AI96" s="203"/>
      <c r="AJ96" s="203"/>
      <c r="AK96" s="203"/>
      <c r="AL96" s="203"/>
      <c r="AM96" s="203"/>
      <c r="AN96" s="203"/>
      <c r="AO96" s="203"/>
      <c r="AP96" s="203"/>
      <c r="AQ96" s="203"/>
      <c r="AR96" s="203"/>
    </row>
    <row r="97" spans="1:44" s="42" customFormat="1" ht="2.1" customHeight="1" x14ac:dyDescent="0.2">
      <c r="A97" s="203"/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  <c r="AM97" s="203"/>
      <c r="AN97" s="203"/>
      <c r="AO97" s="203"/>
      <c r="AP97" s="203"/>
      <c r="AQ97" s="203"/>
      <c r="AR97" s="203"/>
    </row>
    <row r="98" spans="1:44" s="42" customFormat="1" ht="9.9499999999999993" customHeight="1" x14ac:dyDescent="0.2">
      <c r="A98" s="203"/>
      <c r="B98" s="205">
        <v>30</v>
      </c>
      <c r="C98" s="205" t="s">
        <v>355</v>
      </c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3"/>
      <c r="V98" s="203"/>
      <c r="W98" s="625">
        <v>30</v>
      </c>
      <c r="X98" s="648"/>
      <c r="Y98" s="649" t="s">
        <v>150</v>
      </c>
      <c r="Z98" s="651"/>
      <c r="AA98" s="651"/>
      <c r="AB98" s="651"/>
      <c r="AC98" s="651"/>
      <c r="AD98" s="651"/>
      <c r="AE98" s="651"/>
      <c r="AF98" s="612"/>
      <c r="AG98" s="203"/>
      <c r="AH98" s="203"/>
      <c r="AI98" s="203"/>
      <c r="AJ98" s="203"/>
      <c r="AK98" s="203"/>
      <c r="AL98" s="203"/>
      <c r="AM98" s="203"/>
      <c r="AN98" s="203"/>
      <c r="AO98" s="203"/>
      <c r="AP98" s="203"/>
      <c r="AQ98" s="203"/>
      <c r="AR98" s="203"/>
    </row>
    <row r="99" spans="1:44" s="42" customFormat="1" ht="9.9499999999999993" customHeight="1" x14ac:dyDescent="0.2">
      <c r="A99" s="203"/>
      <c r="B99" s="205"/>
      <c r="C99" s="205" t="s">
        <v>356</v>
      </c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3"/>
      <c r="V99" s="203"/>
      <c r="W99" s="605"/>
      <c r="X99" s="605"/>
      <c r="Y99" s="650"/>
      <c r="Z99" s="652"/>
      <c r="AA99" s="652"/>
      <c r="AB99" s="652"/>
      <c r="AC99" s="652"/>
      <c r="AD99" s="652"/>
      <c r="AE99" s="652"/>
      <c r="AF99" s="653"/>
      <c r="AG99" s="203"/>
      <c r="AH99" s="203"/>
      <c r="AI99" s="203"/>
      <c r="AJ99" s="203"/>
      <c r="AK99" s="203"/>
      <c r="AL99" s="203"/>
      <c r="AM99" s="203"/>
      <c r="AN99" s="203"/>
      <c r="AO99" s="203"/>
      <c r="AP99" s="203"/>
      <c r="AQ99" s="203"/>
      <c r="AR99" s="203"/>
    </row>
    <row r="100" spans="1:44" s="42" customFormat="1" ht="2.1" customHeight="1" x14ac:dyDescent="0.2">
      <c r="A100" s="203"/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  <c r="AM100" s="203"/>
      <c r="AN100" s="203"/>
      <c r="AO100" s="203"/>
      <c r="AP100" s="203"/>
      <c r="AQ100" s="203"/>
      <c r="AR100" s="203"/>
    </row>
    <row r="101" spans="1:44" s="42" customFormat="1" ht="9.9499999999999993" customHeight="1" x14ac:dyDescent="0.2">
      <c r="A101" s="203"/>
      <c r="B101" s="205">
        <v>31</v>
      </c>
      <c r="C101" s="211" t="s">
        <v>357</v>
      </c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03"/>
      <c r="W101" s="625">
        <v>31</v>
      </c>
      <c r="X101" s="648"/>
      <c r="Y101" s="611"/>
      <c r="Z101" s="658"/>
      <c r="AA101" s="221"/>
      <c r="AB101" s="221"/>
      <c r="AC101" s="221"/>
      <c r="AD101" s="221"/>
      <c r="AE101" s="221"/>
      <c r="AF101" s="229"/>
      <c r="AG101" s="203"/>
      <c r="AH101" s="203"/>
      <c r="AI101" s="203"/>
      <c r="AJ101" s="203"/>
      <c r="AK101" s="203"/>
      <c r="AL101" s="203"/>
      <c r="AM101" s="203"/>
      <c r="AN101" s="203"/>
      <c r="AO101" s="203"/>
      <c r="AP101" s="203"/>
      <c r="AQ101" s="203"/>
      <c r="AR101" s="208"/>
    </row>
    <row r="102" spans="1:44" s="42" customFormat="1" ht="9.9499999999999993" customHeight="1" x14ac:dyDescent="0.2">
      <c r="A102" s="203"/>
      <c r="B102" s="203"/>
      <c r="C102" s="211" t="s">
        <v>358</v>
      </c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03"/>
      <c r="W102" s="605"/>
      <c r="X102" s="605"/>
      <c r="Y102" s="650"/>
      <c r="Z102" s="653"/>
      <c r="AA102" s="230"/>
      <c r="AB102" s="230"/>
      <c r="AC102" s="230"/>
      <c r="AD102" s="230"/>
      <c r="AE102" s="230"/>
      <c r="AF102" s="229"/>
      <c r="AG102" s="203"/>
      <c r="AH102" s="203"/>
      <c r="AI102" s="203"/>
      <c r="AJ102" s="203"/>
      <c r="AK102" s="203"/>
      <c r="AL102" s="203"/>
      <c r="AM102" s="203"/>
      <c r="AN102" s="203"/>
      <c r="AO102" s="203"/>
      <c r="AP102" s="203"/>
      <c r="AQ102" s="203"/>
      <c r="AR102" s="208"/>
    </row>
    <row r="103" spans="1:44" s="42" customFormat="1" ht="2.1" customHeight="1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  <c r="AM103" s="203"/>
      <c r="AN103" s="203"/>
      <c r="AO103" s="203"/>
      <c r="AP103" s="203"/>
      <c r="AQ103" s="203"/>
      <c r="AR103" s="203"/>
    </row>
    <row r="104" spans="1:44" s="42" customFormat="1" ht="15" customHeight="1" x14ac:dyDescent="0.2">
      <c r="A104" s="203"/>
      <c r="B104" s="205">
        <v>32</v>
      </c>
      <c r="C104" s="205" t="s">
        <v>359</v>
      </c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3"/>
      <c r="O104" s="203"/>
      <c r="P104" s="203"/>
      <c r="Q104" s="203"/>
      <c r="R104" s="203"/>
      <c r="S104" s="203"/>
      <c r="T104" s="203"/>
      <c r="U104" s="203"/>
      <c r="V104" s="203"/>
      <c r="W104" s="625">
        <v>32</v>
      </c>
      <c r="X104" s="641"/>
      <c r="Y104" s="220" t="s">
        <v>150</v>
      </c>
      <c r="Z104" s="599"/>
      <c r="AA104" s="599"/>
      <c r="AB104" s="599"/>
      <c r="AC104" s="599"/>
      <c r="AD104" s="599"/>
      <c r="AE104" s="599"/>
      <c r="AF104" s="607"/>
      <c r="AG104" s="203"/>
      <c r="AH104" s="203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</row>
    <row r="105" spans="1:44" s="42" customFormat="1" ht="2.1" customHeight="1" x14ac:dyDescent="0.2">
      <c r="A105" s="203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/>
      <c r="AM105" s="203"/>
      <c r="AN105" s="203"/>
      <c r="AO105" s="203"/>
      <c r="AP105" s="203"/>
      <c r="AQ105" s="203"/>
      <c r="AR105" s="203"/>
    </row>
    <row r="106" spans="1:44" s="42" customFormat="1" ht="15" customHeight="1" x14ac:dyDescent="0.2">
      <c r="A106" s="203"/>
      <c r="B106" s="205">
        <v>35</v>
      </c>
      <c r="C106" s="205" t="s">
        <v>360</v>
      </c>
      <c r="D106" s="205"/>
      <c r="E106" s="205"/>
      <c r="F106" s="205"/>
      <c r="G106" s="205"/>
      <c r="H106" s="205"/>
      <c r="I106" s="205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625">
        <v>35</v>
      </c>
      <c r="X106" s="648"/>
      <c r="Y106" s="649" t="s">
        <v>150</v>
      </c>
      <c r="Z106" s="651"/>
      <c r="AA106" s="651"/>
      <c r="AB106" s="651"/>
      <c r="AC106" s="651"/>
      <c r="AD106" s="651"/>
      <c r="AE106" s="651"/>
      <c r="AF106" s="612"/>
      <c r="AG106" s="203"/>
      <c r="AH106" s="203"/>
      <c r="AI106" s="203"/>
      <c r="AJ106" s="203"/>
      <c r="AK106" s="203"/>
      <c r="AL106" s="203"/>
      <c r="AM106" s="203"/>
      <c r="AN106" s="203"/>
      <c r="AO106" s="203"/>
      <c r="AP106" s="203"/>
      <c r="AQ106" s="203"/>
      <c r="AR106" s="203"/>
    </row>
    <row r="107" spans="1:44" s="42" customFormat="1" ht="3" customHeight="1" x14ac:dyDescent="0.2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605"/>
      <c r="X107" s="605"/>
      <c r="Y107" s="650"/>
      <c r="Z107" s="652"/>
      <c r="AA107" s="652"/>
      <c r="AB107" s="652"/>
      <c r="AC107" s="652"/>
      <c r="AD107" s="652"/>
      <c r="AE107" s="652"/>
      <c r="AF107" s="653"/>
      <c r="AG107" s="203"/>
      <c r="AH107" s="203"/>
      <c r="AI107" s="203"/>
      <c r="AJ107" s="203"/>
      <c r="AK107" s="203"/>
      <c r="AL107" s="203"/>
      <c r="AM107" s="203"/>
      <c r="AN107" s="203"/>
      <c r="AO107" s="203"/>
      <c r="AP107" s="203"/>
      <c r="AQ107" s="203"/>
      <c r="AR107" s="203"/>
    </row>
    <row r="108" spans="1:44" s="225" customFormat="1" ht="3.95" customHeight="1" x14ac:dyDescent="0.2">
      <c r="A108" s="591"/>
      <c r="B108" s="591"/>
      <c r="C108" s="591"/>
      <c r="D108" s="591"/>
      <c r="E108" s="591"/>
      <c r="F108" s="591"/>
      <c r="G108" s="591"/>
      <c r="H108" s="591"/>
      <c r="I108" s="591"/>
      <c r="J108" s="591"/>
      <c r="K108" s="591"/>
      <c r="L108" s="591"/>
      <c r="M108" s="591"/>
      <c r="N108" s="591"/>
      <c r="O108" s="591"/>
      <c r="P108" s="591"/>
      <c r="Q108" s="591"/>
      <c r="R108" s="591"/>
      <c r="S108" s="591"/>
      <c r="T108" s="591"/>
      <c r="U108" s="591"/>
      <c r="V108" s="591"/>
      <c r="W108" s="591"/>
      <c r="X108" s="591"/>
      <c r="Y108" s="591"/>
      <c r="Z108" s="591"/>
      <c r="AA108" s="591"/>
      <c r="AB108" s="591"/>
      <c r="AC108" s="591"/>
      <c r="AD108" s="591"/>
      <c r="AE108" s="591"/>
      <c r="AF108" s="591"/>
      <c r="AG108" s="591"/>
      <c r="AH108" s="591"/>
      <c r="AI108" s="591"/>
      <c r="AJ108" s="591"/>
      <c r="AK108" s="591"/>
      <c r="AL108" s="591"/>
      <c r="AM108" s="591"/>
      <c r="AN108" s="591"/>
      <c r="AO108" s="591"/>
      <c r="AP108" s="591"/>
      <c r="AQ108" s="591"/>
      <c r="AR108" s="591"/>
    </row>
    <row r="109" spans="1:44" s="42" customFormat="1" ht="9.9499999999999993" customHeight="1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  <c r="AG109" s="203"/>
      <c r="AH109" s="622" t="s">
        <v>361</v>
      </c>
      <c r="AI109" s="622"/>
      <c r="AJ109" s="622"/>
      <c r="AK109" s="622"/>
      <c r="AL109" s="622"/>
      <c r="AM109" s="622"/>
      <c r="AN109" s="622"/>
      <c r="AO109" s="622"/>
      <c r="AP109" s="622"/>
      <c r="AQ109" s="622"/>
      <c r="AR109" s="203"/>
    </row>
    <row r="110" spans="1:44" s="42" customFormat="1" ht="18" customHeight="1" x14ac:dyDescent="0.2">
      <c r="A110" s="203"/>
      <c r="B110" s="231">
        <v>37</v>
      </c>
      <c r="C110" s="232" t="s">
        <v>362</v>
      </c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3"/>
      <c r="P110" s="233"/>
      <c r="Q110" s="233"/>
      <c r="R110" s="233"/>
      <c r="S110" s="233"/>
      <c r="T110" s="234"/>
      <c r="U110" s="234"/>
      <c r="V110" s="234"/>
      <c r="W110" s="203"/>
      <c r="X110" s="203"/>
      <c r="Y110" s="203"/>
      <c r="Z110" s="203"/>
      <c r="AA110" s="203"/>
      <c r="AB110" s="203"/>
      <c r="AC110" s="203"/>
      <c r="AD110" s="203"/>
      <c r="AE110" s="203"/>
      <c r="AF110" s="203"/>
      <c r="AG110" s="203"/>
      <c r="AH110" s="219">
        <v>37</v>
      </c>
      <c r="AI110" s="223" t="s">
        <v>150</v>
      </c>
      <c r="AJ110" s="654">
        <f>AJ92-Z96-Z98-Z104-Z106</f>
        <v>0</v>
      </c>
      <c r="AK110" s="655"/>
      <c r="AL110" s="655"/>
      <c r="AM110" s="655"/>
      <c r="AN110" s="655"/>
      <c r="AO110" s="655"/>
      <c r="AP110" s="655"/>
      <c r="AQ110" s="656"/>
      <c r="AR110" s="203"/>
    </row>
    <row r="111" spans="1:44" s="42" customFormat="1" ht="3" customHeight="1" x14ac:dyDescent="0.2">
      <c r="A111" s="203"/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K111" s="203"/>
      <c r="AL111" s="203"/>
      <c r="AM111" s="203"/>
      <c r="AN111" s="203"/>
      <c r="AO111" s="203"/>
      <c r="AP111" s="203"/>
      <c r="AQ111" s="203"/>
      <c r="AR111" s="203"/>
    </row>
    <row r="112" spans="1:44" s="42" customFormat="1" ht="18" customHeight="1" x14ac:dyDescent="0.2">
      <c r="A112" s="581" t="s">
        <v>363</v>
      </c>
      <c r="B112" s="581"/>
      <c r="C112" s="581"/>
      <c r="D112" s="581"/>
      <c r="E112" s="581"/>
      <c r="F112" s="581"/>
      <c r="G112" s="581"/>
      <c r="H112" s="581"/>
      <c r="I112" s="581"/>
      <c r="J112" s="582"/>
      <c r="K112" s="547"/>
      <c r="L112" s="547"/>
      <c r="M112" s="547"/>
      <c r="N112" s="547"/>
      <c r="O112" s="547"/>
      <c r="P112" s="547"/>
      <c r="Q112" s="547"/>
      <c r="R112" s="547"/>
      <c r="S112" s="547"/>
      <c r="T112" s="547"/>
      <c r="U112" s="547"/>
      <c r="V112" s="547"/>
      <c r="W112" s="547"/>
      <c r="X112" s="547"/>
      <c r="Y112" s="547"/>
      <c r="Z112" s="547"/>
      <c r="AA112" s="547"/>
      <c r="AB112" s="547"/>
      <c r="AC112" s="547"/>
      <c r="AD112" s="547"/>
      <c r="AE112" s="547"/>
      <c r="AF112" s="547"/>
      <c r="AG112" s="547"/>
      <c r="AH112" s="547"/>
      <c r="AI112" s="547"/>
      <c r="AJ112" s="547"/>
      <c r="AK112" s="547"/>
      <c r="AL112" s="547"/>
      <c r="AM112" s="547"/>
      <c r="AN112" s="547"/>
      <c r="AO112" s="547"/>
      <c r="AP112" s="547"/>
      <c r="AQ112" s="547"/>
      <c r="AR112" s="547"/>
    </row>
    <row r="113" spans="1:44" s="42" customFormat="1" ht="2.1" customHeight="1" x14ac:dyDescent="0.2">
      <c r="A113" s="203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203"/>
      <c r="AB113" s="203"/>
      <c r="AC113" s="203"/>
      <c r="AD113" s="203"/>
      <c r="AE113" s="203"/>
      <c r="AF113" s="203"/>
      <c r="AG113" s="203"/>
      <c r="AH113" s="203"/>
      <c r="AI113" s="203"/>
      <c r="AJ113" s="203"/>
      <c r="AK113" s="203"/>
      <c r="AL113" s="203"/>
      <c r="AM113" s="203"/>
      <c r="AN113" s="203"/>
      <c r="AO113" s="203"/>
      <c r="AP113" s="203"/>
      <c r="AQ113" s="203"/>
      <c r="AR113" s="203"/>
    </row>
    <row r="114" spans="1:44" s="42" customFormat="1" ht="15" customHeight="1" x14ac:dyDescent="0.2">
      <c r="A114" s="203"/>
      <c r="B114" s="205">
        <v>38</v>
      </c>
      <c r="C114" s="205" t="s">
        <v>364</v>
      </c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3"/>
      <c r="V114" s="203"/>
      <c r="W114" s="625">
        <v>38</v>
      </c>
      <c r="X114" s="641"/>
      <c r="Y114" s="220" t="s">
        <v>150</v>
      </c>
      <c r="Z114" s="599"/>
      <c r="AA114" s="599"/>
      <c r="AB114" s="599"/>
      <c r="AC114" s="599"/>
      <c r="AD114" s="599"/>
      <c r="AE114" s="599"/>
      <c r="AF114" s="607"/>
      <c r="AG114" s="203"/>
      <c r="AH114" s="203"/>
      <c r="AI114" s="203"/>
      <c r="AJ114" s="203"/>
      <c r="AK114" s="203"/>
      <c r="AL114" s="203"/>
      <c r="AM114" s="203"/>
      <c r="AN114" s="203"/>
      <c r="AO114" s="203"/>
      <c r="AP114" s="203"/>
      <c r="AQ114" s="203"/>
      <c r="AR114" s="203"/>
    </row>
    <row r="115" spans="1:44" s="42" customFormat="1" ht="2.1" customHeight="1" x14ac:dyDescent="0.2">
      <c r="A115" s="203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</row>
    <row r="116" spans="1:44" s="42" customFormat="1" ht="15" customHeight="1" x14ac:dyDescent="0.25">
      <c r="A116" s="203"/>
      <c r="B116" s="205">
        <v>39</v>
      </c>
      <c r="C116" s="205" t="s">
        <v>365</v>
      </c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625">
        <v>39</v>
      </c>
      <c r="X116" s="641"/>
      <c r="Y116" s="642">
        <v>0</v>
      </c>
      <c r="Z116" s="643"/>
      <c r="AA116" s="644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</row>
    <row r="117" spans="1:44" s="42" customFormat="1" ht="9" customHeight="1" x14ac:dyDescent="0.2">
      <c r="A117" s="203"/>
      <c r="B117" s="205"/>
      <c r="C117" s="205" t="s">
        <v>366</v>
      </c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</row>
    <row r="118" spans="1:44" s="42" customFormat="1" ht="15" customHeight="1" x14ac:dyDescent="0.2">
      <c r="A118" s="203"/>
      <c r="B118" s="205">
        <v>40</v>
      </c>
      <c r="C118" s="205" t="s">
        <v>367</v>
      </c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625">
        <v>40</v>
      </c>
      <c r="X118" s="641"/>
      <c r="Y118" s="645"/>
      <c r="Z118" s="646"/>
      <c r="AA118" s="647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</row>
    <row r="119" spans="1:44" s="42" customFormat="1" ht="2.1" customHeight="1" x14ac:dyDescent="0.2">
      <c r="A119" s="203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</row>
    <row r="120" spans="1:44" s="42" customFormat="1" ht="15" customHeight="1" x14ac:dyDescent="0.2">
      <c r="A120" s="203"/>
      <c r="B120" s="205">
        <v>41</v>
      </c>
      <c r="C120" s="205" t="s">
        <v>368</v>
      </c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625">
        <v>41</v>
      </c>
      <c r="X120" s="641"/>
      <c r="Y120" s="645"/>
      <c r="Z120" s="646"/>
      <c r="AA120" s="647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</row>
    <row r="121" spans="1:44" s="42" customFormat="1" ht="2.1" customHeight="1" x14ac:dyDescent="0.2">
      <c r="A121" s="203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</row>
    <row r="122" spans="1:44" s="42" customFormat="1" ht="9.9499999999999993" customHeight="1" x14ac:dyDescent="0.2">
      <c r="A122" s="203"/>
      <c r="B122" s="205">
        <v>42</v>
      </c>
      <c r="C122" s="211" t="s">
        <v>369</v>
      </c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589">
        <v>42</v>
      </c>
      <c r="AI122" s="631" t="s">
        <v>119</v>
      </c>
      <c r="AJ122" s="632"/>
      <c r="AK122" s="203"/>
      <c r="AL122" s="203"/>
      <c r="AM122" s="203"/>
      <c r="AN122" s="203"/>
      <c r="AO122" s="203"/>
      <c r="AP122" s="203"/>
      <c r="AQ122" s="203"/>
      <c r="AR122" s="203"/>
    </row>
    <row r="123" spans="1:44" s="42" customFormat="1" ht="9.9499999999999993" customHeight="1" x14ac:dyDescent="0.2">
      <c r="A123" s="203"/>
      <c r="B123" s="203"/>
      <c r="C123" s="235" t="s">
        <v>370</v>
      </c>
      <c r="D123" s="236"/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6"/>
      <c r="Y123" s="236"/>
      <c r="Z123" s="236"/>
      <c r="AA123" s="236"/>
      <c r="AB123" s="236"/>
      <c r="AC123" s="236"/>
      <c r="AD123" s="203"/>
      <c r="AE123" s="203"/>
      <c r="AF123" s="203"/>
      <c r="AG123" s="203"/>
      <c r="AH123" s="589"/>
      <c r="AI123" s="633"/>
      <c r="AJ123" s="634"/>
      <c r="AK123" s="203"/>
      <c r="AL123" s="203"/>
      <c r="AM123" s="203"/>
      <c r="AN123" s="203"/>
      <c r="AO123" s="203"/>
      <c r="AP123" s="203"/>
      <c r="AQ123" s="203"/>
      <c r="AR123" s="203"/>
    </row>
    <row r="124" spans="1:44" s="46" customFormat="1" ht="15" customHeight="1" x14ac:dyDescent="0.2">
      <c r="A124" s="205"/>
      <c r="B124" s="205" t="s">
        <v>371</v>
      </c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205"/>
      <c r="AB124" s="205"/>
      <c r="AC124" s="205"/>
      <c r="AD124" s="205"/>
      <c r="AE124" s="205"/>
      <c r="AF124" s="205"/>
      <c r="AG124" s="205"/>
      <c r="AH124" s="205"/>
      <c r="AI124" s="205"/>
      <c r="AJ124" s="205"/>
      <c r="AK124" s="205"/>
      <c r="AL124" s="205"/>
      <c r="AM124" s="205"/>
      <c r="AN124" s="205"/>
      <c r="AO124" s="205"/>
      <c r="AP124" s="205"/>
      <c r="AQ124" s="205"/>
      <c r="AR124" s="205"/>
    </row>
    <row r="125" spans="1:44" s="46" customFormat="1" ht="15" customHeight="1" x14ac:dyDescent="0.2">
      <c r="A125" s="205"/>
      <c r="B125" s="205" t="s">
        <v>372</v>
      </c>
      <c r="C125" s="205"/>
      <c r="D125" s="205"/>
      <c r="E125" s="205"/>
      <c r="F125" s="205"/>
      <c r="G125" s="205"/>
      <c r="H125" s="205"/>
      <c r="I125" s="205"/>
      <c r="J125" s="205"/>
      <c r="K125" s="205"/>
      <c r="L125" s="205" t="s">
        <v>373</v>
      </c>
      <c r="M125" s="206"/>
      <c r="N125" s="205"/>
      <c r="O125" s="205"/>
      <c r="P125" s="205"/>
      <c r="Q125" s="205"/>
      <c r="R125" s="205"/>
      <c r="S125" s="205"/>
      <c r="T125" s="205"/>
      <c r="U125" s="205"/>
      <c r="V125" s="205"/>
      <c r="W125" s="206"/>
      <c r="X125" s="205"/>
      <c r="Y125" s="205" t="s">
        <v>374</v>
      </c>
      <c r="Z125" s="205"/>
      <c r="AA125" s="205"/>
      <c r="AB125" s="205"/>
      <c r="AC125" s="205"/>
      <c r="AD125" s="205"/>
      <c r="AE125" s="205"/>
      <c r="AF125" s="205"/>
      <c r="AG125" s="205"/>
      <c r="AH125" s="205" t="s">
        <v>375</v>
      </c>
      <c r="AI125" s="205"/>
      <c r="AJ125" s="205"/>
      <c r="AK125" s="205"/>
      <c r="AL125" s="205"/>
      <c r="AM125" s="205"/>
      <c r="AN125" s="205"/>
      <c r="AO125" s="205"/>
      <c r="AP125" s="205"/>
      <c r="AQ125" s="205"/>
      <c r="AR125" s="205"/>
    </row>
    <row r="126" spans="1:44" s="42" customFormat="1" ht="15" customHeight="1" x14ac:dyDescent="0.25">
      <c r="A126" s="203"/>
      <c r="B126" s="219">
        <v>43</v>
      </c>
      <c r="C126" s="635">
        <f>CorporationTax!E33</f>
        <v>2021</v>
      </c>
      <c r="D126" s="636"/>
      <c r="E126" s="637"/>
      <c r="F126" s="637"/>
      <c r="G126" s="637"/>
      <c r="H126" s="638"/>
      <c r="I126" s="203"/>
      <c r="J126" s="203"/>
      <c r="K126" s="203"/>
      <c r="L126" s="219">
        <v>44</v>
      </c>
      <c r="M126" s="220" t="s">
        <v>150</v>
      </c>
      <c r="N126" s="608">
        <f>CorporationTax!F33</f>
        <v>0</v>
      </c>
      <c r="O126" s="555"/>
      <c r="P126" s="555"/>
      <c r="Q126" s="555"/>
      <c r="R126" s="555"/>
      <c r="S126" s="555"/>
      <c r="T126" s="619"/>
      <c r="U126" s="203"/>
      <c r="V126" s="203"/>
      <c r="W126" s="203"/>
      <c r="X126" s="203"/>
      <c r="Y126" s="625">
        <v>45</v>
      </c>
      <c r="Z126" s="430"/>
      <c r="AA126" s="639">
        <f>CorporationTax!G33</f>
        <v>19</v>
      </c>
      <c r="AB126" s="640"/>
      <c r="AC126" s="203"/>
      <c r="AD126" s="203"/>
      <c r="AE126" s="203"/>
      <c r="AF126" s="203"/>
      <c r="AG126" s="203"/>
      <c r="AH126" s="219">
        <v>46</v>
      </c>
      <c r="AI126" s="223" t="s">
        <v>150</v>
      </c>
      <c r="AJ126" s="623">
        <f>CorporationTax!I33</f>
        <v>0</v>
      </c>
      <c r="AK126" s="555"/>
      <c r="AL126" s="555"/>
      <c r="AM126" s="555"/>
      <c r="AN126" s="555"/>
      <c r="AO126" s="555"/>
      <c r="AP126" s="555"/>
      <c r="AQ126" s="237" t="s">
        <v>376</v>
      </c>
      <c r="AR126" s="203"/>
    </row>
    <row r="127" spans="1:44" s="42" customFormat="1" ht="2.1" customHeight="1" x14ac:dyDescent="0.2">
      <c r="A127" s="203"/>
      <c r="B127" s="203"/>
      <c r="C127" s="299"/>
      <c r="D127" s="299"/>
      <c r="E127" s="299"/>
      <c r="F127" s="299"/>
      <c r="G127" s="299"/>
      <c r="H127" s="299"/>
      <c r="I127" s="203"/>
      <c r="J127" s="203"/>
      <c r="K127" s="203"/>
      <c r="L127" s="203"/>
      <c r="M127" s="203"/>
      <c r="N127" s="203"/>
      <c r="O127" s="203"/>
      <c r="P127" s="203"/>
      <c r="Q127" s="203"/>
      <c r="R127" s="203"/>
      <c r="S127" s="203"/>
      <c r="T127" s="203"/>
      <c r="U127" s="203"/>
      <c r="V127" s="203"/>
      <c r="W127" s="203"/>
      <c r="X127" s="203"/>
      <c r="Y127" s="203"/>
      <c r="Z127" s="203"/>
      <c r="AA127" s="203"/>
      <c r="AB127" s="203"/>
      <c r="AC127" s="203"/>
      <c r="AD127" s="203"/>
      <c r="AE127" s="203"/>
      <c r="AF127" s="203"/>
      <c r="AG127" s="203"/>
      <c r="AH127" s="203"/>
      <c r="AI127" s="203"/>
      <c r="AJ127" s="203"/>
      <c r="AK127" s="203"/>
      <c r="AL127" s="203"/>
      <c r="AM127" s="203"/>
      <c r="AN127" s="203"/>
      <c r="AO127" s="203"/>
      <c r="AP127" s="203"/>
      <c r="AQ127" s="203"/>
      <c r="AR127" s="203"/>
    </row>
    <row r="128" spans="1:44" s="42" customFormat="1" ht="15" customHeight="1" x14ac:dyDescent="0.25">
      <c r="A128" s="203"/>
      <c r="B128" s="219">
        <v>53</v>
      </c>
      <c r="C128" s="635">
        <f>CorporationTax!E34</f>
        <v>2022</v>
      </c>
      <c r="D128" s="636"/>
      <c r="E128" s="637"/>
      <c r="F128" s="637"/>
      <c r="G128" s="637"/>
      <c r="H128" s="638"/>
      <c r="I128" s="203"/>
      <c r="J128" s="203"/>
      <c r="K128" s="203"/>
      <c r="L128" s="219">
        <v>54</v>
      </c>
      <c r="M128" s="220" t="s">
        <v>150</v>
      </c>
      <c r="N128" s="608">
        <f>CorporationTax!F34</f>
        <v>0</v>
      </c>
      <c r="O128" s="555"/>
      <c r="P128" s="555"/>
      <c r="Q128" s="555"/>
      <c r="R128" s="555"/>
      <c r="S128" s="555"/>
      <c r="T128" s="619"/>
      <c r="U128" s="203"/>
      <c r="V128" s="203"/>
      <c r="W128" s="203"/>
      <c r="X128" s="203"/>
      <c r="Y128" s="625">
        <v>55</v>
      </c>
      <c r="Z128" s="430"/>
      <c r="AA128" s="639">
        <f>CorporationTax!G34</f>
        <v>19</v>
      </c>
      <c r="AB128" s="640"/>
      <c r="AC128" s="203"/>
      <c r="AD128" s="203"/>
      <c r="AE128" s="203"/>
      <c r="AF128" s="203"/>
      <c r="AG128" s="203"/>
      <c r="AH128" s="219">
        <v>56</v>
      </c>
      <c r="AI128" s="223" t="s">
        <v>150</v>
      </c>
      <c r="AJ128" s="623">
        <f>CorporationTax!I34</f>
        <v>0</v>
      </c>
      <c r="AK128" s="555"/>
      <c r="AL128" s="555"/>
      <c r="AM128" s="555"/>
      <c r="AN128" s="555"/>
      <c r="AO128" s="555"/>
      <c r="AP128" s="555"/>
      <c r="AQ128" s="237" t="s">
        <v>376</v>
      </c>
      <c r="AR128" s="203"/>
    </row>
    <row r="129" spans="1:44" s="42" customFormat="1" ht="2.1" customHeight="1" x14ac:dyDescent="0.2">
      <c r="A129" s="203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203"/>
      <c r="AB129" s="203"/>
      <c r="AC129" s="203"/>
      <c r="AD129" s="203"/>
      <c r="AE129" s="203"/>
      <c r="AF129" s="203"/>
      <c r="AG129" s="203"/>
      <c r="AH129" s="203"/>
      <c r="AI129" s="203"/>
      <c r="AJ129" s="203"/>
      <c r="AK129" s="203"/>
      <c r="AL129" s="203"/>
      <c r="AM129" s="203"/>
      <c r="AN129" s="203"/>
      <c r="AO129" s="203"/>
      <c r="AP129" s="203"/>
      <c r="AQ129" s="203"/>
      <c r="AR129" s="203"/>
    </row>
    <row r="130" spans="1:44" s="42" customFormat="1" ht="11.1" customHeight="1" x14ac:dyDescent="0.2">
      <c r="A130" s="203"/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  <c r="AH130" s="622" t="s">
        <v>377</v>
      </c>
      <c r="AI130" s="622"/>
      <c r="AJ130" s="622"/>
      <c r="AK130" s="622"/>
      <c r="AL130" s="622"/>
      <c r="AM130" s="622"/>
      <c r="AN130" s="622"/>
      <c r="AO130" s="622"/>
      <c r="AP130" s="622"/>
      <c r="AQ130" s="622"/>
      <c r="AR130" s="203"/>
    </row>
    <row r="131" spans="1:44" s="42" customFormat="1" ht="15" customHeight="1" x14ac:dyDescent="0.25">
      <c r="A131" s="203"/>
      <c r="B131" s="205">
        <v>61</v>
      </c>
      <c r="C131" s="205" t="s">
        <v>171</v>
      </c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19">
        <v>63</v>
      </c>
      <c r="AI131" s="223" t="s">
        <v>150</v>
      </c>
      <c r="AJ131" s="623">
        <f>AJ126+AJ128</f>
        <v>0</v>
      </c>
      <c r="AK131" s="623"/>
      <c r="AL131" s="623"/>
      <c r="AM131" s="623"/>
      <c r="AN131" s="623"/>
      <c r="AO131" s="623"/>
      <c r="AP131" s="623"/>
      <c r="AQ131" s="237" t="s">
        <v>376</v>
      </c>
      <c r="AR131" s="203"/>
    </row>
    <row r="132" spans="1:44" s="42" customFormat="1" ht="2.1" customHeight="1" x14ac:dyDescent="0.2">
      <c r="A132" s="203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</row>
    <row r="133" spans="1:44" s="42" customFormat="1" ht="15" customHeight="1" x14ac:dyDescent="0.2">
      <c r="A133" s="203"/>
      <c r="B133" s="205">
        <v>64</v>
      </c>
      <c r="C133" s="205" t="s">
        <v>378</v>
      </c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3"/>
      <c r="V133" s="219">
        <v>64</v>
      </c>
      <c r="W133" s="223" t="s">
        <v>150</v>
      </c>
      <c r="X133" s="238"/>
      <c r="Y133" s="599"/>
      <c r="Z133" s="599"/>
      <c r="AA133" s="599"/>
      <c r="AB133" s="599"/>
      <c r="AC133" s="599"/>
      <c r="AD133" s="238"/>
      <c r="AE133" s="237" t="s">
        <v>376</v>
      </c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</row>
    <row r="134" spans="1:44" s="42" customFormat="1" ht="2.1" customHeight="1" x14ac:dyDescent="0.2">
      <c r="A134" s="203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</row>
    <row r="135" spans="1:44" s="42" customFormat="1" ht="15" customHeight="1" x14ac:dyDescent="0.2">
      <c r="A135" s="203"/>
      <c r="B135" s="205">
        <v>65</v>
      </c>
      <c r="C135" s="205" t="s">
        <v>379</v>
      </c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3"/>
      <c r="V135" s="219">
        <v>65</v>
      </c>
      <c r="W135" s="223" t="s">
        <v>150</v>
      </c>
      <c r="X135" s="238"/>
      <c r="Y135" s="599"/>
      <c r="Z135" s="599"/>
      <c r="AA135" s="599"/>
      <c r="AB135" s="599"/>
      <c r="AC135" s="599"/>
      <c r="AD135" s="238"/>
      <c r="AE135" s="237" t="s">
        <v>376</v>
      </c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</row>
    <row r="136" spans="1:44" s="42" customFormat="1" ht="2.1" customHeight="1" x14ac:dyDescent="0.2">
      <c r="A136" s="203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</row>
    <row r="137" spans="1:44" s="42" customFormat="1" ht="15" customHeight="1" x14ac:dyDescent="0.25">
      <c r="A137" s="203"/>
      <c r="B137" s="205">
        <v>66</v>
      </c>
      <c r="C137" s="205" t="s">
        <v>380</v>
      </c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3"/>
      <c r="V137" s="219">
        <v>66</v>
      </c>
      <c r="W137" s="629" t="str">
        <f>IF(AJ131&gt;0,AJ131*100/AJ110," ")</f>
        <v xml:space="preserve"> </v>
      </c>
      <c r="X137" s="630"/>
      <c r="Y137" s="630"/>
      <c r="Z137" s="630"/>
      <c r="AA137" s="237" t="s">
        <v>269</v>
      </c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</row>
    <row r="138" spans="1:44" s="42" customFormat="1" ht="2.1" customHeight="1" x14ac:dyDescent="0.2">
      <c r="A138" s="203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3"/>
      <c r="V138" s="203"/>
      <c r="W138" s="203"/>
      <c r="X138" s="203"/>
      <c r="Y138" s="203"/>
      <c r="Z138" s="203"/>
      <c r="AA138" s="203"/>
      <c r="AB138" s="203"/>
      <c r="AC138" s="203"/>
      <c r="AD138" s="203"/>
      <c r="AE138" s="203"/>
      <c r="AF138" s="203"/>
      <c r="AG138" s="203"/>
      <c r="AH138" s="203"/>
      <c r="AI138" s="203"/>
      <c r="AJ138" s="203"/>
      <c r="AK138" s="203"/>
      <c r="AL138" s="203"/>
      <c r="AM138" s="203"/>
      <c r="AN138" s="203"/>
      <c r="AO138" s="203"/>
      <c r="AP138" s="203"/>
      <c r="AQ138" s="203"/>
      <c r="AR138" s="203"/>
    </row>
    <row r="139" spans="1:44" s="42" customFormat="1" ht="15" customHeight="1" x14ac:dyDescent="0.2">
      <c r="A139" s="203"/>
      <c r="B139" s="205">
        <v>67</v>
      </c>
      <c r="C139" s="205" t="s">
        <v>381</v>
      </c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3"/>
      <c r="V139" s="219">
        <v>67</v>
      </c>
      <c r="W139" s="538"/>
      <c r="X139" s="540"/>
      <c r="Y139" s="540"/>
      <c r="Z139" s="540"/>
      <c r="AA139" s="540"/>
      <c r="AB139" s="540"/>
      <c r="AC139" s="541"/>
      <c r="AD139" s="203"/>
      <c r="AE139" s="203"/>
      <c r="AF139" s="203"/>
      <c r="AG139" s="203"/>
      <c r="AH139" s="203"/>
      <c r="AI139" s="203"/>
      <c r="AJ139" s="203"/>
      <c r="AK139" s="203"/>
      <c r="AL139" s="203"/>
      <c r="AM139" s="203"/>
      <c r="AN139" s="203"/>
      <c r="AO139" s="203"/>
      <c r="AP139" s="203"/>
      <c r="AQ139" s="203"/>
      <c r="AR139" s="203"/>
    </row>
    <row r="140" spans="1:44" s="42" customFormat="1" ht="2.1" customHeight="1" x14ac:dyDescent="0.2">
      <c r="A140" s="203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3"/>
      <c r="V140" s="203"/>
      <c r="W140" s="203"/>
      <c r="X140" s="203"/>
      <c r="Y140" s="203"/>
      <c r="Z140" s="203"/>
      <c r="AA140" s="203"/>
      <c r="AB140" s="203"/>
      <c r="AC140" s="203"/>
      <c r="AD140" s="203"/>
      <c r="AE140" s="203"/>
      <c r="AF140" s="203"/>
      <c r="AG140" s="203"/>
      <c r="AH140" s="203"/>
      <c r="AI140" s="203"/>
      <c r="AJ140" s="203"/>
      <c r="AK140" s="203"/>
      <c r="AL140" s="203"/>
      <c r="AM140" s="203"/>
      <c r="AN140" s="203"/>
      <c r="AO140" s="203"/>
      <c r="AP140" s="203"/>
      <c r="AQ140" s="203"/>
      <c r="AR140" s="203"/>
    </row>
    <row r="141" spans="1:44" s="42" customFormat="1" ht="15" customHeight="1" x14ac:dyDescent="0.2">
      <c r="A141" s="203"/>
      <c r="B141" s="205">
        <v>68</v>
      </c>
      <c r="C141" s="205" t="s">
        <v>382</v>
      </c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3"/>
      <c r="V141" s="219">
        <v>68</v>
      </c>
      <c r="W141" s="223" t="s">
        <v>150</v>
      </c>
      <c r="X141" s="238"/>
      <c r="Y141" s="599"/>
      <c r="Z141" s="599"/>
      <c r="AA141" s="599"/>
      <c r="AB141" s="599"/>
      <c r="AC141" s="599"/>
      <c r="AD141" s="238"/>
      <c r="AE141" s="237" t="s">
        <v>376</v>
      </c>
      <c r="AF141" s="203"/>
      <c r="AG141" s="203"/>
      <c r="AH141" s="203"/>
      <c r="AI141" s="203"/>
      <c r="AJ141" s="203"/>
      <c r="AK141" s="203"/>
      <c r="AL141" s="203"/>
      <c r="AM141" s="203"/>
      <c r="AN141" s="203"/>
      <c r="AO141" s="203"/>
      <c r="AP141" s="203"/>
      <c r="AQ141" s="203"/>
      <c r="AR141" s="203"/>
    </row>
    <row r="142" spans="1:44" s="42" customFormat="1" ht="2.1" customHeight="1" x14ac:dyDescent="0.2">
      <c r="A142" s="203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3"/>
      <c r="V142" s="203"/>
      <c r="W142" s="203"/>
      <c r="X142" s="203"/>
      <c r="Y142" s="203"/>
      <c r="Z142" s="203"/>
      <c r="AA142" s="203"/>
      <c r="AB142" s="203"/>
      <c r="AC142" s="203"/>
      <c r="AD142" s="203"/>
      <c r="AE142" s="203"/>
      <c r="AF142" s="203"/>
      <c r="AG142" s="203"/>
      <c r="AH142" s="203"/>
      <c r="AI142" s="203"/>
      <c r="AJ142" s="203"/>
      <c r="AK142" s="203"/>
      <c r="AL142" s="203"/>
      <c r="AM142" s="203"/>
      <c r="AN142" s="203"/>
      <c r="AO142" s="203"/>
      <c r="AP142" s="203"/>
      <c r="AQ142" s="203"/>
      <c r="AR142" s="203"/>
    </row>
    <row r="143" spans="1:44" s="42" customFormat="1" ht="15" customHeight="1" x14ac:dyDescent="0.2">
      <c r="A143" s="203"/>
      <c r="B143" s="205">
        <v>69</v>
      </c>
      <c r="C143" s="205" t="s">
        <v>383</v>
      </c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3"/>
      <c r="V143" s="219">
        <v>69</v>
      </c>
      <c r="W143" s="223" t="s">
        <v>150</v>
      </c>
      <c r="X143" s="238"/>
      <c r="Y143" s="599"/>
      <c r="Z143" s="599"/>
      <c r="AA143" s="599"/>
      <c r="AB143" s="599"/>
      <c r="AC143" s="599"/>
      <c r="AD143" s="238"/>
      <c r="AE143" s="237" t="s">
        <v>376</v>
      </c>
      <c r="AF143" s="203"/>
      <c r="AG143" s="203"/>
      <c r="AH143" s="203"/>
      <c r="AI143" s="203"/>
      <c r="AJ143" s="203"/>
      <c r="AK143" s="203"/>
      <c r="AL143" s="203"/>
      <c r="AM143" s="203"/>
      <c r="AN143" s="203"/>
      <c r="AO143" s="203"/>
      <c r="AP143" s="203"/>
      <c r="AQ143" s="203"/>
      <c r="AR143" s="203"/>
    </row>
    <row r="144" spans="1:44" s="42" customFormat="1" ht="11.1" customHeight="1" x14ac:dyDescent="0.2">
      <c r="A144" s="203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3"/>
      <c r="V144" s="203"/>
      <c r="W144" s="203"/>
      <c r="X144" s="203"/>
      <c r="Y144" s="203"/>
      <c r="Z144" s="203"/>
      <c r="AA144" s="203"/>
      <c r="AB144" s="203"/>
      <c r="AC144" s="203"/>
      <c r="AD144" s="203"/>
      <c r="AE144" s="203"/>
      <c r="AF144" s="203"/>
      <c r="AG144" s="203"/>
      <c r="AH144" s="622" t="s">
        <v>384</v>
      </c>
      <c r="AI144" s="622"/>
      <c r="AJ144" s="622"/>
      <c r="AK144" s="622"/>
      <c r="AL144" s="622"/>
      <c r="AM144" s="622"/>
      <c r="AN144" s="622"/>
      <c r="AO144" s="622"/>
      <c r="AP144" s="622"/>
      <c r="AQ144" s="622"/>
      <c r="AR144" s="203"/>
    </row>
    <row r="145" spans="1:44" s="42" customFormat="1" ht="18" customHeight="1" x14ac:dyDescent="0.25">
      <c r="A145" s="203"/>
      <c r="B145" s="226">
        <v>70</v>
      </c>
      <c r="C145" s="239" t="s">
        <v>385</v>
      </c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26"/>
      <c r="P145" s="226"/>
      <c r="Q145" s="226"/>
      <c r="R145" s="205"/>
      <c r="S145" s="205"/>
      <c r="T145" s="205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03"/>
      <c r="AH145" s="219">
        <v>70</v>
      </c>
      <c r="AI145" s="223" t="s">
        <v>150</v>
      </c>
      <c r="AJ145" s="623">
        <f>AJ131</f>
        <v>0</v>
      </c>
      <c r="AK145" s="555"/>
      <c r="AL145" s="555"/>
      <c r="AM145" s="555"/>
      <c r="AN145" s="555"/>
      <c r="AO145" s="555"/>
      <c r="AP145" s="555"/>
      <c r="AQ145" s="237" t="s">
        <v>376</v>
      </c>
      <c r="AR145" s="203"/>
    </row>
    <row r="146" spans="1:44" s="42" customFormat="1" ht="0.75" customHeight="1" x14ac:dyDescent="0.2">
      <c r="A146" s="203"/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</row>
    <row r="147" spans="1:44" s="42" customFormat="1" x14ac:dyDescent="0.2">
      <c r="A147" s="591"/>
      <c r="B147" s="591"/>
      <c r="C147" s="591"/>
      <c r="D147" s="591"/>
      <c r="E147" s="591"/>
      <c r="F147" s="591"/>
      <c r="G147" s="591"/>
      <c r="H147" s="591"/>
      <c r="I147" s="591"/>
      <c r="J147" s="591"/>
      <c r="K147" s="591"/>
      <c r="L147" s="591"/>
      <c r="M147" s="591"/>
      <c r="N147" s="591"/>
      <c r="O147" s="591"/>
      <c r="P147" s="591"/>
      <c r="Q147" s="591"/>
      <c r="R147" s="591"/>
      <c r="S147" s="591"/>
      <c r="T147" s="591"/>
      <c r="U147" s="591"/>
      <c r="V147" s="591"/>
      <c r="W147" s="591"/>
      <c r="X147" s="591"/>
      <c r="Y147" s="591"/>
      <c r="Z147" s="591"/>
      <c r="AA147" s="591"/>
      <c r="AB147" s="591"/>
      <c r="AC147" s="591"/>
      <c r="AD147" s="591"/>
      <c r="AE147" s="591"/>
      <c r="AF147" s="591"/>
      <c r="AG147" s="591"/>
      <c r="AH147" s="591"/>
      <c r="AI147" s="591"/>
      <c r="AJ147" s="591"/>
      <c r="AK147" s="591"/>
      <c r="AL147" s="591"/>
      <c r="AM147" s="591"/>
      <c r="AN147" s="591"/>
      <c r="AO147" s="624" t="s">
        <v>386</v>
      </c>
      <c r="AP147" s="430"/>
      <c r="AQ147" s="430"/>
      <c r="AR147" s="430"/>
    </row>
    <row r="148" spans="1:44" s="42" customFormat="1" ht="3.95" customHeight="1" x14ac:dyDescent="0.2">
      <c r="A148" s="203"/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</row>
    <row r="149" spans="1:44" s="42" customFormat="1" ht="15" customHeight="1" x14ac:dyDescent="0.2">
      <c r="A149" s="203"/>
      <c r="B149" s="205">
        <v>79</v>
      </c>
      <c r="C149" s="205" t="s">
        <v>387</v>
      </c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625">
        <v>79</v>
      </c>
      <c r="AH149" s="626"/>
      <c r="AI149" s="223" t="s">
        <v>150</v>
      </c>
      <c r="AJ149" s="599"/>
      <c r="AK149" s="599"/>
      <c r="AL149" s="599"/>
      <c r="AM149" s="599"/>
      <c r="AN149" s="599"/>
      <c r="AO149" s="599"/>
      <c r="AP149" s="599"/>
      <c r="AQ149" s="237" t="s">
        <v>376</v>
      </c>
      <c r="AR149" s="203"/>
    </row>
    <row r="150" spans="1:44" s="42" customFormat="1" ht="3.95" customHeight="1" x14ac:dyDescent="0.2">
      <c r="A150" s="203"/>
      <c r="B150" s="205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</row>
    <row r="151" spans="1:44" s="42" customFormat="1" ht="9.9499999999999993" customHeight="1" x14ac:dyDescent="0.2">
      <c r="A151" s="203"/>
      <c r="B151" s="205">
        <v>80</v>
      </c>
      <c r="C151" s="211" t="s">
        <v>388</v>
      </c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03"/>
      <c r="W151" s="625">
        <v>80</v>
      </c>
      <c r="X151" s="628"/>
      <c r="Y151" s="544"/>
      <c r="Z151" s="545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</row>
    <row r="152" spans="1:44" s="42" customFormat="1" ht="9.9499999999999993" customHeight="1" x14ac:dyDescent="0.2">
      <c r="A152" s="203"/>
      <c r="B152" s="203"/>
      <c r="C152" s="211" t="s">
        <v>389</v>
      </c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  <c r="S152" s="211"/>
      <c r="T152" s="211"/>
      <c r="U152" s="211"/>
      <c r="V152" s="203"/>
      <c r="W152" s="627"/>
      <c r="X152" s="575"/>
      <c r="Y152" s="576"/>
      <c r="Z152" s="579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</row>
    <row r="153" spans="1:44" s="42" customFormat="1" ht="3.95" customHeight="1" x14ac:dyDescent="0.2">
      <c r="A153" s="203"/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/>
      <c r="AM153" s="203"/>
      <c r="AN153" s="203"/>
      <c r="AO153" s="203"/>
      <c r="AP153" s="203"/>
      <c r="AQ153" s="203"/>
      <c r="AR153" s="203"/>
    </row>
    <row r="154" spans="1:44" s="42" customFormat="1" ht="15" customHeight="1" x14ac:dyDescent="0.25">
      <c r="A154" s="203"/>
      <c r="B154" s="205">
        <v>84</v>
      </c>
      <c r="C154" s="205" t="s">
        <v>390</v>
      </c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3"/>
      <c r="Y154" s="203"/>
      <c r="Z154" s="203"/>
      <c r="AA154" s="203"/>
      <c r="AB154" s="203"/>
      <c r="AC154" s="203"/>
      <c r="AD154" s="203"/>
      <c r="AE154" s="203"/>
      <c r="AF154" s="203"/>
      <c r="AG154" s="203"/>
      <c r="AH154" s="219">
        <v>84</v>
      </c>
      <c r="AI154" s="223" t="s">
        <v>150</v>
      </c>
      <c r="AJ154" s="623">
        <f>IF(TrialBalance!EH35&gt;0,TrialBalance!EH35,0)</f>
        <v>0</v>
      </c>
      <c r="AK154" s="623"/>
      <c r="AL154" s="623"/>
      <c r="AM154" s="623"/>
      <c r="AN154" s="623"/>
      <c r="AO154" s="623"/>
      <c r="AP154" s="623"/>
      <c r="AQ154" s="237" t="s">
        <v>376</v>
      </c>
      <c r="AR154" s="203"/>
    </row>
    <row r="155" spans="1:44" s="42" customFormat="1" ht="3.95" customHeight="1" x14ac:dyDescent="0.2">
      <c r="A155" s="203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3"/>
      <c r="Y155" s="203"/>
      <c r="Z155" s="203"/>
      <c r="AA155" s="203"/>
      <c r="AB155" s="203"/>
      <c r="AC155" s="203"/>
      <c r="AD155" s="203"/>
      <c r="AE155" s="203"/>
      <c r="AF155" s="203"/>
      <c r="AG155" s="203"/>
      <c r="AH155" s="203"/>
      <c r="AI155" s="203"/>
      <c r="AJ155" s="203"/>
      <c r="AK155" s="203"/>
      <c r="AL155" s="203"/>
      <c r="AM155" s="203"/>
      <c r="AN155" s="203"/>
      <c r="AO155" s="203"/>
      <c r="AP155" s="203"/>
      <c r="AQ155" s="203"/>
      <c r="AR155" s="203"/>
    </row>
    <row r="156" spans="1:44" s="42" customFormat="1" x14ac:dyDescent="0.2">
      <c r="A156" s="203"/>
      <c r="B156" s="205">
        <v>85</v>
      </c>
      <c r="C156" s="205" t="s">
        <v>391</v>
      </c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203"/>
      <c r="AH156" s="219">
        <v>85</v>
      </c>
      <c r="AI156" s="223" t="s">
        <v>150</v>
      </c>
      <c r="AJ156" s="599"/>
      <c r="AK156" s="599"/>
      <c r="AL156" s="599"/>
      <c r="AM156" s="599"/>
      <c r="AN156" s="599"/>
      <c r="AO156" s="599"/>
      <c r="AP156" s="599"/>
      <c r="AQ156" s="237" t="s">
        <v>376</v>
      </c>
      <c r="AR156" s="203"/>
    </row>
    <row r="157" spans="1:44" s="42" customFormat="1" ht="6" customHeight="1" x14ac:dyDescent="0.2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  <c r="AG157" s="203"/>
      <c r="AH157" s="203"/>
      <c r="AI157" s="203"/>
      <c r="AJ157" s="203"/>
      <c r="AK157" s="203"/>
      <c r="AL157" s="203"/>
      <c r="AM157" s="203"/>
      <c r="AN157" s="203"/>
      <c r="AO157" s="203"/>
      <c r="AP157" s="203"/>
      <c r="AQ157" s="203"/>
      <c r="AR157" s="203"/>
    </row>
    <row r="158" spans="1:44" s="42" customFormat="1" ht="12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203"/>
      <c r="AH158" s="622" t="s">
        <v>392</v>
      </c>
      <c r="AI158" s="622"/>
      <c r="AJ158" s="622"/>
      <c r="AK158" s="622"/>
      <c r="AL158" s="622"/>
      <c r="AM158" s="622"/>
      <c r="AN158" s="622"/>
      <c r="AO158" s="622"/>
      <c r="AP158" s="622"/>
      <c r="AQ158" s="622"/>
      <c r="AR158" s="203"/>
    </row>
    <row r="159" spans="1:44" s="42" customFormat="1" ht="15" x14ac:dyDescent="0.25">
      <c r="A159" s="203"/>
      <c r="B159" s="226">
        <v>86</v>
      </c>
      <c r="C159" s="240" t="s">
        <v>393</v>
      </c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36"/>
      <c r="Y159" s="236"/>
      <c r="Z159" s="236"/>
      <c r="AA159" s="236"/>
      <c r="AB159" s="236"/>
      <c r="AC159" s="236"/>
      <c r="AD159" s="203"/>
      <c r="AE159" s="203"/>
      <c r="AF159" s="203"/>
      <c r="AG159" s="203"/>
      <c r="AH159" s="219">
        <v>86</v>
      </c>
      <c r="AI159" s="223" t="s">
        <v>150</v>
      </c>
      <c r="AJ159" s="623">
        <f>IF(AJ145&gt;0,AJ145+AJ149-AJ154,0)</f>
        <v>0</v>
      </c>
      <c r="AK159" s="623"/>
      <c r="AL159" s="623"/>
      <c r="AM159" s="623"/>
      <c r="AN159" s="623"/>
      <c r="AO159" s="623"/>
      <c r="AP159" s="623"/>
      <c r="AQ159" s="237" t="s">
        <v>376</v>
      </c>
      <c r="AR159" s="203"/>
    </row>
    <row r="160" spans="1:44" s="42" customFormat="1" ht="6" customHeight="1" x14ac:dyDescent="0.2">
      <c r="A160" s="203"/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</row>
    <row r="161" spans="1:44" s="42" customFormat="1" ht="18" customHeight="1" x14ac:dyDescent="0.2">
      <c r="A161" s="581" t="s">
        <v>394</v>
      </c>
      <c r="B161" s="581"/>
      <c r="C161" s="581"/>
      <c r="D161" s="581"/>
      <c r="E161" s="581"/>
      <c r="F161" s="581"/>
      <c r="G161" s="581"/>
      <c r="H161" s="581"/>
      <c r="I161" s="581"/>
      <c r="J161" s="581"/>
      <c r="K161" s="591"/>
      <c r="L161" s="591"/>
      <c r="M161" s="591"/>
      <c r="N161" s="591"/>
      <c r="O161" s="591"/>
      <c r="P161" s="591"/>
      <c r="Q161" s="591"/>
      <c r="R161" s="591"/>
      <c r="S161" s="591"/>
      <c r="T161" s="591"/>
      <c r="U161" s="591"/>
      <c r="V161" s="591"/>
      <c r="W161" s="591"/>
      <c r="X161" s="591"/>
      <c r="Y161" s="591"/>
      <c r="Z161" s="591"/>
      <c r="AA161" s="591"/>
      <c r="AB161" s="591"/>
      <c r="AC161" s="591"/>
      <c r="AD161" s="591"/>
      <c r="AE161" s="591"/>
      <c r="AF161" s="591"/>
      <c r="AG161" s="591"/>
      <c r="AH161" s="591"/>
      <c r="AI161" s="591"/>
      <c r="AJ161" s="591"/>
      <c r="AK161" s="591"/>
      <c r="AL161" s="591"/>
      <c r="AM161" s="591"/>
      <c r="AN161" s="591"/>
      <c r="AO161" s="591"/>
      <c r="AP161" s="591"/>
      <c r="AQ161" s="591"/>
      <c r="AR161" s="591"/>
    </row>
    <row r="162" spans="1:44" s="42" customFormat="1" ht="3.95" customHeight="1" x14ac:dyDescent="0.2">
      <c r="A162" s="203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</row>
    <row r="163" spans="1:44" s="42" customFormat="1" ht="15.95" customHeight="1" x14ac:dyDescent="0.25">
      <c r="A163" s="203"/>
      <c r="B163" s="205">
        <v>91</v>
      </c>
      <c r="C163" s="205" t="s">
        <v>395</v>
      </c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03"/>
      <c r="AH163" s="219">
        <v>91</v>
      </c>
      <c r="AI163" s="223" t="s">
        <v>150</v>
      </c>
      <c r="AJ163" s="623"/>
      <c r="AK163" s="623"/>
      <c r="AL163" s="623"/>
      <c r="AM163" s="623"/>
      <c r="AN163" s="623"/>
      <c r="AO163" s="623"/>
      <c r="AP163" s="623"/>
      <c r="AQ163" s="237" t="s">
        <v>376</v>
      </c>
      <c r="AR163" s="203"/>
    </row>
    <row r="164" spans="1:44" s="42" customFormat="1" ht="6" customHeight="1" x14ac:dyDescent="0.2">
      <c r="A164" s="203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  <c r="AH164" s="203"/>
      <c r="AI164" s="203"/>
      <c r="AJ164" s="203"/>
      <c r="AK164" s="203"/>
      <c r="AL164" s="203"/>
      <c r="AM164" s="203"/>
      <c r="AN164" s="203"/>
      <c r="AO164" s="203"/>
      <c r="AP164" s="203"/>
      <c r="AQ164" s="203"/>
      <c r="AR164" s="203"/>
    </row>
    <row r="165" spans="1:44" s="42" customFormat="1" ht="12" customHeight="1" x14ac:dyDescent="0.2">
      <c r="A165" s="203"/>
      <c r="B165" s="620">
        <v>92</v>
      </c>
      <c r="C165" s="620" t="s">
        <v>396</v>
      </c>
      <c r="D165" s="621"/>
      <c r="E165" s="621"/>
      <c r="F165" s="621"/>
      <c r="G165" s="621"/>
      <c r="H165" s="621"/>
      <c r="I165" s="621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203"/>
      <c r="AH165" s="622" t="s">
        <v>397</v>
      </c>
      <c r="AI165" s="622"/>
      <c r="AJ165" s="622"/>
      <c r="AK165" s="622"/>
      <c r="AL165" s="622"/>
      <c r="AM165" s="622"/>
      <c r="AN165" s="622"/>
      <c r="AO165" s="622"/>
      <c r="AP165" s="622"/>
      <c r="AQ165" s="622"/>
      <c r="AR165" s="203"/>
    </row>
    <row r="166" spans="1:44" s="42" customFormat="1" ht="15" customHeight="1" x14ac:dyDescent="0.25">
      <c r="A166" s="203"/>
      <c r="B166" s="621"/>
      <c r="C166" s="621"/>
      <c r="D166" s="621"/>
      <c r="E166" s="621"/>
      <c r="F166" s="621"/>
      <c r="G166" s="621"/>
      <c r="H166" s="621"/>
      <c r="I166" s="621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03"/>
      <c r="AH166" s="219">
        <v>92</v>
      </c>
      <c r="AI166" s="223" t="s">
        <v>150</v>
      </c>
      <c r="AJ166" s="623">
        <f>IF(AJ159&gt;0,AJ159-AJ163,0)</f>
        <v>0</v>
      </c>
      <c r="AK166" s="623"/>
      <c r="AL166" s="623"/>
      <c r="AM166" s="623"/>
      <c r="AN166" s="623"/>
      <c r="AO166" s="623"/>
      <c r="AP166" s="623"/>
      <c r="AQ166" s="237" t="s">
        <v>376</v>
      </c>
      <c r="AR166" s="203"/>
    </row>
    <row r="167" spans="1:44" s="42" customFormat="1" ht="6" customHeight="1" x14ac:dyDescent="0.2">
      <c r="A167" s="203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203"/>
      <c r="AH167" s="203"/>
      <c r="AI167" s="203"/>
      <c r="AJ167" s="203"/>
      <c r="AK167" s="203"/>
      <c r="AL167" s="203"/>
      <c r="AM167" s="203"/>
      <c r="AN167" s="203"/>
      <c r="AO167" s="203"/>
      <c r="AP167" s="203"/>
      <c r="AQ167" s="203"/>
      <c r="AR167" s="203"/>
    </row>
    <row r="168" spans="1:44" s="42" customFormat="1" ht="12" customHeight="1" x14ac:dyDescent="0.2">
      <c r="A168" s="203"/>
      <c r="B168" s="205">
        <v>93</v>
      </c>
      <c r="C168" s="205" t="s">
        <v>398</v>
      </c>
      <c r="D168" s="205"/>
      <c r="E168" s="205"/>
      <c r="F168" s="205"/>
      <c r="G168" s="205"/>
      <c r="H168" s="205"/>
      <c r="I168" s="205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  <c r="AG168" s="203"/>
      <c r="AH168" s="622" t="s">
        <v>399</v>
      </c>
      <c r="AI168" s="622"/>
      <c r="AJ168" s="622"/>
      <c r="AK168" s="622"/>
      <c r="AL168" s="622"/>
      <c r="AM168" s="622"/>
      <c r="AN168" s="622"/>
      <c r="AO168" s="622"/>
      <c r="AP168" s="622"/>
      <c r="AQ168" s="622"/>
      <c r="AR168" s="203"/>
    </row>
    <row r="169" spans="1:44" s="42" customFormat="1" ht="15" customHeight="1" x14ac:dyDescent="0.25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03"/>
      <c r="P169" s="203"/>
      <c r="Q169" s="203"/>
      <c r="R169" s="203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  <c r="AG169" s="203"/>
      <c r="AH169" s="219">
        <v>93</v>
      </c>
      <c r="AI169" s="223" t="s">
        <v>150</v>
      </c>
      <c r="AJ169" s="623" t="str">
        <f>IF(AJ163&gt;0,AJ163-AJ159," ")</f>
        <v xml:space="preserve"> </v>
      </c>
      <c r="AK169" s="623"/>
      <c r="AL169" s="623"/>
      <c r="AM169" s="623"/>
      <c r="AN169" s="623"/>
      <c r="AO169" s="623"/>
      <c r="AP169" s="623"/>
      <c r="AQ169" s="237" t="s">
        <v>376</v>
      </c>
      <c r="AR169" s="203"/>
    </row>
    <row r="170" spans="1:44" s="42" customFormat="1" ht="3.95" customHeight="1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3"/>
      <c r="U170" s="203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203"/>
      <c r="AF170" s="203"/>
      <c r="AG170" s="203"/>
      <c r="AH170" s="203"/>
      <c r="AI170" s="203"/>
      <c r="AJ170" s="203"/>
      <c r="AK170" s="203"/>
      <c r="AL170" s="203"/>
      <c r="AM170" s="203"/>
      <c r="AN170" s="203"/>
      <c r="AO170" s="203"/>
      <c r="AP170" s="203"/>
      <c r="AQ170" s="203"/>
      <c r="AR170" s="203"/>
    </row>
    <row r="171" spans="1:44" s="42" customFormat="1" ht="20.100000000000001" customHeight="1" x14ac:dyDescent="0.2">
      <c r="A171" s="561" t="s">
        <v>400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61"/>
      <c r="AB171" s="561"/>
      <c r="AC171" s="561"/>
      <c r="AD171" s="561"/>
      <c r="AE171" s="561"/>
      <c r="AF171" s="561"/>
      <c r="AG171" s="561"/>
      <c r="AH171" s="561"/>
      <c r="AI171" s="561"/>
      <c r="AJ171" s="561"/>
      <c r="AK171" s="561"/>
      <c r="AL171" s="561"/>
      <c r="AM171" s="561"/>
      <c r="AN171" s="561"/>
      <c r="AO171" s="561"/>
      <c r="AP171" s="561"/>
      <c r="AQ171" s="561"/>
      <c r="AR171" s="561"/>
    </row>
    <row r="172" spans="1:44" s="42" customFormat="1" ht="18" customHeight="1" x14ac:dyDescent="0.2">
      <c r="A172" s="581" t="s">
        <v>401</v>
      </c>
      <c r="B172" s="581"/>
      <c r="C172" s="581"/>
      <c r="D172" s="581"/>
      <c r="E172" s="581"/>
      <c r="F172" s="581"/>
      <c r="G172" s="581"/>
      <c r="H172" s="581"/>
      <c r="I172" s="581"/>
      <c r="J172" s="581"/>
      <c r="K172" s="581"/>
      <c r="L172" s="581"/>
      <c r="M172" s="581"/>
      <c r="N172" s="581"/>
      <c r="O172" s="581"/>
      <c r="P172" s="581"/>
      <c r="Q172" s="581"/>
      <c r="R172" s="581"/>
      <c r="S172" s="581"/>
      <c r="T172" s="581"/>
      <c r="U172" s="581"/>
      <c r="V172" s="581"/>
      <c r="W172" s="581"/>
      <c r="X172" s="581"/>
      <c r="Y172" s="581"/>
      <c r="Z172" s="581"/>
      <c r="AA172" s="581"/>
      <c r="AB172" s="581"/>
      <c r="AC172" s="581"/>
      <c r="AD172" s="581"/>
      <c r="AE172" s="581"/>
      <c r="AF172" s="581"/>
      <c r="AG172" s="586"/>
      <c r="AH172" s="586"/>
      <c r="AI172" s="586"/>
      <c r="AJ172" s="586"/>
      <c r="AK172" s="586"/>
      <c r="AL172" s="586"/>
      <c r="AM172" s="586"/>
      <c r="AN172" s="586"/>
      <c r="AO172" s="586"/>
      <c r="AP172" s="586"/>
      <c r="AQ172" s="586"/>
      <c r="AR172" s="586"/>
    </row>
    <row r="173" spans="1:44" s="42" customFormat="1" ht="2.1" customHeight="1" x14ac:dyDescent="0.2">
      <c r="A173" s="203"/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03"/>
      <c r="AR173" s="203"/>
    </row>
    <row r="174" spans="1:44" s="46" customFormat="1" ht="15" customHeight="1" x14ac:dyDescent="0.2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6"/>
      <c r="W174" s="205" t="s">
        <v>402</v>
      </c>
      <c r="X174" s="205"/>
      <c r="Y174" s="205"/>
      <c r="Z174" s="205"/>
      <c r="AA174" s="205"/>
      <c r="AB174" s="205"/>
      <c r="AC174" s="205"/>
      <c r="AD174" s="205"/>
      <c r="AE174" s="205"/>
      <c r="AF174" s="205"/>
      <c r="AG174" s="205"/>
      <c r="AH174" s="205"/>
      <c r="AI174" s="205" t="s">
        <v>403</v>
      </c>
      <c r="AJ174" s="205"/>
      <c r="AK174" s="205"/>
      <c r="AL174" s="205"/>
      <c r="AM174" s="205"/>
      <c r="AN174" s="205"/>
      <c r="AO174" s="205"/>
      <c r="AP174" s="205"/>
      <c r="AQ174" s="205"/>
      <c r="AR174" s="205"/>
    </row>
    <row r="175" spans="1:44" s="42" customFormat="1" ht="15" customHeight="1" x14ac:dyDescent="0.25">
      <c r="A175" s="203"/>
      <c r="B175" s="616" t="s">
        <v>404</v>
      </c>
      <c r="C175" s="616"/>
      <c r="D175" s="616"/>
      <c r="E175" s="616"/>
      <c r="F175" s="205"/>
      <c r="G175" s="205"/>
      <c r="H175" s="205" t="s">
        <v>405</v>
      </c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3"/>
      <c r="W175" s="589">
        <v>105</v>
      </c>
      <c r="X175" s="589"/>
      <c r="Y175" s="589"/>
      <c r="Z175" s="241" t="s">
        <v>150</v>
      </c>
      <c r="AA175" s="555"/>
      <c r="AB175" s="555"/>
      <c r="AC175" s="555"/>
      <c r="AD175" s="555"/>
      <c r="AE175" s="555"/>
      <c r="AF175" s="619"/>
      <c r="AG175" s="203"/>
      <c r="AH175" s="203"/>
      <c r="AI175" s="589">
        <v>106</v>
      </c>
      <c r="AJ175" s="589"/>
      <c r="AK175" s="241" t="s">
        <v>150</v>
      </c>
      <c r="AL175" s="617"/>
      <c r="AM175" s="617"/>
      <c r="AN175" s="617"/>
      <c r="AO175" s="617"/>
      <c r="AP175" s="617"/>
      <c r="AQ175" s="618"/>
      <c r="AR175" s="203"/>
    </row>
    <row r="176" spans="1:44" s="42" customFormat="1" ht="2.1" customHeight="1" x14ac:dyDescent="0.25">
      <c r="A176" s="203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3"/>
      <c r="W176" s="203"/>
      <c r="X176" s="203"/>
      <c r="Y176" s="203"/>
      <c r="Z176" s="203"/>
      <c r="AA176" s="242"/>
      <c r="AB176" s="242"/>
      <c r="AC176" s="242"/>
      <c r="AD176" s="242"/>
      <c r="AE176" s="242"/>
      <c r="AF176" s="242"/>
      <c r="AG176" s="203"/>
      <c r="AH176" s="203"/>
      <c r="AI176" s="203"/>
      <c r="AJ176" s="203"/>
      <c r="AK176" s="203"/>
      <c r="AL176" s="243"/>
      <c r="AM176" s="243"/>
      <c r="AN176" s="243"/>
      <c r="AO176" s="243"/>
      <c r="AP176" s="243"/>
      <c r="AQ176" s="243"/>
      <c r="AR176" s="203"/>
    </row>
    <row r="177" spans="1:44" s="42" customFormat="1" ht="15" customHeight="1" x14ac:dyDescent="0.25">
      <c r="A177" s="203"/>
      <c r="B177" s="616" t="s">
        <v>406</v>
      </c>
      <c r="C177" s="616"/>
      <c r="D177" s="616"/>
      <c r="E177" s="616"/>
      <c r="F177" s="205"/>
      <c r="G177" s="205"/>
      <c r="H177" s="205" t="s">
        <v>407</v>
      </c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3"/>
      <c r="W177" s="589">
        <v>107</v>
      </c>
      <c r="X177" s="589"/>
      <c r="Y177" s="589"/>
      <c r="Z177" s="241" t="s">
        <v>150</v>
      </c>
      <c r="AA177" s="608" t="str">
        <f>IF((CorporationTax!H15+CorporationTax!H17)&gt;0,CorporationTax!H15+CorporationTax!H17," ")</f>
        <v xml:space="preserve"> </v>
      </c>
      <c r="AB177" s="608"/>
      <c r="AC177" s="608"/>
      <c r="AD177" s="608"/>
      <c r="AE177" s="608"/>
      <c r="AF177" s="609"/>
      <c r="AG177" s="203"/>
      <c r="AH177" s="203"/>
      <c r="AI177" s="589">
        <v>108</v>
      </c>
      <c r="AJ177" s="589"/>
      <c r="AK177" s="241" t="s">
        <v>150</v>
      </c>
      <c r="AL177" s="608" t="str">
        <f>IF(CorporationTax!H18&lt;&gt;0,CorporationTax!H18," ")</f>
        <v xml:space="preserve"> </v>
      </c>
      <c r="AM177" s="608"/>
      <c r="AN177" s="608"/>
      <c r="AO177" s="608"/>
      <c r="AP177" s="608"/>
      <c r="AQ177" s="609"/>
      <c r="AR177" s="203"/>
    </row>
    <row r="178" spans="1:44" s="42" customFormat="1" ht="2.1" customHeight="1" x14ac:dyDescent="0.25">
      <c r="A178" s="203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3"/>
      <c r="W178" s="203"/>
      <c r="X178" s="203"/>
      <c r="Y178" s="203"/>
      <c r="Z178" s="203"/>
      <c r="AA178" s="242"/>
      <c r="AB178" s="242"/>
      <c r="AC178" s="242"/>
      <c r="AD178" s="242"/>
      <c r="AE178" s="242"/>
      <c r="AF178" s="242"/>
      <c r="AG178" s="203"/>
      <c r="AH178" s="203"/>
      <c r="AI178" s="203"/>
      <c r="AJ178" s="203"/>
      <c r="AK178" s="203"/>
      <c r="AL178" s="243"/>
      <c r="AM178" s="243"/>
      <c r="AN178" s="243"/>
      <c r="AO178" s="243"/>
      <c r="AP178" s="243"/>
      <c r="AQ178" s="243"/>
      <c r="AR178" s="203"/>
    </row>
    <row r="179" spans="1:44" s="42" customFormat="1" ht="15" customHeight="1" x14ac:dyDescent="0.25">
      <c r="A179" s="203"/>
      <c r="B179" s="616" t="s">
        <v>408</v>
      </c>
      <c r="C179" s="616"/>
      <c r="D179" s="616"/>
      <c r="E179" s="616"/>
      <c r="F179" s="205"/>
      <c r="G179" s="205"/>
      <c r="H179" s="206" t="s">
        <v>409</v>
      </c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3"/>
      <c r="W179" s="589">
        <v>109</v>
      </c>
      <c r="X179" s="589"/>
      <c r="Y179" s="589"/>
      <c r="Z179" s="241" t="s">
        <v>150</v>
      </c>
      <c r="AA179" s="608" t="str">
        <f>IF(CorporationTax!H16&gt;0,CorporationTax!H16," ")</f>
        <v xml:space="preserve"> </v>
      </c>
      <c r="AB179" s="608"/>
      <c r="AC179" s="608"/>
      <c r="AD179" s="608"/>
      <c r="AE179" s="608"/>
      <c r="AF179" s="609"/>
      <c r="AG179" s="203"/>
      <c r="AH179" s="203"/>
      <c r="AI179" s="589">
        <v>110</v>
      </c>
      <c r="AJ179" s="589"/>
      <c r="AK179" s="241" t="s">
        <v>150</v>
      </c>
      <c r="AL179" s="617"/>
      <c r="AM179" s="617"/>
      <c r="AN179" s="617"/>
      <c r="AO179" s="617"/>
      <c r="AP179" s="617"/>
      <c r="AQ179" s="618"/>
      <c r="AR179" s="203"/>
    </row>
    <row r="180" spans="1:44" s="42" customFormat="1" ht="2.1" customHeight="1" x14ac:dyDescent="0.25">
      <c r="A180" s="203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3"/>
      <c r="W180" s="203"/>
      <c r="X180" s="203"/>
      <c r="Y180" s="203"/>
      <c r="Z180" s="203"/>
      <c r="AA180" s="242"/>
      <c r="AB180" s="242"/>
      <c r="AC180" s="242"/>
      <c r="AD180" s="242"/>
      <c r="AE180" s="242"/>
      <c r="AF180" s="242"/>
      <c r="AG180" s="203"/>
      <c r="AH180" s="203"/>
      <c r="AI180" s="203"/>
      <c r="AJ180" s="203"/>
      <c r="AK180" s="203"/>
      <c r="AL180" s="243"/>
      <c r="AM180" s="243"/>
      <c r="AN180" s="243"/>
      <c r="AO180" s="243"/>
      <c r="AP180" s="243"/>
      <c r="AQ180" s="243"/>
      <c r="AR180" s="203"/>
    </row>
    <row r="181" spans="1:44" s="42" customFormat="1" ht="15" customHeight="1" x14ac:dyDescent="0.25">
      <c r="A181" s="203"/>
      <c r="B181" s="616" t="s">
        <v>410</v>
      </c>
      <c r="C181" s="616"/>
      <c r="D181" s="616"/>
      <c r="E181" s="616"/>
      <c r="F181" s="205"/>
      <c r="G181" s="205"/>
      <c r="H181" s="205" t="s">
        <v>411</v>
      </c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3"/>
      <c r="W181" s="589">
        <v>111</v>
      </c>
      <c r="X181" s="589"/>
      <c r="Y181" s="589"/>
      <c r="Z181" s="241" t="s">
        <v>150</v>
      </c>
      <c r="AA181" s="555"/>
      <c r="AB181" s="555"/>
      <c r="AC181" s="555"/>
      <c r="AD181" s="555"/>
      <c r="AE181" s="555"/>
      <c r="AF181" s="619"/>
      <c r="AG181" s="203"/>
      <c r="AH181" s="203"/>
      <c r="AI181" s="589">
        <v>112</v>
      </c>
      <c r="AJ181" s="589"/>
      <c r="AK181" s="241" t="s">
        <v>150</v>
      </c>
      <c r="AL181" s="617"/>
      <c r="AM181" s="617"/>
      <c r="AN181" s="617"/>
      <c r="AO181" s="617"/>
      <c r="AP181" s="617"/>
      <c r="AQ181" s="618"/>
      <c r="AR181" s="203"/>
    </row>
    <row r="182" spans="1:44" s="42" customFormat="1" ht="2.1" customHeight="1" x14ac:dyDescent="0.25">
      <c r="A182" s="203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3"/>
      <c r="W182" s="203"/>
      <c r="X182" s="203"/>
      <c r="Y182" s="203"/>
      <c r="Z182" s="203"/>
      <c r="AA182" s="242"/>
      <c r="AB182" s="242"/>
      <c r="AC182" s="242"/>
      <c r="AD182" s="242"/>
      <c r="AE182" s="242"/>
      <c r="AF182" s="242"/>
      <c r="AG182" s="203"/>
      <c r="AH182" s="203"/>
      <c r="AI182" s="203"/>
      <c r="AJ182" s="203"/>
      <c r="AK182" s="203"/>
      <c r="AL182" s="243"/>
      <c r="AM182" s="243"/>
      <c r="AN182" s="243"/>
      <c r="AO182" s="243"/>
      <c r="AP182" s="243"/>
      <c r="AQ182" s="243"/>
      <c r="AR182" s="203"/>
    </row>
    <row r="183" spans="1:44" s="42" customFormat="1" ht="15" customHeight="1" x14ac:dyDescent="0.25">
      <c r="A183" s="203"/>
      <c r="B183" s="616" t="s">
        <v>412</v>
      </c>
      <c r="C183" s="616"/>
      <c r="D183" s="616"/>
      <c r="E183" s="616"/>
      <c r="F183" s="205"/>
      <c r="G183" s="205"/>
      <c r="H183" s="205" t="s">
        <v>413</v>
      </c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3"/>
      <c r="W183" s="589">
        <v>113</v>
      </c>
      <c r="X183" s="589"/>
      <c r="Y183" s="589"/>
      <c r="Z183" s="241" t="s">
        <v>150</v>
      </c>
      <c r="AA183" s="555"/>
      <c r="AB183" s="555"/>
      <c r="AC183" s="555"/>
      <c r="AD183" s="555"/>
      <c r="AE183" s="555"/>
      <c r="AF183" s="619"/>
      <c r="AG183" s="203"/>
      <c r="AH183" s="203"/>
      <c r="AI183" s="589">
        <v>114</v>
      </c>
      <c r="AJ183" s="589"/>
      <c r="AK183" s="241" t="s">
        <v>150</v>
      </c>
      <c r="AL183" s="617"/>
      <c r="AM183" s="617"/>
      <c r="AN183" s="617"/>
      <c r="AO183" s="617"/>
      <c r="AP183" s="617"/>
      <c r="AQ183" s="618"/>
      <c r="AR183" s="203"/>
    </row>
    <row r="184" spans="1:44" s="42" customFormat="1" ht="8.1" customHeight="1" x14ac:dyDescent="0.2">
      <c r="A184" s="203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203"/>
      <c r="Z184" s="203"/>
      <c r="AA184" s="203"/>
      <c r="AB184" s="203"/>
      <c r="AC184" s="203"/>
      <c r="AD184" s="203"/>
      <c r="AE184" s="203"/>
      <c r="AF184" s="203"/>
      <c r="AG184" s="203"/>
      <c r="AH184" s="203"/>
      <c r="AI184" s="203"/>
      <c r="AJ184" s="203"/>
      <c r="AK184" s="203"/>
      <c r="AL184" s="203"/>
      <c r="AM184" s="203"/>
      <c r="AN184" s="203"/>
      <c r="AO184" s="203"/>
      <c r="AP184" s="203"/>
      <c r="AQ184" s="203"/>
      <c r="AR184" s="203"/>
    </row>
    <row r="185" spans="1:44" s="42" customFormat="1" ht="18" customHeight="1" x14ac:dyDescent="0.2">
      <c r="A185" s="581" t="s">
        <v>414</v>
      </c>
      <c r="B185" s="581"/>
      <c r="C185" s="581"/>
      <c r="D185" s="581"/>
      <c r="E185" s="581"/>
      <c r="F185" s="581"/>
      <c r="G185" s="581"/>
      <c r="H185" s="581"/>
      <c r="I185" s="581"/>
      <c r="J185" s="581"/>
      <c r="K185" s="581"/>
      <c r="L185" s="581"/>
      <c r="M185" s="581"/>
      <c r="N185" s="581"/>
      <c r="O185" s="581"/>
      <c r="P185" s="581"/>
      <c r="Q185" s="581"/>
      <c r="R185" s="581"/>
      <c r="S185" s="581"/>
      <c r="T185" s="581"/>
      <c r="U185" s="581"/>
      <c r="V185" s="581"/>
      <c r="W185" s="581"/>
      <c r="X185" s="581"/>
      <c r="Y185" s="581"/>
      <c r="Z185" s="581"/>
      <c r="AA185" s="581"/>
      <c r="AB185" s="581"/>
      <c r="AC185" s="581"/>
      <c r="AD185" s="581"/>
      <c r="AE185" s="581"/>
      <c r="AF185" s="581"/>
      <c r="AG185" s="615"/>
      <c r="AH185" s="615"/>
      <c r="AI185" s="615"/>
      <c r="AJ185" s="228"/>
      <c r="AK185" s="228"/>
      <c r="AL185" s="228"/>
      <c r="AM185" s="228"/>
      <c r="AN185" s="228"/>
      <c r="AO185" s="228"/>
      <c r="AP185" s="228"/>
      <c r="AQ185" s="228"/>
      <c r="AR185" s="228"/>
    </row>
    <row r="186" spans="1:44" s="46" customFormat="1" ht="15" customHeight="1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6"/>
      <c r="W186" s="205" t="s">
        <v>402</v>
      </c>
      <c r="X186" s="205"/>
      <c r="Y186" s="205"/>
      <c r="Z186" s="205"/>
      <c r="AA186" s="205"/>
      <c r="AB186" s="205"/>
      <c r="AC186" s="205"/>
      <c r="AD186" s="205"/>
      <c r="AE186" s="205"/>
      <c r="AF186" s="205"/>
      <c r="AG186" s="205"/>
      <c r="AH186" s="205"/>
      <c r="AI186" s="205" t="s">
        <v>403</v>
      </c>
      <c r="AJ186" s="205"/>
      <c r="AK186" s="205"/>
      <c r="AL186" s="205"/>
      <c r="AM186" s="205"/>
      <c r="AN186" s="205"/>
      <c r="AO186" s="205"/>
      <c r="AP186" s="205"/>
      <c r="AQ186" s="205"/>
      <c r="AR186" s="205"/>
    </row>
    <row r="187" spans="1:44" s="42" customFormat="1" ht="15" customHeight="1" x14ac:dyDescent="0.2">
      <c r="A187" s="203"/>
      <c r="B187" s="616" t="s">
        <v>415</v>
      </c>
      <c r="C187" s="616"/>
      <c r="D187" s="616"/>
      <c r="E187" s="616"/>
      <c r="F187" s="205"/>
      <c r="G187" s="205"/>
      <c r="H187" s="205" t="s">
        <v>416</v>
      </c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3"/>
      <c r="W187" s="589">
        <v>115</v>
      </c>
      <c r="X187" s="589"/>
      <c r="Y187" s="589"/>
      <c r="Z187" s="241" t="s">
        <v>150</v>
      </c>
      <c r="AA187" s="599"/>
      <c r="AB187" s="599"/>
      <c r="AC187" s="599"/>
      <c r="AD187" s="599"/>
      <c r="AE187" s="599"/>
      <c r="AF187" s="607"/>
      <c r="AG187" s="203"/>
      <c r="AH187" s="203"/>
      <c r="AI187" s="589">
        <v>116</v>
      </c>
      <c r="AJ187" s="589"/>
      <c r="AK187" s="241" t="s">
        <v>150</v>
      </c>
      <c r="AL187" s="599"/>
      <c r="AM187" s="599"/>
      <c r="AN187" s="599"/>
      <c r="AO187" s="599"/>
      <c r="AP187" s="599"/>
      <c r="AQ187" s="607"/>
      <c r="AR187" s="203"/>
    </row>
    <row r="188" spans="1:44" s="42" customFormat="1" ht="5.0999999999999996" customHeight="1" x14ac:dyDescent="0.2">
      <c r="A188" s="203"/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203"/>
      <c r="AF188" s="203"/>
      <c r="AG188" s="203"/>
      <c r="AH188" s="203"/>
      <c r="AI188" s="203"/>
      <c r="AJ188" s="203"/>
      <c r="AK188" s="203"/>
      <c r="AL188" s="203"/>
      <c r="AM188" s="203"/>
      <c r="AN188" s="203"/>
      <c r="AO188" s="203"/>
      <c r="AP188" s="203"/>
      <c r="AQ188" s="203"/>
      <c r="AR188" s="203"/>
    </row>
    <row r="189" spans="1:44" s="42" customFormat="1" ht="9.9499999999999993" customHeight="1" x14ac:dyDescent="0.2">
      <c r="A189" s="203"/>
      <c r="B189" s="602">
        <v>117</v>
      </c>
      <c r="C189" s="602"/>
      <c r="D189" s="602"/>
      <c r="E189" s="602"/>
      <c r="F189" s="203"/>
      <c r="G189" s="203"/>
      <c r="H189" s="211" t="s">
        <v>417</v>
      </c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03"/>
      <c r="V189" s="203"/>
      <c r="W189" s="589">
        <v>117</v>
      </c>
      <c r="X189" s="589"/>
      <c r="Y189" s="589"/>
      <c r="Z189" s="611"/>
      <c r="AA189" s="612"/>
      <c r="AB189" s="203"/>
      <c r="AC189" s="203"/>
      <c r="AD189" s="203"/>
      <c r="AE189" s="203"/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03"/>
      <c r="AR189" s="203"/>
    </row>
    <row r="190" spans="1:44" s="42" customFormat="1" ht="9.9499999999999993" customHeight="1" x14ac:dyDescent="0.2">
      <c r="A190" s="203"/>
      <c r="B190" s="203"/>
      <c r="C190" s="203"/>
      <c r="D190" s="203"/>
      <c r="E190" s="203"/>
      <c r="F190" s="203"/>
      <c r="G190" s="203"/>
      <c r="H190" s="211" t="s">
        <v>418</v>
      </c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03"/>
      <c r="V190" s="203"/>
      <c r="W190" s="589"/>
      <c r="X190" s="589"/>
      <c r="Y190" s="589"/>
      <c r="Z190" s="613"/>
      <c r="AA190" s="614"/>
      <c r="AB190" s="203"/>
      <c r="AC190" s="203"/>
      <c r="AD190" s="203"/>
      <c r="AE190" s="203"/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03"/>
      <c r="AR190" s="203"/>
    </row>
    <row r="191" spans="1:44" s="42" customFormat="1" ht="8.1" customHeight="1" x14ac:dyDescent="0.2">
      <c r="A191" s="203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3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</row>
    <row r="192" spans="1:44" s="42" customFormat="1" ht="18" customHeight="1" x14ac:dyDescent="0.2">
      <c r="A192" s="581" t="s">
        <v>419</v>
      </c>
      <c r="B192" s="581"/>
      <c r="C192" s="581"/>
      <c r="D192" s="581"/>
      <c r="E192" s="581"/>
      <c r="F192" s="581"/>
      <c r="G192" s="581"/>
      <c r="H192" s="581"/>
      <c r="I192" s="582"/>
      <c r="J192" s="547"/>
      <c r="K192" s="547"/>
      <c r="L192" s="547"/>
      <c r="M192" s="547"/>
      <c r="N192" s="547"/>
      <c r="O192" s="547"/>
      <c r="P192" s="547"/>
      <c r="Q192" s="547"/>
      <c r="R192" s="547"/>
      <c r="S192" s="547"/>
      <c r="T192" s="547"/>
      <c r="U192" s="547"/>
      <c r="V192" s="547"/>
      <c r="W192" s="547"/>
      <c r="X192" s="547"/>
      <c r="Y192" s="547"/>
      <c r="Z192" s="547"/>
      <c r="AA192" s="547"/>
      <c r="AB192" s="547"/>
      <c r="AC192" s="547"/>
      <c r="AD192" s="547"/>
      <c r="AE192" s="547"/>
      <c r="AF192" s="547"/>
      <c r="AG192" s="547"/>
      <c r="AH192" s="547"/>
      <c r="AI192" s="547"/>
      <c r="AJ192" s="547"/>
      <c r="AK192" s="547"/>
      <c r="AL192" s="547"/>
      <c r="AM192" s="547"/>
      <c r="AN192" s="547"/>
      <c r="AO192" s="547"/>
      <c r="AP192" s="547"/>
      <c r="AQ192" s="547"/>
      <c r="AR192" s="547"/>
    </row>
    <row r="193" spans="1:44" s="42" customFormat="1" ht="8.1" customHeight="1" x14ac:dyDescent="0.2">
      <c r="A193" s="203"/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</row>
    <row r="194" spans="1:44" s="42" customFormat="1" ht="15" customHeight="1" x14ac:dyDescent="0.25">
      <c r="A194" s="203"/>
      <c r="B194" s="602">
        <v>118</v>
      </c>
      <c r="C194" s="602"/>
      <c r="D194" s="203"/>
      <c r="E194" s="205" t="s">
        <v>420</v>
      </c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589">
        <v>118</v>
      </c>
      <c r="AJ194" s="589"/>
      <c r="AK194" s="241" t="s">
        <v>150</v>
      </c>
      <c r="AL194" s="608" t="str">
        <f>IF(CorporationTax!F79&gt;0,CorporationTax!F79," ")</f>
        <v xml:space="preserve"> </v>
      </c>
      <c r="AM194" s="608"/>
      <c r="AN194" s="608"/>
      <c r="AO194" s="608"/>
      <c r="AP194" s="608"/>
      <c r="AQ194" s="609"/>
      <c r="AR194" s="203"/>
    </row>
    <row r="195" spans="1:44" s="42" customFormat="1" ht="9.9499999999999993" customHeight="1" x14ac:dyDescent="0.2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03"/>
      <c r="P195" s="203"/>
      <c r="Q195" s="203"/>
      <c r="R195" s="203"/>
      <c r="S195" s="203"/>
      <c r="T195" s="203"/>
      <c r="U195" s="203"/>
      <c r="V195" s="203"/>
      <c r="W195" s="203"/>
      <c r="X195" s="203"/>
      <c r="Y195" s="203"/>
      <c r="Z195" s="203"/>
      <c r="AA195" s="203"/>
      <c r="AB195" s="203"/>
      <c r="AC195" s="203"/>
      <c r="AD195" s="203"/>
      <c r="AE195" s="203"/>
      <c r="AF195" s="203"/>
      <c r="AG195" s="203"/>
      <c r="AH195" s="203"/>
      <c r="AI195" s="203"/>
      <c r="AJ195" s="203"/>
      <c r="AK195" s="203"/>
      <c r="AL195" s="203"/>
      <c r="AM195" s="203"/>
      <c r="AN195" s="203"/>
      <c r="AO195" s="203"/>
      <c r="AP195" s="203"/>
      <c r="AQ195" s="203"/>
      <c r="AR195" s="203"/>
    </row>
    <row r="196" spans="1:44" s="42" customFormat="1" ht="9.9499999999999993" customHeight="1" x14ac:dyDescent="0.2">
      <c r="A196" s="203"/>
      <c r="B196" s="610">
        <v>119</v>
      </c>
      <c r="C196" s="610"/>
      <c r="D196" s="244"/>
      <c r="E196" s="245" t="s">
        <v>421</v>
      </c>
      <c r="F196" s="203"/>
      <c r="G196" s="203"/>
      <c r="H196" s="211"/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03"/>
      <c r="V196" s="203"/>
      <c r="W196" s="589">
        <v>119</v>
      </c>
      <c r="X196" s="589"/>
      <c r="Y196" s="589"/>
      <c r="Z196" s="611"/>
      <c r="AA196" s="612"/>
      <c r="AB196" s="203"/>
      <c r="AC196" s="203"/>
      <c r="AD196" s="203"/>
      <c r="AE196" s="203"/>
      <c r="AF196" s="203"/>
      <c r="AG196" s="203"/>
      <c r="AH196" s="203"/>
      <c r="AI196" s="203"/>
      <c r="AJ196" s="203"/>
      <c r="AK196" s="203"/>
      <c r="AL196" s="203"/>
      <c r="AM196" s="203"/>
      <c r="AN196" s="203"/>
      <c r="AO196" s="203"/>
      <c r="AP196" s="203"/>
      <c r="AQ196" s="203"/>
      <c r="AR196" s="203"/>
    </row>
    <row r="197" spans="1:44" s="42" customFormat="1" ht="9.9499999999999993" customHeight="1" x14ac:dyDescent="0.2">
      <c r="A197" s="203"/>
      <c r="B197" s="610"/>
      <c r="C197" s="610"/>
      <c r="D197" s="203"/>
      <c r="E197" s="246" t="s">
        <v>422</v>
      </c>
      <c r="F197" s="203"/>
      <c r="G197" s="203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  <c r="S197" s="211"/>
      <c r="T197" s="211"/>
      <c r="U197" s="203"/>
      <c r="V197" s="203"/>
      <c r="W197" s="589"/>
      <c r="X197" s="589"/>
      <c r="Y197" s="589"/>
      <c r="Z197" s="613"/>
      <c r="AA197" s="614"/>
      <c r="AB197" s="203"/>
      <c r="AC197" s="203"/>
      <c r="AD197" s="203"/>
      <c r="AE197" s="203"/>
      <c r="AF197" s="203"/>
      <c r="AG197" s="203"/>
      <c r="AH197" s="203"/>
      <c r="AI197" s="203"/>
      <c r="AJ197" s="203"/>
      <c r="AK197" s="203"/>
      <c r="AL197" s="203"/>
      <c r="AM197" s="203"/>
      <c r="AN197" s="203"/>
      <c r="AO197" s="203"/>
      <c r="AP197" s="203"/>
      <c r="AQ197" s="203"/>
      <c r="AR197" s="203"/>
    </row>
    <row r="198" spans="1:44" s="42" customFormat="1" ht="18" customHeight="1" x14ac:dyDescent="0.2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3"/>
      <c r="O198" s="203"/>
      <c r="P198" s="203"/>
      <c r="Q198" s="203"/>
      <c r="R198" s="203"/>
      <c r="S198" s="203"/>
      <c r="T198" s="203"/>
      <c r="U198" s="203"/>
      <c r="V198" s="203"/>
      <c r="W198" s="203"/>
      <c r="X198" s="203"/>
      <c r="Y198" s="203"/>
      <c r="Z198" s="203"/>
      <c r="AA198" s="203"/>
      <c r="AB198" s="203"/>
      <c r="AC198" s="203"/>
      <c r="AD198" s="203"/>
      <c r="AE198" s="203"/>
      <c r="AF198" s="203"/>
      <c r="AG198" s="203"/>
      <c r="AH198" s="203"/>
      <c r="AI198" s="203"/>
      <c r="AJ198" s="203"/>
      <c r="AK198" s="203"/>
      <c r="AL198" s="203"/>
      <c r="AM198" s="203"/>
      <c r="AN198" s="203"/>
      <c r="AO198" s="203"/>
      <c r="AP198" s="203"/>
      <c r="AQ198" s="203"/>
      <c r="AR198" s="203"/>
    </row>
    <row r="199" spans="1:44" s="42" customFormat="1" ht="15" customHeight="1" x14ac:dyDescent="0.2">
      <c r="A199" s="203"/>
      <c r="B199" s="602">
        <v>120</v>
      </c>
      <c r="C199" s="602"/>
      <c r="D199" s="203"/>
      <c r="E199" s="205" t="s">
        <v>423</v>
      </c>
      <c r="F199" s="203"/>
      <c r="G199" s="203"/>
      <c r="H199" s="203"/>
      <c r="I199" s="203"/>
      <c r="J199" s="203"/>
      <c r="K199" s="203"/>
      <c r="L199" s="203"/>
      <c r="M199" s="203"/>
      <c r="N199" s="203"/>
      <c r="O199" s="203"/>
      <c r="P199" s="203"/>
      <c r="Q199" s="203"/>
      <c r="R199" s="203"/>
      <c r="S199" s="203"/>
      <c r="T199" s="203"/>
      <c r="U199" s="203"/>
      <c r="V199" s="203"/>
      <c r="W199" s="203"/>
      <c r="X199" s="203"/>
      <c r="Y199" s="203"/>
      <c r="Z199" s="203"/>
      <c r="AA199" s="203"/>
      <c r="AB199" s="203"/>
      <c r="AC199" s="203"/>
      <c r="AD199" s="203"/>
      <c r="AE199" s="203"/>
      <c r="AF199" s="203"/>
      <c r="AG199" s="203"/>
      <c r="AH199" s="203"/>
      <c r="AI199" s="589">
        <v>120</v>
      </c>
      <c r="AJ199" s="589"/>
      <c r="AK199" s="241" t="s">
        <v>150</v>
      </c>
      <c r="AL199" s="599"/>
      <c r="AM199" s="599"/>
      <c r="AN199" s="599"/>
      <c r="AO199" s="599"/>
      <c r="AP199" s="599"/>
      <c r="AQ199" s="607"/>
      <c r="AR199" s="203"/>
    </row>
    <row r="200" spans="1:44" s="42" customFormat="1" ht="2.1" customHeight="1" x14ac:dyDescent="0.2">
      <c r="A200" s="203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203"/>
      <c r="AA200" s="203"/>
      <c r="AB200" s="203"/>
      <c r="AC200" s="203"/>
      <c r="AD200" s="203"/>
      <c r="AE200" s="203"/>
      <c r="AF200" s="203"/>
      <c r="AG200" s="203"/>
      <c r="AH200" s="203"/>
      <c r="AI200" s="203"/>
      <c r="AJ200" s="203"/>
      <c r="AK200" s="203"/>
      <c r="AL200" s="203"/>
      <c r="AM200" s="203"/>
      <c r="AN200" s="203"/>
      <c r="AO200" s="203"/>
      <c r="AP200" s="203"/>
      <c r="AQ200" s="203"/>
      <c r="AR200" s="203"/>
    </row>
    <row r="201" spans="1:44" s="42" customFormat="1" ht="15" customHeight="1" x14ac:dyDescent="0.2">
      <c r="A201" s="203"/>
      <c r="B201" s="602">
        <v>121</v>
      </c>
      <c r="C201" s="602"/>
      <c r="D201" s="203"/>
      <c r="E201" s="205" t="s">
        <v>424</v>
      </c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203"/>
      <c r="AA201" s="203"/>
      <c r="AB201" s="203"/>
      <c r="AC201" s="203"/>
      <c r="AD201" s="203"/>
      <c r="AE201" s="203"/>
      <c r="AF201" s="203"/>
      <c r="AG201" s="203"/>
      <c r="AH201" s="203"/>
      <c r="AI201" s="589">
        <v>121</v>
      </c>
      <c r="AJ201" s="589"/>
      <c r="AK201" s="241" t="s">
        <v>150</v>
      </c>
      <c r="AL201" s="599"/>
      <c r="AM201" s="599"/>
      <c r="AN201" s="599"/>
      <c r="AO201" s="599"/>
      <c r="AP201" s="599"/>
      <c r="AQ201" s="607"/>
      <c r="AR201" s="203"/>
    </row>
    <row r="202" spans="1:44" s="42" customFormat="1" ht="2.1" customHeight="1" x14ac:dyDescent="0.2">
      <c r="A202" s="203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  <c r="N202" s="203"/>
      <c r="O202" s="203"/>
      <c r="P202" s="203"/>
      <c r="Q202" s="203"/>
      <c r="R202" s="203"/>
      <c r="S202" s="203"/>
      <c r="T202" s="203"/>
      <c r="U202" s="203"/>
      <c r="V202" s="203"/>
      <c r="W202" s="203"/>
      <c r="X202" s="203"/>
      <c r="Y202" s="203"/>
      <c r="Z202" s="203"/>
      <c r="AA202" s="203"/>
      <c r="AB202" s="203"/>
      <c r="AC202" s="203"/>
      <c r="AD202" s="203"/>
      <c r="AE202" s="203"/>
      <c r="AF202" s="203"/>
      <c r="AG202" s="203"/>
      <c r="AH202" s="203"/>
      <c r="AI202" s="203"/>
      <c r="AJ202" s="203"/>
      <c r="AK202" s="203"/>
      <c r="AL202" s="203"/>
      <c r="AM202" s="203"/>
      <c r="AN202" s="203"/>
      <c r="AO202" s="203"/>
      <c r="AP202" s="203"/>
      <c r="AQ202" s="203"/>
      <c r="AR202" s="203"/>
    </row>
    <row r="203" spans="1:44" s="42" customFormat="1" ht="20.100000000000001" customHeight="1" x14ac:dyDescent="0.2">
      <c r="A203" s="561" t="s">
        <v>425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61"/>
      <c r="AB203" s="561"/>
      <c r="AC203" s="561"/>
      <c r="AD203" s="561"/>
      <c r="AE203" s="561"/>
      <c r="AF203" s="561"/>
      <c r="AG203" s="561"/>
      <c r="AH203" s="561"/>
      <c r="AI203" s="561"/>
      <c r="AJ203" s="561"/>
      <c r="AK203" s="561"/>
      <c r="AL203" s="561"/>
      <c r="AM203" s="561"/>
      <c r="AN203" s="561"/>
      <c r="AO203" s="561"/>
      <c r="AP203" s="561"/>
      <c r="AQ203" s="561"/>
      <c r="AR203" s="561"/>
    </row>
    <row r="204" spans="1:44" s="42" customFormat="1" ht="6" customHeight="1" x14ac:dyDescent="0.2">
      <c r="A204" s="203"/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  <c r="AG204" s="203"/>
      <c r="AH204" s="203"/>
      <c r="AI204" s="203"/>
      <c r="AJ204" s="203"/>
      <c r="AK204" s="203"/>
      <c r="AL204" s="203"/>
      <c r="AM204" s="203"/>
      <c r="AN204" s="203"/>
      <c r="AO204" s="203"/>
      <c r="AP204" s="203"/>
      <c r="AQ204" s="203"/>
      <c r="AR204" s="203"/>
    </row>
    <row r="205" spans="1:44" s="42" customFormat="1" ht="12" customHeight="1" x14ac:dyDescent="0.2">
      <c r="A205" s="203"/>
      <c r="B205" s="602">
        <v>122</v>
      </c>
      <c r="C205" s="602"/>
      <c r="D205" s="205" t="s">
        <v>426</v>
      </c>
      <c r="E205" s="206"/>
      <c r="F205" s="205"/>
      <c r="G205" s="205"/>
      <c r="H205" s="205"/>
      <c r="I205" s="203"/>
      <c r="J205" s="203"/>
      <c r="K205" s="203"/>
      <c r="L205" s="203"/>
      <c r="M205" s="603" t="s">
        <v>427</v>
      </c>
      <c r="N205" s="604"/>
      <c r="O205" s="604"/>
      <c r="P205" s="604"/>
      <c r="Q205" s="604"/>
      <c r="R205" s="604"/>
      <c r="S205" s="604"/>
      <c r="T205" s="604"/>
      <c r="U205" s="604"/>
      <c r="V205" s="604"/>
      <c r="W205" s="605"/>
      <c r="X205" s="605"/>
      <c r="Y205" s="203"/>
      <c r="Z205" s="205" t="s">
        <v>428</v>
      </c>
      <c r="AA205" s="205"/>
      <c r="AB205" s="205"/>
      <c r="AC205" s="205"/>
      <c r="AD205" s="205"/>
      <c r="AE205" s="205"/>
      <c r="AF205" s="205"/>
      <c r="AG205" s="205"/>
      <c r="AH205" s="205"/>
      <c r="AI205" s="606" t="s">
        <v>429</v>
      </c>
      <c r="AJ205" s="606"/>
      <c r="AK205" s="606"/>
      <c r="AL205" s="606"/>
      <c r="AM205" s="606"/>
      <c r="AN205" s="606"/>
      <c r="AO205" s="606"/>
      <c r="AP205" s="604"/>
      <c r="AQ205" s="604"/>
      <c r="AR205" s="208"/>
    </row>
    <row r="206" spans="1:44" s="42" customFormat="1" ht="15" customHeight="1" x14ac:dyDescent="0.25">
      <c r="A206" s="203"/>
      <c r="B206" s="205"/>
      <c r="C206" s="205"/>
      <c r="D206" s="205"/>
      <c r="E206" s="206"/>
      <c r="F206" s="205"/>
      <c r="G206" s="205"/>
      <c r="H206" s="205"/>
      <c r="I206" s="203"/>
      <c r="J206" s="203"/>
      <c r="K206" s="203"/>
      <c r="L206" s="203"/>
      <c r="M206" s="589">
        <v>122</v>
      </c>
      <c r="N206" s="589"/>
      <c r="O206" s="601"/>
      <c r="P206" s="241" t="s">
        <v>150</v>
      </c>
      <c r="Q206" s="608" t="str">
        <f>IF(Z72&gt;0,Z72," ")</f>
        <v xml:space="preserve"> </v>
      </c>
      <c r="R206" s="608"/>
      <c r="S206" s="608"/>
      <c r="T206" s="608"/>
      <c r="U206" s="608"/>
      <c r="V206" s="608"/>
      <c r="W206" s="608"/>
      <c r="X206" s="609"/>
      <c r="Y206" s="203"/>
      <c r="Z206" s="222" t="s">
        <v>430</v>
      </c>
      <c r="AA206" s="222"/>
      <c r="AB206" s="247"/>
      <c r="AC206" s="205"/>
      <c r="AD206" s="205"/>
      <c r="AE206" s="205"/>
      <c r="AF206" s="205"/>
      <c r="AG206" s="205"/>
      <c r="AH206" s="205"/>
      <c r="AI206" s="589">
        <v>124</v>
      </c>
      <c r="AJ206" s="601"/>
      <c r="AK206" s="241" t="s">
        <v>150</v>
      </c>
      <c r="AL206" s="599"/>
      <c r="AM206" s="599"/>
      <c r="AN206" s="599"/>
      <c r="AO206" s="599"/>
      <c r="AP206" s="540"/>
      <c r="AQ206" s="541"/>
      <c r="AR206" s="208"/>
    </row>
    <row r="207" spans="1:44" s="42" customFormat="1" ht="14.1" customHeight="1" x14ac:dyDescent="0.2">
      <c r="A207" s="203"/>
      <c r="B207" s="205"/>
      <c r="C207" s="205"/>
      <c r="D207" s="205"/>
      <c r="E207" s="206"/>
      <c r="F207" s="205"/>
      <c r="G207" s="205"/>
      <c r="H207" s="205"/>
      <c r="I207" s="203"/>
      <c r="J207" s="203"/>
      <c r="K207" s="203"/>
      <c r="L207" s="203"/>
      <c r="M207" s="203"/>
      <c r="N207" s="203"/>
      <c r="O207" s="203"/>
      <c r="P207" s="203"/>
      <c r="Q207" s="203"/>
      <c r="R207" s="203"/>
      <c r="S207" s="203"/>
      <c r="T207" s="203"/>
      <c r="U207" s="203"/>
      <c r="V207" s="203"/>
      <c r="W207" s="203"/>
      <c r="X207" s="203"/>
      <c r="Y207" s="203"/>
      <c r="Z207" s="205"/>
      <c r="AA207" s="205"/>
      <c r="AB207" s="205"/>
      <c r="AC207" s="205"/>
      <c r="AD207" s="205"/>
      <c r="AE207" s="205"/>
      <c r="AF207" s="205"/>
      <c r="AG207" s="205"/>
      <c r="AH207" s="205"/>
      <c r="AI207" s="205"/>
      <c r="AJ207" s="203"/>
      <c r="AK207" s="203"/>
      <c r="AL207" s="203"/>
      <c r="AM207" s="203"/>
      <c r="AN207" s="203"/>
      <c r="AO207" s="203"/>
      <c r="AP207" s="203"/>
      <c r="AQ207" s="203"/>
      <c r="AR207" s="208"/>
    </row>
    <row r="208" spans="1:44" s="42" customFormat="1" ht="12" customHeight="1" x14ac:dyDescent="0.2">
      <c r="A208" s="203"/>
      <c r="B208" s="602">
        <v>125</v>
      </c>
      <c r="C208" s="602"/>
      <c r="D208" s="205" t="s">
        <v>431</v>
      </c>
      <c r="E208" s="206"/>
      <c r="F208" s="205"/>
      <c r="G208" s="205"/>
      <c r="H208" s="205"/>
      <c r="I208" s="205"/>
      <c r="J208" s="205"/>
      <c r="K208" s="205"/>
      <c r="L208" s="205"/>
      <c r="M208" s="603" t="s">
        <v>432</v>
      </c>
      <c r="N208" s="604"/>
      <c r="O208" s="604"/>
      <c r="P208" s="604"/>
      <c r="Q208" s="604"/>
      <c r="R208" s="604"/>
      <c r="S208" s="604"/>
      <c r="T208" s="604"/>
      <c r="U208" s="604"/>
      <c r="V208" s="604"/>
      <c r="W208" s="605"/>
      <c r="X208" s="605"/>
      <c r="Y208" s="203"/>
      <c r="Z208" s="205" t="s">
        <v>433</v>
      </c>
      <c r="AA208" s="244"/>
      <c r="AB208" s="206"/>
      <c r="AC208" s="205"/>
      <c r="AD208" s="205"/>
      <c r="AE208" s="205"/>
      <c r="AF208" s="205"/>
      <c r="AG208" s="205"/>
      <c r="AH208" s="205"/>
      <c r="AI208" s="606" t="s">
        <v>434</v>
      </c>
      <c r="AJ208" s="606"/>
      <c r="AK208" s="606"/>
      <c r="AL208" s="606"/>
      <c r="AM208" s="606"/>
      <c r="AN208" s="606"/>
      <c r="AO208" s="606"/>
      <c r="AP208" s="604"/>
      <c r="AQ208" s="604"/>
      <c r="AR208" s="208"/>
    </row>
    <row r="209" spans="1:44" s="42" customFormat="1" ht="15" customHeight="1" x14ac:dyDescent="0.2">
      <c r="A209" s="203"/>
      <c r="B209" s="205"/>
      <c r="C209" s="205"/>
      <c r="D209" s="226" t="s">
        <v>435</v>
      </c>
      <c r="E209" s="247"/>
      <c r="F209" s="222"/>
      <c r="G209" s="222"/>
      <c r="H209" s="222"/>
      <c r="I209" s="222"/>
      <c r="J209" s="222"/>
      <c r="K209" s="222"/>
      <c r="L209" s="222"/>
      <c r="M209" s="589">
        <v>125</v>
      </c>
      <c r="N209" s="589"/>
      <c r="O209" s="601"/>
      <c r="P209" s="241" t="s">
        <v>150</v>
      </c>
      <c r="Q209" s="599"/>
      <c r="R209" s="539"/>
      <c r="S209" s="539"/>
      <c r="T209" s="539"/>
      <c r="U209" s="539"/>
      <c r="V209" s="539"/>
      <c r="W209" s="539"/>
      <c r="X209" s="600"/>
      <c r="Y209" s="203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589">
        <v>127</v>
      </c>
      <c r="AJ209" s="601"/>
      <c r="AK209" s="241" t="s">
        <v>150</v>
      </c>
      <c r="AL209" s="599"/>
      <c r="AM209" s="599"/>
      <c r="AN209" s="599"/>
      <c r="AO209" s="599"/>
      <c r="AP209" s="540"/>
      <c r="AQ209" s="541"/>
      <c r="AR209" s="208"/>
    </row>
    <row r="210" spans="1:44" s="42" customFormat="1" ht="9.9499999999999993" customHeight="1" x14ac:dyDescent="0.2">
      <c r="A210" s="203"/>
      <c r="B210" s="205"/>
      <c r="C210" s="205"/>
      <c r="D210" s="205" t="s">
        <v>436</v>
      </c>
      <c r="E210" s="247"/>
      <c r="F210" s="222"/>
      <c r="G210" s="222"/>
      <c r="H210" s="222"/>
      <c r="I210" s="222"/>
      <c r="J210" s="222"/>
      <c r="K210" s="222"/>
      <c r="L210" s="205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205"/>
      <c r="AJ210" s="203"/>
      <c r="AK210" s="203"/>
      <c r="AL210" s="203"/>
      <c r="AM210" s="203"/>
      <c r="AN210" s="203"/>
      <c r="AO210" s="203"/>
      <c r="AP210" s="203"/>
      <c r="AQ210" s="203"/>
      <c r="AR210" s="208"/>
    </row>
    <row r="211" spans="1:44" s="42" customFormat="1" ht="6" customHeight="1" x14ac:dyDescent="0.2">
      <c r="A211" s="203"/>
      <c r="B211" s="205"/>
      <c r="C211" s="205"/>
      <c r="D211" s="205"/>
      <c r="E211" s="206"/>
      <c r="F211" s="205"/>
      <c r="G211" s="205"/>
      <c r="H211" s="205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3"/>
      <c r="AK211" s="203"/>
      <c r="AL211" s="203"/>
      <c r="AM211" s="203"/>
      <c r="AN211" s="203"/>
      <c r="AO211" s="203"/>
      <c r="AP211" s="203"/>
      <c r="AQ211" s="203"/>
      <c r="AR211" s="208"/>
    </row>
    <row r="212" spans="1:44" s="42" customFormat="1" ht="12" customHeight="1" x14ac:dyDescent="0.2">
      <c r="A212" s="203"/>
      <c r="B212" s="602">
        <v>129</v>
      </c>
      <c r="C212" s="602"/>
      <c r="D212" s="204" t="s">
        <v>437</v>
      </c>
      <c r="E212" s="248"/>
      <c r="F212" s="204"/>
      <c r="G212" s="204"/>
      <c r="H212" s="204"/>
      <c r="I212" s="249"/>
      <c r="J212" s="249"/>
      <c r="K212" s="249"/>
      <c r="L212" s="249"/>
      <c r="M212" s="603" t="s">
        <v>438</v>
      </c>
      <c r="N212" s="604"/>
      <c r="O212" s="604"/>
      <c r="P212" s="604"/>
      <c r="Q212" s="604"/>
      <c r="R212" s="604"/>
      <c r="S212" s="604"/>
      <c r="T212" s="604"/>
      <c r="U212" s="604"/>
      <c r="V212" s="604"/>
      <c r="W212" s="605"/>
      <c r="X212" s="605"/>
      <c r="Y212" s="203"/>
      <c r="Z212" s="205" t="s">
        <v>439</v>
      </c>
      <c r="AA212" s="244"/>
      <c r="AB212" s="206"/>
      <c r="AC212" s="205"/>
      <c r="AD212" s="205"/>
      <c r="AE212" s="205"/>
      <c r="AF212" s="205"/>
      <c r="AG212" s="205"/>
      <c r="AH212" s="205"/>
      <c r="AI212" s="606" t="s">
        <v>440</v>
      </c>
      <c r="AJ212" s="606"/>
      <c r="AK212" s="606"/>
      <c r="AL212" s="606"/>
      <c r="AM212" s="606"/>
      <c r="AN212" s="606"/>
      <c r="AO212" s="606"/>
      <c r="AP212" s="604"/>
      <c r="AQ212" s="604"/>
      <c r="AR212" s="208"/>
    </row>
    <row r="213" spans="1:44" s="42" customFormat="1" ht="15" customHeight="1" x14ac:dyDescent="0.2">
      <c r="A213" s="203"/>
      <c r="B213" s="205"/>
      <c r="C213" s="205"/>
      <c r="D213" s="205" t="s">
        <v>441</v>
      </c>
      <c r="E213" s="247"/>
      <c r="F213" s="222"/>
      <c r="G213" s="222"/>
      <c r="H213" s="222"/>
      <c r="I213" s="234"/>
      <c r="J213" s="234"/>
      <c r="K213" s="234"/>
      <c r="L213" s="234"/>
      <c r="M213" s="589">
        <v>129</v>
      </c>
      <c r="N213" s="589"/>
      <c r="O213" s="601"/>
      <c r="P213" s="241" t="s">
        <v>150</v>
      </c>
      <c r="Q213" s="599"/>
      <c r="R213" s="539"/>
      <c r="S213" s="539"/>
      <c r="T213" s="539"/>
      <c r="U213" s="539"/>
      <c r="V213" s="539"/>
      <c r="W213" s="539"/>
      <c r="X213" s="600"/>
      <c r="Y213" s="203"/>
      <c r="Z213" s="205"/>
      <c r="AA213" s="205"/>
      <c r="AB213" s="205"/>
      <c r="AC213" s="205"/>
      <c r="AD213" s="205"/>
      <c r="AE213" s="205"/>
      <c r="AF213" s="205"/>
      <c r="AG213" s="205"/>
      <c r="AH213" s="205"/>
      <c r="AI213" s="589">
        <v>130</v>
      </c>
      <c r="AJ213" s="601"/>
      <c r="AK213" s="241" t="s">
        <v>150</v>
      </c>
      <c r="AL213" s="599"/>
      <c r="AM213" s="599"/>
      <c r="AN213" s="599"/>
      <c r="AO213" s="599"/>
      <c r="AP213" s="540"/>
      <c r="AQ213" s="541"/>
      <c r="AR213" s="208"/>
    </row>
    <row r="214" spans="1:44" s="42" customFormat="1" ht="14.1" customHeight="1" x14ac:dyDescent="0.2">
      <c r="A214" s="203"/>
      <c r="B214" s="205"/>
      <c r="C214" s="205"/>
      <c r="D214" s="205"/>
      <c r="E214" s="206"/>
      <c r="F214" s="205"/>
      <c r="G214" s="205"/>
      <c r="H214" s="205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5"/>
      <c r="AA214" s="205"/>
      <c r="AB214" s="205"/>
      <c r="AC214" s="205"/>
      <c r="AD214" s="205"/>
      <c r="AE214" s="205"/>
      <c r="AF214" s="205"/>
      <c r="AG214" s="205"/>
      <c r="AH214" s="205"/>
      <c r="AI214" s="205"/>
      <c r="AJ214" s="203"/>
      <c r="AK214" s="203"/>
      <c r="AL214" s="203"/>
      <c r="AM214" s="203"/>
      <c r="AN214" s="203"/>
      <c r="AO214" s="203"/>
      <c r="AP214" s="203"/>
      <c r="AQ214" s="203"/>
      <c r="AR214" s="208"/>
    </row>
    <row r="215" spans="1:44" s="42" customFormat="1" ht="12" customHeight="1" x14ac:dyDescent="0.2">
      <c r="A215" s="203"/>
      <c r="B215" s="602">
        <v>131</v>
      </c>
      <c r="C215" s="602"/>
      <c r="D215" s="205" t="s">
        <v>442</v>
      </c>
      <c r="E215" s="206"/>
      <c r="F215" s="205"/>
      <c r="G215" s="205"/>
      <c r="H215" s="205"/>
      <c r="I215" s="203"/>
      <c r="J215" s="203"/>
      <c r="K215" s="203"/>
      <c r="L215" s="203"/>
      <c r="M215" s="603" t="s">
        <v>443</v>
      </c>
      <c r="N215" s="604"/>
      <c r="O215" s="604"/>
      <c r="P215" s="604"/>
      <c r="Q215" s="604"/>
      <c r="R215" s="604"/>
      <c r="S215" s="604"/>
      <c r="T215" s="604"/>
      <c r="U215" s="604"/>
      <c r="V215" s="604"/>
      <c r="W215" s="605"/>
      <c r="X215" s="605"/>
      <c r="Y215" s="203"/>
      <c r="Z215" s="205" t="s">
        <v>444</v>
      </c>
      <c r="AA215" s="244"/>
      <c r="AB215" s="206"/>
      <c r="AC215" s="205"/>
      <c r="AD215" s="205"/>
      <c r="AE215" s="205"/>
      <c r="AF215" s="205"/>
      <c r="AG215" s="205"/>
      <c r="AH215" s="205"/>
      <c r="AI215" s="606" t="s">
        <v>445</v>
      </c>
      <c r="AJ215" s="606"/>
      <c r="AK215" s="606"/>
      <c r="AL215" s="606"/>
      <c r="AM215" s="606"/>
      <c r="AN215" s="606"/>
      <c r="AO215" s="606"/>
      <c r="AP215" s="604"/>
      <c r="AQ215" s="604"/>
      <c r="AR215" s="208"/>
    </row>
    <row r="216" spans="1:44" s="42" customFormat="1" ht="15" customHeight="1" x14ac:dyDescent="0.2">
      <c r="A216" s="203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589">
        <v>131</v>
      </c>
      <c r="N216" s="589"/>
      <c r="O216" s="601"/>
      <c r="P216" s="241" t="s">
        <v>150</v>
      </c>
      <c r="Q216" s="599"/>
      <c r="R216" s="539"/>
      <c r="S216" s="539"/>
      <c r="T216" s="539"/>
      <c r="U216" s="539"/>
      <c r="V216" s="539"/>
      <c r="W216" s="539"/>
      <c r="X216" s="600"/>
      <c r="Y216" s="203"/>
      <c r="Z216" s="222" t="s">
        <v>446</v>
      </c>
      <c r="AA216" s="222"/>
      <c r="AB216" s="247"/>
      <c r="AC216" s="222"/>
      <c r="AD216" s="222"/>
      <c r="AE216" s="222"/>
      <c r="AF216" s="222"/>
      <c r="AG216" s="222"/>
      <c r="AH216" s="222"/>
      <c r="AI216" s="589">
        <v>136</v>
      </c>
      <c r="AJ216" s="601"/>
      <c r="AK216" s="241" t="s">
        <v>150</v>
      </c>
      <c r="AL216" s="599"/>
      <c r="AM216" s="599"/>
      <c r="AN216" s="599"/>
      <c r="AO216" s="599"/>
      <c r="AP216" s="540"/>
      <c r="AQ216" s="541"/>
      <c r="AR216" s="208"/>
    </row>
    <row r="217" spans="1:44" s="42" customFormat="1" ht="6" customHeight="1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</row>
    <row r="218" spans="1:44" s="42" customFormat="1" ht="15" customHeight="1" x14ac:dyDescent="0.2">
      <c r="A218" s="590" t="s">
        <v>447</v>
      </c>
      <c r="B218" s="590"/>
      <c r="C218" s="590"/>
      <c r="D218" s="591"/>
      <c r="E218" s="592"/>
      <c r="F218" s="592"/>
      <c r="G218" s="592"/>
      <c r="H218" s="592"/>
      <c r="I218" s="592"/>
      <c r="J218" s="592"/>
      <c r="K218" s="592"/>
      <c r="L218" s="592"/>
      <c r="M218" s="592"/>
      <c r="N218" s="592"/>
      <c r="O218" s="592"/>
      <c r="P218" s="592"/>
      <c r="Q218" s="592"/>
      <c r="R218" s="592"/>
      <c r="S218" s="592"/>
      <c r="T218" s="592"/>
      <c r="U218" s="592"/>
      <c r="V218" s="592"/>
      <c r="W218" s="592"/>
      <c r="X218" s="592"/>
      <c r="Y218" s="592"/>
      <c r="Z218" s="592"/>
      <c r="AA218" s="592"/>
      <c r="AB218" s="592"/>
      <c r="AC218" s="592"/>
      <c r="AD218" s="592"/>
      <c r="AE218" s="592"/>
      <c r="AF218" s="592"/>
      <c r="AG218" s="592"/>
      <c r="AH218" s="592"/>
      <c r="AI218" s="592"/>
      <c r="AJ218" s="592"/>
      <c r="AK218" s="592"/>
      <c r="AL218" s="592"/>
      <c r="AM218" s="592"/>
      <c r="AN218" s="592"/>
      <c r="AO218" s="592"/>
      <c r="AP218" s="592"/>
      <c r="AQ218" s="592"/>
      <c r="AR218" s="592"/>
    </row>
    <row r="219" spans="1:44" s="42" customFormat="1" ht="20.100000000000001" customHeight="1" x14ac:dyDescent="0.2">
      <c r="A219" s="593" t="s">
        <v>448</v>
      </c>
      <c r="B219" s="593"/>
      <c r="C219" s="593"/>
      <c r="D219" s="593"/>
      <c r="E219" s="593"/>
      <c r="F219" s="593"/>
      <c r="G219" s="593"/>
      <c r="H219" s="593"/>
      <c r="I219" s="593"/>
      <c r="J219" s="593"/>
      <c r="K219" s="593"/>
      <c r="L219" s="593"/>
      <c r="M219" s="593"/>
      <c r="N219" s="593"/>
      <c r="O219" s="593"/>
      <c r="P219" s="593"/>
      <c r="Q219" s="593"/>
      <c r="R219" s="593"/>
      <c r="S219" s="593"/>
      <c r="T219" s="593"/>
      <c r="U219" s="593"/>
      <c r="V219" s="593"/>
      <c r="W219" s="593"/>
      <c r="X219" s="593"/>
      <c r="Y219" s="593"/>
      <c r="Z219" s="593"/>
      <c r="AA219" s="593"/>
      <c r="AB219" s="593"/>
      <c r="AC219" s="593"/>
      <c r="AD219" s="593"/>
      <c r="AE219" s="593"/>
      <c r="AF219" s="593"/>
      <c r="AG219" s="593"/>
      <c r="AH219" s="593"/>
      <c r="AI219" s="593"/>
      <c r="AJ219" s="593"/>
      <c r="AK219" s="593"/>
      <c r="AL219" s="593"/>
      <c r="AM219" s="593"/>
      <c r="AN219" s="593"/>
      <c r="AO219" s="593"/>
      <c r="AP219" s="593"/>
      <c r="AQ219" s="593"/>
      <c r="AR219" s="593"/>
    </row>
    <row r="220" spans="1:44" s="42" customFormat="1" ht="18" customHeight="1" x14ac:dyDescent="0.2">
      <c r="A220" s="594" t="s">
        <v>449</v>
      </c>
      <c r="B220" s="594"/>
      <c r="C220" s="594"/>
      <c r="D220" s="594"/>
      <c r="E220" s="594"/>
      <c r="F220" s="594"/>
      <c r="G220" s="594"/>
      <c r="H220" s="594"/>
      <c r="I220" s="594"/>
      <c r="J220" s="595"/>
      <c r="K220" s="547"/>
      <c r="L220" s="547"/>
      <c r="M220" s="547"/>
      <c r="N220" s="547"/>
      <c r="O220" s="547"/>
      <c r="P220" s="547"/>
      <c r="Q220" s="547"/>
      <c r="R220" s="547"/>
      <c r="S220" s="547"/>
      <c r="T220" s="547"/>
      <c r="U220" s="547"/>
      <c r="V220" s="547"/>
      <c r="W220" s="547"/>
      <c r="X220" s="547"/>
      <c r="Y220" s="547"/>
      <c r="Z220" s="547"/>
      <c r="AA220" s="547"/>
      <c r="AB220" s="547"/>
      <c r="AC220" s="547"/>
      <c r="AD220" s="547"/>
      <c r="AE220" s="547"/>
      <c r="AF220" s="547"/>
      <c r="AG220" s="547"/>
      <c r="AH220" s="547"/>
      <c r="AI220" s="547"/>
      <c r="AJ220" s="547"/>
      <c r="AK220" s="547"/>
      <c r="AL220" s="547"/>
      <c r="AM220" s="547"/>
      <c r="AN220" s="547"/>
      <c r="AO220" s="547"/>
      <c r="AP220" s="547"/>
      <c r="AQ220" s="547"/>
      <c r="AR220" s="547"/>
    </row>
    <row r="221" spans="1:44" s="46" customFormat="1" ht="14.1" customHeight="1" x14ac:dyDescent="0.2">
      <c r="A221" s="205"/>
      <c r="B221" s="205" t="s">
        <v>450</v>
      </c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  <c r="AA221" s="205"/>
      <c r="AB221" s="205"/>
      <c r="AC221" s="205"/>
      <c r="AD221" s="205"/>
      <c r="AE221" s="205"/>
      <c r="AF221" s="205"/>
      <c r="AG221" s="205"/>
      <c r="AH221" s="205"/>
      <c r="AI221" s="205"/>
      <c r="AJ221" s="205"/>
      <c r="AK221" s="205"/>
      <c r="AL221" s="205"/>
      <c r="AM221" s="205"/>
      <c r="AN221" s="205"/>
      <c r="AO221" s="205"/>
      <c r="AP221" s="205"/>
      <c r="AQ221" s="205"/>
      <c r="AR221" s="205"/>
    </row>
    <row r="222" spans="1:44" s="250" customFormat="1" ht="14.1" customHeight="1" x14ac:dyDescent="0.2">
      <c r="A222" s="222"/>
      <c r="B222" s="222" t="s">
        <v>451</v>
      </c>
      <c r="C222" s="222"/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22"/>
      <c r="AE222" s="222"/>
      <c r="AF222" s="222"/>
      <c r="AG222" s="222"/>
      <c r="AH222" s="222"/>
      <c r="AI222" s="222"/>
      <c r="AJ222" s="222"/>
      <c r="AK222" s="222"/>
      <c r="AL222" s="222"/>
      <c r="AM222" s="222"/>
      <c r="AN222" s="222"/>
      <c r="AO222" s="222"/>
      <c r="AP222" s="222"/>
      <c r="AQ222" s="222"/>
      <c r="AR222" s="222"/>
    </row>
    <row r="223" spans="1:44" s="42" customFormat="1" ht="3.95" customHeight="1" x14ac:dyDescent="0.2">
      <c r="A223" s="203"/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203"/>
      <c r="AF223" s="203"/>
      <c r="AG223" s="203"/>
      <c r="AH223" s="203"/>
      <c r="AI223" s="203"/>
      <c r="AJ223" s="203"/>
      <c r="AK223" s="203"/>
      <c r="AL223" s="203"/>
      <c r="AM223" s="203"/>
      <c r="AN223" s="203"/>
      <c r="AO223" s="203"/>
      <c r="AP223" s="203"/>
      <c r="AQ223" s="203"/>
      <c r="AR223" s="203"/>
    </row>
    <row r="224" spans="1:44" s="42" customFormat="1" ht="15" customHeight="1" x14ac:dyDescent="0.2">
      <c r="A224" s="203"/>
      <c r="B224" s="205" t="s">
        <v>452</v>
      </c>
      <c r="C224" s="205"/>
      <c r="D224" s="205"/>
      <c r="E224" s="205"/>
      <c r="F224" s="205"/>
      <c r="G224" s="205"/>
      <c r="H224" s="205"/>
      <c r="I224" s="205"/>
      <c r="J224" s="205"/>
      <c r="K224" s="203"/>
      <c r="L224" s="589">
        <v>139</v>
      </c>
      <c r="M224" s="589"/>
      <c r="N224" s="596"/>
      <c r="O224" s="597"/>
      <c r="P224" s="598"/>
      <c r="Q224" s="203"/>
      <c r="R224" s="203"/>
      <c r="S224" s="205" t="s">
        <v>453</v>
      </c>
      <c r="T224" s="203"/>
      <c r="U224" s="203"/>
      <c r="V224" s="203"/>
      <c r="W224" s="203"/>
      <c r="X224" s="203"/>
      <c r="Y224" s="203"/>
      <c r="Z224" s="203"/>
      <c r="AA224" s="589">
        <v>140</v>
      </c>
      <c r="AB224" s="589"/>
      <c r="AC224" s="241" t="s">
        <v>150</v>
      </c>
      <c r="AD224" s="599"/>
      <c r="AE224" s="539"/>
      <c r="AF224" s="539"/>
      <c r="AG224" s="539"/>
      <c r="AH224" s="600"/>
      <c r="AI224" s="205" t="s">
        <v>454</v>
      </c>
      <c r="AJ224" s="208"/>
      <c r="AK224" s="203"/>
      <c r="AL224" s="203"/>
      <c r="AM224" s="203"/>
      <c r="AN224" s="203"/>
      <c r="AO224" s="203"/>
      <c r="AP224" s="203"/>
      <c r="AQ224" s="203"/>
      <c r="AR224" s="203"/>
    </row>
    <row r="225" spans="1:46" s="42" customFormat="1" ht="6" customHeight="1" x14ac:dyDescent="0.2">
      <c r="A225" s="203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  <c r="M225" s="203"/>
      <c r="N225" s="203"/>
      <c r="O225" s="203"/>
      <c r="P225" s="203"/>
      <c r="Q225" s="203"/>
      <c r="R225" s="203"/>
      <c r="S225" s="203"/>
      <c r="T225" s="203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</row>
    <row r="226" spans="1:46" s="42" customFormat="1" ht="18" customHeight="1" x14ac:dyDescent="0.2">
      <c r="A226" s="581" t="s">
        <v>455</v>
      </c>
      <c r="B226" s="581"/>
      <c r="C226" s="581"/>
      <c r="D226" s="581"/>
      <c r="E226" s="581"/>
      <c r="F226" s="581"/>
      <c r="G226" s="581"/>
      <c r="H226" s="581"/>
      <c r="I226" s="581"/>
      <c r="J226" s="581"/>
      <c r="K226" s="581"/>
      <c r="L226" s="581"/>
      <c r="M226" s="581"/>
      <c r="N226" s="581"/>
      <c r="O226" s="581"/>
      <c r="P226" s="581"/>
      <c r="Q226" s="581"/>
      <c r="R226" s="581"/>
      <c r="S226" s="581"/>
      <c r="T226" s="581"/>
      <c r="U226" s="581"/>
      <c r="V226" s="581"/>
      <c r="W226" s="581"/>
      <c r="X226" s="581"/>
      <c r="Y226" s="581"/>
      <c r="Z226" s="581"/>
      <c r="AA226" s="581"/>
      <c r="AB226" s="586"/>
      <c r="AC226" s="586"/>
      <c r="AD226" s="586"/>
      <c r="AE226" s="586"/>
      <c r="AF226" s="586"/>
      <c r="AG226" s="586"/>
      <c r="AH226" s="586"/>
      <c r="AI226" s="586"/>
      <c r="AJ226" s="586"/>
      <c r="AK226" s="586"/>
      <c r="AL226" s="586"/>
      <c r="AM226" s="586"/>
      <c r="AN226" s="586"/>
      <c r="AO226" s="586"/>
      <c r="AP226" s="586"/>
      <c r="AQ226" s="586"/>
      <c r="AR226" s="586"/>
    </row>
    <row r="227" spans="1:46" s="46" customFormat="1" ht="14.1" customHeight="1" x14ac:dyDescent="0.2">
      <c r="A227" s="205"/>
      <c r="B227" s="205" t="s">
        <v>456</v>
      </c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  <c r="AA227" s="205"/>
      <c r="AB227" s="205"/>
      <c r="AC227" s="205"/>
      <c r="AD227" s="205"/>
      <c r="AE227" s="205"/>
      <c r="AF227" s="205"/>
      <c r="AG227" s="205"/>
      <c r="AH227" s="205"/>
      <c r="AI227" s="205"/>
      <c r="AJ227" s="205"/>
      <c r="AK227" s="205"/>
      <c r="AL227" s="205"/>
      <c r="AM227" s="205"/>
      <c r="AN227" s="205"/>
      <c r="AO227" s="205"/>
      <c r="AP227" s="205"/>
      <c r="AQ227" s="205"/>
      <c r="AR227" s="205"/>
    </row>
    <row r="228" spans="1:46" s="250" customFormat="1" ht="14.1" customHeight="1" x14ac:dyDescent="0.2">
      <c r="A228" s="222"/>
      <c r="B228" s="222" t="s">
        <v>457</v>
      </c>
      <c r="C228" s="222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  <c r="AP228" s="222"/>
      <c r="AQ228" s="222"/>
      <c r="AR228" s="222"/>
    </row>
    <row r="229" spans="1:46" s="46" customFormat="1" ht="15" customHeight="1" x14ac:dyDescent="0.2">
      <c r="A229" s="205"/>
      <c r="B229" s="205" t="s">
        <v>458</v>
      </c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205"/>
      <c r="AB229" s="205"/>
      <c r="AC229" s="205"/>
      <c r="AD229" s="205"/>
      <c r="AE229" s="205"/>
      <c r="AF229" s="205"/>
      <c r="AG229" s="205"/>
      <c r="AH229" s="206"/>
      <c r="AI229" s="205"/>
      <c r="AJ229" s="205" t="s">
        <v>459</v>
      </c>
      <c r="AK229" s="205"/>
      <c r="AL229" s="205"/>
      <c r="AM229" s="205"/>
      <c r="AN229" s="205"/>
      <c r="AO229" s="205"/>
      <c r="AP229" s="205"/>
      <c r="AQ229" s="205"/>
      <c r="AR229" s="205"/>
    </row>
    <row r="230" spans="1:46" s="42" customFormat="1" ht="15" customHeight="1" x14ac:dyDescent="0.2">
      <c r="A230" s="203"/>
      <c r="B230" s="552">
        <v>149</v>
      </c>
      <c r="C230" s="587"/>
      <c r="D230" s="588"/>
      <c r="E230" s="539"/>
      <c r="F230" s="539"/>
      <c r="G230" s="539"/>
      <c r="H230" s="539"/>
      <c r="I230" s="539"/>
      <c r="J230" s="539"/>
      <c r="K230" s="539"/>
      <c r="L230" s="539"/>
      <c r="M230" s="539"/>
      <c r="N230" s="539"/>
      <c r="O230" s="539"/>
      <c r="P230" s="539"/>
      <c r="Q230" s="539"/>
      <c r="R230" s="539"/>
      <c r="S230" s="539"/>
      <c r="T230" s="539"/>
      <c r="U230" s="539"/>
      <c r="V230" s="539"/>
      <c r="W230" s="539"/>
      <c r="X230" s="539"/>
      <c r="Y230" s="539"/>
      <c r="Z230" s="539"/>
      <c r="AA230" s="539"/>
      <c r="AB230" s="539"/>
      <c r="AC230" s="539"/>
      <c r="AD230" s="539"/>
      <c r="AE230" s="540"/>
      <c r="AF230" s="541"/>
      <c r="AG230" s="203"/>
      <c r="AH230" s="203"/>
      <c r="AI230" s="203"/>
      <c r="AJ230" s="536">
        <v>150</v>
      </c>
      <c r="AK230" s="537"/>
      <c r="AL230" s="251"/>
      <c r="AM230" s="252"/>
      <c r="AN230" s="253"/>
      <c r="AO230" s="252"/>
      <c r="AP230" s="253"/>
      <c r="AQ230" s="251"/>
      <c r="AR230" s="203"/>
      <c r="AS230" s="225"/>
      <c r="AT230" s="225"/>
    </row>
    <row r="231" spans="1:46" s="42" customFormat="1" ht="3" customHeight="1" x14ac:dyDescent="0.2">
      <c r="A231" s="203"/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203"/>
      <c r="AA231" s="203"/>
      <c r="AB231" s="203"/>
      <c r="AC231" s="203"/>
      <c r="AD231" s="203"/>
      <c r="AE231" s="203"/>
      <c r="AF231" s="203"/>
      <c r="AG231" s="203"/>
      <c r="AH231" s="203"/>
      <c r="AI231" s="203"/>
      <c r="AJ231" s="203"/>
      <c r="AK231" s="203"/>
      <c r="AL231" s="203"/>
      <c r="AM231" s="203"/>
      <c r="AN231" s="203"/>
      <c r="AO231" s="203"/>
      <c r="AP231" s="203"/>
      <c r="AQ231" s="203"/>
      <c r="AR231" s="203"/>
    </row>
    <row r="232" spans="1:46" s="46" customFormat="1" ht="15" customHeight="1" x14ac:dyDescent="0.2">
      <c r="A232" s="205"/>
      <c r="B232" s="205" t="s">
        <v>460</v>
      </c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 t="s">
        <v>461</v>
      </c>
      <c r="V232" s="205"/>
      <c r="W232" s="205"/>
      <c r="X232" s="205"/>
      <c r="Y232" s="205"/>
      <c r="Z232" s="205"/>
      <c r="AA232" s="205"/>
      <c r="AB232" s="205"/>
      <c r="AC232" s="205"/>
      <c r="AD232" s="205"/>
      <c r="AE232" s="205"/>
      <c r="AF232" s="205"/>
      <c r="AG232" s="205"/>
      <c r="AH232" s="205"/>
      <c r="AI232" s="205"/>
      <c r="AJ232" s="205"/>
      <c r="AK232" s="205"/>
      <c r="AL232" s="205"/>
      <c r="AM232" s="205"/>
      <c r="AN232" s="205"/>
      <c r="AO232" s="205"/>
      <c r="AP232" s="205"/>
      <c r="AQ232" s="205"/>
      <c r="AR232" s="205"/>
      <c r="AS232" s="45"/>
      <c r="AT232" s="45"/>
    </row>
    <row r="233" spans="1:46" s="42" customFormat="1" ht="15" customHeight="1" x14ac:dyDescent="0.2">
      <c r="A233" s="203"/>
      <c r="B233" s="536">
        <v>151</v>
      </c>
      <c r="C233" s="537"/>
      <c r="D233" s="583"/>
      <c r="E233" s="251"/>
      <c r="F233" s="251"/>
      <c r="G233" s="584"/>
      <c r="H233" s="585"/>
      <c r="I233" s="251"/>
      <c r="J233" s="251"/>
      <c r="K233" s="251"/>
      <c r="L233" s="251"/>
      <c r="M233" s="251"/>
      <c r="N233" s="203"/>
      <c r="O233" s="203"/>
      <c r="P233" s="203"/>
      <c r="Q233" s="203"/>
      <c r="R233" s="203"/>
      <c r="S233" s="203"/>
      <c r="T233" s="203"/>
      <c r="U233" s="589">
        <v>152</v>
      </c>
      <c r="V233" s="589"/>
      <c r="W233" s="538"/>
      <c r="X233" s="540"/>
      <c r="Y233" s="540"/>
      <c r="Z233" s="540"/>
      <c r="AA233" s="540"/>
      <c r="AB233" s="540"/>
      <c r="AC233" s="540"/>
      <c r="AD233" s="540"/>
      <c r="AE233" s="540"/>
      <c r="AF233" s="540"/>
      <c r="AG233" s="540"/>
      <c r="AH233" s="540"/>
      <c r="AI233" s="540"/>
      <c r="AJ233" s="540"/>
      <c r="AK233" s="540"/>
      <c r="AL233" s="540"/>
      <c r="AM233" s="540"/>
      <c r="AN233" s="540"/>
      <c r="AO233" s="540"/>
      <c r="AP233" s="540"/>
      <c r="AQ233" s="540"/>
      <c r="AR233" s="254"/>
      <c r="AS233" s="214"/>
      <c r="AT233" s="225"/>
    </row>
    <row r="234" spans="1:46" s="42" customFormat="1" ht="3" customHeight="1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203"/>
      <c r="Z234" s="203"/>
      <c r="AA234" s="203"/>
      <c r="AB234" s="203"/>
      <c r="AC234" s="203"/>
      <c r="AD234" s="203"/>
      <c r="AE234" s="203"/>
      <c r="AF234" s="203"/>
      <c r="AG234" s="203"/>
      <c r="AH234" s="203"/>
      <c r="AI234" s="203"/>
      <c r="AJ234" s="203"/>
      <c r="AK234" s="203"/>
      <c r="AL234" s="203"/>
      <c r="AM234" s="203"/>
      <c r="AN234" s="203"/>
      <c r="AO234" s="203"/>
      <c r="AP234" s="203"/>
      <c r="AQ234" s="203"/>
      <c r="AR234" s="203"/>
    </row>
    <row r="235" spans="1:46" s="46" customFormat="1" ht="15" customHeight="1" x14ac:dyDescent="0.2">
      <c r="A235" s="205"/>
      <c r="B235" s="205" t="s">
        <v>462</v>
      </c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205"/>
      <c r="AB235" s="205"/>
      <c r="AC235" s="205"/>
      <c r="AD235" s="205"/>
      <c r="AE235" s="205"/>
      <c r="AF235" s="205"/>
      <c r="AG235" s="205"/>
      <c r="AH235" s="205"/>
      <c r="AI235" s="205"/>
      <c r="AJ235" s="205"/>
      <c r="AK235" s="205"/>
      <c r="AL235" s="205"/>
      <c r="AM235" s="205"/>
      <c r="AN235" s="205"/>
      <c r="AO235" s="205"/>
      <c r="AP235" s="205"/>
      <c r="AQ235" s="205"/>
      <c r="AR235" s="205"/>
    </row>
    <row r="236" spans="1:46" s="42" customFormat="1" ht="15" customHeight="1" x14ac:dyDescent="0.2">
      <c r="A236" s="203"/>
      <c r="B236" s="536">
        <v>153</v>
      </c>
      <c r="C236" s="537"/>
      <c r="D236" s="583"/>
      <c r="E236" s="251"/>
      <c r="F236" s="251"/>
      <c r="G236" s="584"/>
      <c r="H236" s="585"/>
      <c r="I236" s="251"/>
      <c r="J236" s="251"/>
      <c r="K236" s="251"/>
      <c r="L236" s="251"/>
      <c r="M236" s="251"/>
      <c r="N236" s="580"/>
      <c r="O236" s="580"/>
      <c r="P236" s="251"/>
      <c r="Q236" s="580"/>
      <c r="R236" s="580"/>
      <c r="S236" s="251"/>
      <c r="T236" s="251"/>
      <c r="U236" s="251"/>
      <c r="V236" s="251"/>
      <c r="W236" s="251"/>
      <c r="X236" s="580"/>
      <c r="Y236" s="580"/>
      <c r="Z236" s="251"/>
      <c r="AA236" s="203"/>
      <c r="AB236" s="203"/>
      <c r="AC236" s="203"/>
      <c r="AD236" s="203"/>
      <c r="AE236" s="203"/>
      <c r="AF236" s="203"/>
      <c r="AG236" s="203"/>
      <c r="AH236" s="203"/>
      <c r="AI236" s="203"/>
      <c r="AJ236" s="203"/>
      <c r="AK236" s="203"/>
      <c r="AL236" s="203"/>
      <c r="AM236" s="203"/>
      <c r="AN236" s="203"/>
      <c r="AO236" s="203"/>
      <c r="AP236" s="203"/>
      <c r="AQ236" s="203"/>
      <c r="AR236" s="203"/>
    </row>
    <row r="237" spans="1:46" s="42" customFormat="1" ht="6" customHeight="1" x14ac:dyDescent="0.2">
      <c r="A237" s="203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203"/>
      <c r="AA237" s="203"/>
      <c r="AB237" s="203"/>
      <c r="AC237" s="203"/>
      <c r="AD237" s="203"/>
      <c r="AE237" s="203"/>
      <c r="AF237" s="203"/>
      <c r="AG237" s="203"/>
      <c r="AH237" s="203"/>
      <c r="AI237" s="203"/>
      <c r="AJ237" s="203"/>
      <c r="AK237" s="203"/>
      <c r="AL237" s="203"/>
      <c r="AM237" s="203"/>
      <c r="AN237" s="203"/>
      <c r="AO237" s="203"/>
      <c r="AP237" s="203"/>
      <c r="AQ237" s="203"/>
      <c r="AR237" s="203"/>
    </row>
    <row r="238" spans="1:46" s="42" customFormat="1" ht="18" customHeight="1" x14ac:dyDescent="0.2">
      <c r="A238" s="581" t="s">
        <v>463</v>
      </c>
      <c r="B238" s="581"/>
      <c r="C238" s="581"/>
      <c r="D238" s="581"/>
      <c r="E238" s="581"/>
      <c r="F238" s="581"/>
      <c r="G238" s="581"/>
      <c r="H238" s="581"/>
      <c r="I238" s="581"/>
      <c r="J238" s="581"/>
      <c r="K238" s="581"/>
      <c r="L238" s="581"/>
      <c r="M238" s="581"/>
      <c r="N238" s="581"/>
      <c r="O238" s="581"/>
      <c r="P238" s="581"/>
      <c r="Q238" s="581"/>
      <c r="R238" s="581"/>
      <c r="S238" s="581"/>
      <c r="T238" s="581"/>
      <c r="U238" s="581"/>
      <c r="V238" s="582"/>
      <c r="W238" s="547"/>
      <c r="X238" s="547"/>
      <c r="Y238" s="547"/>
      <c r="Z238" s="547"/>
      <c r="AA238" s="547"/>
      <c r="AB238" s="547"/>
      <c r="AC238" s="547"/>
      <c r="AD238" s="547"/>
      <c r="AE238" s="547"/>
      <c r="AF238" s="547"/>
      <c r="AG238" s="547"/>
      <c r="AH238" s="547"/>
      <c r="AI238" s="547"/>
      <c r="AJ238" s="547"/>
      <c r="AK238" s="547"/>
      <c r="AL238" s="547"/>
      <c r="AM238" s="547"/>
      <c r="AN238" s="547"/>
      <c r="AO238" s="547"/>
      <c r="AP238" s="547"/>
      <c r="AQ238" s="547"/>
      <c r="AR238" s="547"/>
    </row>
    <row r="239" spans="1:46" s="255" customFormat="1" ht="15" customHeight="1" x14ac:dyDescent="0.2">
      <c r="A239" s="204"/>
      <c r="B239" s="204" t="s">
        <v>464</v>
      </c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204"/>
      <c r="AL239" s="204"/>
      <c r="AM239" s="204"/>
      <c r="AN239" s="204"/>
      <c r="AO239" s="204"/>
      <c r="AP239" s="204"/>
      <c r="AQ239" s="204"/>
      <c r="AR239" s="204"/>
    </row>
    <row r="240" spans="1:46" s="256" customFormat="1" ht="15" customHeight="1" x14ac:dyDescent="0.2">
      <c r="A240" s="234"/>
      <c r="B240" s="222" t="s">
        <v>465</v>
      </c>
      <c r="C240" s="234"/>
      <c r="D240" s="234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  <c r="AA240" s="234"/>
      <c r="AB240" s="234"/>
      <c r="AC240" s="234"/>
      <c r="AD240" s="234"/>
      <c r="AE240" s="234"/>
      <c r="AF240" s="234"/>
      <c r="AG240" s="234"/>
      <c r="AH240" s="234"/>
      <c r="AI240" s="234"/>
      <c r="AJ240" s="234"/>
      <c r="AK240" s="234"/>
      <c r="AL240" s="234"/>
      <c r="AM240" s="234"/>
      <c r="AN240" s="234"/>
      <c r="AO240" s="234"/>
      <c r="AP240" s="234"/>
      <c r="AQ240" s="234"/>
      <c r="AR240" s="234"/>
    </row>
    <row r="241" spans="1:44" s="42" customFormat="1" ht="15" customHeight="1" x14ac:dyDescent="0.2">
      <c r="A241" s="203"/>
      <c r="B241" s="552">
        <v>154</v>
      </c>
      <c r="C241" s="553"/>
      <c r="D241" s="538"/>
      <c r="E241" s="539"/>
      <c r="F241" s="539"/>
      <c r="G241" s="539"/>
      <c r="H241" s="539"/>
      <c r="I241" s="539"/>
      <c r="J241" s="539"/>
      <c r="K241" s="539"/>
      <c r="L241" s="539"/>
      <c r="M241" s="539"/>
      <c r="N241" s="539"/>
      <c r="O241" s="539"/>
      <c r="P241" s="539"/>
      <c r="Q241" s="539"/>
      <c r="R241" s="539"/>
      <c r="S241" s="539"/>
      <c r="T241" s="539"/>
      <c r="U241" s="539"/>
      <c r="V241" s="539"/>
      <c r="W241" s="539"/>
      <c r="X241" s="539"/>
      <c r="Y241" s="539"/>
      <c r="Z241" s="539"/>
      <c r="AA241" s="539"/>
      <c r="AB241" s="539"/>
      <c r="AC241" s="539"/>
      <c r="AD241" s="539"/>
      <c r="AE241" s="540"/>
      <c r="AF241" s="541"/>
      <c r="AG241" s="203"/>
      <c r="AH241" s="203"/>
      <c r="AI241" s="203"/>
      <c r="AJ241" s="203"/>
      <c r="AK241" s="203"/>
      <c r="AL241" s="203"/>
      <c r="AM241" s="203"/>
      <c r="AN241" s="203"/>
      <c r="AO241" s="203"/>
      <c r="AP241" s="203"/>
      <c r="AQ241" s="203"/>
      <c r="AR241" s="203"/>
    </row>
    <row r="242" spans="1:44" s="42" customFormat="1" ht="3.95" customHeight="1" x14ac:dyDescent="0.2">
      <c r="A242" s="203"/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203"/>
      <c r="AA242" s="203"/>
      <c r="AB242" s="203"/>
      <c r="AC242" s="203"/>
      <c r="AD242" s="203"/>
      <c r="AE242" s="203"/>
      <c r="AF242" s="203"/>
      <c r="AG242" s="203"/>
      <c r="AH242" s="203"/>
      <c r="AI242" s="203"/>
      <c r="AJ242" s="203"/>
      <c r="AK242" s="203"/>
      <c r="AL242" s="203"/>
      <c r="AM242" s="203"/>
      <c r="AN242" s="203"/>
      <c r="AO242" s="203"/>
      <c r="AP242" s="203"/>
      <c r="AQ242" s="203"/>
      <c r="AR242" s="203"/>
    </row>
    <row r="243" spans="1:44" s="42" customFormat="1" ht="15" customHeight="1" x14ac:dyDescent="0.2">
      <c r="A243" s="203"/>
      <c r="B243" s="205" t="s">
        <v>466</v>
      </c>
      <c r="C243" s="203"/>
      <c r="D243" s="203"/>
      <c r="E243" s="203"/>
      <c r="F243" s="203"/>
      <c r="G243" s="203"/>
      <c r="H243" s="203"/>
      <c r="I243" s="203"/>
      <c r="J243" s="203"/>
      <c r="K243" s="203"/>
      <c r="L243" s="203"/>
      <c r="M243" s="203"/>
      <c r="N243" s="203"/>
      <c r="O243" s="203"/>
      <c r="P243" s="203"/>
      <c r="Q243" s="203"/>
      <c r="R243" s="203"/>
      <c r="S243" s="203"/>
      <c r="T243" s="203"/>
      <c r="U243" s="203"/>
      <c r="V243" s="203"/>
      <c r="W243" s="203"/>
      <c r="X243" s="203"/>
      <c r="Y243" s="203"/>
      <c r="Z243" s="203"/>
      <c r="AA243" s="203"/>
      <c r="AB243" s="203"/>
      <c r="AC243" s="203"/>
      <c r="AD243" s="203"/>
      <c r="AE243" s="203"/>
      <c r="AF243" s="203"/>
      <c r="AG243" s="203"/>
      <c r="AH243" s="203"/>
      <c r="AI243" s="203"/>
      <c r="AJ243" s="203"/>
      <c r="AK243" s="203"/>
      <c r="AL243" s="203"/>
      <c r="AM243" s="203"/>
      <c r="AN243" s="203"/>
      <c r="AO243" s="203"/>
      <c r="AP243" s="203"/>
      <c r="AQ243" s="203"/>
      <c r="AR243" s="203"/>
    </row>
    <row r="244" spans="1:44" s="42" customFormat="1" ht="15" customHeight="1" x14ac:dyDescent="0.2">
      <c r="A244" s="203"/>
      <c r="B244" s="552">
        <v>155</v>
      </c>
      <c r="C244" s="553"/>
      <c r="D244" s="538"/>
      <c r="E244" s="539"/>
      <c r="F244" s="539"/>
      <c r="G244" s="539"/>
      <c r="H244" s="539"/>
      <c r="I244" s="539"/>
      <c r="J244" s="539"/>
      <c r="K244" s="539"/>
      <c r="L244" s="539"/>
      <c r="M244" s="539"/>
      <c r="N244" s="539"/>
      <c r="O244" s="539"/>
      <c r="P244" s="539"/>
      <c r="Q244" s="539"/>
      <c r="R244" s="539"/>
      <c r="S244" s="539"/>
      <c r="T244" s="539"/>
      <c r="U244" s="539"/>
      <c r="V244" s="539"/>
      <c r="W244" s="539"/>
      <c r="X244" s="539"/>
      <c r="Y244" s="539"/>
      <c r="Z244" s="539"/>
      <c r="AA244" s="539"/>
      <c r="AB244" s="539"/>
      <c r="AC244" s="539"/>
      <c r="AD244" s="539"/>
      <c r="AE244" s="540"/>
      <c r="AF244" s="541"/>
      <c r="AG244" s="203"/>
      <c r="AH244" s="203"/>
      <c r="AI244" s="203"/>
      <c r="AJ244" s="203"/>
      <c r="AK244" s="203"/>
      <c r="AL244" s="203"/>
      <c r="AM244" s="203"/>
      <c r="AN244" s="203"/>
      <c r="AO244" s="203"/>
      <c r="AP244" s="203"/>
      <c r="AQ244" s="203"/>
      <c r="AR244" s="203"/>
    </row>
    <row r="245" spans="1:44" s="42" customFormat="1" ht="15" customHeight="1" x14ac:dyDescent="0.2">
      <c r="A245" s="203"/>
      <c r="B245" s="205" t="s">
        <v>467</v>
      </c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3"/>
      <c r="O245" s="203"/>
      <c r="P245" s="203"/>
      <c r="Q245" s="203"/>
      <c r="R245" s="203"/>
      <c r="S245" s="203"/>
      <c r="T245" s="203"/>
      <c r="U245" s="203"/>
      <c r="V245" s="203"/>
      <c r="W245" s="203"/>
      <c r="X245" s="203"/>
      <c r="Y245" s="203"/>
      <c r="Z245" s="203"/>
      <c r="AA245" s="203"/>
      <c r="AB245" s="203"/>
      <c r="AC245" s="203"/>
      <c r="AD245" s="203"/>
      <c r="AE245" s="203"/>
      <c r="AF245" s="203"/>
      <c r="AG245" s="203"/>
      <c r="AH245" s="203"/>
      <c r="AI245" s="203"/>
      <c r="AJ245" s="203"/>
      <c r="AK245" s="203"/>
      <c r="AL245" s="203"/>
      <c r="AM245" s="203"/>
      <c r="AN245" s="203"/>
      <c r="AO245" s="203"/>
      <c r="AP245" s="203"/>
      <c r="AQ245" s="203"/>
      <c r="AR245" s="203"/>
    </row>
    <row r="246" spans="1:44" s="42" customFormat="1" ht="15" customHeight="1" x14ac:dyDescent="0.2">
      <c r="A246" s="203"/>
      <c r="B246" s="536">
        <v>156</v>
      </c>
      <c r="C246" s="537"/>
      <c r="D246" s="538"/>
      <c r="E246" s="539"/>
      <c r="F246" s="539"/>
      <c r="G246" s="539"/>
      <c r="H246" s="539"/>
      <c r="I246" s="539"/>
      <c r="J246" s="539"/>
      <c r="K246" s="539"/>
      <c r="L246" s="539"/>
      <c r="M246" s="539"/>
      <c r="N246" s="539"/>
      <c r="O246" s="539"/>
      <c r="P246" s="539"/>
      <c r="Q246" s="539"/>
      <c r="R246" s="539"/>
      <c r="S246" s="539"/>
      <c r="T246" s="539"/>
      <c r="U246" s="539"/>
      <c r="V246" s="539"/>
      <c r="W246" s="539"/>
      <c r="X246" s="539"/>
      <c r="Y246" s="539"/>
      <c r="Z246" s="539"/>
      <c r="AA246" s="539"/>
      <c r="AB246" s="539"/>
      <c r="AC246" s="539"/>
      <c r="AD246" s="539"/>
      <c r="AE246" s="540"/>
      <c r="AF246" s="541"/>
      <c r="AG246" s="203"/>
      <c r="AH246" s="203"/>
      <c r="AI246" s="203"/>
      <c r="AJ246" s="203"/>
      <c r="AK246" s="203"/>
      <c r="AL246" s="203"/>
      <c r="AM246" s="203"/>
      <c r="AN246" s="203"/>
      <c r="AO246" s="203"/>
      <c r="AP246" s="203"/>
      <c r="AQ246" s="203"/>
      <c r="AR246" s="203"/>
    </row>
    <row r="247" spans="1:44" s="42" customFormat="1" ht="15" customHeight="1" x14ac:dyDescent="0.2">
      <c r="A247" s="203"/>
      <c r="B247" s="211" t="s">
        <v>468</v>
      </c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203"/>
      <c r="AA247" s="203"/>
      <c r="AB247" s="203"/>
      <c r="AC247" s="203"/>
      <c r="AD247" s="203"/>
      <c r="AE247" s="203"/>
      <c r="AF247" s="203"/>
      <c r="AG247" s="203"/>
      <c r="AH247" s="203"/>
      <c r="AI247" s="203"/>
      <c r="AJ247" s="203"/>
      <c r="AK247" s="203"/>
      <c r="AL247" s="203"/>
      <c r="AM247" s="203"/>
      <c r="AN247" s="203"/>
      <c r="AO247" s="203"/>
      <c r="AP247" s="203"/>
      <c r="AQ247" s="203"/>
      <c r="AR247" s="203"/>
    </row>
    <row r="248" spans="1:44" s="42" customFormat="1" ht="15" customHeight="1" x14ac:dyDescent="0.2">
      <c r="A248" s="203"/>
      <c r="B248" s="570">
        <v>157</v>
      </c>
      <c r="C248" s="571"/>
      <c r="D248" s="544"/>
      <c r="E248" s="544"/>
      <c r="F248" s="544"/>
      <c r="G248" s="544"/>
      <c r="H248" s="544"/>
      <c r="I248" s="544"/>
      <c r="J248" s="544"/>
      <c r="K248" s="544"/>
      <c r="L248" s="544"/>
      <c r="M248" s="544"/>
      <c r="N248" s="544"/>
      <c r="O248" s="544"/>
      <c r="P248" s="544"/>
      <c r="Q248" s="544"/>
      <c r="R248" s="544"/>
      <c r="S248" s="544"/>
      <c r="T248" s="544"/>
      <c r="U248" s="544"/>
      <c r="V248" s="544"/>
      <c r="W248" s="544"/>
      <c r="X248" s="544"/>
      <c r="Y248" s="544"/>
      <c r="Z248" s="544"/>
      <c r="AA248" s="544"/>
      <c r="AB248" s="544"/>
      <c r="AC248" s="544"/>
      <c r="AD248" s="544"/>
      <c r="AE248" s="544"/>
      <c r="AF248" s="545"/>
      <c r="AG248" s="203"/>
      <c r="AH248" s="203"/>
      <c r="AI248" s="203"/>
      <c r="AJ248" s="203"/>
      <c r="AK248" s="203"/>
      <c r="AL248" s="203"/>
      <c r="AM248" s="203"/>
      <c r="AN248" s="203"/>
      <c r="AO248" s="203"/>
      <c r="AP248" s="203"/>
      <c r="AQ248" s="203"/>
      <c r="AR248" s="203"/>
    </row>
    <row r="249" spans="1:44" s="42" customFormat="1" ht="15" customHeight="1" x14ac:dyDescent="0.2">
      <c r="A249" s="203"/>
      <c r="B249" s="572"/>
      <c r="C249" s="573"/>
      <c r="D249" s="573"/>
      <c r="E249" s="573"/>
      <c r="F249" s="573"/>
      <c r="G249" s="573"/>
      <c r="H249" s="573"/>
      <c r="I249" s="573"/>
      <c r="J249" s="573"/>
      <c r="K249" s="573"/>
      <c r="L249" s="573"/>
      <c r="M249" s="573"/>
      <c r="N249" s="573"/>
      <c r="O249" s="573"/>
      <c r="P249" s="573"/>
      <c r="Q249" s="573"/>
      <c r="R249" s="573"/>
      <c r="S249" s="573"/>
      <c r="T249" s="573"/>
      <c r="U249" s="573"/>
      <c r="V249" s="573"/>
      <c r="W249" s="573"/>
      <c r="X249" s="573"/>
      <c r="Y249" s="573"/>
      <c r="Z249" s="573"/>
      <c r="AA249" s="573"/>
      <c r="AB249" s="573"/>
      <c r="AC249" s="573"/>
      <c r="AD249" s="573"/>
      <c r="AE249" s="573"/>
      <c r="AF249" s="574"/>
      <c r="AG249" s="203"/>
      <c r="AH249" s="203"/>
      <c r="AI249" s="203"/>
      <c r="AJ249" s="203"/>
      <c r="AK249" s="203"/>
      <c r="AL249" s="203"/>
      <c r="AM249" s="203"/>
      <c r="AN249" s="203"/>
      <c r="AO249" s="203"/>
      <c r="AP249" s="203"/>
      <c r="AQ249" s="203"/>
      <c r="AR249" s="203"/>
    </row>
    <row r="250" spans="1:44" s="42" customFormat="1" ht="15" customHeight="1" x14ac:dyDescent="0.2">
      <c r="A250" s="203"/>
      <c r="B250" s="572"/>
      <c r="C250" s="573"/>
      <c r="D250" s="573"/>
      <c r="E250" s="573"/>
      <c r="F250" s="573"/>
      <c r="G250" s="573"/>
      <c r="H250" s="573"/>
      <c r="I250" s="573"/>
      <c r="J250" s="573"/>
      <c r="K250" s="573"/>
      <c r="L250" s="573"/>
      <c r="M250" s="573"/>
      <c r="N250" s="573"/>
      <c r="O250" s="573"/>
      <c r="P250" s="573"/>
      <c r="Q250" s="573"/>
      <c r="R250" s="573"/>
      <c r="S250" s="573"/>
      <c r="T250" s="573"/>
      <c r="U250" s="573"/>
      <c r="V250" s="573"/>
      <c r="W250" s="573"/>
      <c r="X250" s="573"/>
      <c r="Y250" s="573"/>
      <c r="Z250" s="573"/>
      <c r="AA250" s="573"/>
      <c r="AB250" s="573"/>
      <c r="AC250" s="573"/>
      <c r="AD250" s="573"/>
      <c r="AE250" s="573"/>
      <c r="AF250" s="574"/>
      <c r="AG250" s="203"/>
      <c r="AH250" s="203"/>
      <c r="AI250" s="203"/>
      <c r="AJ250" s="203"/>
      <c r="AK250" s="203"/>
      <c r="AL250" s="203"/>
      <c r="AM250" s="203"/>
      <c r="AN250" s="203"/>
      <c r="AO250" s="203"/>
      <c r="AP250" s="203"/>
      <c r="AQ250" s="203"/>
      <c r="AR250" s="203"/>
    </row>
    <row r="251" spans="1:44" s="42" customFormat="1" ht="15" customHeight="1" x14ac:dyDescent="0.2">
      <c r="A251" s="203"/>
      <c r="B251" s="575"/>
      <c r="C251" s="576"/>
      <c r="D251" s="576"/>
      <c r="E251" s="576"/>
      <c r="F251" s="576"/>
      <c r="G251" s="576"/>
      <c r="H251" s="576"/>
      <c r="I251" s="576"/>
      <c r="J251" s="576"/>
      <c r="K251" s="576"/>
      <c r="L251" s="576"/>
      <c r="M251" s="576"/>
      <c r="N251" s="576"/>
      <c r="O251" s="576"/>
      <c r="P251" s="576"/>
      <c r="Q251" s="576"/>
      <c r="R251" s="577" t="s">
        <v>283</v>
      </c>
      <c r="S251" s="578"/>
      <c r="T251" s="578"/>
      <c r="U251" s="578"/>
      <c r="V251" s="578"/>
      <c r="W251" s="578"/>
      <c r="X251" s="576"/>
      <c r="Y251" s="576"/>
      <c r="Z251" s="576"/>
      <c r="AA251" s="576"/>
      <c r="AB251" s="576"/>
      <c r="AC251" s="576"/>
      <c r="AD251" s="576"/>
      <c r="AE251" s="576"/>
      <c r="AF251" s="579"/>
      <c r="AG251" s="203"/>
      <c r="AH251" s="203"/>
      <c r="AI251" s="203"/>
      <c r="AJ251" s="203"/>
      <c r="AK251" s="203"/>
      <c r="AL251" s="203"/>
      <c r="AM251" s="203"/>
      <c r="AN251" s="203"/>
      <c r="AO251" s="203"/>
      <c r="AP251" s="203"/>
      <c r="AQ251" s="203"/>
      <c r="AR251" s="203"/>
    </row>
    <row r="252" spans="1:44" s="46" customFormat="1" ht="15" customHeight="1" x14ac:dyDescent="0.2">
      <c r="A252" s="205"/>
      <c r="B252" s="205" t="s">
        <v>469</v>
      </c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205"/>
      <c r="AB252" s="205"/>
      <c r="AC252" s="205"/>
      <c r="AD252" s="205"/>
      <c r="AE252" s="205"/>
      <c r="AF252" s="205"/>
      <c r="AG252" s="205"/>
      <c r="AH252" s="205"/>
      <c r="AI252" s="205"/>
      <c r="AJ252" s="205"/>
      <c r="AK252" s="205"/>
      <c r="AL252" s="205"/>
      <c r="AM252" s="205"/>
      <c r="AN252" s="205"/>
      <c r="AO252" s="205"/>
      <c r="AP252" s="205"/>
      <c r="AQ252" s="205"/>
      <c r="AR252" s="205"/>
    </row>
    <row r="253" spans="1:44" s="42" customFormat="1" ht="15" customHeight="1" x14ac:dyDescent="0.2">
      <c r="A253" s="203"/>
      <c r="B253" s="536">
        <v>158</v>
      </c>
      <c r="C253" s="537"/>
      <c r="D253" s="538"/>
      <c r="E253" s="539"/>
      <c r="F253" s="539"/>
      <c r="G253" s="539"/>
      <c r="H253" s="539"/>
      <c r="I253" s="539"/>
      <c r="J253" s="539"/>
      <c r="K253" s="539"/>
      <c r="L253" s="539"/>
      <c r="M253" s="539"/>
      <c r="N253" s="539"/>
      <c r="O253" s="539"/>
      <c r="P253" s="539"/>
      <c r="Q253" s="539"/>
      <c r="R253" s="539"/>
      <c r="S253" s="539"/>
      <c r="T253" s="539"/>
      <c r="U253" s="539"/>
      <c r="V253" s="539"/>
      <c r="W253" s="539"/>
      <c r="X253" s="539"/>
      <c r="Y253" s="539"/>
      <c r="Z253" s="539"/>
      <c r="AA253" s="539"/>
      <c r="AB253" s="539"/>
      <c r="AC253" s="539"/>
      <c r="AD253" s="539"/>
      <c r="AE253" s="540"/>
      <c r="AF253" s="541"/>
      <c r="AG253" s="203"/>
      <c r="AH253" s="203"/>
      <c r="AI253" s="203"/>
      <c r="AJ253" s="203"/>
      <c r="AK253" s="203"/>
      <c r="AL253" s="203"/>
      <c r="AM253" s="203"/>
      <c r="AN253" s="203"/>
      <c r="AO253" s="203"/>
      <c r="AP253" s="203"/>
      <c r="AQ253" s="203"/>
      <c r="AR253" s="203"/>
    </row>
    <row r="254" spans="1:44" s="46" customFormat="1" ht="15" customHeight="1" x14ac:dyDescent="0.2">
      <c r="A254" s="205"/>
      <c r="B254" s="205" t="s">
        <v>470</v>
      </c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205"/>
      <c r="AA254" s="205"/>
      <c r="AB254" s="205"/>
      <c r="AC254" s="205"/>
      <c r="AD254" s="205"/>
      <c r="AE254" s="205"/>
      <c r="AF254" s="205"/>
      <c r="AG254" s="205"/>
      <c r="AH254" s="205"/>
      <c r="AI254" s="205"/>
      <c r="AJ254" s="205"/>
      <c r="AK254" s="205"/>
      <c r="AL254" s="205"/>
      <c r="AM254" s="205"/>
      <c r="AN254" s="205"/>
      <c r="AO254" s="205"/>
      <c r="AP254" s="205"/>
      <c r="AQ254" s="205"/>
      <c r="AR254" s="205"/>
    </row>
    <row r="255" spans="1:44" s="42" customFormat="1" ht="8.1" customHeight="1" x14ac:dyDescent="0.2">
      <c r="A255" s="203"/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203"/>
      <c r="AA255" s="203"/>
      <c r="AB255" s="203"/>
      <c r="AC255" s="203"/>
      <c r="AD255" s="203"/>
      <c r="AE255" s="203"/>
      <c r="AF255" s="203"/>
      <c r="AG255" s="203"/>
      <c r="AH255" s="203"/>
      <c r="AI255" s="203"/>
      <c r="AJ255" s="203"/>
      <c r="AK255" s="203"/>
      <c r="AL255" s="203"/>
      <c r="AM255" s="203"/>
      <c r="AN255" s="203"/>
      <c r="AO255" s="203"/>
      <c r="AP255" s="203"/>
      <c r="AQ255" s="203"/>
      <c r="AR255" s="203"/>
    </row>
    <row r="256" spans="1:44" s="46" customFormat="1" ht="15" customHeight="1" x14ac:dyDescent="0.2">
      <c r="A256" s="205"/>
      <c r="B256" s="205" t="s">
        <v>277</v>
      </c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  <c r="AA256" s="205"/>
      <c r="AB256" s="205"/>
      <c r="AC256" s="205"/>
      <c r="AD256" s="205"/>
      <c r="AE256" s="205"/>
      <c r="AF256" s="205"/>
      <c r="AG256" s="205"/>
      <c r="AH256" s="205"/>
      <c r="AI256" s="205"/>
      <c r="AJ256" s="205"/>
      <c r="AK256" s="205"/>
      <c r="AL256" s="205"/>
      <c r="AM256" s="205"/>
      <c r="AN256" s="205"/>
      <c r="AO256" s="205"/>
      <c r="AP256" s="205"/>
      <c r="AQ256" s="205"/>
      <c r="AR256" s="205"/>
    </row>
    <row r="257" spans="1:44" s="42" customFormat="1" ht="15" customHeight="1" x14ac:dyDescent="0.2">
      <c r="A257" s="203"/>
      <c r="B257" s="542">
        <v>159</v>
      </c>
      <c r="C257" s="543"/>
      <c r="D257" s="544"/>
      <c r="E257" s="544"/>
      <c r="F257" s="544"/>
      <c r="G257" s="544"/>
      <c r="H257" s="544"/>
      <c r="I257" s="544"/>
      <c r="J257" s="544"/>
      <c r="K257" s="544"/>
      <c r="L257" s="544"/>
      <c r="M257" s="544"/>
      <c r="N257" s="544"/>
      <c r="O257" s="544"/>
      <c r="P257" s="544"/>
      <c r="Q257" s="544"/>
      <c r="R257" s="544"/>
      <c r="S257" s="544"/>
      <c r="T257" s="544"/>
      <c r="U257" s="544"/>
      <c r="V257" s="544"/>
      <c r="W257" s="544"/>
      <c r="X257" s="544"/>
      <c r="Y257" s="544"/>
      <c r="Z257" s="544"/>
      <c r="AA257" s="544"/>
      <c r="AB257" s="544"/>
      <c r="AC257" s="544"/>
      <c r="AD257" s="544"/>
      <c r="AE257" s="544"/>
      <c r="AF257" s="545"/>
      <c r="AG257" s="203"/>
      <c r="AH257" s="203"/>
      <c r="AI257" s="203"/>
      <c r="AJ257" s="203"/>
      <c r="AK257" s="203"/>
      <c r="AL257" s="203"/>
      <c r="AM257" s="203"/>
      <c r="AN257" s="203"/>
      <c r="AO257" s="203"/>
      <c r="AP257" s="203"/>
      <c r="AQ257" s="203"/>
      <c r="AR257" s="203"/>
    </row>
    <row r="258" spans="1:44" s="42" customFormat="1" ht="14.1" customHeight="1" x14ac:dyDescent="0.2">
      <c r="A258" s="203"/>
      <c r="B258" s="546"/>
      <c r="C258" s="547"/>
      <c r="D258" s="547"/>
      <c r="E258" s="547"/>
      <c r="F258" s="547"/>
      <c r="G258" s="547"/>
      <c r="H258" s="547"/>
      <c r="I258" s="547"/>
      <c r="J258" s="547"/>
      <c r="K258" s="547"/>
      <c r="L258" s="547"/>
      <c r="M258" s="547"/>
      <c r="N258" s="547"/>
      <c r="O258" s="547"/>
      <c r="P258" s="547"/>
      <c r="Q258" s="547"/>
      <c r="R258" s="547"/>
      <c r="S258" s="547"/>
      <c r="T258" s="547"/>
      <c r="U258" s="547"/>
      <c r="V258" s="547"/>
      <c r="W258" s="547"/>
      <c r="X258" s="547"/>
      <c r="Y258" s="547"/>
      <c r="Z258" s="547"/>
      <c r="AA258" s="547"/>
      <c r="AB258" s="547"/>
      <c r="AC258" s="547"/>
      <c r="AD258" s="547"/>
      <c r="AE258" s="547"/>
      <c r="AF258" s="548"/>
      <c r="AG258" s="203"/>
      <c r="AH258" s="203"/>
      <c r="AI258" s="203"/>
      <c r="AJ258" s="203"/>
      <c r="AK258" s="203"/>
      <c r="AL258" s="203"/>
      <c r="AM258" s="203"/>
      <c r="AN258" s="203"/>
      <c r="AO258" s="203"/>
      <c r="AP258" s="203"/>
      <c r="AQ258" s="203"/>
      <c r="AR258" s="203"/>
    </row>
    <row r="259" spans="1:44" s="42" customFormat="1" ht="14.1" customHeight="1" x14ac:dyDescent="0.2">
      <c r="A259" s="203"/>
      <c r="B259" s="549"/>
      <c r="C259" s="550"/>
      <c r="D259" s="550"/>
      <c r="E259" s="550"/>
      <c r="F259" s="550"/>
      <c r="G259" s="550"/>
      <c r="H259" s="550"/>
      <c r="I259" s="550"/>
      <c r="J259" s="550"/>
      <c r="K259" s="550"/>
      <c r="L259" s="550"/>
      <c r="M259" s="550"/>
      <c r="N259" s="550"/>
      <c r="O259" s="550"/>
      <c r="P259" s="550"/>
      <c r="Q259" s="550"/>
      <c r="R259" s="550"/>
      <c r="S259" s="550"/>
      <c r="T259" s="550"/>
      <c r="U259" s="550"/>
      <c r="V259" s="550"/>
      <c r="W259" s="550"/>
      <c r="X259" s="550"/>
      <c r="Y259" s="550"/>
      <c r="Z259" s="550"/>
      <c r="AA259" s="550"/>
      <c r="AB259" s="550"/>
      <c r="AC259" s="550"/>
      <c r="AD259" s="550"/>
      <c r="AE259" s="550"/>
      <c r="AF259" s="551"/>
      <c r="AG259" s="203"/>
      <c r="AH259" s="203"/>
      <c r="AI259" s="203"/>
      <c r="AJ259" s="203"/>
      <c r="AK259" s="203"/>
      <c r="AL259" s="203"/>
      <c r="AM259" s="203"/>
      <c r="AN259" s="203"/>
      <c r="AO259" s="203"/>
      <c r="AP259" s="203"/>
      <c r="AQ259" s="203"/>
      <c r="AR259" s="203"/>
    </row>
    <row r="260" spans="1:44" s="42" customFormat="1" ht="15" customHeight="1" x14ac:dyDescent="0.2">
      <c r="A260" s="203"/>
      <c r="B260" s="205" t="s">
        <v>471</v>
      </c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03"/>
      <c r="P260" s="203"/>
      <c r="Q260" s="203"/>
      <c r="R260" s="203"/>
      <c r="S260" s="203"/>
      <c r="T260" s="203"/>
      <c r="U260" s="203"/>
      <c r="V260" s="203"/>
      <c r="W260" s="203"/>
      <c r="X260" s="203"/>
      <c r="Y260" s="203"/>
      <c r="Z260" s="203"/>
      <c r="AA260" s="203"/>
      <c r="AB260" s="203"/>
      <c r="AC260" s="203"/>
      <c r="AD260" s="203"/>
      <c r="AE260" s="203"/>
      <c r="AF260" s="203"/>
      <c r="AG260" s="203"/>
      <c r="AH260" s="203"/>
      <c r="AI260" s="203"/>
      <c r="AJ260" s="203"/>
      <c r="AK260" s="203"/>
      <c r="AL260" s="203"/>
      <c r="AM260" s="203"/>
      <c r="AN260" s="203"/>
      <c r="AO260" s="203"/>
      <c r="AP260" s="203"/>
      <c r="AQ260" s="203"/>
      <c r="AR260" s="203"/>
    </row>
    <row r="261" spans="1:44" s="42" customFormat="1" ht="15" customHeight="1" x14ac:dyDescent="0.25">
      <c r="A261" s="203"/>
      <c r="B261" s="552">
        <v>160</v>
      </c>
      <c r="C261" s="553"/>
      <c r="D261" s="554"/>
      <c r="E261" s="555"/>
      <c r="F261" s="555"/>
      <c r="G261" s="555"/>
      <c r="H261" s="555"/>
      <c r="I261" s="555"/>
      <c r="J261" s="555"/>
      <c r="K261" s="555"/>
      <c r="L261" s="555"/>
      <c r="M261" s="555"/>
      <c r="N261" s="555"/>
      <c r="O261" s="555"/>
      <c r="P261" s="555"/>
      <c r="Q261" s="555"/>
      <c r="R261" s="555"/>
      <c r="S261" s="555"/>
      <c r="T261" s="555"/>
      <c r="U261" s="555"/>
      <c r="V261" s="555"/>
      <c r="W261" s="555"/>
      <c r="X261" s="555"/>
      <c r="Y261" s="555"/>
      <c r="Z261" s="555"/>
      <c r="AA261" s="555"/>
      <c r="AB261" s="555"/>
      <c r="AC261" s="555"/>
      <c r="AD261" s="555"/>
      <c r="AE261" s="556"/>
      <c r="AF261" s="557"/>
      <c r="AG261" s="203"/>
      <c r="AH261" s="203"/>
      <c r="AI261" s="203"/>
      <c r="AJ261" s="203"/>
      <c r="AK261" s="203"/>
      <c r="AL261" s="203"/>
      <c r="AM261" s="203"/>
      <c r="AN261" s="203"/>
      <c r="AO261" s="203"/>
      <c r="AP261" s="203"/>
      <c r="AQ261" s="203"/>
      <c r="AR261" s="203"/>
    </row>
    <row r="262" spans="1:44" s="42" customFormat="1" ht="3.95" customHeight="1" x14ac:dyDescent="0.2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3"/>
      <c r="O262" s="203"/>
      <c r="P262" s="203"/>
      <c r="Q262" s="203"/>
      <c r="R262" s="203"/>
      <c r="S262" s="203"/>
      <c r="T262" s="203"/>
      <c r="U262" s="203"/>
      <c r="V262" s="203"/>
      <c r="W262" s="203"/>
      <c r="X262" s="203"/>
      <c r="Y262" s="203"/>
      <c r="Z262" s="203"/>
      <c r="AA262" s="203"/>
      <c r="AB262" s="203"/>
      <c r="AC262" s="203"/>
      <c r="AD262" s="203"/>
      <c r="AE262" s="203"/>
      <c r="AF262" s="203"/>
      <c r="AG262" s="203"/>
      <c r="AH262" s="203"/>
      <c r="AI262" s="203"/>
      <c r="AJ262" s="203"/>
      <c r="AK262" s="203"/>
      <c r="AL262" s="203"/>
      <c r="AM262" s="203"/>
      <c r="AN262" s="203"/>
      <c r="AO262" s="203"/>
      <c r="AP262" s="203"/>
      <c r="AQ262" s="203"/>
      <c r="AR262" s="203"/>
    </row>
    <row r="263" spans="1:44" s="42" customFormat="1" ht="20.100000000000001" customHeight="1" x14ac:dyDescent="0.2">
      <c r="A263" s="561" t="s">
        <v>472</v>
      </c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2"/>
      <c r="P263" s="562"/>
      <c r="Q263" s="562"/>
      <c r="R263" s="562"/>
      <c r="S263" s="562"/>
      <c r="T263" s="562"/>
      <c r="U263" s="562"/>
      <c r="V263" s="562"/>
      <c r="W263" s="562"/>
      <c r="X263" s="562"/>
      <c r="Y263" s="562"/>
      <c r="Z263" s="562"/>
      <c r="AA263" s="562"/>
      <c r="AB263" s="562"/>
      <c r="AC263" s="562"/>
      <c r="AD263" s="562"/>
      <c r="AE263" s="562"/>
      <c r="AF263" s="562"/>
      <c r="AG263" s="562"/>
      <c r="AH263" s="562"/>
      <c r="AI263" s="562"/>
      <c r="AJ263" s="562"/>
      <c r="AK263" s="562"/>
      <c r="AL263" s="562"/>
      <c r="AM263" s="562"/>
      <c r="AN263" s="562"/>
      <c r="AO263" s="562"/>
      <c r="AP263" s="562"/>
      <c r="AQ263" s="562"/>
      <c r="AR263" s="562"/>
    </row>
    <row r="264" spans="1:44" s="199" customFormat="1" ht="15" customHeight="1" x14ac:dyDescent="0.2">
      <c r="A264" s="257"/>
      <c r="B264" s="257" t="s">
        <v>473</v>
      </c>
      <c r="C264" s="257"/>
      <c r="D264" s="257"/>
      <c r="E264" s="257"/>
      <c r="F264" s="257"/>
      <c r="G264" s="257"/>
      <c r="H264" s="257"/>
      <c r="I264" s="257"/>
      <c r="J264" s="257"/>
      <c r="K264" s="257"/>
      <c r="L264" s="257"/>
      <c r="M264" s="257"/>
      <c r="N264" s="257"/>
      <c r="O264" s="257"/>
      <c r="P264" s="257"/>
      <c r="Q264" s="257"/>
      <c r="R264" s="257"/>
      <c r="S264" s="257"/>
      <c r="T264" s="257"/>
      <c r="U264" s="257"/>
      <c r="V264" s="257"/>
      <c r="W264" s="257"/>
      <c r="X264" s="257"/>
      <c r="Y264" s="257"/>
      <c r="Z264" s="257"/>
      <c r="AA264" s="257"/>
      <c r="AB264" s="257"/>
      <c r="AC264" s="257"/>
      <c r="AD264" s="257"/>
      <c r="AE264" s="257"/>
      <c r="AF264" s="257"/>
      <c r="AG264" s="257"/>
      <c r="AH264" s="257"/>
      <c r="AI264" s="257"/>
      <c r="AJ264" s="257"/>
      <c r="AK264" s="257"/>
      <c r="AL264" s="257"/>
      <c r="AM264" s="257"/>
      <c r="AN264" s="257"/>
      <c r="AO264" s="257"/>
      <c r="AP264" s="257"/>
      <c r="AQ264" s="257"/>
      <c r="AR264" s="257"/>
    </row>
    <row r="265" spans="1:44" s="258" customFormat="1" ht="15" customHeight="1" x14ac:dyDescent="0.2">
      <c r="A265" s="231"/>
      <c r="B265" s="231" t="s">
        <v>474</v>
      </c>
      <c r="C265" s="231"/>
      <c r="D265" s="231"/>
      <c r="E265" s="231"/>
      <c r="F265" s="231"/>
      <c r="G265" s="231"/>
      <c r="H265" s="231"/>
      <c r="I265" s="231"/>
      <c r="J265" s="231"/>
      <c r="K265" s="231"/>
      <c r="L265" s="231"/>
      <c r="M265" s="231"/>
      <c r="N265" s="231"/>
      <c r="O265" s="231"/>
      <c r="P265" s="231"/>
      <c r="Q265" s="231"/>
      <c r="R265" s="231"/>
      <c r="S265" s="231"/>
      <c r="T265" s="231"/>
      <c r="U265" s="231"/>
      <c r="V265" s="231"/>
      <c r="W265" s="231"/>
      <c r="X265" s="231"/>
      <c r="Y265" s="231"/>
      <c r="Z265" s="231"/>
      <c r="AA265" s="231"/>
      <c r="AB265" s="231"/>
      <c r="AC265" s="231"/>
      <c r="AD265" s="231"/>
      <c r="AE265" s="231"/>
      <c r="AF265" s="231"/>
      <c r="AG265" s="231"/>
      <c r="AH265" s="231"/>
      <c r="AI265" s="231"/>
      <c r="AJ265" s="231"/>
      <c r="AK265" s="231"/>
      <c r="AL265" s="231"/>
      <c r="AM265" s="231"/>
      <c r="AN265" s="231"/>
      <c r="AO265" s="231"/>
      <c r="AP265" s="231"/>
      <c r="AQ265" s="231"/>
      <c r="AR265" s="231"/>
    </row>
    <row r="266" spans="1:44" s="260" customFormat="1" ht="15" customHeight="1" x14ac:dyDescent="0.2">
      <c r="A266" s="259"/>
      <c r="B266" s="259" t="s">
        <v>472</v>
      </c>
      <c r="C266" s="259"/>
      <c r="D266" s="259"/>
      <c r="E266" s="259"/>
      <c r="F266" s="259"/>
      <c r="G266" s="259"/>
      <c r="H266" s="259"/>
      <c r="I266" s="259"/>
      <c r="J266" s="259"/>
      <c r="K266" s="259"/>
      <c r="L266" s="259"/>
      <c r="M266" s="259"/>
      <c r="N266" s="259"/>
      <c r="O266" s="259"/>
      <c r="P266" s="259"/>
      <c r="Q266" s="259"/>
      <c r="R266" s="259"/>
      <c r="S266" s="259"/>
      <c r="T266" s="259"/>
      <c r="U266" s="259"/>
      <c r="V266" s="259"/>
      <c r="W266" s="259"/>
      <c r="X266" s="259"/>
      <c r="Y266" s="259"/>
      <c r="Z266" s="259"/>
      <c r="AA266" s="259"/>
      <c r="AB266" s="259"/>
      <c r="AC266" s="259"/>
      <c r="AD266" s="259"/>
      <c r="AE266" s="259"/>
      <c r="AF266" s="259"/>
      <c r="AG266" s="259"/>
      <c r="AH266" s="259"/>
      <c r="AI266" s="259"/>
      <c r="AJ266" s="259"/>
      <c r="AK266" s="259"/>
      <c r="AL266" s="259"/>
      <c r="AM266" s="259"/>
      <c r="AN266" s="259"/>
      <c r="AO266" s="259"/>
      <c r="AP266" s="259"/>
      <c r="AQ266" s="259"/>
      <c r="AR266" s="259"/>
    </row>
    <row r="267" spans="1:44" s="199" customFormat="1" ht="15" customHeight="1" x14ac:dyDescent="0.2">
      <c r="A267" s="257"/>
      <c r="B267" s="257" t="s">
        <v>475</v>
      </c>
      <c r="C267" s="257"/>
      <c r="D267" s="257"/>
      <c r="E267" s="257"/>
      <c r="F267" s="257"/>
      <c r="G267" s="257"/>
      <c r="H267" s="257"/>
      <c r="I267" s="257"/>
      <c r="J267" s="257"/>
      <c r="K267" s="257"/>
      <c r="L267" s="257"/>
      <c r="M267" s="257"/>
      <c r="N267" s="257"/>
      <c r="O267" s="257"/>
      <c r="P267" s="257"/>
      <c r="Q267" s="257"/>
      <c r="R267" s="257"/>
      <c r="S267" s="257"/>
      <c r="T267" s="257"/>
      <c r="U267" s="257"/>
      <c r="V267" s="257"/>
      <c r="W267" s="257"/>
      <c r="X267" s="257"/>
      <c r="Y267" s="257"/>
      <c r="Z267" s="257"/>
      <c r="AA267" s="257"/>
      <c r="AB267" s="257"/>
      <c r="AC267" s="257"/>
      <c r="AD267" s="257"/>
      <c r="AE267" s="257"/>
      <c r="AF267" s="257"/>
      <c r="AG267" s="257"/>
      <c r="AH267" s="257"/>
      <c r="AI267" s="257"/>
      <c r="AJ267" s="257"/>
      <c r="AK267" s="257"/>
      <c r="AL267" s="257"/>
      <c r="AM267" s="257"/>
      <c r="AN267" s="257"/>
      <c r="AO267" s="257"/>
      <c r="AP267" s="257"/>
      <c r="AQ267" s="257"/>
      <c r="AR267" s="257"/>
    </row>
    <row r="268" spans="1:44" s="261" customFormat="1" ht="15" customHeight="1" x14ac:dyDescent="0.2">
      <c r="A268" s="227"/>
      <c r="B268" s="227" t="s">
        <v>476</v>
      </c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  <c r="AA268" s="227"/>
      <c r="AB268" s="227"/>
      <c r="AC268" s="227"/>
      <c r="AD268" s="227"/>
      <c r="AE268" s="227"/>
      <c r="AF268" s="227"/>
      <c r="AG268" s="227"/>
      <c r="AH268" s="227"/>
      <c r="AI268" s="227"/>
      <c r="AJ268" s="227"/>
      <c r="AK268" s="227"/>
      <c r="AL268" s="227"/>
      <c r="AM268" s="227"/>
      <c r="AN268" s="227"/>
      <c r="AO268" s="227"/>
      <c r="AP268" s="227"/>
      <c r="AQ268" s="227"/>
      <c r="AR268" s="227"/>
    </row>
    <row r="269" spans="1:44" s="46" customFormat="1" ht="15" customHeight="1" x14ac:dyDescent="0.2">
      <c r="A269" s="205"/>
      <c r="B269" s="205" t="s">
        <v>277</v>
      </c>
      <c r="C269" s="205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205"/>
      <c r="AA269" s="205"/>
      <c r="AB269" s="205"/>
      <c r="AC269" s="205"/>
      <c r="AD269" s="205"/>
      <c r="AE269" s="205"/>
      <c r="AF269" s="205"/>
      <c r="AG269" s="205"/>
      <c r="AH269" s="205"/>
      <c r="AI269" s="205"/>
      <c r="AJ269" s="205"/>
      <c r="AK269" s="205"/>
      <c r="AL269" s="205"/>
      <c r="AM269" s="205"/>
      <c r="AN269" s="205"/>
      <c r="AO269" s="205"/>
      <c r="AP269" s="205"/>
      <c r="AQ269" s="205"/>
      <c r="AR269" s="205"/>
    </row>
    <row r="270" spans="1:44" s="46" customFormat="1" ht="14.1" customHeight="1" x14ac:dyDescent="0.2">
      <c r="A270" s="205"/>
      <c r="B270" s="563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64"/>
      <c r="P270" s="564"/>
      <c r="Q270" s="564"/>
      <c r="R270" s="564"/>
      <c r="S270" s="564"/>
      <c r="T270" s="564"/>
      <c r="U270" s="564"/>
      <c r="V270" s="564"/>
      <c r="W270" s="564"/>
      <c r="X270" s="564"/>
      <c r="Y270" s="564"/>
      <c r="Z270" s="564"/>
      <c r="AA270" s="564"/>
      <c r="AB270" s="564"/>
      <c r="AC270" s="564"/>
      <c r="AD270" s="564"/>
      <c r="AE270" s="564"/>
      <c r="AF270" s="564"/>
      <c r="AG270" s="565"/>
      <c r="AH270" s="205"/>
      <c r="AI270" s="205"/>
      <c r="AJ270" s="205"/>
      <c r="AK270" s="205"/>
      <c r="AL270" s="205"/>
      <c r="AM270" s="205"/>
      <c r="AN270" s="205"/>
      <c r="AO270" s="205"/>
      <c r="AP270" s="205"/>
      <c r="AQ270" s="205"/>
      <c r="AR270" s="205"/>
    </row>
    <row r="271" spans="1:44" s="42" customFormat="1" ht="14.1" customHeight="1" x14ac:dyDescent="0.2">
      <c r="A271" s="203"/>
      <c r="B271" s="566"/>
      <c r="C271" s="567"/>
      <c r="D271" s="567"/>
      <c r="E271" s="567"/>
      <c r="F271" s="567"/>
      <c r="G271" s="567"/>
      <c r="H271" s="567"/>
      <c r="I271" s="567"/>
      <c r="J271" s="567"/>
      <c r="K271" s="567"/>
      <c r="L271" s="567"/>
      <c r="M271" s="567"/>
      <c r="N271" s="567"/>
      <c r="O271" s="567"/>
      <c r="P271" s="567"/>
      <c r="Q271" s="567"/>
      <c r="R271" s="567"/>
      <c r="S271" s="567"/>
      <c r="T271" s="567"/>
      <c r="U271" s="567"/>
      <c r="V271" s="567"/>
      <c r="W271" s="567"/>
      <c r="X271" s="567"/>
      <c r="Y271" s="567"/>
      <c r="Z271" s="567"/>
      <c r="AA271" s="567"/>
      <c r="AB271" s="567"/>
      <c r="AC271" s="567"/>
      <c r="AD271" s="567"/>
      <c r="AE271" s="567"/>
      <c r="AF271" s="567"/>
      <c r="AG271" s="548"/>
      <c r="AH271" s="203"/>
      <c r="AI271" s="203"/>
      <c r="AJ271" s="203"/>
      <c r="AK271" s="203"/>
      <c r="AL271" s="203"/>
      <c r="AM271" s="203"/>
      <c r="AN271" s="203"/>
      <c r="AO271" s="203"/>
      <c r="AP271" s="203"/>
      <c r="AQ271" s="203"/>
      <c r="AR271" s="203"/>
    </row>
    <row r="272" spans="1:44" s="42" customFormat="1" ht="14.1" customHeight="1" x14ac:dyDescent="0.2">
      <c r="A272" s="203"/>
      <c r="B272" s="549"/>
      <c r="C272" s="550"/>
      <c r="D272" s="550"/>
      <c r="E272" s="550"/>
      <c r="F272" s="550"/>
      <c r="G272" s="550"/>
      <c r="H272" s="550"/>
      <c r="I272" s="550"/>
      <c r="J272" s="550"/>
      <c r="K272" s="550"/>
      <c r="L272" s="550"/>
      <c r="M272" s="550"/>
      <c r="N272" s="550"/>
      <c r="O272" s="550"/>
      <c r="P272" s="550"/>
      <c r="Q272" s="550"/>
      <c r="R272" s="550"/>
      <c r="S272" s="550"/>
      <c r="T272" s="550"/>
      <c r="U272" s="550"/>
      <c r="V272" s="550"/>
      <c r="W272" s="550"/>
      <c r="X272" s="550"/>
      <c r="Y272" s="550"/>
      <c r="Z272" s="550"/>
      <c r="AA272" s="550"/>
      <c r="AB272" s="550"/>
      <c r="AC272" s="550"/>
      <c r="AD272" s="550"/>
      <c r="AE272" s="550"/>
      <c r="AF272" s="550"/>
      <c r="AG272" s="551"/>
      <c r="AH272" s="203"/>
      <c r="AI272" s="203"/>
      <c r="AJ272" s="203"/>
      <c r="AK272" s="203"/>
      <c r="AL272" s="203"/>
      <c r="AM272" s="203"/>
      <c r="AN272" s="203"/>
      <c r="AO272" s="203"/>
      <c r="AP272" s="203"/>
      <c r="AQ272" s="203"/>
      <c r="AR272" s="203"/>
    </row>
    <row r="273" spans="1:44" s="42" customFormat="1" ht="15" customHeight="1" x14ac:dyDescent="0.2">
      <c r="A273" s="203"/>
      <c r="B273" s="205" t="s">
        <v>471</v>
      </c>
      <c r="C273" s="203"/>
      <c r="D273" s="203"/>
      <c r="E273" s="203"/>
      <c r="F273" s="203"/>
      <c r="G273" s="203"/>
      <c r="H273" s="203"/>
      <c r="I273" s="203"/>
      <c r="J273" s="203"/>
      <c r="K273" s="203"/>
      <c r="L273" s="203"/>
      <c r="M273" s="203"/>
      <c r="N273" s="203"/>
      <c r="O273" s="203"/>
      <c r="P273" s="203"/>
      <c r="Q273" s="203"/>
      <c r="R273" s="203"/>
      <c r="S273" s="203"/>
      <c r="T273" s="203"/>
      <c r="U273" s="203"/>
      <c r="V273" s="203"/>
      <c r="W273" s="203"/>
      <c r="X273" s="203"/>
      <c r="Y273" s="203"/>
      <c r="Z273" s="203"/>
      <c r="AA273" s="203"/>
      <c r="AB273" s="203"/>
      <c r="AC273" s="203"/>
      <c r="AD273" s="203"/>
      <c r="AE273" s="205" t="s">
        <v>477</v>
      </c>
      <c r="AF273" s="203"/>
      <c r="AG273" s="203"/>
      <c r="AH273" s="203"/>
      <c r="AI273" s="203"/>
      <c r="AJ273" s="203"/>
      <c r="AK273" s="203"/>
      <c r="AL273" s="203"/>
      <c r="AM273" s="203"/>
      <c r="AN273" s="203"/>
      <c r="AO273" s="203"/>
      <c r="AP273" s="203"/>
      <c r="AQ273" s="203"/>
      <c r="AR273" s="203"/>
    </row>
    <row r="274" spans="1:44" s="42" customFormat="1" ht="15" customHeight="1" x14ac:dyDescent="0.2">
      <c r="A274" s="203"/>
      <c r="B274" s="558">
        <f>OpenAccounts!E5</f>
        <v>0</v>
      </c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60"/>
      <c r="AA274" s="203"/>
      <c r="AB274" s="203"/>
      <c r="AC274" s="203"/>
      <c r="AD274" s="203"/>
      <c r="AE274" s="262"/>
      <c r="AF274" s="568"/>
      <c r="AG274" s="569"/>
      <c r="AH274" s="263"/>
      <c r="AI274" s="264"/>
      <c r="AJ274" s="263"/>
      <c r="AK274" s="262"/>
      <c r="AL274" s="262"/>
      <c r="AM274" s="262"/>
      <c r="AN274" s="203"/>
      <c r="AO274" s="203"/>
      <c r="AP274" s="203"/>
      <c r="AQ274" s="203"/>
      <c r="AR274" s="203"/>
    </row>
    <row r="275" spans="1:44" s="46" customFormat="1" ht="15" customHeight="1" x14ac:dyDescent="0.2">
      <c r="A275" s="205"/>
      <c r="B275" s="205" t="s">
        <v>478</v>
      </c>
      <c r="C275" s="205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  <c r="AA275" s="205"/>
      <c r="AB275" s="205"/>
      <c r="AC275" s="205"/>
      <c r="AD275" s="205"/>
      <c r="AE275" s="205"/>
      <c r="AF275" s="205"/>
      <c r="AG275" s="205"/>
      <c r="AH275" s="205"/>
      <c r="AI275" s="205"/>
      <c r="AJ275" s="205"/>
      <c r="AK275" s="205"/>
      <c r="AL275" s="205"/>
      <c r="AM275" s="205"/>
      <c r="AN275" s="205"/>
      <c r="AO275" s="205"/>
      <c r="AP275" s="205"/>
      <c r="AQ275" s="205"/>
      <c r="AR275" s="205"/>
    </row>
    <row r="276" spans="1:44" s="42" customFormat="1" ht="15" customHeight="1" x14ac:dyDescent="0.2">
      <c r="A276" s="203"/>
      <c r="B276" s="558" t="s">
        <v>278</v>
      </c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60"/>
      <c r="AA276" s="203"/>
      <c r="AB276" s="203"/>
      <c r="AC276" s="203"/>
      <c r="AD276" s="203"/>
      <c r="AE276" s="203"/>
      <c r="AF276" s="203"/>
      <c r="AG276" s="203"/>
      <c r="AH276" s="203"/>
      <c r="AI276" s="203"/>
      <c r="AJ276" s="203"/>
      <c r="AK276" s="203"/>
      <c r="AL276" s="203"/>
      <c r="AM276" s="203"/>
      <c r="AN276" s="203"/>
      <c r="AO276" s="203"/>
      <c r="AP276" s="203"/>
      <c r="AQ276" s="203"/>
      <c r="AR276" s="203"/>
    </row>
    <row r="277" spans="1:44" s="42" customFormat="1" ht="3.95" customHeight="1" x14ac:dyDescent="0.2">
      <c r="A277" s="203"/>
      <c r="B277" s="203"/>
      <c r="C277" s="203"/>
      <c r="D277" s="203"/>
      <c r="E277" s="203"/>
      <c r="F277" s="203"/>
      <c r="G277" s="203"/>
      <c r="H277" s="203"/>
      <c r="I277" s="203"/>
      <c r="J277" s="203"/>
      <c r="K277" s="203"/>
      <c r="L277" s="203"/>
      <c r="M277" s="203"/>
      <c r="N277" s="203"/>
      <c r="O277" s="203"/>
      <c r="P277" s="203"/>
      <c r="Q277" s="203"/>
      <c r="R277" s="203"/>
      <c r="S277" s="203"/>
      <c r="T277" s="203"/>
      <c r="U277" s="203"/>
      <c r="V277" s="203"/>
      <c r="W277" s="203"/>
      <c r="X277" s="203"/>
      <c r="Y277" s="203"/>
      <c r="Z277" s="203"/>
      <c r="AA277" s="203"/>
      <c r="AB277" s="203"/>
      <c r="AC277" s="203"/>
      <c r="AD277" s="203"/>
      <c r="AE277" s="203"/>
      <c r="AF277" s="203"/>
      <c r="AG277" s="203"/>
      <c r="AH277" s="203"/>
      <c r="AI277" s="203"/>
      <c r="AJ277" s="203"/>
      <c r="AK277" s="203"/>
      <c r="AL277" s="203"/>
      <c r="AM277" s="203"/>
      <c r="AN277" s="203"/>
      <c r="AO277" s="203"/>
      <c r="AP277" s="203"/>
      <c r="AQ277" s="203"/>
      <c r="AR277" s="203"/>
    </row>
  </sheetData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58:AQ158"/>
    <mergeCell ref="AJ159:AP159"/>
    <mergeCell ref="A161:J161"/>
    <mergeCell ref="K161:AR161"/>
    <mergeCell ref="AJ163:AP163"/>
    <mergeCell ref="AH165:AQ165"/>
    <mergeCell ref="AJ166:AP166"/>
    <mergeCell ref="AH168:AQ168"/>
    <mergeCell ref="AJ169:AP169"/>
    <mergeCell ref="A171:AR171"/>
    <mergeCell ref="B165:B166"/>
    <mergeCell ref="C165:I166"/>
    <mergeCell ref="A172:AF172"/>
    <mergeCell ref="AG172:AR172"/>
    <mergeCell ref="B175:E175"/>
    <mergeCell ref="W175:Y175"/>
    <mergeCell ref="AA175:AF175"/>
    <mergeCell ref="AI175:AJ175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2008-12-27T16:45:41Z</cp:lastPrinted>
  <dcterms:created xsi:type="dcterms:W3CDTF">2002-12-30T15:31:19Z</dcterms:created>
  <dcterms:modified xsi:type="dcterms:W3CDTF">2021-07-27T16:55:41Z</dcterms:modified>
</cp:coreProperties>
</file>