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Company 2022-11-30 (Nov22) Excel 2007\"/>
    </mc:Choice>
  </mc:AlternateContent>
  <xr:revisionPtr revIDLastSave="0" documentId="13_ncr:1_{34339E91-88AD-441B-A647-762EEE996CA8}" xr6:coauthVersionLast="47" xr6:coauthVersionMax="47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R45" i="11" l="1"/>
  <c r="R46" i="11"/>
  <c r="R47" i="11"/>
  <c r="R48" i="11"/>
  <c r="R44" i="11"/>
  <c r="R98" i="11" l="1"/>
  <c r="R99" i="11"/>
  <c r="R100" i="11"/>
  <c r="R101" i="11"/>
  <c r="R97" i="1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3" i="11" s="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64" i="1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K7" i="12" s="1"/>
  <c r="V75" i="11"/>
  <c r="V30" i="11"/>
  <c r="V83" i="11"/>
  <c r="V41" i="11"/>
  <c r="V94" i="11"/>
  <c r="K10" i="12"/>
  <c r="E6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77" i="11"/>
  <c r="H82" i="11" s="1"/>
  <c r="H66" i="11"/>
  <c r="H68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K75" i="11" s="1"/>
  <c r="J67" i="11"/>
  <c r="K67" i="11"/>
  <c r="J63" i="11"/>
  <c r="K63" i="11"/>
  <c r="J62" i="1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41" i="11" s="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K22" i="11" s="1"/>
  <c r="J9" i="11"/>
  <c r="K9" i="11"/>
  <c r="J10" i="11"/>
  <c r="K10" i="11"/>
  <c r="J8" i="11"/>
  <c r="K8" i="11"/>
  <c r="J64" i="11"/>
  <c r="J75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K11" i="11" l="1"/>
  <c r="K108" i="11"/>
  <c r="H73" i="11"/>
  <c r="G11" i="11"/>
  <c r="H72" i="11"/>
  <c r="H70" i="11"/>
  <c r="H86" i="11"/>
  <c r="K94" i="11"/>
  <c r="K110" i="11" s="1"/>
  <c r="H69" i="11"/>
  <c r="H90" i="11"/>
  <c r="K8" i="12"/>
  <c r="X11" i="11"/>
  <c r="E57" i="11"/>
  <c r="K41" i="11"/>
  <c r="J83" i="11"/>
  <c r="J94" i="11"/>
  <c r="W75" i="11"/>
  <c r="R30" i="11"/>
  <c r="H71" i="11"/>
  <c r="G22" i="11"/>
  <c r="I83" i="11"/>
  <c r="Z41" i="11"/>
  <c r="S30" i="11"/>
  <c r="W83" i="11"/>
  <c r="G55" i="11"/>
  <c r="J22" i="11"/>
  <c r="J30" i="11"/>
  <c r="I11" i="11"/>
  <c r="X75" i="11"/>
  <c r="K30" i="11"/>
  <c r="K55" i="11"/>
  <c r="W11" i="11"/>
  <c r="I108" i="11"/>
  <c r="I75" i="11"/>
  <c r="G30" i="11"/>
  <c r="R41" i="11"/>
  <c r="J108" i="11"/>
  <c r="G41" i="11"/>
  <c r="J11" i="11"/>
  <c r="J55" i="11"/>
  <c r="H63" i="11"/>
  <c r="H103" i="11"/>
  <c r="E110" i="11"/>
  <c r="E1" i="11" s="1"/>
  <c r="Q75" i="11"/>
  <c r="Q83" i="11"/>
  <c r="S83" i="11"/>
  <c r="Q94" i="11"/>
  <c r="Q108" i="11"/>
  <c r="R55" i="11"/>
  <c r="H81" i="11"/>
  <c r="H105" i="11"/>
  <c r="Y22" i="11"/>
  <c r="S75" i="11"/>
  <c r="H80" i="11"/>
  <c r="Y30" i="11"/>
  <c r="H79" i="11"/>
  <c r="K9" i="12"/>
  <c r="W108" i="11"/>
  <c r="S94" i="11"/>
  <c r="H67" i="11"/>
  <c r="H78" i="11"/>
  <c r="E8" i="12"/>
  <c r="E11" i="12" s="1"/>
  <c r="E15" i="12" s="1"/>
  <c r="B15" i="12" s="1"/>
  <c r="S22" i="11"/>
  <c r="H74" i="11"/>
  <c r="H107" i="11"/>
  <c r="S108" i="11"/>
  <c r="S55" i="11"/>
  <c r="Y108" i="11"/>
  <c r="Y83" i="11"/>
  <c r="Y75" i="11"/>
  <c r="F57" i="11"/>
  <c r="G110" i="11"/>
  <c r="O110" i="11"/>
  <c r="Q57" i="11"/>
  <c r="S41" i="11"/>
  <c r="H92" i="11"/>
  <c r="H88" i="11"/>
  <c r="V57" i="11"/>
  <c r="B11" i="11"/>
  <c r="B30" i="11"/>
  <c r="I55" i="11"/>
  <c r="X55" i="11"/>
  <c r="Z22" i="11"/>
  <c r="I64" i="11"/>
  <c r="X108" i="11"/>
  <c r="X64" i="11"/>
  <c r="X30" i="11"/>
  <c r="W64" i="11"/>
  <c r="W30" i="11"/>
  <c r="F110" i="11"/>
  <c r="O57" i="11"/>
  <c r="R110" i="11"/>
  <c r="I30" i="11"/>
  <c r="K6" i="12"/>
  <c r="B22" i="11"/>
  <c r="B41" i="11"/>
  <c r="B55" i="11"/>
  <c r="W55" i="11"/>
  <c r="Y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O1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R57" i="11" l="1"/>
  <c r="R1" i="11" s="1"/>
  <c r="J110" i="11"/>
  <c r="W57" i="11"/>
  <c r="K11" i="12"/>
  <c r="G57" i="11"/>
  <c r="G1" i="11" s="1"/>
  <c r="X110" i="11"/>
  <c r="K57" i="11"/>
  <c r="K1" i="11" s="1"/>
  <c r="I110" i="11"/>
  <c r="W110" i="11"/>
  <c r="Q110" i="11"/>
  <c r="Q1" i="11" s="1"/>
  <c r="J57" i="11"/>
  <c r="J1" i="11" s="1"/>
  <c r="V1" i="11"/>
  <c r="I57" i="11"/>
  <c r="S57" i="11"/>
  <c r="Y110" i="11"/>
  <c r="S110" i="11"/>
  <c r="Z57" i="11"/>
  <c r="X57" i="11"/>
  <c r="X1" i="11" s="1"/>
  <c r="Y57" i="11"/>
  <c r="Y1" i="11" s="1"/>
  <c r="Z110" i="11"/>
  <c r="F1" i="11"/>
  <c r="I1" i="11" l="1"/>
  <c r="W1" i="11"/>
  <c r="Z1" i="11"/>
  <c r="S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<sst xmlns="http://schemas.openxmlformats.org/spreadsheetml/2006/main" count="95" uniqueCount="67">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</sst>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44531</v>
          </cell>
        </row>
        <row r="7">
          <cell r="G7">
            <v>100</v>
          </cell>
          <cell r="N7">
            <v>44895</v>
          </cell>
        </row>
        <row r="11">
          <cell r="E11">
            <v>12000</v>
          </cell>
          <cell r="G11">
            <v>3000</v>
          </cell>
          <cell r="N11">
            <v>44651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ClosingCreditors"/>
      <sheetName val="Dec20"/>
      <sheetName val="Jan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ClosingDebtors"/>
      <sheetName val="Dec20"/>
      <sheetName val="Jan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44531</v>
      </c>
      <c r="G4" s="129">
        <f>D6</f>
        <v>44531</v>
      </c>
      <c r="H4" s="172"/>
      <c r="I4" s="152"/>
      <c r="J4" s="129">
        <f>[1]Admin!$N$7</f>
        <v>44895</v>
      </c>
      <c r="K4" s="129">
        <f>J4</f>
        <v>44895</v>
      </c>
      <c r="L4" s="161"/>
      <c r="M4" s="171"/>
      <c r="N4" s="161"/>
      <c r="O4" s="128">
        <f>D6</f>
        <v>44531</v>
      </c>
      <c r="P4" s="137">
        <v>100</v>
      </c>
      <c r="Q4" s="163"/>
      <c r="R4" s="136">
        <v>20</v>
      </c>
      <c r="S4" s="128">
        <f>J4</f>
        <v>44895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44531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44531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44531</v>
      </c>
      <c r="E59" s="131" t="s">
        <v>61</v>
      </c>
      <c r="F59" s="135">
        <f>J4</f>
        <v>44895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44895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K14" sqref="K1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85" t="s">
        <v>17</v>
      </c>
      <c r="F2" s="186"/>
      <c r="G2" s="187"/>
      <c r="H2" s="188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95" t="s">
        <v>53</v>
      </c>
      <c r="H4" s="196"/>
      <c r="I4" s="197"/>
      <c r="J4" s="49"/>
      <c r="K4" s="122" t="s">
        <v>26</v>
      </c>
      <c r="L4" s="49"/>
      <c r="M4" s="192" t="s">
        <v>54</v>
      </c>
      <c r="N4" s="193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93"/>
      <c r="N5" s="193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7" t="s">
        <v>11</v>
      </c>
      <c r="C6" s="178"/>
      <c r="D6" s="191"/>
      <c r="E6" s="52">
        <f>Schedule!E64</f>
        <v>0</v>
      </c>
      <c r="F6" s="49"/>
      <c r="G6" s="177" t="s">
        <v>21</v>
      </c>
      <c r="H6" s="178"/>
      <c r="I6" s="178"/>
      <c r="J6" s="179"/>
      <c r="K6" s="52">
        <f>Schedule!V11+Schedule!V64</f>
        <v>0</v>
      </c>
      <c r="L6" s="49"/>
      <c r="M6" s="193"/>
      <c r="N6" s="193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7" t="s">
        <v>12</v>
      </c>
      <c r="C7" s="178"/>
      <c r="D7" s="191"/>
      <c r="E7" s="52">
        <f>Schedule!E75</f>
        <v>0</v>
      </c>
      <c r="F7" s="49"/>
      <c r="G7" s="177" t="s">
        <v>22</v>
      </c>
      <c r="H7" s="178"/>
      <c r="I7" s="178"/>
      <c r="J7" s="179"/>
      <c r="K7" s="52">
        <f>Schedule!V22+Schedule!V75</f>
        <v>0</v>
      </c>
      <c r="L7" s="49"/>
      <c r="M7" s="193"/>
      <c r="N7" s="193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7" t="s">
        <v>13</v>
      </c>
      <c r="C8" s="178"/>
      <c r="D8" s="191"/>
      <c r="E8" s="52">
        <f>Schedule!E83</f>
        <v>0</v>
      </c>
      <c r="F8" s="49"/>
      <c r="G8" s="177" t="s">
        <v>23</v>
      </c>
      <c r="H8" s="178"/>
      <c r="I8" s="178"/>
      <c r="J8" s="179"/>
      <c r="K8" s="52">
        <f>Schedule!V30+Schedule!V83</f>
        <v>0</v>
      </c>
      <c r="L8" s="49"/>
      <c r="M8" s="193"/>
      <c r="N8" s="193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7" t="s">
        <v>14</v>
      </c>
      <c r="C9" s="178"/>
      <c r="D9" s="191"/>
      <c r="E9" s="52">
        <f>Schedule!E94</f>
        <v>0</v>
      </c>
      <c r="F9" s="49"/>
      <c r="G9" s="177" t="s">
        <v>24</v>
      </c>
      <c r="H9" s="178"/>
      <c r="I9" s="178"/>
      <c r="J9" s="179"/>
      <c r="K9" s="52">
        <f>Schedule!V41+Schedule!V94</f>
        <v>0</v>
      </c>
      <c r="L9" s="49"/>
      <c r="M9" s="193"/>
      <c r="N9" s="193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7" t="s">
        <v>15</v>
      </c>
      <c r="C10" s="178"/>
      <c r="D10" s="191"/>
      <c r="E10" s="52">
        <f>Schedule!E108</f>
        <v>0</v>
      </c>
      <c r="F10" s="49"/>
      <c r="G10" s="177" t="s">
        <v>25</v>
      </c>
      <c r="H10" s="178"/>
      <c r="I10" s="178"/>
      <c r="J10" s="179"/>
      <c r="K10" s="52">
        <f>Schedule!V55+Schedule!V108</f>
        <v>0</v>
      </c>
      <c r="L10" s="49"/>
      <c r="M10" s="193"/>
      <c r="N10" s="193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89" t="s">
        <v>19</v>
      </c>
      <c r="C11" s="189"/>
      <c r="D11" s="190"/>
      <c r="E11" s="53">
        <f>SUM(E6:E10)</f>
        <v>0</v>
      </c>
      <c r="F11" s="49"/>
      <c r="G11" s="183" t="s">
        <v>19</v>
      </c>
      <c r="H11" s="183"/>
      <c r="I11" s="183"/>
      <c r="J11" s="184"/>
      <c r="K11" s="53">
        <f>SUM(K6:K10)</f>
        <v>0</v>
      </c>
      <c r="L11" s="49"/>
      <c r="M11" s="193"/>
      <c r="N11" s="193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93"/>
      <c r="N12" s="193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89" t="s">
        <v>28</v>
      </c>
      <c r="C13" s="189"/>
      <c r="D13" s="190"/>
      <c r="E13" s="53">
        <f>[2]Nov22!$AI$2</f>
        <v>0</v>
      </c>
      <c r="F13" s="49"/>
      <c r="G13" s="183" t="s">
        <v>27</v>
      </c>
      <c r="H13" s="183"/>
      <c r="I13" s="183"/>
      <c r="J13" s="184"/>
      <c r="K13" s="53">
        <f>[3]Nov22!$U$2</f>
        <v>0</v>
      </c>
      <c r="L13" s="49"/>
      <c r="M13" s="194"/>
      <c r="N13" s="194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94"/>
      <c r="N14" s="194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0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1"/>
      <c r="D15" s="182"/>
      <c r="E15" s="120">
        <f>E13-E11</f>
        <v>0</v>
      </c>
      <c r="F15" s="49"/>
      <c r="G15" s="180" t="str">
        <f>IF(K15&gt;0,"Sales exceed Assets listed on Schedule",IF(K15&lt;0,"Assets listed on Schedule exceed Sales values","Sales reconcile with Fixed asset Schedule"))</f>
        <v>Sales reconcile with Fixed asset Schedule</v>
      </c>
      <c r="H15" s="181"/>
      <c r="I15" s="181"/>
      <c r="J15" s="182"/>
      <c r="K15" s="120">
        <f>K13-K11</f>
        <v>0</v>
      </c>
      <c r="L15" s="49"/>
      <c r="M15" s="194"/>
      <c r="N15" s="194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2021-12-08T14:05:20Z</dcterms:modified>
</cp:coreProperties>
</file>