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LP to complete - payroll sheets need to be completed - Feb23\"/>
    </mc:Choice>
  </mc:AlternateContent>
  <xr:revisionPtr revIDLastSave="0" documentId="13_ncr:1_{2D33C266-88B4-4340-ACEA-BF85E3ADC586}" xr6:coauthVersionLast="47" xr6:coauthVersionMax="47" xr10:uidLastSave="{00000000-0000-0000-0000-000000000000}"/>
  <bookViews>
    <workbookView xWindow="-120" yWindow="-120" windowWidth="20730" windowHeight="11160" tabRatio="724" xr2:uid="{00000000-000D-0000-FFFF-FFFF00000000}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2" l="1"/>
  <c r="E13" i="12"/>
  <c r="P107" i="11" l="1"/>
  <c r="P106" i="11"/>
  <c r="P105" i="11"/>
  <c r="P104" i="11"/>
  <c r="P103" i="11"/>
  <c r="R101" i="11"/>
  <c r="R100" i="11"/>
  <c r="R99" i="11"/>
  <c r="R98" i="11"/>
  <c r="R97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D6" i="11"/>
  <c r="J4" i="11"/>
  <c r="R45" i="11" l="1"/>
  <c r="R46" i="11"/>
  <c r="R47" i="11"/>
  <c r="R48" i="11"/>
  <c r="R44" i="11"/>
  <c r="R40" i="11" l="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8" i="12" s="1"/>
  <c r="E64" i="1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B55" i="11" s="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V11" i="11"/>
  <c r="V64" i="11"/>
  <c r="V22" i="11"/>
  <c r="V75" i="11"/>
  <c r="V30" i="11"/>
  <c r="V83" i="11"/>
  <c r="K8" i="12" s="1"/>
  <c r="V41" i="11"/>
  <c r="K9" i="12" s="1"/>
  <c r="V94" i="11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85" i="11"/>
  <c r="H87" i="11" s="1"/>
  <c r="H77" i="11"/>
  <c r="H79" i="11" s="1"/>
  <c r="H66" i="11"/>
  <c r="H70" i="11" s="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B11" i="11" l="1"/>
  <c r="H63" i="11"/>
  <c r="H103" i="11"/>
  <c r="B30" i="11"/>
  <c r="B22" i="11"/>
  <c r="B41" i="11"/>
  <c r="I83" i="11"/>
  <c r="K10" i="12"/>
  <c r="K22" i="11"/>
  <c r="J30" i="11"/>
  <c r="J41" i="11"/>
  <c r="J55" i="11"/>
  <c r="K108" i="11"/>
  <c r="K75" i="11"/>
  <c r="K94" i="11"/>
  <c r="G30" i="11"/>
  <c r="K30" i="11"/>
  <c r="H67" i="11"/>
  <c r="H92" i="11"/>
  <c r="W11" i="11"/>
  <c r="J83" i="11"/>
  <c r="S30" i="11"/>
  <c r="K64" i="11"/>
  <c r="K41" i="11"/>
  <c r="H69" i="11"/>
  <c r="H88" i="11"/>
  <c r="I11" i="11"/>
  <c r="X83" i="11"/>
  <c r="Q83" i="11"/>
  <c r="J75" i="11"/>
  <c r="H68" i="11"/>
  <c r="I30" i="11"/>
  <c r="I75" i="11"/>
  <c r="G55" i="11"/>
  <c r="S22" i="11"/>
  <c r="G41" i="11"/>
  <c r="K83" i="11"/>
  <c r="X11" i="11"/>
  <c r="J108" i="11"/>
  <c r="E110" i="11"/>
  <c r="R41" i="11"/>
  <c r="J22" i="11"/>
  <c r="J94" i="11"/>
  <c r="K7" i="12"/>
  <c r="Y22" i="11"/>
  <c r="W108" i="11"/>
  <c r="W64" i="11"/>
  <c r="O110" i="11"/>
  <c r="G22" i="11"/>
  <c r="K11" i="11"/>
  <c r="H86" i="11"/>
  <c r="G11" i="11"/>
  <c r="K6" i="12"/>
  <c r="Y30" i="11"/>
  <c r="Z41" i="11"/>
  <c r="R22" i="11"/>
  <c r="R30" i="11"/>
  <c r="W83" i="11"/>
  <c r="K55" i="11"/>
  <c r="I108" i="11"/>
  <c r="X75" i="11"/>
  <c r="W75" i="11"/>
  <c r="S55" i="11"/>
  <c r="Y83" i="11"/>
  <c r="Q75" i="11"/>
  <c r="Q94" i="11"/>
  <c r="Q108" i="11"/>
  <c r="S108" i="11"/>
  <c r="Y75" i="11"/>
  <c r="O4" i="11"/>
  <c r="R55" i="11"/>
  <c r="F110" i="11"/>
  <c r="W55" i="11"/>
  <c r="V57" i="11"/>
  <c r="I64" i="11"/>
  <c r="X108" i="11"/>
  <c r="X64" i="11"/>
  <c r="S94" i="11"/>
  <c r="H74" i="11"/>
  <c r="H78" i="11"/>
  <c r="H90" i="11"/>
  <c r="Z94" i="11"/>
  <c r="I94" i="11"/>
  <c r="I22" i="11"/>
  <c r="X94" i="11"/>
  <c r="E57" i="11"/>
  <c r="Q57" i="11"/>
  <c r="S41" i="11"/>
  <c r="H73" i="11"/>
  <c r="H82" i="11"/>
  <c r="X55" i="11"/>
  <c r="Z22" i="11"/>
  <c r="S75" i="11"/>
  <c r="O57" i="11"/>
  <c r="H72" i="11"/>
  <c r="H81" i="11"/>
  <c r="Y55" i="11"/>
  <c r="Y41" i="11"/>
  <c r="Z30" i="11"/>
  <c r="X41" i="11"/>
  <c r="W94" i="11"/>
  <c r="W22" i="11"/>
  <c r="G110" i="11"/>
  <c r="F57" i="11"/>
  <c r="H71" i="11"/>
  <c r="H80" i="11"/>
  <c r="H107" i="11"/>
  <c r="I55" i="11"/>
  <c r="Y108" i="11"/>
  <c r="X30" i="11"/>
  <c r="S83" i="11"/>
  <c r="R110" i="11"/>
  <c r="H105" i="11"/>
  <c r="E6" i="12"/>
  <c r="E11" i="12" s="1"/>
  <c r="E15" i="12" s="1"/>
  <c r="B15" i="12" s="1"/>
  <c r="I41" i="11"/>
  <c r="X22" i="11"/>
  <c r="W41" i="11"/>
  <c r="W30" i="11"/>
  <c r="G4" i="11"/>
  <c r="Y94" i="11"/>
  <c r="Z75" i="11"/>
  <c r="Z55" i="11"/>
  <c r="Z108" i="11"/>
  <c r="Z83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J57" i="11" l="1"/>
  <c r="Z57" i="11"/>
  <c r="I57" i="11"/>
  <c r="W110" i="11"/>
  <c r="I110" i="11"/>
  <c r="R57" i="11"/>
  <c r="R1" i="11" s="1"/>
  <c r="X57" i="11"/>
  <c r="K11" i="12"/>
  <c r="K110" i="11"/>
  <c r="F1" i="11"/>
  <c r="X110" i="11"/>
  <c r="K57" i="11"/>
  <c r="J110" i="11"/>
  <c r="J1" i="11" s="1"/>
  <c r="Q110" i="11"/>
  <c r="Q1" i="11" s="1"/>
  <c r="X1" i="11"/>
  <c r="Y57" i="11"/>
  <c r="S57" i="11"/>
  <c r="W57" i="11"/>
  <c r="O1" i="11"/>
  <c r="E1" i="11"/>
  <c r="G57" i="11"/>
  <c r="G1" i="11" s="1"/>
  <c r="Y110" i="11"/>
  <c r="S110" i="11"/>
  <c r="Z110" i="11"/>
  <c r="I1" i="11" l="1"/>
  <c r="W1" i="11"/>
  <c r="Z1" i="11"/>
  <c r="K1" i="11"/>
  <c r="S1" i="11"/>
  <c r="Y1" i="11"/>
  <c r="K15" i="12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<sst xmlns="http://schemas.openxmlformats.org/spreadsheetml/2006/main" count="95" uniqueCount="67">
  <si>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</si>
  <si>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</si>
  <si>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</si>
  <si>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</si>
  <si>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</si>
  <si>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</si>
  <si>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</si>
  <si>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</si>
  <si>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</si>
  <si>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</si>
  <si>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</si>
  <si>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</si>
  <si>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</si>
  <si>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</si>
  <si>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</si>
  <si>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</si>
  <si>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</si>
  <si>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</si>
  <si>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</si>
  <si>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</si>
  <si>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</si>
  <si>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</si>
  <si>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</si>
  <si>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</si>
  <si>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</si>
  <si>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</si>
  <si>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</si>
  <si>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</si>
  <si>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</si>
  <si>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</si>
  <si>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</si>
  <si>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</si>
  <si>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</si>
  <si>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</si>
  <si>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</si>
  <si>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</si>
  <si>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</si>
  <si>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</si>
  <si>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</si>
  <si>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</si>
  <si>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</si>
  <si>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</si>
  <si>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</si>
  <si>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</si>
  <si>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</si>
  <si>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</si>
  <si>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</si>
  <si>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</si>
  <si>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</si>
  <si>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</si>
  <si>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</si>
  <si>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</si>
  <si>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</si>
  <si>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</si>
  <si>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</si>
  <si>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</si>
  <si>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</si>
  <si>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</si>
  <si>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</si>
  <si>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</si>
  <si>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</si>
  <si>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</si>
  <si>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</si>
  <si>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</si>
  <si>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</si>
  <si>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Purchases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</si>
  <si>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Agreement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</si>
</sst>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  <family val="2"/>
    </font>
    <font>
      <b/>
      <sz val="10"/>
      <color indexed="18"/>
      <name val="Times New Roman"/>
      <family val="1"/>
    </font>
    <font>
      <b/>
      <sz val="10"/>
      <name val="Arial"/>
      <family val="2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5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0" fontId="2" fillId="3" borderId="15" xfId="0" applyFont="1" applyFill="1" applyBorder="1" applyAlignment="1">
      <alignment horizontal="left" wrapText="1" indent="6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44621</v>
          </cell>
        </row>
        <row r="7">
          <cell r="G7">
            <v>100</v>
          </cell>
          <cell r="N7">
            <v>44985</v>
          </cell>
        </row>
        <row r="11">
          <cell r="E11">
            <v>12000</v>
          </cell>
          <cell r="G11">
            <v>3000</v>
          </cell>
          <cell r="N11">
            <v>45016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ClosingCreditors"/>
      <sheetName val="Mar21"/>
      <sheetName val="Apr21"/>
      <sheetName val="May21"/>
      <sheetName val="Jun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22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ClosingDebtors"/>
      <sheetName val="Mar21"/>
      <sheetName val="Apr21"/>
      <sheetName val="May21"/>
      <sheetName val="Jun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8"/>
      <c r="B1" s="146" t="s">
        <v>0</v>
      </c>
      <c r="C1" s="150" t="s">
        <v>7</v>
      </c>
      <c r="D1" s="151"/>
      <c r="E1" s="61">
        <f>E57+E110</f>
        <v>0</v>
      </c>
      <c r="F1" s="19">
        <f>F57+F110</f>
        <v>0</v>
      </c>
      <c r="G1" s="19">
        <f>G57+G110</f>
        <v>0</v>
      </c>
      <c r="H1" s="170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5"/>
      <c r="M1" s="170" t="s">
        <v>5</v>
      </c>
      <c r="N1" s="155"/>
      <c r="O1" s="19">
        <f>O57+O110</f>
        <v>0</v>
      </c>
      <c r="P1" s="153" t="s">
        <v>63</v>
      </c>
      <c r="Q1" s="19">
        <f>Q57+Q110</f>
        <v>0</v>
      </c>
      <c r="R1" s="19">
        <f>R57+R110</f>
        <v>0</v>
      </c>
      <c r="S1" s="19">
        <f>S57+S110</f>
        <v>0</v>
      </c>
      <c r="T1" s="155"/>
      <c r="U1" s="145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69"/>
      <c r="B2" s="146"/>
      <c r="C2" s="147" t="s">
        <v>1</v>
      </c>
      <c r="D2" s="149" t="s">
        <v>2</v>
      </c>
      <c r="E2" s="144" t="s">
        <v>3</v>
      </c>
      <c r="F2" s="173" t="s">
        <v>56</v>
      </c>
      <c r="G2" s="158" t="s">
        <v>62</v>
      </c>
      <c r="H2" s="172"/>
      <c r="I2" s="152" t="s">
        <v>16</v>
      </c>
      <c r="J2" s="173" t="s">
        <v>56</v>
      </c>
      <c r="K2" s="158" t="s">
        <v>62</v>
      </c>
      <c r="L2" s="160"/>
      <c r="M2" s="171"/>
      <c r="N2" s="160"/>
      <c r="O2" s="158" t="s">
        <v>61</v>
      </c>
      <c r="P2" s="154"/>
      <c r="Q2" s="158" t="s">
        <v>64</v>
      </c>
      <c r="R2" s="158" t="s">
        <v>4</v>
      </c>
      <c r="S2" s="158" t="s">
        <v>61</v>
      </c>
      <c r="T2" s="156"/>
      <c r="U2" s="146"/>
      <c r="V2" s="157" t="s">
        <v>29</v>
      </c>
      <c r="W2" s="157" t="s">
        <v>30</v>
      </c>
      <c r="X2" s="157" t="s">
        <v>32</v>
      </c>
      <c r="Y2" s="144" t="s">
        <v>49</v>
      </c>
      <c r="Z2" s="144" t="s">
        <v>50</v>
      </c>
      <c r="AA2" s="21"/>
    </row>
    <row r="3" spans="1:27" ht="12" customHeight="1" x14ac:dyDescent="0.2">
      <c r="A3" s="169"/>
      <c r="B3" s="146"/>
      <c r="C3" s="148"/>
      <c r="D3" s="149"/>
      <c r="E3" s="144"/>
      <c r="F3" s="174"/>
      <c r="G3" s="159"/>
      <c r="H3" s="172"/>
      <c r="I3" s="152"/>
      <c r="J3" s="174"/>
      <c r="K3" s="159"/>
      <c r="L3" s="160"/>
      <c r="M3" s="171"/>
      <c r="N3" s="160"/>
      <c r="O3" s="159"/>
      <c r="P3" s="154"/>
      <c r="Q3" s="162"/>
      <c r="R3" s="159"/>
      <c r="S3" s="159"/>
      <c r="T3" s="156"/>
      <c r="U3" s="146"/>
      <c r="V3" s="144"/>
      <c r="W3" s="144"/>
      <c r="X3" s="144"/>
      <c r="Y3" s="144"/>
      <c r="Z3" s="144"/>
      <c r="AA3" s="21"/>
    </row>
    <row r="4" spans="1:27" s="15" customFormat="1" ht="12.75" customHeight="1" x14ac:dyDescent="0.2">
      <c r="A4" s="169"/>
      <c r="B4" s="146"/>
      <c r="C4" s="148"/>
      <c r="D4" s="149"/>
      <c r="E4" s="144"/>
      <c r="F4" s="129">
        <f>D6</f>
        <v>44621</v>
      </c>
      <c r="G4" s="129">
        <f>D6</f>
        <v>44621</v>
      </c>
      <c r="H4" s="172"/>
      <c r="I4" s="152"/>
      <c r="J4" s="129">
        <f>[1]Admin!$N$7</f>
        <v>44985</v>
      </c>
      <c r="K4" s="129">
        <f>J4</f>
        <v>44985</v>
      </c>
      <c r="L4" s="161"/>
      <c r="M4" s="171"/>
      <c r="N4" s="161"/>
      <c r="O4" s="128">
        <f>D6</f>
        <v>44621</v>
      </c>
      <c r="P4" s="137">
        <v>100</v>
      </c>
      <c r="Q4" s="163"/>
      <c r="R4" s="136">
        <v>20</v>
      </c>
      <c r="S4" s="128">
        <f>J4</f>
        <v>44985</v>
      </c>
      <c r="T4" s="156"/>
      <c r="U4" s="146"/>
      <c r="V4" s="144"/>
      <c r="W4" s="144"/>
      <c r="X4" s="144"/>
      <c r="Y4" s="144"/>
      <c r="Z4" s="144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64" t="s">
        <v>57</v>
      </c>
      <c r="C6" s="165"/>
      <c r="D6" s="166">
        <f>[1]Admin!$L$6</f>
        <v>44621</v>
      </c>
      <c r="E6" s="167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40" t="s">
        <v>9</v>
      </c>
      <c r="C7" s="140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1" t="str">
        <f>IF((E11-F11)=([1]OpenAccounts!$G$13-[1]OpenAccounts!$M$13),"Existing Land &amp; Property","Check Opening Balance Sheet figures agree")</f>
        <v>Existing Land &amp; Property</v>
      </c>
      <c r="C11" s="142"/>
      <c r="D11" s="143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40" t="s">
        <v>8</v>
      </c>
      <c r="C13" s="140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1" t="str">
        <f>IF((E22-F22)=([1]OpenAccounts!$H$13-[1]OpenAccounts!$N$13),"Existing Plant &amp; Machinery", "Check Opening Balance Sheet figures agree")</f>
        <v>Existing Plant &amp; Machinery</v>
      </c>
      <c r="C22" s="142"/>
      <c r="D22" s="143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40" t="s">
        <v>55</v>
      </c>
      <c r="C24" s="140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1" t="str">
        <f>IF((E30-F30)=([1]OpenAccounts!$I$13-[1]OpenAccounts!$O$13),"Existing Fixtures &amp; Fittings","Check Opening Balance Sheet figures agree")</f>
        <v>Existing Fixtures &amp; Fittings</v>
      </c>
      <c r="C30" s="142"/>
      <c r="D30" s="143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40" t="s">
        <v>6</v>
      </c>
      <c r="C32" s="140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1" t="str">
        <f>IF((E41-F41)=([1]OpenAccounts!$J$13-[1]OpenAccounts!$P$13),"Existing Computers","Check Opening Balkance Sheet figures agree")</f>
        <v>Existing Computers</v>
      </c>
      <c r="C41" s="142"/>
      <c r="D41" s="143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40" t="s">
        <v>53</v>
      </c>
      <c r="C43" s="140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40" t="s">
        <v>54</v>
      </c>
      <c r="C49" s="140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1" t="str">
        <f>IF((E55-F55)=([1]OpenAccounts!$K$13-[1]OpenAccounts!$Q$13),"Existing Motor Vehicles","Check Opening Balance Sheet figures agree")</f>
        <v>Existing Motor Vehicles</v>
      </c>
      <c r="C55" s="142"/>
      <c r="D55" s="143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64" t="str">
        <f>B6</f>
        <v xml:space="preserve">EXISTING FIXED ASSETS AT </v>
      </c>
      <c r="C57" s="165"/>
      <c r="D57" s="133">
        <f>D6</f>
        <v>44621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38" t="s">
        <v>58</v>
      </c>
      <c r="C59" s="139"/>
      <c r="D59" s="134">
        <f>D57</f>
        <v>44621</v>
      </c>
      <c r="E59" s="131" t="s">
        <v>59</v>
      </c>
      <c r="F59" s="135">
        <f>J4</f>
        <v>44985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40" t="s">
        <v>9</v>
      </c>
      <c r="C60" s="140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1" t="s">
        <v>11</v>
      </c>
      <c r="C64" s="142"/>
      <c r="D64" s="143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40" t="s">
        <v>8</v>
      </c>
      <c r="C66" s="140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1" t="s">
        <v>12</v>
      </c>
      <c r="C75" s="142"/>
      <c r="D75" s="143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40" t="s">
        <v>55</v>
      </c>
      <c r="C77" s="140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1" t="s">
        <v>13</v>
      </c>
      <c r="C83" s="142"/>
      <c r="D83" s="143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40" t="s">
        <v>6</v>
      </c>
      <c r="C85" s="140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1" t="s">
        <v>14</v>
      </c>
      <c r="C94" s="142"/>
      <c r="D94" s="143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40" t="s">
        <v>53</v>
      </c>
      <c r="C96" s="140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40" t="s">
        <v>54</v>
      </c>
      <c r="C102" s="140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1" t="s">
        <v>15</v>
      </c>
      <c r="C108" s="142"/>
      <c r="D108" s="143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64" t="s">
        <v>60</v>
      </c>
      <c r="C110" s="165"/>
      <c r="D110" s="130">
        <f>F59</f>
        <v>44985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59:C59"/>
    <mergeCell ref="B66:C66"/>
    <mergeCell ref="B75:D75"/>
    <mergeCell ref="B32:C32"/>
    <mergeCell ref="B41:D41"/>
    <mergeCell ref="B64:D64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17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1"/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1" t="s">
        <v>17</v>
      </c>
      <c r="F2" s="192"/>
      <c r="G2" s="193"/>
      <c r="H2" s="194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51</v>
      </c>
      <c r="C4" s="47"/>
      <c r="D4" s="48"/>
      <c r="E4" s="122" t="s">
        <v>3</v>
      </c>
      <c r="F4" s="49"/>
      <c r="G4" s="178" t="s">
        <v>52</v>
      </c>
      <c r="H4" s="179"/>
      <c r="I4" s="180"/>
      <c r="J4" s="49"/>
      <c r="K4" s="122" t="s">
        <v>26</v>
      </c>
      <c r="L4" s="49"/>
      <c r="M4" s="175" t="s">
        <v>65</v>
      </c>
      <c r="N4" s="176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6"/>
      <c r="N5" s="176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83" t="s">
        <v>11</v>
      </c>
      <c r="C6" s="184"/>
      <c r="D6" s="197"/>
      <c r="E6" s="52">
        <f>Schedule!E64</f>
        <v>0</v>
      </c>
      <c r="F6" s="49"/>
      <c r="G6" s="183" t="s">
        <v>21</v>
      </c>
      <c r="H6" s="184"/>
      <c r="I6" s="184"/>
      <c r="J6" s="185"/>
      <c r="K6" s="52">
        <f>Schedule!V11+Schedule!V64</f>
        <v>0</v>
      </c>
      <c r="L6" s="49"/>
      <c r="M6" s="176"/>
      <c r="N6" s="176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83" t="s">
        <v>12</v>
      </c>
      <c r="C7" s="184"/>
      <c r="D7" s="197"/>
      <c r="E7" s="52">
        <f>Schedule!E75</f>
        <v>0</v>
      </c>
      <c r="F7" s="49"/>
      <c r="G7" s="183" t="s">
        <v>22</v>
      </c>
      <c r="H7" s="184"/>
      <c r="I7" s="184"/>
      <c r="J7" s="185"/>
      <c r="K7" s="52">
        <f>Schedule!V22+Schedule!V75</f>
        <v>0</v>
      </c>
      <c r="L7" s="49"/>
      <c r="M7" s="176"/>
      <c r="N7" s="176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83" t="s">
        <v>13</v>
      </c>
      <c r="C8" s="184"/>
      <c r="D8" s="197"/>
      <c r="E8" s="52">
        <f>Schedule!E83</f>
        <v>0</v>
      </c>
      <c r="F8" s="49"/>
      <c r="G8" s="183" t="s">
        <v>23</v>
      </c>
      <c r="H8" s="184"/>
      <c r="I8" s="184"/>
      <c r="J8" s="185"/>
      <c r="K8" s="52">
        <f>Schedule!V30+Schedule!V83</f>
        <v>0</v>
      </c>
      <c r="L8" s="49"/>
      <c r="M8" s="176"/>
      <c r="N8" s="176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83" t="s">
        <v>14</v>
      </c>
      <c r="C9" s="184"/>
      <c r="D9" s="197"/>
      <c r="E9" s="52">
        <f>Schedule!E94</f>
        <v>0</v>
      </c>
      <c r="F9" s="49"/>
      <c r="G9" s="183" t="s">
        <v>24</v>
      </c>
      <c r="H9" s="184"/>
      <c r="I9" s="184"/>
      <c r="J9" s="185"/>
      <c r="K9" s="52">
        <f>Schedule!V41+Schedule!V94</f>
        <v>0</v>
      </c>
      <c r="L9" s="49"/>
      <c r="M9" s="176"/>
      <c r="N9" s="176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83" t="s">
        <v>15</v>
      </c>
      <c r="C10" s="184"/>
      <c r="D10" s="197"/>
      <c r="E10" s="52">
        <f>Schedule!E108</f>
        <v>0</v>
      </c>
      <c r="F10" s="49"/>
      <c r="G10" s="183" t="s">
        <v>25</v>
      </c>
      <c r="H10" s="184"/>
      <c r="I10" s="184"/>
      <c r="J10" s="185"/>
      <c r="K10" s="52">
        <f>Schedule!V55+Schedule!V108</f>
        <v>0</v>
      </c>
      <c r="L10" s="49"/>
      <c r="M10" s="176"/>
      <c r="N10" s="176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5" t="s">
        <v>19</v>
      </c>
      <c r="C11" s="195"/>
      <c r="D11" s="196"/>
      <c r="E11" s="53">
        <f>SUM(E6:E10)</f>
        <v>0</v>
      </c>
      <c r="F11" s="49"/>
      <c r="G11" s="189" t="s">
        <v>19</v>
      </c>
      <c r="H11" s="189"/>
      <c r="I11" s="189"/>
      <c r="J11" s="190"/>
      <c r="K11" s="53">
        <f>SUM(K6:K10)</f>
        <v>0</v>
      </c>
      <c r="L11" s="49"/>
      <c r="M11" s="176"/>
      <c r="N11" s="176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6"/>
      <c r="N12" s="176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5" t="s">
        <v>28</v>
      </c>
      <c r="C13" s="195"/>
      <c r="D13" s="196"/>
      <c r="E13" s="53">
        <f>[2]Feb23!$AI$2</f>
        <v>0</v>
      </c>
      <c r="F13" s="49"/>
      <c r="G13" s="189" t="s">
        <v>27</v>
      </c>
      <c r="H13" s="189"/>
      <c r="I13" s="189"/>
      <c r="J13" s="190"/>
      <c r="K13" s="53">
        <f>[3]Jan23!$AI$2</f>
        <v>0</v>
      </c>
      <c r="L13" s="49"/>
      <c r="M13" s="177"/>
      <c r="N13" s="177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77"/>
      <c r="N14" s="177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6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7"/>
      <c r="D15" s="188"/>
      <c r="E15" s="120">
        <f>E13-E11</f>
        <v>0</v>
      </c>
      <c r="F15" s="49"/>
      <c r="G15" s="186" t="str">
        <f>IF(K15&gt;0,"Sales exceed Assets listed on Schedule",IF(K15&lt;0,"Assets listed on Schedule exceed Sales values","Sales reconcile with Fixed asset Schedule"))</f>
        <v>Sales reconcile with Fixed asset Schedule</v>
      </c>
      <c r="H15" s="187"/>
      <c r="I15" s="187"/>
      <c r="J15" s="188"/>
      <c r="K15" s="120">
        <f>K13-K11</f>
        <v>0</v>
      </c>
      <c r="L15" s="49"/>
      <c r="M15" s="177"/>
      <c r="N15" s="177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4"/>
  <sheetViews>
    <sheetView topLeftCell="A4" workbookViewId="0">
      <selection activeCell="D31" sqref="D31:D3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3" t="s">
        <v>47</v>
      </c>
      <c r="D2" s="204"/>
      <c r="E2" s="113">
        <f>SUM(E8:E26)</f>
        <v>0</v>
      </c>
      <c r="F2" s="87"/>
      <c r="G2" s="201" t="s">
        <v>48</v>
      </c>
      <c r="H2" s="202"/>
      <c r="I2" s="202"/>
      <c r="J2" s="202"/>
      <c r="K2" s="202"/>
      <c r="L2" s="89"/>
      <c r="M2" s="92"/>
    </row>
    <row r="3" spans="1:13" ht="18" customHeight="1" x14ac:dyDescent="0.2">
      <c r="A3" s="92"/>
      <c r="B3" s="101" t="s">
        <v>39</v>
      </c>
      <c r="C3" s="103"/>
      <c r="D3" s="102"/>
      <c r="E3" s="87"/>
      <c r="F3" s="87"/>
      <c r="G3" s="202"/>
      <c r="H3" s="202"/>
      <c r="I3" s="202"/>
      <c r="J3" s="202"/>
      <c r="K3" s="202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46" t="s">
        <v>38</v>
      </c>
      <c r="C5" s="149" t="s">
        <v>33</v>
      </c>
      <c r="D5" s="149" t="s">
        <v>66</v>
      </c>
      <c r="E5" s="199" t="s">
        <v>44</v>
      </c>
      <c r="F5" s="199" t="s">
        <v>43</v>
      </c>
      <c r="G5" s="199" t="s">
        <v>37</v>
      </c>
      <c r="H5" s="149" t="s">
        <v>35</v>
      </c>
      <c r="I5" s="199" t="s">
        <v>46</v>
      </c>
      <c r="J5" s="200"/>
      <c r="K5" s="200"/>
      <c r="L5" s="149" t="s">
        <v>45</v>
      </c>
      <c r="M5" s="100"/>
    </row>
    <row r="6" spans="1:13" s="86" customFormat="1" ht="30.75" customHeight="1" x14ac:dyDescent="0.2">
      <c r="A6" s="109"/>
      <c r="B6" s="198"/>
      <c r="C6" s="198"/>
      <c r="D6" s="198"/>
      <c r="E6" s="198"/>
      <c r="F6" s="198"/>
      <c r="G6" s="198"/>
      <c r="H6" s="198"/>
      <c r="I6" s="85" t="s">
        <v>34</v>
      </c>
      <c r="J6" s="85" t="s">
        <v>41</v>
      </c>
      <c r="K6" s="85" t="s">
        <v>36</v>
      </c>
      <c r="L6" s="198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40</v>
      </c>
      <c r="C29" s="103"/>
      <c r="D29" s="102"/>
      <c r="E29" s="83"/>
      <c r="F29" s="83"/>
      <c r="G29" s="83"/>
      <c r="H29" s="31" t="s">
        <v>42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46" t="s">
        <v>38</v>
      </c>
      <c r="C31" s="149" t="s">
        <v>33</v>
      </c>
      <c r="D31" s="149" t="s">
        <v>66</v>
      </c>
      <c r="E31" s="199" t="s">
        <v>44</v>
      </c>
      <c r="F31" s="199" t="s">
        <v>43</v>
      </c>
      <c r="G31" s="199" t="s">
        <v>37</v>
      </c>
      <c r="H31" s="149" t="s">
        <v>35</v>
      </c>
      <c r="I31" s="199" t="s">
        <v>46</v>
      </c>
      <c r="J31" s="200"/>
      <c r="K31" s="200"/>
      <c r="L31" s="149" t="s">
        <v>45</v>
      </c>
      <c r="M31" s="100"/>
    </row>
    <row r="32" spans="1:13" s="86" customFormat="1" ht="30.75" customHeight="1" x14ac:dyDescent="0.2">
      <c r="A32" s="109"/>
      <c r="B32" s="198"/>
      <c r="C32" s="198"/>
      <c r="D32" s="198"/>
      <c r="E32" s="198"/>
      <c r="F32" s="198"/>
      <c r="G32" s="198"/>
      <c r="H32" s="198"/>
      <c r="I32" s="85" t="s">
        <v>34</v>
      </c>
      <c r="J32" s="85" t="s">
        <v>41</v>
      </c>
      <c r="K32" s="85" t="s">
        <v>36</v>
      </c>
      <c r="L32" s="198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2007-03-03T22:52:10Z</cp:lastPrinted>
  <dcterms:created xsi:type="dcterms:W3CDTF">2002-12-30T15:31:19Z</dcterms:created>
  <dcterms:modified xsi:type="dcterms:W3CDTF">2022-01-17T16:06:29Z</dcterms:modified>
</cp:coreProperties>
</file>