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esktop\Documents\New Packages\Payroll 5\"/>
    </mc:Choice>
  </mc:AlternateContent>
  <xr:revisionPtr revIDLastSave="0" documentId="13_ncr:1_{982E9998-30AD-4D33-87A9-1700263A681A}" xr6:coauthVersionLast="47" xr6:coauthVersionMax="47" xr10:uidLastSave="{00000000-0000-0000-0000-000000000000}"/>
  <bookViews>
    <workbookView xWindow="-120" yWindow="-120" windowWidth="20730" windowHeight="11160" tabRatio="909" activeTab="1" xr2:uid="{00000000-000D-0000-FFFF-FFFF00000000}"/>
  </bookViews>
  <sheets>
    <sheet name="Employee" sheetId="25" r:id="rId1"/>
    <sheet name="Apr21" sheetId="12" r:id="rId2"/>
    <sheet name="May21" sheetId="11" r:id="rId3"/>
    <sheet name="Jun21" sheetId="10" r:id="rId4"/>
    <sheet name="Jul21" sheetId="9" r:id="rId5"/>
    <sheet name="Aug21" sheetId="8" r:id="rId6"/>
    <sheet name="Sep21" sheetId="17" r:id="rId7"/>
    <sheet name="Oct21" sheetId="16" r:id="rId8"/>
    <sheet name="Nov21" sheetId="15" r:id="rId9"/>
    <sheet name="Dec21" sheetId="14" r:id="rId10"/>
    <sheet name="Jan22" sheetId="13" r:id="rId11"/>
    <sheet name="Feb22" sheetId="19" r:id="rId12"/>
    <sheet name="Mar22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'Apr21'!$E:$F,'Apr21'!$1:$6</definedName>
    <definedName name="_xlnm.Print_Titles" localSheetId="5">'Aug21'!$A:$D,'Aug21'!$1:$6</definedName>
    <definedName name="_xlnm.Print_Titles" localSheetId="9">'Dec21'!$A:$D,'Dec21'!$1:$6</definedName>
    <definedName name="_xlnm.Print_Titles" localSheetId="11">'Feb22'!$A:$D,'Feb22'!$1:$6</definedName>
    <definedName name="_xlnm.Print_Titles" localSheetId="10">'Jan22'!$A:$D,'Jan22'!$1:$6</definedName>
    <definedName name="_xlnm.Print_Titles" localSheetId="4">'Jul21'!$A:$D,'Jul21'!$1:$6</definedName>
    <definedName name="_xlnm.Print_Titles" localSheetId="3">'Jun21'!$A:$D,'Jun21'!$1:$6</definedName>
    <definedName name="_xlnm.Print_Titles" localSheetId="12">'Mar22'!$A:$D,'Mar22'!$1:$6</definedName>
    <definedName name="_xlnm.Print_Titles" localSheetId="2">'May21'!$A:$D,'May21'!$1:$6</definedName>
    <definedName name="_xlnm.Print_Titles" localSheetId="8">'Nov21'!$A:$D,'Nov21'!$1:$6</definedName>
    <definedName name="_xlnm.Print_Titles" localSheetId="7">'Oct21'!$A:$D,'Oct21'!$1:$6</definedName>
    <definedName name="_xlnm.Print_Titles" localSheetId="6">'Sep21'!$A:$D,'Sep21'!$1:$6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15" l="1"/>
  <c r="AC13" i="15"/>
  <c r="AC14" i="15"/>
  <c r="AC15" i="15"/>
  <c r="AC11" i="15"/>
  <c r="AA12" i="15"/>
  <c r="AA13" i="15"/>
  <c r="AA14" i="15"/>
  <c r="AA15" i="15"/>
  <c r="AA11" i="15"/>
  <c r="Z12" i="15"/>
  <c r="Z13" i="15"/>
  <c r="Z14" i="15"/>
  <c r="Z15" i="15"/>
  <c r="Z11" i="15"/>
  <c r="Y12" i="15"/>
  <c r="Y13" i="15"/>
  <c r="Y14" i="15"/>
  <c r="Y15" i="15"/>
  <c r="Y11" i="15"/>
  <c r="X12" i="15"/>
  <c r="X13" i="15"/>
  <c r="X14" i="15"/>
  <c r="X15" i="15"/>
  <c r="X11" i="15"/>
  <c r="W15" i="15"/>
  <c r="W14" i="15"/>
  <c r="W13" i="15"/>
  <c r="W12" i="15"/>
  <c r="W11" i="15"/>
  <c r="V15" i="15"/>
  <c r="V14" i="15"/>
  <c r="V13" i="15"/>
  <c r="V12" i="15"/>
  <c r="V11" i="15"/>
  <c r="AC12" i="16"/>
  <c r="AC13" i="16"/>
  <c r="AC14" i="16"/>
  <c r="AC15" i="16"/>
  <c r="AC11" i="16"/>
  <c r="AA12" i="16"/>
  <c r="AA13" i="16"/>
  <c r="AA14" i="16"/>
  <c r="AA15" i="16"/>
  <c r="AA11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V15" i="16"/>
  <c r="V14" i="16"/>
  <c r="V13" i="16"/>
  <c r="V12" i="16"/>
  <c r="V11" i="16"/>
  <c r="AC22" i="9"/>
  <c r="AC23" i="9"/>
  <c r="AC24" i="9"/>
  <c r="AC25" i="9"/>
  <c r="AC21" i="9"/>
  <c r="AA22" i="9"/>
  <c r="AA23" i="9"/>
  <c r="AA24" i="9"/>
  <c r="AA25" i="9"/>
  <c r="R22" i="9"/>
  <c r="R23" i="9"/>
  <c r="R24" i="9"/>
  <c r="R25" i="9"/>
  <c r="R21" i="9"/>
  <c r="M22" i="9"/>
  <c r="M23" i="9"/>
  <c r="M24" i="9"/>
  <c r="M25" i="9"/>
  <c r="V25" i="9" s="1"/>
  <c r="M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V24" i="9"/>
  <c r="V23" i="9"/>
  <c r="V22" i="9"/>
  <c r="V21" i="9"/>
  <c r="AC12" i="9"/>
  <c r="AC13" i="9"/>
  <c r="AC14" i="9"/>
  <c r="AC15" i="9"/>
  <c r="AC11" i="9"/>
  <c r="AA12" i="9"/>
  <c r="AA13" i="9"/>
  <c r="AA14" i="9"/>
  <c r="AA15" i="9"/>
  <c r="AA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V15" i="9"/>
  <c r="V14" i="9"/>
  <c r="V13" i="9"/>
  <c r="V12" i="9"/>
  <c r="V11" i="9"/>
  <c r="M69" i="18"/>
  <c r="K69" i="18"/>
  <c r="M49" i="19"/>
  <c r="K49" i="19"/>
  <c r="M49" i="13"/>
  <c r="K49" i="13"/>
  <c r="M59" i="14"/>
  <c r="K59" i="14"/>
  <c r="M49" i="15"/>
  <c r="K49" i="15"/>
  <c r="K9" i="15"/>
  <c r="M49" i="16"/>
  <c r="K49" i="16"/>
  <c r="M9" i="16"/>
  <c r="K9" i="16"/>
  <c r="M59" i="17"/>
  <c r="K59" i="17"/>
  <c r="M49" i="17"/>
  <c r="K49" i="17"/>
  <c r="M49" i="8"/>
  <c r="K49" i="8"/>
  <c r="M59" i="9"/>
  <c r="K59" i="9"/>
  <c r="K19" i="9"/>
  <c r="K9" i="9"/>
  <c r="M49" i="10"/>
  <c r="K49" i="10"/>
  <c r="M49" i="11"/>
  <c r="K49" i="11"/>
  <c r="M49" i="12"/>
  <c r="M9" i="12"/>
  <c r="L13" i="15" l="1"/>
  <c r="L14" i="15"/>
  <c r="L15" i="15"/>
  <c r="L12" i="15"/>
  <c r="L11" i="15"/>
  <c r="K13" i="15"/>
  <c r="K14" i="15"/>
  <c r="K15" i="15"/>
  <c r="K12" i="15"/>
  <c r="K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K23" i="16"/>
  <c r="K24" i="16"/>
  <c r="K25" i="16"/>
  <c r="K22" i="16"/>
  <c r="K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N1" i="16"/>
  <c r="T1" i="9"/>
  <c r="Q1" i="9"/>
  <c r="P1" i="9"/>
  <c r="O1" i="9"/>
  <c r="N1" i="9"/>
  <c r="L13" i="16"/>
  <c r="L14" i="16"/>
  <c r="L15" i="16"/>
  <c r="L12" i="16"/>
  <c r="L11" i="16"/>
  <c r="K13" i="16"/>
  <c r="K14" i="16"/>
  <c r="K15" i="16"/>
  <c r="K12" i="16"/>
  <c r="K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K23" i="9"/>
  <c r="K24" i="9"/>
  <c r="K25" i="9"/>
  <c r="K21" i="9"/>
  <c r="K22" i="9"/>
  <c r="J23" i="9"/>
  <c r="J24" i="9"/>
  <c r="J25" i="9"/>
  <c r="J22" i="9"/>
  <c r="J21" i="9"/>
  <c r="I23" i="9"/>
  <c r="I24" i="9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K13" i="9"/>
  <c r="K14" i="9"/>
  <c r="K15" i="9"/>
  <c r="K12" i="9"/>
  <c r="K11" i="9"/>
  <c r="J13" i="9"/>
  <c r="J14" i="9"/>
  <c r="J15" i="9"/>
  <c r="J12" i="9"/>
  <c r="J11" i="9"/>
  <c r="I13" i="9"/>
  <c r="I14" i="9"/>
  <c r="I15" i="9"/>
  <c r="I12" i="9"/>
  <c r="I11" i="9"/>
  <c r="H15" i="9"/>
  <c r="H14" i="9"/>
  <c r="H13" i="9"/>
  <c r="H12" i="9"/>
  <c r="H11" i="9"/>
  <c r="T1" i="10"/>
  <c r="Q1" i="10"/>
  <c r="P1" i="10"/>
  <c r="O1" i="10"/>
  <c r="N1" i="10"/>
  <c r="H4" i="40" l="1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" i="39" s="1"/>
  <c r="B58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C4" i="39" l="1"/>
  <c r="B59" i="24"/>
  <c r="H3" i="40"/>
  <c r="M3" i="40" s="1"/>
  <c r="I4" i="40" s="1"/>
  <c r="F50" i="25"/>
  <c r="E12" i="16" s="1"/>
  <c r="F52" i="25"/>
  <c r="F24" i="25"/>
  <c r="E11" i="16" s="1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51" i="9"/>
  <c r="I51" i="9"/>
  <c r="J51" i="9"/>
  <c r="L5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E15" i="16" s="1"/>
  <c r="F102" i="25"/>
  <c r="E14" i="16" s="1"/>
  <c r="F76" i="25"/>
  <c r="E13" i="16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61" i="9"/>
  <c r="AG62" i="9"/>
  <c r="AG63" i="9"/>
  <c r="AG64" i="9"/>
  <c r="AG6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61" i="9"/>
  <c r="AF62" i="9"/>
  <c r="AF63" i="9"/>
  <c r="AF64" i="9"/>
  <c r="AF6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61" i="9"/>
  <c r="AE62" i="9"/>
  <c r="AE63" i="9"/>
  <c r="AE64" i="9"/>
  <c r="AE6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61" i="9"/>
  <c r="AD62" i="9"/>
  <c r="AD63" i="9"/>
  <c r="AD64" i="9"/>
  <c r="AD6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Q66" i="9"/>
  <c r="P26" i="9"/>
  <c r="P36" i="9"/>
  <c r="P46" i="9"/>
  <c r="P56" i="9"/>
  <c r="P66" i="9"/>
  <c r="P16" i="10"/>
  <c r="P26" i="10"/>
  <c r="P36" i="10"/>
  <c r="P46" i="10"/>
  <c r="P56" i="10"/>
  <c r="Q16" i="10"/>
  <c r="Q26" i="10"/>
  <c r="Q36" i="10"/>
  <c r="Q46" i="10"/>
  <c r="Q5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55" i="9"/>
  <c r="I55" i="9"/>
  <c r="J55" i="9"/>
  <c r="L55" i="9"/>
  <c r="H54" i="9"/>
  <c r="I54" i="9"/>
  <c r="J54" i="9"/>
  <c r="L54" i="9"/>
  <c r="H53" i="9"/>
  <c r="I53" i="9"/>
  <c r="J53" i="9"/>
  <c r="L53" i="9"/>
  <c r="H52" i="9"/>
  <c r="I52" i="9"/>
  <c r="J52" i="9"/>
  <c r="L5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61" i="9"/>
  <c r="I61" i="9"/>
  <c r="J61" i="9"/>
  <c r="L61" i="9"/>
  <c r="H62" i="9"/>
  <c r="I62" i="9"/>
  <c r="J62" i="9"/>
  <c r="L62" i="9"/>
  <c r="H63" i="9"/>
  <c r="I63" i="9"/>
  <c r="J63" i="9"/>
  <c r="L63" i="9"/>
  <c r="H64" i="9"/>
  <c r="I64" i="9"/>
  <c r="J64" i="9"/>
  <c r="L64" i="9"/>
  <c r="H65" i="9"/>
  <c r="I65" i="9"/>
  <c r="J65" i="9"/>
  <c r="L65" i="9"/>
  <c r="H51" i="10"/>
  <c r="I51" i="10"/>
  <c r="J51" i="10"/>
  <c r="L51" i="10"/>
  <c r="H52" i="10"/>
  <c r="I52" i="10"/>
  <c r="J52" i="10"/>
  <c r="L52" i="10"/>
  <c r="H53" i="10"/>
  <c r="I53" i="10"/>
  <c r="J53" i="10"/>
  <c r="L53" i="10"/>
  <c r="H54" i="10"/>
  <c r="I54" i="10"/>
  <c r="J54" i="10"/>
  <c r="L54" i="10"/>
  <c r="H55" i="10"/>
  <c r="I55" i="10"/>
  <c r="J55" i="10"/>
  <c r="L5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52" i="10" s="1"/>
  <c r="Y6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52" i="10" s="1"/>
  <c r="Z6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53" i="10" s="1"/>
  <c r="Y6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53" i="10" s="1"/>
  <c r="Z6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54" i="10" s="1"/>
  <c r="Y6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54" i="10" s="1"/>
  <c r="Z6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55" i="10" s="1"/>
  <c r="Y6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55" i="10" s="1"/>
  <c r="Z6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51" i="10" s="1"/>
  <c r="Z6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51" i="10" s="1"/>
  <c r="Y6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9" i="40"/>
  <c r="I10" i="40"/>
  <c r="L7" i="40"/>
  <c r="M12" i="16" l="1"/>
  <c r="F12" i="16"/>
  <c r="B12" i="16"/>
  <c r="B11" i="16"/>
  <c r="F11" i="16"/>
  <c r="M11" i="16"/>
  <c r="B60" i="24"/>
  <c r="M14" i="16"/>
  <c r="F14" i="16"/>
  <c r="B14" i="16"/>
  <c r="M15" i="16"/>
  <c r="B15" i="16"/>
  <c r="F15" i="16"/>
  <c r="M13" i="16"/>
  <c r="F13" i="16"/>
  <c r="B13" i="16"/>
  <c r="E15" i="9"/>
  <c r="M15" i="9" s="1"/>
  <c r="E11" i="9"/>
  <c r="M11" i="9" s="1"/>
  <c r="E43" i="12"/>
  <c r="M43" i="12" s="1"/>
  <c r="E13" i="9"/>
  <c r="M13" i="9" s="1"/>
  <c r="E14" i="9"/>
  <c r="M14" i="9" s="1"/>
  <c r="E12" i="9"/>
  <c r="M12" i="9" s="1"/>
  <c r="Y34" i="9"/>
  <c r="Y44" i="9" s="1"/>
  <c r="Y54" i="9" s="1"/>
  <c r="Y14" i="8" s="1"/>
  <c r="Y24" i="8" s="1"/>
  <c r="Y34" i="8" s="1"/>
  <c r="Y44" i="8" s="1"/>
  <c r="Y14" i="17" s="1"/>
  <c r="Y24" i="17" s="1"/>
  <c r="Y34" i="17" s="1"/>
  <c r="Y44" i="17" s="1"/>
  <c r="Y54" i="17" s="1"/>
  <c r="Y24" i="16" s="1"/>
  <c r="Y34" i="16" s="1"/>
  <c r="Y44" i="16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31" i="9"/>
  <c r="Z41" i="9" s="1"/>
  <c r="Z51" i="9" s="1"/>
  <c r="Z11" i="8" s="1"/>
  <c r="Z21" i="8" s="1"/>
  <c r="Z31" i="8" s="1"/>
  <c r="Z41" i="8" s="1"/>
  <c r="Z11" i="17" s="1"/>
  <c r="Z21" i="17" s="1"/>
  <c r="Z31" i="17" s="1"/>
  <c r="Z41" i="17" s="1"/>
  <c r="Z51" i="17" s="1"/>
  <c r="Z21" i="16" s="1"/>
  <c r="Z31" i="16" s="1"/>
  <c r="Z41" i="16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35" i="9"/>
  <c r="Z45" i="9" s="1"/>
  <c r="Z55" i="9" s="1"/>
  <c r="Z15" i="8" s="1"/>
  <c r="Z25" i="8" s="1"/>
  <c r="Z35" i="8" s="1"/>
  <c r="Z45" i="8" s="1"/>
  <c r="Z15" i="17" s="1"/>
  <c r="Z25" i="17" s="1"/>
  <c r="Z35" i="17" s="1"/>
  <c r="Z45" i="17" s="1"/>
  <c r="Z55" i="17" s="1"/>
  <c r="Z25" i="16" s="1"/>
  <c r="Z35" i="16" s="1"/>
  <c r="Z45" i="16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33" i="9"/>
  <c r="Z43" i="9" s="1"/>
  <c r="Z53" i="9" s="1"/>
  <c r="Z13" i="8" s="1"/>
  <c r="Z23" i="8" s="1"/>
  <c r="Z33" i="8" s="1"/>
  <c r="Z43" i="8" s="1"/>
  <c r="Z13" i="17" s="1"/>
  <c r="Z23" i="17" s="1"/>
  <c r="Z33" i="17" s="1"/>
  <c r="Z43" i="17" s="1"/>
  <c r="Z53" i="17" s="1"/>
  <c r="Z23" i="16" s="1"/>
  <c r="Z33" i="16" s="1"/>
  <c r="Z43" i="16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35" i="9"/>
  <c r="Y45" i="9" s="1"/>
  <c r="Y55" i="9" s="1"/>
  <c r="Y15" i="8" s="1"/>
  <c r="Y25" i="8" s="1"/>
  <c r="Y35" i="8" s="1"/>
  <c r="Y45" i="8" s="1"/>
  <c r="Y15" i="17" s="1"/>
  <c r="Y25" i="17" s="1"/>
  <c r="Y35" i="17" s="1"/>
  <c r="Y45" i="17" s="1"/>
  <c r="Y55" i="17" s="1"/>
  <c r="Y25" i="16" s="1"/>
  <c r="Y35" i="16" s="1"/>
  <c r="Y45" i="16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Y33" i="9"/>
  <c r="Y43" i="9" s="1"/>
  <c r="Y53" i="9" s="1"/>
  <c r="Y13" i="8" s="1"/>
  <c r="Y23" i="8" s="1"/>
  <c r="Y33" i="8" s="1"/>
  <c r="Y43" i="8" s="1"/>
  <c r="Y13" i="17" s="1"/>
  <c r="Y23" i="17" s="1"/>
  <c r="Y33" i="17" s="1"/>
  <c r="Y43" i="17" s="1"/>
  <c r="Y53" i="17" s="1"/>
  <c r="Y23" i="16" s="1"/>
  <c r="Y33" i="16" s="1"/>
  <c r="Y43" i="16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34" i="9"/>
  <c r="Z44" i="9" s="1"/>
  <c r="Z54" i="9" s="1"/>
  <c r="Z14" i="8" s="1"/>
  <c r="Z24" i="8" s="1"/>
  <c r="Z34" i="8" s="1"/>
  <c r="Z44" i="8" s="1"/>
  <c r="Z14" i="17" s="1"/>
  <c r="Z24" i="17" s="1"/>
  <c r="Z34" i="17" s="1"/>
  <c r="Z44" i="17" s="1"/>
  <c r="Z54" i="17" s="1"/>
  <c r="Z24" i="16" s="1"/>
  <c r="Z34" i="16" s="1"/>
  <c r="Z44" i="16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32" i="9"/>
  <c r="Z42" i="9" s="1"/>
  <c r="Z52" i="9" s="1"/>
  <c r="Z12" i="8" s="1"/>
  <c r="Z22" i="8" s="1"/>
  <c r="Z32" i="8" s="1"/>
  <c r="Z42" i="8" s="1"/>
  <c r="Z12" i="17" s="1"/>
  <c r="Z22" i="17" s="1"/>
  <c r="Z32" i="17" s="1"/>
  <c r="Z42" i="17" s="1"/>
  <c r="Z52" i="17" s="1"/>
  <c r="Z22" i="16" s="1"/>
  <c r="Z32" i="16" s="1"/>
  <c r="Z42" i="16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5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51" i="10"/>
  <c r="K6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6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65" i="9"/>
  <c r="K6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53" i="9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52" i="9"/>
  <c r="K42" i="8"/>
  <c r="K32" i="8"/>
  <c r="K62" i="18"/>
  <c r="K52" i="18"/>
  <c r="K12" i="17"/>
  <c r="K12" i="14"/>
  <c r="E22" i="15"/>
  <c r="E15" i="15"/>
  <c r="M15" i="15" s="1"/>
  <c r="E45" i="13"/>
  <c r="E35" i="15"/>
  <c r="E65" i="9"/>
  <c r="E55" i="15"/>
  <c r="E25" i="9"/>
  <c r="E35" i="11"/>
  <c r="E15" i="19"/>
  <c r="E15" i="14"/>
  <c r="E55" i="16"/>
  <c r="E35" i="9"/>
  <c r="E25" i="19"/>
  <c r="E25" i="17"/>
  <c r="E5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54" i="9"/>
  <c r="E64" i="17"/>
  <c r="E34" i="14"/>
  <c r="E34" i="13"/>
  <c r="E14" i="12"/>
  <c r="E34" i="10"/>
  <c r="E44" i="8"/>
  <c r="E74" i="18"/>
  <c r="E14" i="11"/>
  <c r="E5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55" i="9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E42" i="10"/>
  <c r="E32" i="12"/>
  <c r="E12" i="12"/>
  <c r="E72" i="18"/>
  <c r="E32" i="13"/>
  <c r="E62" i="14"/>
  <c r="E42" i="16"/>
  <c r="E12" i="8"/>
  <c r="E52" i="9"/>
  <c r="E12" i="11"/>
  <c r="E62" i="17"/>
  <c r="E12" i="19"/>
  <c r="E42" i="13"/>
  <c r="E12" i="15"/>
  <c r="M12" i="15" s="1"/>
  <c r="E22" i="8"/>
  <c r="E6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52" i="10"/>
  <c r="E22" i="19"/>
  <c r="E13" i="18"/>
  <c r="E53" i="12"/>
  <c r="E13" i="11"/>
  <c r="E53" i="9"/>
  <c r="E13" i="8"/>
  <c r="E13" i="15"/>
  <c r="M13" i="15" s="1"/>
  <c r="E43" i="13"/>
  <c r="E13" i="12"/>
  <c r="E43" i="10"/>
  <c r="E23" i="9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63" i="9"/>
  <c r="E23" i="8"/>
  <c r="E53" i="16"/>
  <c r="E53" i="13"/>
  <c r="E23" i="13"/>
  <c r="E53" i="18"/>
  <c r="E23" i="12"/>
  <c r="E43" i="11"/>
  <c r="E5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6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55" i="10"/>
  <c r="K32" i="9"/>
  <c r="K45" i="18"/>
  <c r="AD68" i="17"/>
  <c r="Q1" i="18"/>
  <c r="K25" i="8"/>
  <c r="K32" i="10"/>
  <c r="K42" i="9"/>
  <c r="K5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58" i="10"/>
  <c r="AE60" i="10" s="1"/>
  <c r="AE62" i="10" s="1"/>
  <c r="K53" i="11"/>
  <c r="K54" i="16"/>
  <c r="Q1" i="12"/>
  <c r="K44" i="12"/>
  <c r="K23" i="14"/>
  <c r="K25" i="14"/>
  <c r="K32" i="11"/>
  <c r="K32" i="15"/>
  <c r="K33" i="19"/>
  <c r="K54" i="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68" i="9"/>
  <c r="AF68" i="17"/>
  <c r="AF70" i="17" s="1"/>
  <c r="AF72" i="17" s="1"/>
  <c r="K51" i="9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51" i="10"/>
  <c r="E51" i="16"/>
  <c r="E41" i="17"/>
  <c r="E21" i="8"/>
  <c r="E41" i="12"/>
  <c r="E41" i="13"/>
  <c r="E51" i="13"/>
  <c r="E51" i="9"/>
  <c r="E6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E51" i="11"/>
  <c r="E41" i="16"/>
  <c r="E31" i="17"/>
  <c r="E11" i="10"/>
  <c r="E41" i="14"/>
  <c r="K45" i="15"/>
  <c r="K14" i="13"/>
  <c r="K55" i="9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63" i="9"/>
  <c r="K62" i="14"/>
  <c r="K24" i="12"/>
  <c r="K22" i="8"/>
  <c r="K24" i="19"/>
  <c r="K44" i="9"/>
  <c r="K34" i="15"/>
  <c r="K34" i="18"/>
  <c r="K44" i="8"/>
  <c r="K44" i="14"/>
  <c r="K14" i="18"/>
  <c r="K65" i="18"/>
  <c r="K5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68" i="9"/>
  <c r="AG7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68" i="9"/>
  <c r="AE7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68" i="9"/>
  <c r="AF70" i="9" s="1"/>
  <c r="AF58" i="13"/>
  <c r="AF60" i="13" s="1"/>
  <c r="AE58" i="19"/>
  <c r="AE60" i="19" s="1"/>
  <c r="AG58" i="15"/>
  <c r="AG60" i="15" s="1"/>
  <c r="K51" i="17"/>
  <c r="AD58" i="10"/>
  <c r="AE68" i="17"/>
  <c r="AE70" i="17" s="1"/>
  <c r="AE58" i="16"/>
  <c r="AE60" i="16" s="1"/>
  <c r="AF58" i="10"/>
  <c r="AF60" i="10" s="1"/>
  <c r="AF58" i="19"/>
  <c r="AF60" i="19" s="1"/>
  <c r="AE58" i="8"/>
  <c r="AE60" i="8" s="1"/>
  <c r="AE78" i="18"/>
  <c r="AE80" i="18" s="1"/>
  <c r="AF58" i="11"/>
  <c r="AF60" i="11" s="1"/>
  <c r="K11" i="13"/>
  <c r="AD58" i="11"/>
  <c r="AG58" i="10"/>
  <c r="AG60" i="10" s="1"/>
  <c r="K21" i="17"/>
  <c r="AF58" i="15"/>
  <c r="AF60" i="15" s="1"/>
  <c r="AE58" i="13"/>
  <c r="AE60" i="13" s="1"/>
  <c r="AG68" i="17"/>
  <c r="AG70" i="17" s="1"/>
  <c r="K41" i="15"/>
  <c r="K11" i="19"/>
  <c r="M22" i="40"/>
  <c r="M8" i="40"/>
  <c r="M66" i="40"/>
  <c r="M51" i="40"/>
  <c r="M37" i="40"/>
  <c r="M33" i="18" l="1"/>
  <c r="F43" i="12"/>
  <c r="B61" i="24"/>
  <c r="W60" i="25"/>
  <c r="B43" i="12"/>
  <c r="B33" i="18"/>
  <c r="F12" i="9"/>
  <c r="B12" i="9"/>
  <c r="F14" i="9"/>
  <c r="B14" i="9"/>
  <c r="F15" i="9"/>
  <c r="B15" i="9"/>
  <c r="B13" i="9"/>
  <c r="F13" i="9"/>
  <c r="F11" i="9"/>
  <c r="B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54" i="10"/>
  <c r="R6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53" i="10"/>
  <c r="R6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M54" i="9"/>
  <c r="B45" i="17"/>
  <c r="F34" i="13"/>
  <c r="B53" i="18"/>
  <c r="B35" i="15"/>
  <c r="F24" i="15"/>
  <c r="F13" i="11"/>
  <c r="M14" i="13"/>
  <c r="F53" i="16"/>
  <c r="M34" i="16"/>
  <c r="F52" i="9"/>
  <c r="F34" i="19"/>
  <c r="B33" i="14"/>
  <c r="F35" i="15"/>
  <c r="B14" i="13"/>
  <c r="B43" i="18"/>
  <c r="M53" i="16"/>
  <c r="F15" i="19"/>
  <c r="B34" i="13"/>
  <c r="M24" i="15"/>
  <c r="F54" i="16"/>
  <c r="B5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52" i="10"/>
  <c r="B35" i="16"/>
  <c r="B25" i="19"/>
  <c r="M35" i="9"/>
  <c r="F35" i="9"/>
  <c r="B25" i="9"/>
  <c r="F25" i="9"/>
  <c r="F52" i="8"/>
  <c r="M33" i="13"/>
  <c r="F33" i="13"/>
  <c r="F13" i="13"/>
  <c r="M15" i="13"/>
  <c r="F65" i="9"/>
  <c r="M65" i="9"/>
  <c r="B65" i="9"/>
  <c r="R74" i="9" s="1"/>
  <c r="B55" i="8"/>
  <c r="F55" i="8"/>
  <c r="M55" i="8"/>
  <c r="B44" i="17"/>
  <c r="F55" i="17"/>
  <c r="M55" i="17"/>
  <c r="M6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53" i="9"/>
  <c r="M15" i="11"/>
  <c r="M45" i="19"/>
  <c r="M32" i="10"/>
  <c r="M32" i="15"/>
  <c r="M52" i="9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63" i="9"/>
  <c r="Q7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F53" i="9"/>
  <c r="B25" i="17"/>
  <c r="F54" i="14"/>
  <c r="B24" i="10"/>
  <c r="F73" i="18"/>
  <c r="F23" i="10"/>
  <c r="B52" i="8"/>
  <c r="P61" i="8" s="1"/>
  <c r="F53" i="8"/>
  <c r="B53" i="8"/>
  <c r="M62" i="8" s="1"/>
  <c r="M5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9"/>
  <c r="M55" i="14"/>
  <c r="B65" i="17"/>
  <c r="M74" i="17" s="1"/>
  <c r="M65" i="17"/>
  <c r="F25" i="13"/>
  <c r="B25" i="13"/>
  <c r="M25" i="13"/>
  <c r="B55" i="19"/>
  <c r="F64" i="19" s="1"/>
  <c r="F64" i="18"/>
  <c r="F55" i="9"/>
  <c r="F25" i="14"/>
  <c r="B45" i="19"/>
  <c r="M43" i="8"/>
  <c r="M64" i="18"/>
  <c r="M25" i="10"/>
  <c r="B25" i="14"/>
  <c r="B64" i="18"/>
  <c r="B65" i="18"/>
  <c r="F44" i="19"/>
  <c r="M64" i="14"/>
  <c r="B54" i="9"/>
  <c r="F55" i="10"/>
  <c r="B55" i="10"/>
  <c r="P64" i="10" s="1"/>
  <c r="F54" i="9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55" i="9"/>
  <c r="F34" i="14"/>
  <c r="F54" i="10"/>
  <c r="F23" i="11"/>
  <c r="B23" i="16"/>
  <c r="F23" i="16"/>
  <c r="M35" i="14"/>
  <c r="F35" i="14"/>
  <c r="M54" i="10"/>
  <c r="B44" i="16"/>
  <c r="M44" i="16"/>
  <c r="M12" i="13"/>
  <c r="B45" i="11"/>
  <c r="M45" i="8"/>
  <c r="F6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6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52" i="10"/>
  <c r="F5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63" i="9"/>
  <c r="F42" i="19"/>
  <c r="M42" i="19"/>
  <c r="B43" i="8"/>
  <c r="B23" i="17"/>
  <c r="M12" i="17"/>
  <c r="M24" i="12"/>
  <c r="M43" i="14"/>
  <c r="M12" i="12"/>
  <c r="M54" i="16"/>
  <c r="M14" i="14"/>
  <c r="B44" i="14"/>
  <c r="M53" i="10"/>
  <c r="F53" i="10"/>
  <c r="M53" i="18"/>
  <c r="F53" i="18"/>
  <c r="M33" i="12"/>
  <c r="F33" i="12"/>
  <c r="B33" i="12"/>
  <c r="B5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64" i="9"/>
  <c r="M44" i="17"/>
  <c r="F53" i="15"/>
  <c r="M53" i="15"/>
  <c r="F44" i="17"/>
  <c r="M22" i="8"/>
  <c r="B43" i="16"/>
  <c r="M6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62" i="9"/>
  <c r="F6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72" i="9"/>
  <c r="M45" i="12"/>
  <c r="B45" i="12"/>
  <c r="F45" i="12"/>
  <c r="AG62" i="8"/>
  <c r="AE62" i="12"/>
  <c r="AE65" i="12"/>
  <c r="AE65" i="11" s="1"/>
  <c r="AE65" i="10" s="1"/>
  <c r="AE7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61" i="9"/>
  <c r="F61" i="9"/>
  <c r="B6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51" i="9"/>
  <c r="F51" i="9"/>
  <c r="B51" i="9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65" i="10" s="1"/>
  <c r="AG7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5" i="10" s="1"/>
  <c r="AF7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72" i="9"/>
  <c r="AG72" i="9"/>
  <c r="M31" i="18"/>
  <c r="B31" i="18"/>
  <c r="F31" i="18"/>
  <c r="M41" i="12"/>
  <c r="B41" i="12"/>
  <c r="F41" i="12"/>
  <c r="M51" i="10"/>
  <c r="B51" i="10"/>
  <c r="F5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62" i="10"/>
  <c r="M41" i="10"/>
  <c r="B41" i="10"/>
  <c r="F41" i="10"/>
  <c r="M51" i="15"/>
  <c r="B51" i="15"/>
  <c r="F51" i="15"/>
  <c r="M11" i="13"/>
  <c r="B11" i="13"/>
  <c r="F11" i="13"/>
  <c r="AE62" i="13"/>
  <c r="AE82" i="18"/>
  <c r="AF6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B62" i="24" l="1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63" i="10"/>
  <c r="N63" i="10"/>
  <c r="Q63" i="10"/>
  <c r="O63" i="10"/>
  <c r="F63" i="10"/>
  <c r="P63" i="10"/>
  <c r="M63" i="10"/>
  <c r="G8" i="39"/>
  <c r="M32" i="40"/>
  <c r="M47" i="40" s="1"/>
  <c r="M61" i="40" s="1"/>
  <c r="M76" i="40" s="1"/>
  <c r="P64" i="16"/>
  <c r="T62" i="10"/>
  <c r="M62" i="10"/>
  <c r="F62" i="10"/>
  <c r="N62" i="10"/>
  <c r="R13" i="11"/>
  <c r="Q62" i="10"/>
  <c r="O62" i="10"/>
  <c r="P6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53" i="9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74" i="9"/>
  <c r="R33" i="15"/>
  <c r="R75" i="18"/>
  <c r="R24" i="10"/>
  <c r="R64" i="10"/>
  <c r="M6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R54" i="9"/>
  <c r="F62" i="16"/>
  <c r="R23" i="18"/>
  <c r="R45" i="19"/>
  <c r="R62" i="16"/>
  <c r="T63" i="16"/>
  <c r="R15" i="17"/>
  <c r="O74" i="9"/>
  <c r="T74" i="9"/>
  <c r="T61" i="13"/>
  <c r="R13" i="14"/>
  <c r="P64" i="11"/>
  <c r="O63" i="19"/>
  <c r="M74" i="9"/>
  <c r="R25" i="13"/>
  <c r="R34" i="18"/>
  <c r="P62" i="16"/>
  <c r="O63" i="16"/>
  <c r="R25" i="18"/>
  <c r="R44" i="14"/>
  <c r="R15" i="8"/>
  <c r="F74" i="9"/>
  <c r="R14" i="11"/>
  <c r="F61" i="13"/>
  <c r="Q62" i="16"/>
  <c r="O62" i="16"/>
  <c r="T62" i="16"/>
  <c r="P63" i="16"/>
  <c r="N74" i="9"/>
  <c r="P74" i="9"/>
  <c r="M72" i="9"/>
  <c r="O63" i="15"/>
  <c r="F63" i="19"/>
  <c r="T64" i="11"/>
  <c r="R54" i="17"/>
  <c r="O62" i="15"/>
  <c r="R72" i="9"/>
  <c r="Q63" i="15"/>
  <c r="M63" i="19"/>
  <c r="R34" i="13"/>
  <c r="R15" i="10"/>
  <c r="F72" i="9"/>
  <c r="T63" i="15"/>
  <c r="R52" i="10"/>
  <c r="R14" i="13"/>
  <c r="O72" i="17"/>
  <c r="P63" i="15"/>
  <c r="R33" i="13"/>
  <c r="R84" i="18"/>
  <c r="Q64" i="11"/>
  <c r="P84" i="18"/>
  <c r="Q6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7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53" i="10" s="1"/>
  <c r="V63" i="9" s="1"/>
  <c r="V53" i="8" s="1"/>
  <c r="V63" i="17" s="1"/>
  <c r="V53" i="16" s="1"/>
  <c r="V53" i="15" s="1"/>
  <c r="V63" i="14" s="1"/>
  <c r="V53" i="13" s="1"/>
  <c r="V53" i="19" s="1"/>
  <c r="V73" i="18" s="1"/>
  <c r="R65" i="14"/>
  <c r="R64" i="9"/>
  <c r="R42" i="15"/>
  <c r="R53" i="15"/>
  <c r="T72" i="9"/>
  <c r="R23" i="16"/>
  <c r="R25" i="10"/>
  <c r="N72" i="9"/>
  <c r="M72" i="17"/>
  <c r="R62" i="9"/>
  <c r="R72" i="18"/>
  <c r="T84" i="18"/>
  <c r="R52" i="19"/>
  <c r="R65" i="9"/>
  <c r="R52" i="9"/>
  <c r="AC13" i="12"/>
  <c r="R55" i="9"/>
  <c r="O63" i="13"/>
  <c r="R44" i="18"/>
  <c r="N63" i="13"/>
  <c r="R23" i="13"/>
  <c r="P72" i="9"/>
  <c r="R72" i="17"/>
  <c r="W14" i="12"/>
  <c r="R54" i="15"/>
  <c r="R23" i="12"/>
  <c r="R55" i="8"/>
  <c r="F84" i="18"/>
  <c r="R65" i="17"/>
  <c r="M61" i="16"/>
  <c r="O64" i="10"/>
  <c r="R64" i="14"/>
  <c r="M63" i="13"/>
  <c r="R24" i="14"/>
  <c r="R45" i="13"/>
  <c r="F72" i="14"/>
  <c r="R14" i="19"/>
  <c r="R12" i="15"/>
  <c r="R74" i="17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5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13" i="18"/>
  <c r="R13" i="13"/>
  <c r="F74" i="17"/>
  <c r="Q71" i="14"/>
  <c r="M71" i="14"/>
  <c r="N6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64" i="10"/>
  <c r="R71" i="14"/>
  <c r="R55" i="14"/>
  <c r="N74" i="17"/>
  <c r="N71" i="14"/>
  <c r="R52" i="14"/>
  <c r="T6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54" i="10"/>
  <c r="R35" i="10"/>
  <c r="R12" i="17"/>
  <c r="P62" i="15"/>
  <c r="T71" i="9"/>
  <c r="R71" i="9"/>
  <c r="N71" i="9"/>
  <c r="P71" i="9"/>
  <c r="F71" i="9"/>
  <c r="O71" i="9"/>
  <c r="Q71" i="9"/>
  <c r="M71" i="9"/>
  <c r="O73" i="9"/>
  <c r="F73" i="9"/>
  <c r="T73" i="9"/>
  <c r="Q73" i="9"/>
  <c r="M73" i="9"/>
  <c r="R73" i="9"/>
  <c r="P73" i="9"/>
  <c r="N7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6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53" i="10"/>
  <c r="T61" i="10"/>
  <c r="P61" i="10"/>
  <c r="O61" i="10"/>
  <c r="F61" i="10"/>
  <c r="R61" i="10"/>
  <c r="N61" i="10"/>
  <c r="Q61" i="10"/>
  <c r="M6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54" i="10" s="1"/>
  <c r="V6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9"/>
  <c r="M56" i="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67" i="10" s="1"/>
  <c r="AE7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51" i="10" s="1"/>
  <c r="V6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55" i="10" s="1"/>
  <c r="V6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51" i="10"/>
  <c r="M5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67" i="10" s="1"/>
  <c r="AG7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61" i="9"/>
  <c r="M6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60" i="10"/>
  <c r="M60" i="10"/>
  <c r="R60" i="10"/>
  <c r="P60" i="10"/>
  <c r="N60" i="10"/>
  <c r="F60" i="10"/>
  <c r="T60" i="10"/>
  <c r="O6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70" i="9"/>
  <c r="M70" i="9"/>
  <c r="P70" i="9"/>
  <c r="O70" i="9"/>
  <c r="F70" i="9"/>
  <c r="R70" i="9"/>
  <c r="N70" i="9"/>
  <c r="T70" i="9"/>
  <c r="AA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67" i="10" s="1"/>
  <c r="AF7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M1" i="9" l="1"/>
  <c r="M1" i="10"/>
  <c r="B63" i="24"/>
  <c r="W62" i="25"/>
  <c r="M1" i="16"/>
  <c r="R16" i="16"/>
  <c r="R16" i="9"/>
  <c r="V35" i="9"/>
  <c r="V45" i="9" s="1"/>
  <c r="V55" i="9" s="1"/>
  <c r="V15" i="8" s="1"/>
  <c r="V25" i="8" s="1"/>
  <c r="V35" i="8" s="1"/>
  <c r="V45" i="8" s="1"/>
  <c r="V15" i="17" s="1"/>
  <c r="V25" i="17" s="1"/>
  <c r="V35" i="17" s="1"/>
  <c r="V45" i="17" s="1"/>
  <c r="V55" i="17" s="1"/>
  <c r="V25" i="16" s="1"/>
  <c r="V35" i="16" s="1"/>
  <c r="V45" i="16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33" i="9"/>
  <c r="V43" i="9" s="1"/>
  <c r="V53" i="9" s="1"/>
  <c r="V13" i="8" s="1"/>
  <c r="V23" i="8" s="1"/>
  <c r="V33" i="8" s="1"/>
  <c r="V43" i="8" s="1"/>
  <c r="V13" i="17" s="1"/>
  <c r="V23" i="17" s="1"/>
  <c r="V33" i="17" s="1"/>
  <c r="V43" i="17" s="1"/>
  <c r="V53" i="17" s="1"/>
  <c r="V23" i="16" s="1"/>
  <c r="V33" i="16" s="1"/>
  <c r="V43" i="16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V34" i="9"/>
  <c r="V44" i="9" s="1"/>
  <c r="V54" i="9" s="1"/>
  <c r="V14" i="8" s="1"/>
  <c r="V24" i="8" s="1"/>
  <c r="V34" i="8" s="1"/>
  <c r="V44" i="8" s="1"/>
  <c r="V14" i="17" s="1"/>
  <c r="V24" i="17" s="1"/>
  <c r="V34" i="17" s="1"/>
  <c r="V44" i="17" s="1"/>
  <c r="V54" i="17" s="1"/>
  <c r="V24" i="16" s="1"/>
  <c r="V34" i="16" s="1"/>
  <c r="V44" i="16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G16" i="39"/>
  <c r="AA53" i="11"/>
  <c r="AA54" i="11"/>
  <c r="AA54" i="10" s="1"/>
  <c r="AA6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55" i="10"/>
  <c r="W6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52" i="10"/>
  <c r="AC6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53" i="10" s="1"/>
  <c r="W6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54" i="10" s="1"/>
  <c r="AC6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55" i="10"/>
  <c r="AA65" i="9" s="1"/>
  <c r="AA55" i="8" s="1"/>
  <c r="AA65" i="17" s="1"/>
  <c r="AA55" i="16" s="1"/>
  <c r="AA55" i="15" s="1"/>
  <c r="AA65" i="14" s="1"/>
  <c r="AA55" i="13" s="1"/>
  <c r="AA55" i="19" s="1"/>
  <c r="AA75" i="18" s="1"/>
  <c r="X54" i="11"/>
  <c r="X54" i="10" s="1"/>
  <c r="X64" i="9" s="1"/>
  <c r="X54" i="8" s="1"/>
  <c r="X64" i="17" s="1"/>
  <c r="X54" i="16" s="1"/>
  <c r="X54" i="15" s="1"/>
  <c r="X64" i="14" s="1"/>
  <c r="X54" i="13" s="1"/>
  <c r="X54" i="19" s="1"/>
  <c r="X74" i="18" s="1"/>
  <c r="AC53" i="11"/>
  <c r="AC53" i="10" s="1"/>
  <c r="AC6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55" i="10"/>
  <c r="AC6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55" i="10"/>
  <c r="X6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65" i="10"/>
  <c r="P2" i="10" s="1"/>
  <c r="X53" i="11"/>
  <c r="X53" i="10" s="1"/>
  <c r="X6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75" i="9"/>
  <c r="M2" i="9" s="1"/>
  <c r="Q75" i="9"/>
  <c r="Q2" i="9" s="1"/>
  <c r="M75" i="14"/>
  <c r="M2" i="14" s="1"/>
  <c r="W54" i="11"/>
  <c r="W54" i="10" s="1"/>
  <c r="W64" i="9" s="1"/>
  <c r="W54" i="8" s="1"/>
  <c r="W64" i="17" s="1"/>
  <c r="W54" i="16" s="1"/>
  <c r="W54" i="15" s="1"/>
  <c r="W64" i="14" s="1"/>
  <c r="W54" i="13" s="1"/>
  <c r="W54" i="19" s="1"/>
  <c r="W74" i="18" s="1"/>
  <c r="N6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65" i="10"/>
  <c r="R2" i="10" s="1"/>
  <c r="P75" i="14"/>
  <c r="P2" i="14" s="1"/>
  <c r="N65" i="11"/>
  <c r="N2" i="11" s="1"/>
  <c r="M65" i="19"/>
  <c r="M2" i="19" s="1"/>
  <c r="R75" i="14"/>
  <c r="R2" i="14" s="1"/>
  <c r="M65" i="10"/>
  <c r="M2" i="10" s="1"/>
  <c r="Q65" i="10"/>
  <c r="Q2" i="10" s="1"/>
  <c r="R65" i="13"/>
  <c r="R2" i="13" s="1"/>
  <c r="O75" i="9"/>
  <c r="O2" i="9" s="1"/>
  <c r="O75" i="14"/>
  <c r="O2" i="14" s="1"/>
  <c r="M65" i="11"/>
  <c r="T65" i="15"/>
  <c r="T2" i="15" s="1"/>
  <c r="T75" i="9"/>
  <c r="T2" i="9" s="1"/>
  <c r="N65" i="19"/>
  <c r="N2" i="19" s="1"/>
  <c r="Q75" i="17"/>
  <c r="Q2" i="17" s="1"/>
  <c r="R75" i="9"/>
  <c r="R2" i="9" s="1"/>
  <c r="O65" i="10"/>
  <c r="O2" i="10" s="1"/>
  <c r="R65" i="19"/>
  <c r="R2" i="19" s="1"/>
  <c r="AA53" i="10"/>
  <c r="AA6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75" i="9"/>
  <c r="N2" i="9" s="1"/>
  <c r="M65" i="13"/>
  <c r="M2" i="13" s="1"/>
  <c r="T6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7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66" i="9"/>
  <c r="R46" i="8"/>
  <c r="R16" i="18"/>
  <c r="T26" i="11"/>
  <c r="T36" i="18"/>
  <c r="T5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66" i="9"/>
  <c r="M1" i="17"/>
  <c r="N16" i="18"/>
  <c r="O36" i="18"/>
  <c r="R56" i="10"/>
  <c r="N36" i="10"/>
  <c r="O65" i="12"/>
  <c r="O2" i="12" s="1"/>
  <c r="T36" i="12"/>
  <c r="T46" i="15"/>
  <c r="AA51" i="12"/>
  <c r="AA51" i="11" s="1"/>
  <c r="AA51" i="10" s="1"/>
  <c r="AA6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51" i="10" s="1"/>
  <c r="AC6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56" i="9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O56" i="9"/>
  <c r="M1" i="19"/>
  <c r="N26" i="18"/>
  <c r="O76" i="18"/>
  <c r="O16" i="10"/>
  <c r="R66" i="18"/>
  <c r="R66" i="17"/>
  <c r="N66" i="9"/>
  <c r="N56" i="10"/>
  <c r="N16" i="15"/>
  <c r="T56" i="14"/>
  <c r="N16" i="14"/>
  <c r="T26" i="19"/>
  <c r="N46" i="10"/>
  <c r="T26" i="13"/>
  <c r="N26" i="14"/>
  <c r="T46" i="8"/>
  <c r="R36" i="19"/>
  <c r="O56" i="10"/>
  <c r="O26" i="16"/>
  <c r="W51" i="12"/>
  <c r="W51" i="11" s="1"/>
  <c r="W51" i="10" s="1"/>
  <c r="W6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56" i="9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T56" i="9"/>
  <c r="O26" i="10"/>
  <c r="R16" i="14"/>
  <c r="N36" i="15"/>
  <c r="O16" i="8"/>
  <c r="O56" i="11"/>
  <c r="O46" i="16"/>
  <c r="T56" i="15"/>
  <c r="N46" i="11"/>
  <c r="N46" i="12"/>
  <c r="T56" i="13"/>
  <c r="T66" i="14"/>
  <c r="R6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51" i="10" s="1"/>
  <c r="X6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B64" i="24" l="1"/>
  <c r="W63" i="25"/>
  <c r="R1" i="10"/>
  <c r="R1" i="9"/>
  <c r="R1" i="16"/>
  <c r="W35" i="9"/>
  <c r="W45" i="9" s="1"/>
  <c r="W55" i="9" s="1"/>
  <c r="W15" i="8" s="1"/>
  <c r="W25" i="8" s="1"/>
  <c r="W35" i="8" s="1"/>
  <c r="W45" i="8" s="1"/>
  <c r="W15" i="17" s="1"/>
  <c r="W25" i="17" s="1"/>
  <c r="W35" i="17" s="1"/>
  <c r="W45" i="17" s="1"/>
  <c r="W55" i="17" s="1"/>
  <c r="W25" i="16" s="1"/>
  <c r="W35" i="16" s="1"/>
  <c r="W45" i="16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AA35" i="9"/>
  <c r="AA45" i="9" s="1"/>
  <c r="AA5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25" i="16" s="1"/>
  <c r="AA35" i="16" s="1"/>
  <c r="AA45" i="16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X34" i="9"/>
  <c r="X44" i="9" s="1"/>
  <c r="X54" i="9" s="1"/>
  <c r="X14" i="8" s="1"/>
  <c r="X24" i="8" s="1"/>
  <c r="X34" i="8" s="1"/>
  <c r="X44" i="8" s="1"/>
  <c r="X14" i="17" s="1"/>
  <c r="X24" i="17" s="1"/>
  <c r="X34" i="17" s="1"/>
  <c r="X44" i="17" s="1"/>
  <c r="X54" i="17" s="1"/>
  <c r="X24" i="16" s="1"/>
  <c r="X34" i="16" s="1"/>
  <c r="X44" i="16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33" i="9"/>
  <c r="X43" i="9" s="1"/>
  <c r="X53" i="9" s="1"/>
  <c r="X13" i="8" s="1"/>
  <c r="X23" i="8" s="1"/>
  <c r="X33" i="8" s="1"/>
  <c r="X43" i="8" s="1"/>
  <c r="X13" i="17" s="1"/>
  <c r="X23" i="17" s="1"/>
  <c r="X33" i="17" s="1"/>
  <c r="X43" i="17" s="1"/>
  <c r="X53" i="17" s="1"/>
  <c r="X23" i="16" s="1"/>
  <c r="X33" i="16" s="1"/>
  <c r="X43" i="16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W33" i="9"/>
  <c r="W43" i="9" s="1"/>
  <c r="W53" i="9" s="1"/>
  <c r="W13" i="8" s="1"/>
  <c r="W23" i="8" s="1"/>
  <c r="W33" i="8" s="1"/>
  <c r="W43" i="8" s="1"/>
  <c r="W13" i="17" s="1"/>
  <c r="W23" i="17" s="1"/>
  <c r="W33" i="17" s="1"/>
  <c r="W43" i="17" s="1"/>
  <c r="W53" i="17" s="1"/>
  <c r="W23" i="16" s="1"/>
  <c r="W33" i="16" s="1"/>
  <c r="W43" i="16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AC34" i="9"/>
  <c r="AC44" i="9" s="1"/>
  <c r="AC5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24" i="16" s="1"/>
  <c r="AC34" i="16" s="1"/>
  <c r="AC44" i="16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33" i="9"/>
  <c r="AC43" i="9" s="1"/>
  <c r="AC5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23" i="16" s="1"/>
  <c r="AC33" i="16" s="1"/>
  <c r="AC43" i="16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34" i="9"/>
  <c r="W44" i="9" s="1"/>
  <c r="W54" i="9" s="1"/>
  <c r="W14" i="8" s="1"/>
  <c r="W24" i="8" s="1"/>
  <c r="W34" i="8" s="1"/>
  <c r="W44" i="8" s="1"/>
  <c r="W14" i="17" s="1"/>
  <c r="W24" i="17" s="1"/>
  <c r="W34" i="17" s="1"/>
  <c r="W44" i="17" s="1"/>
  <c r="W54" i="17" s="1"/>
  <c r="W24" i="16" s="1"/>
  <c r="W34" i="16" s="1"/>
  <c r="W44" i="16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34" i="9"/>
  <c r="AA44" i="9" s="1"/>
  <c r="AA5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24" i="16" s="1"/>
  <c r="AA34" i="16" s="1"/>
  <c r="AA44" i="16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X35" i="9"/>
  <c r="X45" i="9" s="1"/>
  <c r="X55" i="9" s="1"/>
  <c r="X15" i="8" s="1"/>
  <c r="X25" i="8" s="1"/>
  <c r="X35" i="8" s="1"/>
  <c r="X45" i="8" s="1"/>
  <c r="X15" i="17" s="1"/>
  <c r="X25" i="17" s="1"/>
  <c r="X35" i="17" s="1"/>
  <c r="X45" i="17" s="1"/>
  <c r="X55" i="17" s="1"/>
  <c r="X25" i="16" s="1"/>
  <c r="X35" i="16" s="1"/>
  <c r="X45" i="16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AC35" i="9"/>
  <c r="AC45" i="9" s="1"/>
  <c r="AC5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25" i="16" s="1"/>
  <c r="AC35" i="16" s="1"/>
  <c r="AC45" i="16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A33" i="9"/>
  <c r="AA43" i="9" s="1"/>
  <c r="AA5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23" i="16" s="1"/>
  <c r="AA33" i="16" s="1"/>
  <c r="AA43" i="16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M2" i="11"/>
  <c r="V5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B65" i="24" l="1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6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52" i="10"/>
  <c r="W52" i="10"/>
  <c r="X5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70" i="9"/>
  <c r="F7" i="39" s="1"/>
  <c r="AD60" i="11"/>
  <c r="F5" i="39" s="1"/>
  <c r="AD60" i="10"/>
  <c r="F6" i="39" s="1"/>
  <c r="AD60" i="19"/>
  <c r="F14" i="39" s="1"/>
  <c r="AD60" i="8"/>
  <c r="F8" i="39" s="1"/>
  <c r="I8" i="39" s="1"/>
  <c r="AD70" i="14"/>
  <c r="F12" i="39" s="1"/>
  <c r="B66" i="24" l="1"/>
  <c r="W65" i="25"/>
  <c r="AC32" i="9"/>
  <c r="AC42" i="9" s="1"/>
  <c r="AC5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22" i="16" s="1"/>
  <c r="AC32" i="16" s="1"/>
  <c r="AC42" i="16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31" i="9"/>
  <c r="AC41" i="9" s="1"/>
  <c r="AC5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21" i="16" s="1"/>
  <c r="AC31" i="16" s="1"/>
  <c r="AC41" i="16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62" i="9"/>
  <c r="AA62" i="9"/>
  <c r="V12" i="11"/>
  <c r="W6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B67" i="24" l="1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68" i="24" l="1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65" i="10" s="1"/>
  <c r="AD7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W52" i="19"/>
  <c r="AA52" i="19"/>
  <c r="X52" i="19"/>
  <c r="X41" i="11"/>
  <c r="V41" i="10"/>
  <c r="B74" i="24" l="1"/>
  <c r="W73" i="25"/>
  <c r="Y41" i="9"/>
  <c r="Y52" i="9"/>
  <c r="X22" i="10"/>
  <c r="AA72" i="18"/>
  <c r="W72" i="18"/>
  <c r="X72" i="18"/>
  <c r="X11" i="10"/>
  <c r="G16" i="40"/>
  <c r="B75" i="24" l="1"/>
  <c r="W74" i="25"/>
  <c r="Y12" i="8"/>
  <c r="Y51" i="9"/>
  <c r="X32" i="10"/>
  <c r="X21" i="10"/>
  <c r="B76" i="24" l="1"/>
  <c r="W75" i="25"/>
  <c r="Y11" i="8"/>
  <c r="Y22" i="8"/>
  <c r="X42" i="10"/>
  <c r="V32" i="9"/>
  <c r="X31" i="10"/>
  <c r="V31" i="9"/>
  <c r="W76" i="25" l="1"/>
  <c r="C5" i="39"/>
  <c r="B77" i="24"/>
  <c r="Y32" i="8"/>
  <c r="Y21" i="8"/>
  <c r="V42" i="9"/>
  <c r="X41" i="10"/>
  <c r="V41" i="9"/>
  <c r="W77" i="25" l="1"/>
  <c r="B78" i="24"/>
  <c r="Y31" i="8"/>
  <c r="Y42" i="8"/>
  <c r="V52" i="9"/>
  <c r="V51" i="9"/>
  <c r="B79" i="24" l="1"/>
  <c r="W78" i="25"/>
  <c r="Y12" i="17"/>
  <c r="Y41" i="8"/>
  <c r="X32" i="9"/>
  <c r="V12" i="8"/>
  <c r="V11" i="8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X52" i="9"/>
  <c r="V32" i="8"/>
  <c r="X41" i="9"/>
  <c r="V31" i="8"/>
  <c r="W81" i="25" l="1"/>
  <c r="B82" i="24"/>
  <c r="Y31" i="17"/>
  <c r="Y42" i="17"/>
  <c r="X12" i="8"/>
  <c r="V42" i="8"/>
  <c r="X51" i="9"/>
  <c r="V41" i="8"/>
  <c r="W82" i="25" l="1"/>
  <c r="B83" i="24"/>
  <c r="Y52" i="17"/>
  <c r="Y41" i="17"/>
  <c r="X22" i="8"/>
  <c r="V12" i="17"/>
  <c r="X11" i="8"/>
  <c r="V11" i="17"/>
  <c r="W83" i="25" l="1"/>
  <c r="B84" i="24"/>
  <c r="Y51" i="17"/>
  <c r="Y22" i="16"/>
  <c r="X32" i="8"/>
  <c r="V22" i="17"/>
  <c r="X21" i="8"/>
  <c r="V21" i="17"/>
  <c r="W84" i="25" l="1"/>
  <c r="B85" i="24"/>
  <c r="Y32" i="16"/>
  <c r="Y21" i="16"/>
  <c r="X42" i="8"/>
  <c r="V32" i="17"/>
  <c r="X31" i="8"/>
  <c r="V31" i="17"/>
  <c r="W85" i="25" l="1"/>
  <c r="B86" i="24"/>
  <c r="Y31" i="16"/>
  <c r="Y42" i="16"/>
  <c r="X12" i="17"/>
  <c r="V42" i="17"/>
  <c r="X41" i="8"/>
  <c r="V41" i="17"/>
  <c r="W86" i="25" l="1"/>
  <c r="M9" i="9"/>
  <c r="B87" i="24"/>
  <c r="Y41" i="16"/>
  <c r="X22" i="17"/>
  <c r="R12" i="12"/>
  <c r="W12" i="12"/>
  <c r="V52" i="17"/>
  <c r="X11" i="17"/>
  <c r="R11" i="12"/>
  <c r="N16" i="12"/>
  <c r="W11" i="12"/>
  <c r="V51" i="17"/>
  <c r="M14" i="40"/>
  <c r="W87" i="25" l="1"/>
  <c r="B6" i="39"/>
  <c r="B88" i="24"/>
  <c r="B7" i="40"/>
  <c r="B8" i="40"/>
  <c r="B9" i="40"/>
  <c r="E9" i="40"/>
  <c r="W21" i="12"/>
  <c r="AA12" i="12"/>
  <c r="X32" i="17"/>
  <c r="V22" i="16"/>
  <c r="X21" i="17"/>
  <c r="AA11" i="12"/>
  <c r="R16" i="12"/>
  <c r="V21" i="16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X41" i="17"/>
  <c r="AA31" i="12"/>
  <c r="W41" i="12"/>
  <c r="V41" i="16"/>
  <c r="W90" i="25" l="1"/>
  <c r="B91" i="24"/>
  <c r="I16" i="39"/>
  <c r="Y42" i="15"/>
  <c r="Y31" i="15"/>
  <c r="W12" i="11"/>
  <c r="X22" i="16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X21" i="16"/>
  <c r="W21" i="11"/>
  <c r="B93" i="24" l="1"/>
  <c r="W92" i="25"/>
  <c r="Y22" i="14"/>
  <c r="Y11" i="14"/>
  <c r="W32" i="11"/>
  <c r="X42" i="16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K49" i="9" s="1"/>
  <c r="M49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B94" i="24"/>
  <c r="Y21" i="14"/>
  <c r="Y32" i="14"/>
  <c r="AA32" i="11"/>
  <c r="W42" i="11"/>
  <c r="V32" i="15"/>
  <c r="W41" i="11"/>
  <c r="AA31" i="11"/>
  <c r="X41" i="16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X12" i="14"/>
  <c r="V42" i="14"/>
  <c r="AA41" i="10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W52" i="9"/>
  <c r="AA42" i="9"/>
  <c r="X52" i="14"/>
  <c r="V32" i="13"/>
  <c r="AA41" i="9"/>
  <c r="W51" i="9"/>
  <c r="X41" i="14"/>
  <c r="V31" i="13"/>
  <c r="W103" i="25" l="1"/>
  <c r="B104" i="24"/>
  <c r="Y42" i="19"/>
  <c r="Y31" i="19"/>
  <c r="X12" i="13"/>
  <c r="AA52" i="9"/>
  <c r="W12" i="8"/>
  <c r="V42" i="13"/>
  <c r="W11" i="8"/>
  <c r="X51" i="14"/>
  <c r="AA51" i="9"/>
  <c r="V41" i="13"/>
  <c r="W104" i="25" l="1"/>
  <c r="B105" i="24"/>
  <c r="Y41" i="19"/>
  <c r="Y12" i="18"/>
  <c r="W22" i="8"/>
  <c r="AA12" i="8"/>
  <c r="X22" i="13"/>
  <c r="V12" i="19"/>
  <c r="X11" i="13"/>
  <c r="AA11" i="8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W22" i="16"/>
  <c r="X22" i="18"/>
  <c r="V52" i="18"/>
  <c r="W21" i="16"/>
  <c r="AA51" i="17"/>
  <c r="X11" i="18"/>
  <c r="V51" i="18"/>
  <c r="B114" i="24" l="1"/>
  <c r="W113" i="25"/>
  <c r="W32" i="16"/>
  <c r="X32" i="18"/>
  <c r="AA22" i="16"/>
  <c r="V62" i="18"/>
  <c r="X21" i="18"/>
  <c r="AA21" i="16"/>
  <c r="W31" i="16"/>
  <c r="V61" i="18"/>
  <c r="B115" i="24" l="1"/>
  <c r="W114" i="25"/>
  <c r="X42" i="18"/>
  <c r="AA32" i="16"/>
  <c r="W42" i="16"/>
  <c r="AA31" i="16"/>
  <c r="W41" i="16"/>
  <c r="X31" i="18"/>
  <c r="B116" i="24" l="1"/>
  <c r="W115" i="25"/>
  <c r="AA42" i="16"/>
  <c r="X52" i="18"/>
  <c r="AA41" i="16"/>
  <c r="X41" i="18"/>
  <c r="B117" i="24" l="1"/>
  <c r="W116" i="25"/>
  <c r="X62" i="18"/>
  <c r="X51" i="18"/>
  <c r="W117" i="25" l="1"/>
  <c r="B118" i="24"/>
  <c r="W22" i="15"/>
  <c r="W21" i="15"/>
  <c r="X61" i="18"/>
  <c r="W118" i="25" l="1"/>
  <c r="B119" i="24"/>
  <c r="B7" i="39"/>
  <c r="AA22" i="15"/>
  <c r="W32" i="15"/>
  <c r="W31" i="15"/>
  <c r="AA21" i="15"/>
  <c r="B120" i="24" l="1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W149" i="25" l="1"/>
  <c r="B150" i="24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W178" i="25"/>
  <c r="W179" i="25" l="1"/>
  <c r="B9" i="39"/>
  <c r="B180" i="24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W209" i="25"/>
  <c r="W210" i="25" l="1"/>
  <c r="B211" i="24"/>
  <c r="B10" i="39"/>
  <c r="W211" i="25" l="1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W239" i="25"/>
  <c r="W240" i="25" l="1"/>
  <c r="B241" i="24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W270" i="25"/>
  <c r="W271" i="25" l="1"/>
  <c r="B12" i="39"/>
  <c r="B272" i="24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W301" i="25"/>
  <c r="W302" i="25" l="1"/>
  <c r="B303" i="24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W329" i="25"/>
  <c r="W330" i="25" l="1"/>
  <c r="B331" i="24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<sst xmlns="http://schemas.openxmlformats.org/spreadsheetml/2006/main" count="1383" uniqueCount="138">
  <si>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</si>
  <si>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</si>
  <si>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</si>
  <si>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</si>
  <si>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</si>
  <si>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</si>
  <si>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</si>
  <si>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</si>
  <si>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</si>
  <si>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</si>
  <si>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</si>
  <si>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</si>
  <si>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</si>
  <si>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</si>
  <si>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</si>
  <si>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</si>
  <si>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</si>
  <si>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</si>
  <si>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</si>
  <si>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</si>
  <si>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</si>
  <si>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</si>
  <si>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</si>
  <si>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</si>
  <si>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</si>
  <si>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</si>
  <si>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</si>
  <si>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</si>
  <si>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</si>
  <si>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</si>
  <si>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</si>
  <si>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</si>
  <si>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</si>
  <si>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</si>
  <si>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</si>
  <si>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</si>
  <si>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</si>
  <si>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</si>
  <si>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</si>
  <si>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</si>
  <si>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</si>
  <si>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</si>
  <si>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</si>
  <si>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</si>
  <si>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</si>
  <si>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</si>
  <si>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</si>
  <si>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</si>
  <si>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</si>
  <si>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</si>
  <si>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</si>
  <si>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</si>
  <si>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</si>
  <si>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</si>
  <si>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</si>
  <si>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</si>
  <si>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</si>
  <si>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</si>
  <si>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</si>
  <si>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</si>
  <si>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</si>
  <si>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</si>
  <si>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</si>
  <si>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</si>
  <si>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</si>
  <si>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</si>
  <si>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</si>
  <si>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</si>
  <si>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</si>
  <si>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</si>
  <si>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</si>
  <si>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</si>
  <si>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</si>
  <si>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</si>
  <si>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</si>
  <si>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</si>
  <si>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</si>
  <si>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</si>
  <si>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</si>
  <si>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</si>
  <si>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</si>
  <si>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</si>
  <si>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</si>
  <si>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</si>
  <si>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</si>
  <si>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</si>
  <si>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</si>
  <si>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</si>
  <si>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</si>
  <si>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</si>
  <si>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</si>
  <si>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</si>
  <si>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</si>
  <si>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</si>
  <si>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</si>
  <si>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</si>
  <si>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</si>
  <si>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</si>
  <si>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</si>
  <si>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</si>
  <si>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</si>
  <si>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</si>
  <si>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</si>
  <si>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</si>
  <si>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</si>
  <si>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</si>
  <si>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</si>
  <si>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</si>
  <si>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</si>
  <si>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</si>
  <si>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</si>
  <si>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</si>
  <si>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</si>
  <si>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</si>
  <si>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</si>
  <si>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</si>
  <si>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</si>
  <si>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</si>
  <si>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</si>
  <si>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</si>
  <si>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</si>
  <si>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</si>
  <si>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</si>
  <si>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</si>
  <si>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</si>
  <si>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</si>
  <si>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</si>
  <si>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</si>
  <si>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</si>
  <si>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</si>
  <si>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</si>
  <si>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</si>
  <si>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</si>
  <si>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</si>
  <si>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</si>
  <si>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</si>
  <si>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(Apr21, May21, etc…), then switch to the Payslips sheet to generate payslips by selecting W or M (weekly/monthly) and the week or month number.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</si>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</sst>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7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7" fontId="27" fillId="0" borderId="0" xfId="0" applyNumberFormat="1" applyFont="1" applyAlignment="1">
      <alignment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7" fillId="3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14" fontId="7" fillId="2" borderId="0" xfId="0" applyNumberFormat="1" applyFont="1" applyFill="1" applyAlignment="1">
      <alignment horizontal="left" wrapText="1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7" fillId="0" borderId="38" xfId="0" applyFont="1" applyBorder="1"/>
    <xf numFmtId="0" fontId="19" fillId="3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6" fillId="3" borderId="0" xfId="0" applyFont="1" applyFill="1" applyAlignment="1" applyProtection="1">
      <alignment horizontal="left" vertical="center" inden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58"/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4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4"/>
      <c r="W2" s="206">
        <f>Admin!B2</f>
        <v>44292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53" t="s">
        <v>135</v>
      </c>
      <c r="I3" s="353"/>
      <c r="J3" s="353"/>
      <c r="K3" s="353"/>
      <c r="L3" s="353"/>
      <c r="M3" s="353"/>
      <c r="N3" s="5"/>
      <c r="O3" s="62"/>
      <c r="P3" s="143"/>
      <c r="Q3" s="350" t="s">
        <v>66</v>
      </c>
      <c r="R3" s="351"/>
      <c r="S3" s="352"/>
      <c r="T3" s="80"/>
      <c r="U3" s="354"/>
      <c r="W3" s="206">
        <f>Admin!B3</f>
        <v>44293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4"/>
      <c r="W4" s="206">
        <f>Admin!B4</f>
        <v>44294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41"/>
      <c r="E5" s="342"/>
      <c r="F5" s="343"/>
      <c r="G5" s="5"/>
      <c r="H5" s="347" t="s">
        <v>136</v>
      </c>
      <c r="I5" s="347"/>
      <c r="J5" s="347"/>
      <c r="K5" s="347"/>
      <c r="L5" s="347"/>
      <c r="M5" s="347"/>
      <c r="N5" s="347"/>
      <c r="O5" s="347"/>
      <c r="P5" s="68"/>
      <c r="Q5" s="5"/>
      <c r="R5" s="79"/>
      <c r="S5" s="79"/>
      <c r="T5" s="80"/>
      <c r="U5" s="354"/>
      <c r="V5" s="3" t="s">
        <v>78</v>
      </c>
      <c r="W5" s="206">
        <f>Admin!B5</f>
        <v>44295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41"/>
      <c r="E6" s="342"/>
      <c r="F6" s="343"/>
      <c r="G6" s="5"/>
      <c r="H6" s="347"/>
      <c r="I6" s="347"/>
      <c r="J6" s="347"/>
      <c r="K6" s="347"/>
      <c r="L6" s="347"/>
      <c r="M6" s="347"/>
      <c r="N6" s="347"/>
      <c r="O6" s="347"/>
      <c r="P6" s="68"/>
      <c r="Q6" s="5"/>
      <c r="R6" s="79"/>
      <c r="S6" s="79"/>
      <c r="T6" s="80"/>
      <c r="U6" s="354"/>
      <c r="V6" s="3" t="s">
        <v>79</v>
      </c>
      <c r="W6" s="206">
        <f>Admin!B6</f>
        <v>44296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41"/>
      <c r="E7" s="342"/>
      <c r="F7" s="343"/>
      <c r="G7" s="5"/>
      <c r="H7" s="347"/>
      <c r="I7" s="347"/>
      <c r="J7" s="347"/>
      <c r="K7" s="347"/>
      <c r="L7" s="347"/>
      <c r="M7" s="347"/>
      <c r="N7" s="347"/>
      <c r="O7" s="347"/>
      <c r="P7" s="68"/>
      <c r="Q7" s="5"/>
      <c r="R7" s="79"/>
      <c r="S7" s="79"/>
      <c r="T7" s="80"/>
      <c r="U7" s="354"/>
      <c r="V7" s="3" t="s">
        <v>80</v>
      </c>
      <c r="W7" s="206">
        <f>Admin!B7</f>
        <v>44297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4"/>
      <c r="V8" s="3" t="s">
        <v>78</v>
      </c>
      <c r="W8" s="206">
        <f>Admin!B8</f>
        <v>44298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44292</v>
      </c>
      <c r="N9" s="5"/>
      <c r="O9" s="163">
        <f>Admin!I1</f>
        <v>44656</v>
      </c>
      <c r="P9" s="145"/>
      <c r="Q9" s="140"/>
      <c r="R9" s="141"/>
      <c r="S9" s="141"/>
      <c r="T9" s="80"/>
      <c r="U9" s="354"/>
      <c r="W9" s="206">
        <f>Admin!B9</f>
        <v>44299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4"/>
      <c r="V10" s="3" t="s">
        <v>81</v>
      </c>
      <c r="W10" s="206">
        <f>Admin!B10</f>
        <v>44300</v>
      </c>
      <c r="X10" s="3">
        <f t="shared" si="0"/>
        <v>9</v>
      </c>
    </row>
    <row r="11" spans="1:24" ht="15" customHeight="1" thickBot="1" x14ac:dyDescent="0.25">
      <c r="A11" s="356"/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7"/>
      <c r="S11" s="357"/>
      <c r="T11" s="357"/>
      <c r="U11" s="354"/>
      <c r="W11" s="206">
        <f>Admin!B11</f>
        <v>44301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4"/>
      <c r="V12" s="3" t="s">
        <v>82</v>
      </c>
      <c r="W12" s="206">
        <f>Admin!B12</f>
        <v>44302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46" t="s">
        <v>50</v>
      </c>
      <c r="I13" s="14"/>
      <c r="J13" s="22"/>
      <c r="K13" s="83" t="s">
        <v>20</v>
      </c>
      <c r="L13" s="52"/>
      <c r="M13" s="70"/>
      <c r="N13" s="13"/>
      <c r="O13" s="344"/>
      <c r="P13" s="345"/>
      <c r="Q13" s="361"/>
      <c r="R13" s="53"/>
      <c r="S13" s="348"/>
      <c r="T13" s="15"/>
      <c r="U13" s="354"/>
      <c r="V13" s="3" t="s">
        <v>83</v>
      </c>
      <c r="W13" s="206">
        <f>Admin!B13</f>
        <v>44303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46"/>
      <c r="I14" s="14"/>
      <c r="J14" s="22"/>
      <c r="K14" s="52"/>
      <c r="L14" s="52"/>
      <c r="M14" s="70"/>
      <c r="N14" s="13"/>
      <c r="O14" s="14"/>
      <c r="P14" s="148"/>
      <c r="Q14" s="355"/>
      <c r="R14" s="14"/>
      <c r="S14" s="349"/>
      <c r="T14" s="15"/>
      <c r="U14" s="354"/>
      <c r="W14" s="206">
        <f>Admin!B14</f>
        <v>44304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35"/>
      <c r="E15" s="336"/>
      <c r="F15" s="337"/>
      <c r="G15" s="14"/>
      <c r="H15" s="21" t="s">
        <v>51</v>
      </c>
      <c r="I15" s="14"/>
      <c r="J15" s="51"/>
      <c r="K15" s="14" t="s">
        <v>17</v>
      </c>
      <c r="L15" s="14"/>
      <c r="M15" s="338"/>
      <c r="N15" s="339"/>
      <c r="O15" s="340"/>
      <c r="P15" s="148"/>
      <c r="Q15" s="138"/>
      <c r="R15" s="136"/>
      <c r="S15" s="139"/>
      <c r="T15" s="15"/>
      <c r="U15" s="354"/>
      <c r="W15" s="206">
        <f>Admin!B15</f>
        <v>44305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5"/>
      <c r="E16" s="336"/>
      <c r="F16" s="337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4"/>
      <c r="W16" s="206">
        <f>Admin!B16</f>
        <v>44306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4"/>
      <c r="W17" s="206">
        <f>Admin!B17</f>
        <v>44307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4"/>
      <c r="W18" s="206">
        <f>Admin!B18</f>
        <v>44308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4"/>
      <c r="W19" s="206">
        <f>Admin!B19</f>
        <v>44309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4"/>
      <c r="W20" s="206">
        <f>Admin!B20</f>
        <v>44310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4"/>
      <c r="W21" s="206">
        <f>Admin!B21</f>
        <v>44311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4"/>
      <c r="W22" s="206">
        <f>Admin!B22</f>
        <v>44312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4"/>
      <c r="W23" s="206">
        <f>Admin!B23</f>
        <v>44313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06/04/21)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4"/>
      <c r="W24" s="206">
        <f>Admin!B24</f>
        <v>44314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4"/>
      <c r="W25" s="206">
        <f>Admin!B25</f>
        <v>44315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4"/>
      <c r="W26" s="206">
        <f>Admin!B26</f>
        <v>44316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4"/>
      <c r="W27" s="206">
        <f>Admin!B27</f>
        <v>44317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4"/>
      <c r="W28" s="206">
        <f>Admin!B28</f>
        <v>44318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4"/>
      <c r="W29" s="206">
        <f>Admin!B29</f>
        <v>44319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4"/>
      <c r="W30" s="206">
        <f>Admin!B30</f>
        <v>44320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4"/>
      <c r="W31" s="206">
        <f>Admin!B31</f>
        <v>44321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4"/>
      <c r="W32" s="206">
        <f>Admin!B32</f>
        <v>44322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4"/>
      <c r="W33" s="206">
        <f>Admin!B33</f>
        <v>44323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4"/>
      <c r="W34" s="206">
        <f>Admin!B34</f>
        <v>44324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4"/>
      <c r="W35" s="206">
        <f>Admin!B35</f>
        <v>44325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4"/>
      <c r="W36" s="206">
        <f>Admin!B36</f>
        <v>44326</v>
      </c>
      <c r="X36" s="3">
        <f t="shared" si="0"/>
        <v>35</v>
      </c>
    </row>
    <row r="37" spans="1:24" ht="22.5" customHeight="1" thickBot="1" x14ac:dyDescent="0.25">
      <c r="A37" s="360"/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55"/>
      <c r="W37" s="206">
        <f>Admin!B37</f>
        <v>44327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55"/>
      <c r="W38" s="206">
        <f>Admin!B38</f>
        <v>44328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46" t="s">
        <v>50</v>
      </c>
      <c r="I39" s="14"/>
      <c r="J39" s="22"/>
      <c r="K39" s="83" t="s">
        <v>20</v>
      </c>
      <c r="L39" s="52"/>
      <c r="M39" s="70"/>
      <c r="N39" s="13"/>
      <c r="O39" s="344"/>
      <c r="P39" s="345"/>
      <c r="Q39" s="361"/>
      <c r="R39" s="53"/>
      <c r="S39" s="348"/>
      <c r="T39" s="15"/>
      <c r="U39" s="355"/>
      <c r="W39" s="206">
        <f>Admin!B39</f>
        <v>44329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46"/>
      <c r="I40" s="14"/>
      <c r="J40" s="22"/>
      <c r="K40" s="52"/>
      <c r="L40" s="52"/>
      <c r="M40" s="70"/>
      <c r="N40" s="13"/>
      <c r="O40" s="14"/>
      <c r="P40" s="148"/>
      <c r="Q40" s="355"/>
      <c r="R40" s="14"/>
      <c r="S40" s="349"/>
      <c r="T40" s="15"/>
      <c r="U40" s="355"/>
      <c r="W40" s="206">
        <f>Admin!B40</f>
        <v>44330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5"/>
      <c r="E41" s="336"/>
      <c r="F41" s="337"/>
      <c r="G41" s="14"/>
      <c r="H41" s="21" t="s">
        <v>51</v>
      </c>
      <c r="I41" s="14"/>
      <c r="J41" s="51"/>
      <c r="K41" s="14" t="s">
        <v>17</v>
      </c>
      <c r="L41" s="14"/>
      <c r="M41" s="338"/>
      <c r="N41" s="339"/>
      <c r="O41" s="340"/>
      <c r="P41" s="148"/>
      <c r="Q41" s="138"/>
      <c r="R41" s="136"/>
      <c r="S41" s="139"/>
      <c r="T41" s="15"/>
      <c r="U41" s="355"/>
      <c r="W41" s="206">
        <f>Admin!B41</f>
        <v>44331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5"/>
      <c r="E42" s="336"/>
      <c r="F42" s="337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55"/>
      <c r="W42" s="206">
        <f>Admin!B42</f>
        <v>44332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55"/>
      <c r="W43" s="206">
        <f>Admin!B43</f>
        <v>44333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55"/>
      <c r="W44" s="206">
        <f>Admin!B44</f>
        <v>44334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55"/>
      <c r="W45" s="206">
        <f>Admin!B45</f>
        <v>44335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55"/>
      <c r="W46" s="206">
        <f>Admin!B46</f>
        <v>44336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55"/>
      <c r="W47" s="206">
        <f>Admin!B47</f>
        <v>44337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55"/>
      <c r="W48" s="206">
        <f>Admin!B48</f>
        <v>44338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55"/>
      <c r="W49" s="206">
        <f>Admin!B49</f>
        <v>44339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06/04/21)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55"/>
      <c r="W50" s="206">
        <f>Admin!B50</f>
        <v>44340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55"/>
      <c r="W51" s="206">
        <f>Admin!B51</f>
        <v>44341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55"/>
      <c r="W52" s="206">
        <f>Admin!B52</f>
        <v>44342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55"/>
      <c r="W53" s="206">
        <f>Admin!B53</f>
        <v>44343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55"/>
      <c r="W54" s="206">
        <f>Admin!B54</f>
        <v>44344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55"/>
      <c r="W55" s="206">
        <f>Admin!B55</f>
        <v>44345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55"/>
      <c r="W56" s="206">
        <f>Admin!B56</f>
        <v>44346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55"/>
      <c r="W57" s="206">
        <f>Admin!B57</f>
        <v>44347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55"/>
      <c r="W58" s="206">
        <f>Admin!B58</f>
        <v>44348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55"/>
      <c r="W59" s="206">
        <f>Admin!B59</f>
        <v>44349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55"/>
      <c r="W60" s="206">
        <f>Admin!B60</f>
        <v>44350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6"/>
      <c r="L61" s="346"/>
      <c r="M61" s="362"/>
      <c r="N61" s="362"/>
      <c r="O61" s="362"/>
      <c r="P61" s="362"/>
      <c r="Q61" s="362"/>
      <c r="R61" s="362"/>
      <c r="S61" s="362"/>
      <c r="T61" s="15"/>
      <c r="U61" s="355"/>
      <c r="W61" s="206">
        <f>Admin!B61</f>
        <v>44351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55"/>
      <c r="W62" s="206">
        <f>Admin!B62</f>
        <v>44352</v>
      </c>
    </row>
    <row r="63" spans="1:24" ht="22.5" customHeight="1" thickBot="1" x14ac:dyDescent="0.25">
      <c r="A63" s="360"/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55"/>
      <c r="W63" s="206">
        <f>Admin!B63</f>
        <v>44353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55"/>
      <c r="W64" s="206">
        <f>Admin!B64</f>
        <v>44354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46" t="s">
        <v>50</v>
      </c>
      <c r="I65" s="14"/>
      <c r="J65" s="22"/>
      <c r="K65" s="83" t="s">
        <v>20</v>
      </c>
      <c r="L65" s="52"/>
      <c r="M65" s="70"/>
      <c r="N65" s="13"/>
      <c r="O65" s="344"/>
      <c r="P65" s="345"/>
      <c r="Q65" s="361"/>
      <c r="R65" s="53"/>
      <c r="S65" s="348"/>
      <c r="T65" s="15"/>
      <c r="U65" s="355"/>
      <c r="W65" s="206">
        <f>Admin!B65</f>
        <v>44355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46"/>
      <c r="I66" s="14"/>
      <c r="J66" s="22"/>
      <c r="K66" s="52"/>
      <c r="L66" s="52"/>
      <c r="M66" s="70"/>
      <c r="N66" s="13"/>
      <c r="O66" s="14"/>
      <c r="P66" s="148"/>
      <c r="Q66" s="355"/>
      <c r="R66" s="14"/>
      <c r="S66" s="349"/>
      <c r="T66" s="15"/>
      <c r="U66" s="355"/>
      <c r="W66" s="206">
        <f>Admin!B66</f>
        <v>44356</v>
      </c>
    </row>
    <row r="67" spans="1:23" ht="14.25" thickTop="1" thickBot="1" x14ac:dyDescent="0.25">
      <c r="A67" s="12"/>
      <c r="B67" s="14" t="s">
        <v>11</v>
      </c>
      <c r="C67" s="14"/>
      <c r="D67" s="335"/>
      <c r="E67" s="336"/>
      <c r="F67" s="337"/>
      <c r="G67" s="14"/>
      <c r="H67" s="21" t="s">
        <v>51</v>
      </c>
      <c r="I67" s="14"/>
      <c r="J67" s="51"/>
      <c r="K67" s="14" t="s">
        <v>17</v>
      </c>
      <c r="L67" s="14"/>
      <c r="M67" s="338"/>
      <c r="N67" s="339"/>
      <c r="O67" s="340"/>
      <c r="P67" s="148"/>
      <c r="Q67" s="138"/>
      <c r="R67" s="136"/>
      <c r="S67" s="139"/>
      <c r="T67" s="15"/>
      <c r="U67" s="355"/>
      <c r="W67" s="206">
        <f>Admin!B67</f>
        <v>44357</v>
      </c>
    </row>
    <row r="68" spans="1:23" ht="13.5" thickTop="1" thickBot="1" x14ac:dyDescent="0.25">
      <c r="A68" s="12"/>
      <c r="B68" s="14" t="s">
        <v>12</v>
      </c>
      <c r="C68" s="14"/>
      <c r="D68" s="335"/>
      <c r="E68" s="336"/>
      <c r="F68" s="337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55"/>
      <c r="W68" s="206">
        <f>Admin!B68</f>
        <v>44358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55"/>
      <c r="W69" s="206">
        <f>Admin!B69</f>
        <v>44359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55"/>
      <c r="W70" s="206">
        <f>Admin!B70</f>
        <v>44360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55"/>
      <c r="W71" s="206">
        <f>Admin!B71</f>
        <v>44361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55"/>
      <c r="W72" s="206">
        <f>Admin!B72</f>
        <v>44362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55"/>
      <c r="W73" s="206">
        <f>Admin!B73</f>
        <v>44363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55"/>
      <c r="W74" s="206">
        <f>Admin!B74</f>
        <v>44364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55"/>
      <c r="W75" s="206">
        <f>Admin!B75</f>
        <v>44365</v>
      </c>
    </row>
    <row r="76" spans="1:23" ht="13.5" thickTop="1" thickBot="1" x14ac:dyDescent="0.25">
      <c r="A76" s="12"/>
      <c r="B76" s="14" t="str">
        <f>B24</f>
        <v>Starting date (existing = 06/04/21)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55"/>
      <c r="W76" s="206">
        <f>Admin!B76</f>
        <v>44366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55"/>
      <c r="W77" s="206">
        <f>Admin!B77</f>
        <v>44367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55"/>
      <c r="W78" s="206">
        <f>Admin!B78</f>
        <v>44368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55"/>
      <c r="W79" s="206">
        <f>Admin!B79</f>
        <v>44369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55"/>
      <c r="W80" s="206">
        <f>Admin!B80</f>
        <v>44370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55"/>
      <c r="W81" s="206">
        <f>Admin!B81</f>
        <v>44371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55"/>
      <c r="W82" s="206">
        <f>Admin!B82</f>
        <v>44372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55"/>
      <c r="W83" s="206">
        <f>Admin!B83</f>
        <v>44373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55"/>
      <c r="W84" s="206">
        <f>Admin!B84</f>
        <v>44374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55"/>
      <c r="W85" s="206">
        <f>Admin!B85</f>
        <v>44375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55"/>
      <c r="W86" s="206">
        <f>Admin!B86</f>
        <v>44376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55"/>
      <c r="W87" s="206">
        <f>Admin!B87</f>
        <v>44377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55"/>
      <c r="W88" s="206">
        <f>Admin!B88</f>
        <v>44378</v>
      </c>
    </row>
    <row r="89" spans="1:23" ht="22.5" customHeight="1" thickBot="1" x14ac:dyDescent="0.25">
      <c r="A89" s="360"/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55"/>
      <c r="W89" s="206">
        <f>Admin!B89</f>
        <v>44379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55"/>
      <c r="W90" s="206">
        <f>Admin!B90</f>
        <v>44380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46" t="s">
        <v>50</v>
      </c>
      <c r="I91" s="14"/>
      <c r="J91" s="22"/>
      <c r="K91" s="83" t="s">
        <v>20</v>
      </c>
      <c r="L91" s="52"/>
      <c r="M91" s="70"/>
      <c r="N91" s="13"/>
      <c r="O91" s="344"/>
      <c r="P91" s="345"/>
      <c r="Q91" s="361"/>
      <c r="R91" s="53"/>
      <c r="S91" s="348"/>
      <c r="T91" s="15"/>
      <c r="U91" s="355"/>
      <c r="W91" s="206">
        <f>Admin!B91</f>
        <v>44381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46"/>
      <c r="I92" s="14"/>
      <c r="J92" s="22"/>
      <c r="K92" s="52"/>
      <c r="L92" s="52"/>
      <c r="M92" s="70"/>
      <c r="N92" s="13"/>
      <c r="O92" s="14"/>
      <c r="P92" s="148"/>
      <c r="Q92" s="355"/>
      <c r="R92" s="14"/>
      <c r="S92" s="349"/>
      <c r="T92" s="15"/>
      <c r="U92" s="355"/>
      <c r="W92" s="206">
        <f>Admin!B92</f>
        <v>44382</v>
      </c>
    </row>
    <row r="93" spans="1:23" ht="14.25" thickTop="1" thickBot="1" x14ac:dyDescent="0.25">
      <c r="A93" s="12"/>
      <c r="B93" s="14" t="s">
        <v>11</v>
      </c>
      <c r="C93" s="14"/>
      <c r="D93" s="335"/>
      <c r="E93" s="336"/>
      <c r="F93" s="337"/>
      <c r="G93" s="14"/>
      <c r="H93" s="21" t="s">
        <v>51</v>
      </c>
      <c r="I93" s="14"/>
      <c r="J93" s="51"/>
      <c r="K93" s="14" t="s">
        <v>17</v>
      </c>
      <c r="L93" s="14"/>
      <c r="M93" s="338"/>
      <c r="N93" s="339"/>
      <c r="O93" s="340"/>
      <c r="P93" s="148"/>
      <c r="Q93" s="138"/>
      <c r="R93" s="136"/>
      <c r="S93" s="139"/>
      <c r="T93" s="15"/>
      <c r="U93" s="355"/>
      <c r="W93" s="206">
        <f>Admin!B93</f>
        <v>44383</v>
      </c>
    </row>
    <row r="94" spans="1:23" ht="13.5" thickTop="1" thickBot="1" x14ac:dyDescent="0.25">
      <c r="A94" s="12"/>
      <c r="B94" s="14" t="s">
        <v>12</v>
      </c>
      <c r="C94" s="14"/>
      <c r="D94" s="335"/>
      <c r="E94" s="336"/>
      <c r="F94" s="337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55"/>
      <c r="W94" s="206">
        <f>Admin!B94</f>
        <v>44384</v>
      </c>
    </row>
    <row r="95" spans="1:23" ht="13.5" thickTop="1" thickBot="1" x14ac:dyDescent="0.25">
      <c r="A95" s="12"/>
      <c r="B95" s="14" t="s">
        <v>13</v>
      </c>
      <c r="C95" s="14"/>
      <c r="D95" s="335"/>
      <c r="E95" s="336"/>
      <c r="F95" s="337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55"/>
      <c r="W95" s="206">
        <f>Admin!B95</f>
        <v>44385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55"/>
      <c r="W96" s="206">
        <f>Admin!B96</f>
        <v>44386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55"/>
      <c r="W97" s="206">
        <f>Admin!B97</f>
        <v>44387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55"/>
      <c r="W98" s="206">
        <f>Admin!B98</f>
        <v>44388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55"/>
      <c r="W99" s="206">
        <f>Admin!B99</f>
        <v>44389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55"/>
      <c r="W100" s="206">
        <f>Admin!B100</f>
        <v>44390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55"/>
      <c r="W101" s="206">
        <f>Admin!B101</f>
        <v>44391</v>
      </c>
    </row>
    <row r="102" spans="1:23" ht="13.5" thickTop="1" thickBot="1" x14ac:dyDescent="0.25">
      <c r="A102" s="12"/>
      <c r="B102" s="14" t="str">
        <f>B24</f>
        <v>Starting date (existing = 06/04/21)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55"/>
      <c r="W102" s="206">
        <f>Admin!B102</f>
        <v>44392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55"/>
      <c r="W103" s="206">
        <f>Admin!B103</f>
        <v>44393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55"/>
      <c r="W104" s="206">
        <f>Admin!B104</f>
        <v>44394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55"/>
      <c r="W105" s="206">
        <f>Admin!B105</f>
        <v>44395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55"/>
      <c r="W106" s="206">
        <f>Admin!B106</f>
        <v>44396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55"/>
      <c r="W107" s="206">
        <f>Admin!B107</f>
        <v>44397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55"/>
      <c r="W108" s="206">
        <f>Admin!B108</f>
        <v>44398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55"/>
      <c r="W109" s="206">
        <f>Admin!B109</f>
        <v>44399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55"/>
      <c r="W110" s="206">
        <f>Admin!B110</f>
        <v>44400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55"/>
      <c r="W111" s="206">
        <f>Admin!B111</f>
        <v>44401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55"/>
      <c r="W112" s="206">
        <f>Admin!B112</f>
        <v>44402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55"/>
      <c r="W113" s="206">
        <f>Admin!B113</f>
        <v>44403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55"/>
      <c r="W114" s="206">
        <f>Admin!B114</f>
        <v>44404</v>
      </c>
    </row>
    <row r="115" spans="1:23" ht="22.5" customHeight="1" thickBot="1" x14ac:dyDescent="0.25">
      <c r="A115" s="360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55"/>
      <c r="W115" s="206">
        <f>Admin!B115</f>
        <v>44405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55"/>
      <c r="W116" s="206">
        <f>Admin!B116</f>
        <v>44406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46" t="s">
        <v>50</v>
      </c>
      <c r="I117" s="14"/>
      <c r="J117" s="22"/>
      <c r="K117" s="83" t="s">
        <v>20</v>
      </c>
      <c r="L117" s="52"/>
      <c r="M117" s="70"/>
      <c r="N117" s="13"/>
      <c r="O117" s="344"/>
      <c r="P117" s="345"/>
      <c r="Q117" s="361"/>
      <c r="R117" s="53"/>
      <c r="S117" s="348"/>
      <c r="T117" s="15"/>
      <c r="U117" s="355"/>
      <c r="W117" s="206">
        <f>Admin!B117</f>
        <v>44407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46"/>
      <c r="I118" s="14"/>
      <c r="J118" s="22"/>
      <c r="K118" s="52"/>
      <c r="L118" s="52"/>
      <c r="M118" s="70"/>
      <c r="N118" s="13"/>
      <c r="O118" s="14"/>
      <c r="P118" s="148"/>
      <c r="Q118" s="355"/>
      <c r="R118" s="14"/>
      <c r="S118" s="349"/>
      <c r="T118" s="15"/>
      <c r="U118" s="355"/>
      <c r="W118" s="206">
        <f>Admin!B118</f>
        <v>44408</v>
      </c>
    </row>
    <row r="119" spans="1:23" ht="14.25" thickTop="1" thickBot="1" x14ac:dyDescent="0.25">
      <c r="A119" s="12"/>
      <c r="B119" s="14" t="s">
        <v>11</v>
      </c>
      <c r="C119" s="14"/>
      <c r="D119" s="335"/>
      <c r="E119" s="336"/>
      <c r="F119" s="337"/>
      <c r="G119" s="14"/>
      <c r="H119" s="21" t="s">
        <v>51</v>
      </c>
      <c r="I119" s="14"/>
      <c r="J119" s="51"/>
      <c r="K119" s="14" t="s">
        <v>17</v>
      </c>
      <c r="L119" s="14"/>
      <c r="M119" s="338"/>
      <c r="N119" s="339"/>
      <c r="O119" s="340"/>
      <c r="P119" s="148"/>
      <c r="Q119" s="29"/>
      <c r="R119" s="136"/>
      <c r="S119" s="139"/>
      <c r="T119" s="15"/>
      <c r="U119" s="355"/>
      <c r="W119" s="206">
        <f>Admin!B119</f>
        <v>44409</v>
      </c>
    </row>
    <row r="120" spans="1:23" ht="13.5" thickTop="1" thickBot="1" x14ac:dyDescent="0.25">
      <c r="A120" s="12"/>
      <c r="B120" s="14" t="s">
        <v>12</v>
      </c>
      <c r="C120" s="14"/>
      <c r="D120" s="335"/>
      <c r="E120" s="336"/>
      <c r="F120" s="337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55"/>
      <c r="W120" s="206">
        <f>Admin!B120</f>
        <v>44410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55"/>
      <c r="W121" s="206">
        <f>Admin!B121</f>
        <v>44411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55"/>
      <c r="W122" s="206">
        <f>Admin!B122</f>
        <v>44412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55"/>
      <c r="W123" s="206">
        <f>Admin!B123</f>
        <v>44413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55"/>
      <c r="W124" s="206">
        <f>Admin!B124</f>
        <v>44414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55"/>
      <c r="W125" s="206">
        <f>Admin!B125</f>
        <v>44415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55"/>
      <c r="W126" s="206">
        <f>Admin!B126</f>
        <v>44416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55"/>
      <c r="W127" s="206">
        <f>Admin!B127</f>
        <v>44417</v>
      </c>
    </row>
    <row r="128" spans="1:23" ht="13.5" thickTop="1" thickBot="1" x14ac:dyDescent="0.25">
      <c r="A128" s="12"/>
      <c r="B128" s="14" t="str">
        <f>B24</f>
        <v>Starting date (existing = 06/04/21)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55"/>
      <c r="W128" s="206">
        <f>Admin!B128</f>
        <v>44418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55"/>
      <c r="W129" s="206">
        <f>Admin!B129</f>
        <v>44419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55"/>
      <c r="W130" s="206">
        <f>Admin!B130</f>
        <v>44420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55"/>
      <c r="W131" s="206">
        <f>Admin!B131</f>
        <v>44421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55"/>
      <c r="W132" s="206">
        <f>Admin!B132</f>
        <v>44422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55"/>
      <c r="W133" s="206">
        <f>Admin!B133</f>
        <v>44423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55"/>
      <c r="W134" s="206">
        <f>Admin!B134</f>
        <v>44424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55"/>
      <c r="W135" s="206">
        <f>Admin!B135</f>
        <v>44425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55"/>
      <c r="W136" s="206">
        <f>Admin!B136</f>
        <v>44426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55"/>
      <c r="W137" s="206">
        <f>Admin!B137</f>
        <v>44427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55"/>
      <c r="W138" s="206">
        <f>Admin!B138</f>
        <v>44428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55"/>
      <c r="W139" s="206">
        <f>Admin!B139</f>
        <v>44429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55"/>
      <c r="W140" s="206">
        <f>Admin!B140</f>
        <v>44430</v>
      </c>
    </row>
    <row r="141" spans="1:23" ht="22.5" customHeight="1" thickBot="1" x14ac:dyDescent="0.25">
      <c r="A141" s="360"/>
      <c r="B141" s="360"/>
      <c r="C141" s="360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0"/>
      <c r="P141" s="360"/>
      <c r="Q141" s="360"/>
      <c r="R141" s="360"/>
      <c r="S141" s="360"/>
      <c r="T141" s="360"/>
      <c r="U141" s="355"/>
      <c r="W141" s="206">
        <f>Admin!B141</f>
        <v>44431</v>
      </c>
    </row>
    <row r="142" spans="1:23" x14ac:dyDescent="0.2">
      <c r="W142" s="206">
        <f>Admin!B142</f>
        <v>44432</v>
      </c>
    </row>
    <row r="143" spans="1:23" x14ac:dyDescent="0.2">
      <c r="W143" s="206">
        <f>Admin!B143</f>
        <v>44433</v>
      </c>
    </row>
    <row r="144" spans="1:23" x14ac:dyDescent="0.2">
      <c r="W144" s="206">
        <f>Admin!B144</f>
        <v>44434</v>
      </c>
    </row>
    <row r="145" spans="23:23" x14ac:dyDescent="0.2">
      <c r="W145" s="206">
        <f>Admin!B145</f>
        <v>44435</v>
      </c>
    </row>
    <row r="146" spans="23:23" x14ac:dyDescent="0.2">
      <c r="W146" s="206">
        <f>Admin!B146</f>
        <v>44436</v>
      </c>
    </row>
    <row r="147" spans="23:23" x14ac:dyDescent="0.2">
      <c r="W147" s="206">
        <f>Admin!B147</f>
        <v>44437</v>
      </c>
    </row>
    <row r="148" spans="23:23" x14ac:dyDescent="0.2">
      <c r="W148" s="206">
        <f>Admin!B148</f>
        <v>44438</v>
      </c>
    </row>
    <row r="149" spans="23:23" x14ac:dyDescent="0.2">
      <c r="W149" s="206">
        <f>Admin!B149</f>
        <v>44439</v>
      </c>
    </row>
    <row r="150" spans="23:23" x14ac:dyDescent="0.2">
      <c r="W150" s="206">
        <f>Admin!B150</f>
        <v>44440</v>
      </c>
    </row>
    <row r="151" spans="23:23" x14ac:dyDescent="0.2">
      <c r="W151" s="206">
        <f>Admin!B151</f>
        <v>44441</v>
      </c>
    </row>
    <row r="152" spans="23:23" x14ac:dyDescent="0.2">
      <c r="W152" s="206">
        <f>Admin!B152</f>
        <v>44442</v>
      </c>
    </row>
    <row r="153" spans="23:23" x14ac:dyDescent="0.2">
      <c r="W153" s="206">
        <f>Admin!B153</f>
        <v>44443</v>
      </c>
    </row>
    <row r="154" spans="23:23" x14ac:dyDescent="0.2">
      <c r="W154" s="206">
        <f>Admin!B154</f>
        <v>44444</v>
      </c>
    </row>
    <row r="155" spans="23:23" x14ac:dyDescent="0.2">
      <c r="W155" s="206">
        <f>Admin!B155</f>
        <v>44445</v>
      </c>
    </row>
    <row r="156" spans="23:23" x14ac:dyDescent="0.2">
      <c r="W156" s="206">
        <f>Admin!B156</f>
        <v>44446</v>
      </c>
    </row>
    <row r="157" spans="23:23" x14ac:dyDescent="0.2">
      <c r="W157" s="206">
        <f>Admin!B157</f>
        <v>44447</v>
      </c>
    </row>
    <row r="158" spans="23:23" x14ac:dyDescent="0.2">
      <c r="W158" s="206">
        <f>Admin!B158</f>
        <v>44448</v>
      </c>
    </row>
    <row r="159" spans="23:23" x14ac:dyDescent="0.2">
      <c r="W159" s="206">
        <f>Admin!B159</f>
        <v>44449</v>
      </c>
    </row>
    <row r="160" spans="23:23" x14ac:dyDescent="0.2">
      <c r="W160" s="206">
        <f>Admin!B160</f>
        <v>44450</v>
      </c>
    </row>
    <row r="161" spans="23:23" x14ac:dyDescent="0.2">
      <c r="W161" s="206">
        <f>Admin!B161</f>
        <v>44451</v>
      </c>
    </row>
    <row r="162" spans="23:23" x14ac:dyDescent="0.2">
      <c r="W162" s="206">
        <f>Admin!B162</f>
        <v>44452</v>
      </c>
    </row>
    <row r="163" spans="23:23" x14ac:dyDescent="0.2">
      <c r="W163" s="206">
        <f>Admin!B163</f>
        <v>44453</v>
      </c>
    </row>
    <row r="164" spans="23:23" x14ac:dyDescent="0.2">
      <c r="W164" s="206">
        <f>Admin!B164</f>
        <v>44454</v>
      </c>
    </row>
    <row r="165" spans="23:23" x14ac:dyDescent="0.2">
      <c r="W165" s="206">
        <f>Admin!B165</f>
        <v>44455</v>
      </c>
    </row>
    <row r="166" spans="23:23" x14ac:dyDescent="0.2">
      <c r="W166" s="206">
        <f>Admin!B166</f>
        <v>44456</v>
      </c>
    </row>
    <row r="167" spans="23:23" x14ac:dyDescent="0.2">
      <c r="W167" s="206">
        <f>Admin!B167</f>
        <v>44457</v>
      </c>
    </row>
    <row r="168" spans="23:23" x14ac:dyDescent="0.2">
      <c r="W168" s="206">
        <f>Admin!B168</f>
        <v>44458</v>
      </c>
    </row>
    <row r="169" spans="23:23" x14ac:dyDescent="0.2">
      <c r="W169" s="206">
        <f>Admin!B169</f>
        <v>44459</v>
      </c>
    </row>
    <row r="170" spans="23:23" x14ac:dyDescent="0.2">
      <c r="W170" s="206">
        <f>Admin!B170</f>
        <v>44460</v>
      </c>
    </row>
    <row r="171" spans="23:23" x14ac:dyDescent="0.2">
      <c r="W171" s="206">
        <f>Admin!B171</f>
        <v>44461</v>
      </c>
    </row>
    <row r="172" spans="23:23" x14ac:dyDescent="0.2">
      <c r="W172" s="206">
        <f>Admin!B172</f>
        <v>44462</v>
      </c>
    </row>
    <row r="173" spans="23:23" x14ac:dyDescent="0.2">
      <c r="W173" s="206">
        <f>Admin!B173</f>
        <v>44463</v>
      </c>
    </row>
    <row r="174" spans="23:23" x14ac:dyDescent="0.2">
      <c r="W174" s="206">
        <f>Admin!B174</f>
        <v>44464</v>
      </c>
    </row>
    <row r="175" spans="23:23" x14ac:dyDescent="0.2">
      <c r="W175" s="206">
        <f>Admin!B175</f>
        <v>44465</v>
      </c>
    </row>
    <row r="176" spans="23:23" x14ac:dyDescent="0.2">
      <c r="W176" s="206">
        <f>Admin!B176</f>
        <v>44466</v>
      </c>
    </row>
    <row r="177" spans="23:23" x14ac:dyDescent="0.2">
      <c r="W177" s="206">
        <f>Admin!B177</f>
        <v>44467</v>
      </c>
    </row>
    <row r="178" spans="23:23" x14ac:dyDescent="0.2">
      <c r="W178" s="206">
        <f>Admin!B178</f>
        <v>44468</v>
      </c>
    </row>
    <row r="179" spans="23:23" x14ac:dyDescent="0.2">
      <c r="W179" s="206">
        <f>Admin!B179</f>
        <v>44469</v>
      </c>
    </row>
    <row r="180" spans="23:23" x14ac:dyDescent="0.2">
      <c r="W180" s="206">
        <f>Admin!B180</f>
        <v>44470</v>
      </c>
    </row>
    <row r="181" spans="23:23" x14ac:dyDescent="0.2">
      <c r="W181" s="206">
        <f>Admin!B181</f>
        <v>44471</v>
      </c>
    </row>
    <row r="182" spans="23:23" x14ac:dyDescent="0.2">
      <c r="W182" s="206">
        <f>Admin!B182</f>
        <v>44472</v>
      </c>
    </row>
    <row r="183" spans="23:23" x14ac:dyDescent="0.2">
      <c r="W183" s="206">
        <f>Admin!B183</f>
        <v>44473</v>
      </c>
    </row>
    <row r="184" spans="23:23" x14ac:dyDescent="0.2">
      <c r="W184" s="206">
        <f>Admin!B184</f>
        <v>44474</v>
      </c>
    </row>
    <row r="185" spans="23:23" x14ac:dyDescent="0.2">
      <c r="W185" s="206">
        <f>Admin!B185</f>
        <v>44475</v>
      </c>
    </row>
    <row r="186" spans="23:23" x14ac:dyDescent="0.2">
      <c r="W186" s="206">
        <f>Admin!B186</f>
        <v>44476</v>
      </c>
    </row>
    <row r="187" spans="23:23" x14ac:dyDescent="0.2">
      <c r="W187" s="206">
        <f>Admin!B187</f>
        <v>44477</v>
      </c>
    </row>
    <row r="188" spans="23:23" x14ac:dyDescent="0.2">
      <c r="W188" s="206">
        <f>Admin!B188</f>
        <v>44478</v>
      </c>
    </row>
    <row r="189" spans="23:23" x14ac:dyDescent="0.2">
      <c r="W189" s="206">
        <f>Admin!B189</f>
        <v>44479</v>
      </c>
    </row>
    <row r="190" spans="23:23" x14ac:dyDescent="0.2">
      <c r="W190" s="206">
        <f>Admin!B190</f>
        <v>44480</v>
      </c>
    </row>
    <row r="191" spans="23:23" x14ac:dyDescent="0.2">
      <c r="W191" s="206">
        <f>Admin!B191</f>
        <v>44481</v>
      </c>
    </row>
    <row r="192" spans="23:23" x14ac:dyDescent="0.2">
      <c r="W192" s="206">
        <f>Admin!B192</f>
        <v>44482</v>
      </c>
    </row>
    <row r="193" spans="23:23" x14ac:dyDescent="0.2">
      <c r="W193" s="206">
        <f>Admin!B193</f>
        <v>44483</v>
      </c>
    </row>
    <row r="194" spans="23:23" x14ac:dyDescent="0.2">
      <c r="W194" s="206">
        <f>Admin!B194</f>
        <v>44484</v>
      </c>
    </row>
    <row r="195" spans="23:23" x14ac:dyDescent="0.2">
      <c r="W195" s="206">
        <f>Admin!B195</f>
        <v>44485</v>
      </c>
    </row>
    <row r="196" spans="23:23" x14ac:dyDescent="0.2">
      <c r="W196" s="206">
        <f>Admin!B196</f>
        <v>44486</v>
      </c>
    </row>
    <row r="197" spans="23:23" x14ac:dyDescent="0.2">
      <c r="W197" s="206">
        <f>Admin!B197</f>
        <v>44487</v>
      </c>
    </row>
    <row r="198" spans="23:23" x14ac:dyDescent="0.2">
      <c r="W198" s="206">
        <f>Admin!B198</f>
        <v>44488</v>
      </c>
    </row>
    <row r="199" spans="23:23" x14ac:dyDescent="0.2">
      <c r="W199" s="206">
        <f>Admin!B199</f>
        <v>44489</v>
      </c>
    </row>
    <row r="200" spans="23:23" x14ac:dyDescent="0.2">
      <c r="W200" s="206">
        <f>Admin!B200</f>
        <v>44490</v>
      </c>
    </row>
    <row r="201" spans="23:23" x14ac:dyDescent="0.2">
      <c r="W201" s="206">
        <f>Admin!B201</f>
        <v>44491</v>
      </c>
    </row>
    <row r="202" spans="23:23" x14ac:dyDescent="0.2">
      <c r="W202" s="206">
        <f>Admin!B202</f>
        <v>44492</v>
      </c>
    </row>
    <row r="203" spans="23:23" x14ac:dyDescent="0.2">
      <c r="W203" s="206">
        <f>Admin!B203</f>
        <v>44493</v>
      </c>
    </row>
    <row r="204" spans="23:23" x14ac:dyDescent="0.2">
      <c r="W204" s="206">
        <f>Admin!B204</f>
        <v>44494</v>
      </c>
    </row>
    <row r="205" spans="23:23" x14ac:dyDescent="0.2">
      <c r="W205" s="206">
        <f>Admin!B205</f>
        <v>44495</v>
      </c>
    </row>
    <row r="206" spans="23:23" x14ac:dyDescent="0.2">
      <c r="W206" s="206">
        <f>Admin!B206</f>
        <v>44496</v>
      </c>
    </row>
    <row r="207" spans="23:23" x14ac:dyDescent="0.2">
      <c r="W207" s="206">
        <f>Admin!B207</f>
        <v>44497</v>
      </c>
    </row>
    <row r="208" spans="23:23" x14ac:dyDescent="0.2">
      <c r="W208" s="206">
        <f>Admin!B208</f>
        <v>44498</v>
      </c>
    </row>
    <row r="209" spans="23:23" x14ac:dyDescent="0.2">
      <c r="W209" s="206">
        <f>Admin!B209</f>
        <v>44499</v>
      </c>
    </row>
    <row r="210" spans="23:23" x14ac:dyDescent="0.2">
      <c r="W210" s="206">
        <f>Admin!B210</f>
        <v>44500</v>
      </c>
    </row>
    <row r="211" spans="23:23" x14ac:dyDescent="0.2">
      <c r="W211" s="206">
        <f>Admin!B211</f>
        <v>44501</v>
      </c>
    </row>
    <row r="212" spans="23:23" x14ac:dyDescent="0.2">
      <c r="W212" s="206">
        <f>Admin!B212</f>
        <v>44502</v>
      </c>
    </row>
    <row r="213" spans="23:23" x14ac:dyDescent="0.2">
      <c r="W213" s="206">
        <f>Admin!B213</f>
        <v>44503</v>
      </c>
    </row>
    <row r="214" spans="23:23" x14ac:dyDescent="0.2">
      <c r="W214" s="206">
        <f>Admin!B214</f>
        <v>44504</v>
      </c>
    </row>
    <row r="215" spans="23:23" x14ac:dyDescent="0.2">
      <c r="W215" s="206">
        <f>Admin!B215</f>
        <v>44505</v>
      </c>
    </row>
    <row r="216" spans="23:23" x14ac:dyDescent="0.2">
      <c r="W216" s="206">
        <f>Admin!B216</f>
        <v>44506</v>
      </c>
    </row>
    <row r="217" spans="23:23" x14ac:dyDescent="0.2">
      <c r="W217" s="206">
        <f>Admin!B217</f>
        <v>44507</v>
      </c>
    </row>
    <row r="218" spans="23:23" x14ac:dyDescent="0.2">
      <c r="W218" s="206">
        <f>Admin!B218</f>
        <v>44508</v>
      </c>
    </row>
    <row r="219" spans="23:23" x14ac:dyDescent="0.2">
      <c r="W219" s="206">
        <f>Admin!B219</f>
        <v>44509</v>
      </c>
    </row>
    <row r="220" spans="23:23" x14ac:dyDescent="0.2">
      <c r="W220" s="206">
        <f>Admin!B220</f>
        <v>44510</v>
      </c>
    </row>
    <row r="221" spans="23:23" x14ac:dyDescent="0.2">
      <c r="W221" s="206">
        <f>Admin!B221</f>
        <v>44511</v>
      </c>
    </row>
    <row r="222" spans="23:23" x14ac:dyDescent="0.2">
      <c r="W222" s="206">
        <f>Admin!B222</f>
        <v>44512</v>
      </c>
    </row>
    <row r="223" spans="23:23" x14ac:dyDescent="0.2">
      <c r="W223" s="206">
        <f>Admin!B223</f>
        <v>44513</v>
      </c>
    </row>
    <row r="224" spans="23:23" x14ac:dyDescent="0.2">
      <c r="W224" s="206">
        <f>Admin!B224</f>
        <v>44514</v>
      </c>
    </row>
    <row r="225" spans="23:23" x14ac:dyDescent="0.2">
      <c r="W225" s="206">
        <f>Admin!B225</f>
        <v>44515</v>
      </c>
    </row>
    <row r="226" spans="23:23" x14ac:dyDescent="0.2">
      <c r="W226" s="206">
        <f>Admin!B226</f>
        <v>44516</v>
      </c>
    </row>
    <row r="227" spans="23:23" x14ac:dyDescent="0.2">
      <c r="W227" s="206">
        <f>Admin!B227</f>
        <v>44517</v>
      </c>
    </row>
    <row r="228" spans="23:23" x14ac:dyDescent="0.2">
      <c r="W228" s="206">
        <f>Admin!B228</f>
        <v>44518</v>
      </c>
    </row>
    <row r="229" spans="23:23" x14ac:dyDescent="0.2">
      <c r="W229" s="206">
        <f>Admin!B229</f>
        <v>44519</v>
      </c>
    </row>
    <row r="230" spans="23:23" x14ac:dyDescent="0.2">
      <c r="W230" s="206">
        <f>Admin!B230</f>
        <v>44520</v>
      </c>
    </row>
    <row r="231" spans="23:23" x14ac:dyDescent="0.2">
      <c r="W231" s="206">
        <f>Admin!B231</f>
        <v>44521</v>
      </c>
    </row>
    <row r="232" spans="23:23" x14ac:dyDescent="0.2">
      <c r="W232" s="206">
        <f>Admin!B232</f>
        <v>44522</v>
      </c>
    </row>
    <row r="233" spans="23:23" x14ac:dyDescent="0.2">
      <c r="W233" s="206">
        <f>Admin!B233</f>
        <v>44523</v>
      </c>
    </row>
    <row r="234" spans="23:23" x14ac:dyDescent="0.2">
      <c r="W234" s="206">
        <f>Admin!B234</f>
        <v>44524</v>
      </c>
    </row>
    <row r="235" spans="23:23" x14ac:dyDescent="0.2">
      <c r="W235" s="206">
        <f>Admin!B235</f>
        <v>44525</v>
      </c>
    </row>
    <row r="236" spans="23:23" x14ac:dyDescent="0.2">
      <c r="W236" s="206">
        <f>Admin!B236</f>
        <v>44526</v>
      </c>
    </row>
    <row r="237" spans="23:23" x14ac:dyDescent="0.2">
      <c r="W237" s="206">
        <f>Admin!B237</f>
        <v>44527</v>
      </c>
    </row>
    <row r="238" spans="23:23" x14ac:dyDescent="0.2">
      <c r="W238" s="206">
        <f>Admin!B238</f>
        <v>44528</v>
      </c>
    </row>
    <row r="239" spans="23:23" x14ac:dyDescent="0.2">
      <c r="W239" s="206">
        <f>Admin!B239</f>
        <v>44529</v>
      </c>
    </row>
    <row r="240" spans="23:23" x14ac:dyDescent="0.2">
      <c r="W240" s="206">
        <f>Admin!B240</f>
        <v>44530</v>
      </c>
    </row>
    <row r="241" spans="23:23" x14ac:dyDescent="0.2">
      <c r="W241" s="206">
        <f>Admin!B241</f>
        <v>44531</v>
      </c>
    </row>
    <row r="242" spans="23:23" x14ac:dyDescent="0.2">
      <c r="W242" s="206">
        <f>Admin!B242</f>
        <v>44532</v>
      </c>
    </row>
    <row r="243" spans="23:23" x14ac:dyDescent="0.2">
      <c r="W243" s="206">
        <f>Admin!B243</f>
        <v>44533</v>
      </c>
    </row>
    <row r="244" spans="23:23" x14ac:dyDescent="0.2">
      <c r="W244" s="206">
        <f>Admin!B244</f>
        <v>44534</v>
      </c>
    </row>
    <row r="245" spans="23:23" x14ac:dyDescent="0.2">
      <c r="W245" s="206">
        <f>Admin!B245</f>
        <v>44535</v>
      </c>
    </row>
    <row r="246" spans="23:23" x14ac:dyDescent="0.2">
      <c r="W246" s="206">
        <f>Admin!B246</f>
        <v>44536</v>
      </c>
    </row>
    <row r="247" spans="23:23" x14ac:dyDescent="0.2">
      <c r="W247" s="206">
        <f>Admin!B247</f>
        <v>44537</v>
      </c>
    </row>
    <row r="248" spans="23:23" x14ac:dyDescent="0.2">
      <c r="W248" s="206">
        <f>Admin!B248</f>
        <v>44538</v>
      </c>
    </row>
    <row r="249" spans="23:23" x14ac:dyDescent="0.2">
      <c r="W249" s="206">
        <f>Admin!B249</f>
        <v>44539</v>
      </c>
    </row>
    <row r="250" spans="23:23" x14ac:dyDescent="0.2">
      <c r="W250" s="206">
        <f>Admin!B250</f>
        <v>44540</v>
      </c>
    </row>
    <row r="251" spans="23:23" x14ac:dyDescent="0.2">
      <c r="W251" s="206">
        <f>Admin!B251</f>
        <v>44541</v>
      </c>
    </row>
    <row r="252" spans="23:23" x14ac:dyDescent="0.2">
      <c r="W252" s="206">
        <f>Admin!B252</f>
        <v>44542</v>
      </c>
    </row>
    <row r="253" spans="23:23" x14ac:dyDescent="0.2">
      <c r="W253" s="206">
        <f>Admin!B253</f>
        <v>44543</v>
      </c>
    </row>
    <row r="254" spans="23:23" x14ac:dyDescent="0.2">
      <c r="W254" s="206">
        <f>Admin!B254</f>
        <v>44544</v>
      </c>
    </row>
    <row r="255" spans="23:23" x14ac:dyDescent="0.2">
      <c r="W255" s="206">
        <f>Admin!B255</f>
        <v>44545</v>
      </c>
    </row>
    <row r="256" spans="23:23" x14ac:dyDescent="0.2">
      <c r="W256" s="206">
        <f>Admin!B256</f>
        <v>44546</v>
      </c>
    </row>
    <row r="257" spans="23:23" x14ac:dyDescent="0.2">
      <c r="W257" s="206">
        <f>Admin!B257</f>
        <v>44547</v>
      </c>
    </row>
    <row r="258" spans="23:23" x14ac:dyDescent="0.2">
      <c r="W258" s="206">
        <f>Admin!B258</f>
        <v>44548</v>
      </c>
    </row>
    <row r="259" spans="23:23" x14ac:dyDescent="0.2">
      <c r="W259" s="206">
        <f>Admin!B259</f>
        <v>44549</v>
      </c>
    </row>
    <row r="260" spans="23:23" x14ac:dyDescent="0.2">
      <c r="W260" s="206">
        <f>Admin!B260</f>
        <v>44550</v>
      </c>
    </row>
    <row r="261" spans="23:23" x14ac:dyDescent="0.2">
      <c r="W261" s="206">
        <f>Admin!B261</f>
        <v>44551</v>
      </c>
    </row>
    <row r="262" spans="23:23" x14ac:dyDescent="0.2">
      <c r="W262" s="206">
        <f>Admin!B262</f>
        <v>44552</v>
      </c>
    </row>
    <row r="263" spans="23:23" x14ac:dyDescent="0.2">
      <c r="W263" s="206">
        <f>Admin!B263</f>
        <v>44553</v>
      </c>
    </row>
    <row r="264" spans="23:23" x14ac:dyDescent="0.2">
      <c r="W264" s="206">
        <f>Admin!B264</f>
        <v>44554</v>
      </c>
    </row>
    <row r="265" spans="23:23" x14ac:dyDescent="0.2">
      <c r="W265" s="206">
        <f>Admin!B265</f>
        <v>44555</v>
      </c>
    </row>
    <row r="266" spans="23:23" x14ac:dyDescent="0.2">
      <c r="W266" s="206">
        <f>Admin!B266</f>
        <v>44556</v>
      </c>
    </row>
    <row r="267" spans="23:23" x14ac:dyDescent="0.2">
      <c r="W267" s="206">
        <f>Admin!B267</f>
        <v>44557</v>
      </c>
    </row>
    <row r="268" spans="23:23" x14ac:dyDescent="0.2">
      <c r="W268" s="206">
        <f>Admin!B268</f>
        <v>44558</v>
      </c>
    </row>
    <row r="269" spans="23:23" x14ac:dyDescent="0.2">
      <c r="W269" s="206">
        <f>Admin!B269</f>
        <v>44559</v>
      </c>
    </row>
    <row r="270" spans="23:23" x14ac:dyDescent="0.2">
      <c r="W270" s="206">
        <f>Admin!B270</f>
        <v>44560</v>
      </c>
    </row>
    <row r="271" spans="23:23" x14ac:dyDescent="0.2">
      <c r="W271" s="206">
        <f>Admin!B271</f>
        <v>44561</v>
      </c>
    </row>
    <row r="272" spans="23:23" x14ac:dyDescent="0.2">
      <c r="W272" s="206">
        <f>Admin!B272</f>
        <v>44562</v>
      </c>
    </row>
    <row r="273" spans="23:23" x14ac:dyDescent="0.2">
      <c r="W273" s="206">
        <f>Admin!B273</f>
        <v>44563</v>
      </c>
    </row>
    <row r="274" spans="23:23" x14ac:dyDescent="0.2">
      <c r="W274" s="206">
        <f>Admin!B274</f>
        <v>44564</v>
      </c>
    </row>
    <row r="275" spans="23:23" x14ac:dyDescent="0.2">
      <c r="W275" s="206">
        <f>Admin!B275</f>
        <v>44565</v>
      </c>
    </row>
    <row r="276" spans="23:23" x14ac:dyDescent="0.2">
      <c r="W276" s="206">
        <f>Admin!B276</f>
        <v>44566</v>
      </c>
    </row>
    <row r="277" spans="23:23" x14ac:dyDescent="0.2">
      <c r="W277" s="206">
        <f>Admin!B277</f>
        <v>44567</v>
      </c>
    </row>
    <row r="278" spans="23:23" x14ac:dyDescent="0.2">
      <c r="W278" s="206">
        <f>Admin!B278</f>
        <v>44568</v>
      </c>
    </row>
    <row r="279" spans="23:23" x14ac:dyDescent="0.2">
      <c r="W279" s="206">
        <f>Admin!B279</f>
        <v>44569</v>
      </c>
    </row>
    <row r="280" spans="23:23" x14ac:dyDescent="0.2">
      <c r="W280" s="206">
        <f>Admin!B280</f>
        <v>44570</v>
      </c>
    </row>
    <row r="281" spans="23:23" x14ac:dyDescent="0.2">
      <c r="W281" s="206">
        <f>Admin!B281</f>
        <v>44571</v>
      </c>
    </row>
    <row r="282" spans="23:23" x14ac:dyDescent="0.2">
      <c r="W282" s="206">
        <f>Admin!B282</f>
        <v>44572</v>
      </c>
    </row>
    <row r="283" spans="23:23" x14ac:dyDescent="0.2">
      <c r="W283" s="206">
        <f>Admin!B283</f>
        <v>44573</v>
      </c>
    </row>
    <row r="284" spans="23:23" x14ac:dyDescent="0.2">
      <c r="W284" s="206">
        <f>Admin!B284</f>
        <v>44574</v>
      </c>
    </row>
    <row r="285" spans="23:23" x14ac:dyDescent="0.2">
      <c r="W285" s="206">
        <f>Admin!B285</f>
        <v>44575</v>
      </c>
    </row>
    <row r="286" spans="23:23" x14ac:dyDescent="0.2">
      <c r="W286" s="206">
        <f>Admin!B286</f>
        <v>44576</v>
      </c>
    </row>
    <row r="287" spans="23:23" x14ac:dyDescent="0.2">
      <c r="W287" s="206">
        <f>Admin!B287</f>
        <v>44577</v>
      </c>
    </row>
    <row r="288" spans="23:23" x14ac:dyDescent="0.2">
      <c r="W288" s="206">
        <f>Admin!B288</f>
        <v>44578</v>
      </c>
    </row>
    <row r="289" spans="23:23" x14ac:dyDescent="0.2">
      <c r="W289" s="206">
        <f>Admin!B289</f>
        <v>44579</v>
      </c>
    </row>
    <row r="290" spans="23:23" x14ac:dyDescent="0.2">
      <c r="W290" s="206">
        <f>Admin!B290</f>
        <v>44580</v>
      </c>
    </row>
    <row r="291" spans="23:23" x14ac:dyDescent="0.2">
      <c r="W291" s="206">
        <f>Admin!B291</f>
        <v>44581</v>
      </c>
    </row>
    <row r="292" spans="23:23" x14ac:dyDescent="0.2">
      <c r="W292" s="206">
        <f>Admin!B292</f>
        <v>44582</v>
      </c>
    </row>
    <row r="293" spans="23:23" x14ac:dyDescent="0.2">
      <c r="W293" s="206">
        <f>Admin!B293</f>
        <v>44583</v>
      </c>
    </row>
    <row r="294" spans="23:23" x14ac:dyDescent="0.2">
      <c r="W294" s="206">
        <f>Admin!B294</f>
        <v>44584</v>
      </c>
    </row>
    <row r="295" spans="23:23" x14ac:dyDescent="0.2">
      <c r="W295" s="206">
        <f>Admin!B295</f>
        <v>44585</v>
      </c>
    </row>
    <row r="296" spans="23:23" x14ac:dyDescent="0.2">
      <c r="W296" s="206">
        <f>Admin!B296</f>
        <v>44586</v>
      </c>
    </row>
    <row r="297" spans="23:23" x14ac:dyDescent="0.2">
      <c r="W297" s="206">
        <f>Admin!B297</f>
        <v>44587</v>
      </c>
    </row>
    <row r="298" spans="23:23" x14ac:dyDescent="0.2">
      <c r="W298" s="206">
        <f>Admin!B298</f>
        <v>44588</v>
      </c>
    </row>
    <row r="299" spans="23:23" x14ac:dyDescent="0.2">
      <c r="W299" s="206">
        <f>Admin!B299</f>
        <v>44589</v>
      </c>
    </row>
    <row r="300" spans="23:23" x14ac:dyDescent="0.2">
      <c r="W300" s="206">
        <f>Admin!B300</f>
        <v>44590</v>
      </c>
    </row>
    <row r="301" spans="23:23" x14ac:dyDescent="0.2">
      <c r="W301" s="206">
        <f>Admin!B301</f>
        <v>44591</v>
      </c>
    </row>
    <row r="302" spans="23:23" x14ac:dyDescent="0.2">
      <c r="W302" s="206">
        <f>Admin!B302</f>
        <v>44592</v>
      </c>
    </row>
    <row r="303" spans="23:23" x14ac:dyDescent="0.2">
      <c r="W303" s="206">
        <f>Admin!B303</f>
        <v>44593</v>
      </c>
    </row>
    <row r="304" spans="23:23" x14ac:dyDescent="0.2">
      <c r="W304" s="206">
        <f>Admin!B304</f>
        <v>44594</v>
      </c>
    </row>
    <row r="305" spans="23:23" x14ac:dyDescent="0.2">
      <c r="W305" s="206">
        <f>Admin!B305</f>
        <v>44595</v>
      </c>
    </row>
    <row r="306" spans="23:23" x14ac:dyDescent="0.2">
      <c r="W306" s="206">
        <f>Admin!B306</f>
        <v>44596</v>
      </c>
    </row>
    <row r="307" spans="23:23" x14ac:dyDescent="0.2">
      <c r="W307" s="206">
        <f>Admin!B307</f>
        <v>44597</v>
      </c>
    </row>
    <row r="308" spans="23:23" x14ac:dyDescent="0.2">
      <c r="W308" s="206">
        <f>Admin!B308</f>
        <v>44598</v>
      </c>
    </row>
    <row r="309" spans="23:23" x14ac:dyDescent="0.2">
      <c r="W309" s="206">
        <f>Admin!B309</f>
        <v>44599</v>
      </c>
    </row>
    <row r="310" spans="23:23" x14ac:dyDescent="0.2">
      <c r="W310" s="206">
        <f>Admin!B310</f>
        <v>44600</v>
      </c>
    </row>
    <row r="311" spans="23:23" x14ac:dyDescent="0.2">
      <c r="W311" s="206">
        <f>Admin!B311</f>
        <v>44601</v>
      </c>
    </row>
    <row r="312" spans="23:23" x14ac:dyDescent="0.2">
      <c r="W312" s="206">
        <f>Admin!B312</f>
        <v>44602</v>
      </c>
    </row>
    <row r="313" spans="23:23" x14ac:dyDescent="0.2">
      <c r="W313" s="206">
        <f>Admin!B313</f>
        <v>44603</v>
      </c>
    </row>
    <row r="314" spans="23:23" x14ac:dyDescent="0.2">
      <c r="W314" s="206">
        <f>Admin!B314</f>
        <v>44604</v>
      </c>
    </row>
    <row r="315" spans="23:23" x14ac:dyDescent="0.2">
      <c r="W315" s="206">
        <f>Admin!B315</f>
        <v>44605</v>
      </c>
    </row>
    <row r="316" spans="23:23" x14ac:dyDescent="0.2">
      <c r="W316" s="206">
        <f>Admin!B316</f>
        <v>44606</v>
      </c>
    </row>
    <row r="317" spans="23:23" x14ac:dyDescent="0.2">
      <c r="W317" s="206">
        <f>Admin!B317</f>
        <v>44607</v>
      </c>
    </row>
    <row r="318" spans="23:23" x14ac:dyDescent="0.2">
      <c r="W318" s="206">
        <f>Admin!B318</f>
        <v>44608</v>
      </c>
    </row>
    <row r="319" spans="23:23" x14ac:dyDescent="0.2">
      <c r="W319" s="206">
        <f>Admin!B319</f>
        <v>44609</v>
      </c>
    </row>
    <row r="320" spans="23:23" x14ac:dyDescent="0.2">
      <c r="W320" s="206">
        <f>Admin!B320</f>
        <v>44610</v>
      </c>
    </row>
    <row r="321" spans="23:23" x14ac:dyDescent="0.2">
      <c r="W321" s="206">
        <f>Admin!B321</f>
        <v>44611</v>
      </c>
    </row>
    <row r="322" spans="23:23" x14ac:dyDescent="0.2">
      <c r="W322" s="206">
        <f>Admin!B322</f>
        <v>44612</v>
      </c>
    </row>
    <row r="323" spans="23:23" x14ac:dyDescent="0.2">
      <c r="W323" s="206">
        <f>Admin!B323</f>
        <v>44613</v>
      </c>
    </row>
    <row r="324" spans="23:23" x14ac:dyDescent="0.2">
      <c r="W324" s="206">
        <f>Admin!B324</f>
        <v>44614</v>
      </c>
    </row>
    <row r="325" spans="23:23" x14ac:dyDescent="0.2">
      <c r="W325" s="206">
        <f>Admin!B325</f>
        <v>44615</v>
      </c>
    </row>
    <row r="326" spans="23:23" x14ac:dyDescent="0.2">
      <c r="W326" s="206">
        <f>Admin!B326</f>
        <v>44616</v>
      </c>
    </row>
    <row r="327" spans="23:23" x14ac:dyDescent="0.2">
      <c r="W327" s="206">
        <f>Admin!B327</f>
        <v>44617</v>
      </c>
    </row>
    <row r="328" spans="23:23" x14ac:dyDescent="0.2">
      <c r="W328" s="206">
        <f>Admin!B328</f>
        <v>44618</v>
      </c>
    </row>
    <row r="329" spans="23:23" x14ac:dyDescent="0.2">
      <c r="W329" s="206">
        <f>Admin!B329</f>
        <v>44619</v>
      </c>
    </row>
    <row r="330" spans="23:23" x14ac:dyDescent="0.2">
      <c r="W330" s="206">
        <f>Admin!B330</f>
        <v>44620</v>
      </c>
    </row>
    <row r="331" spans="23:23" x14ac:dyDescent="0.2">
      <c r="W331" s="206">
        <f>Admin!B331</f>
        <v>44621</v>
      </c>
    </row>
    <row r="332" spans="23:23" x14ac:dyDescent="0.2">
      <c r="W332" s="206">
        <f>Admin!B332</f>
        <v>44622</v>
      </c>
    </row>
    <row r="333" spans="23:23" x14ac:dyDescent="0.2">
      <c r="W333" s="206">
        <f>Admin!B333</f>
        <v>44623</v>
      </c>
    </row>
    <row r="334" spans="23:23" x14ac:dyDescent="0.2">
      <c r="W334" s="206">
        <f>Admin!B334</f>
        <v>44624</v>
      </c>
    </row>
    <row r="335" spans="23:23" x14ac:dyDescent="0.2">
      <c r="W335" s="206">
        <f>Admin!B335</f>
        <v>44625</v>
      </c>
    </row>
    <row r="336" spans="23:23" x14ac:dyDescent="0.2">
      <c r="W336" s="206">
        <f>Admin!B336</f>
        <v>44626</v>
      </c>
    </row>
    <row r="337" spans="23:23" x14ac:dyDescent="0.2">
      <c r="W337" s="206">
        <f>Admin!B337</f>
        <v>44627</v>
      </c>
    </row>
    <row r="338" spans="23:23" x14ac:dyDescent="0.2">
      <c r="W338" s="206">
        <f>Admin!B338</f>
        <v>44628</v>
      </c>
    </row>
    <row r="339" spans="23:23" x14ac:dyDescent="0.2">
      <c r="W339" s="206">
        <f>Admin!B339</f>
        <v>44629</v>
      </c>
    </row>
    <row r="340" spans="23:23" x14ac:dyDescent="0.2">
      <c r="W340" s="206">
        <f>Admin!B340</f>
        <v>44630</v>
      </c>
    </row>
    <row r="341" spans="23:23" x14ac:dyDescent="0.2">
      <c r="W341" s="206">
        <f>Admin!B341</f>
        <v>44631</v>
      </c>
    </row>
    <row r="342" spans="23:23" x14ac:dyDescent="0.2">
      <c r="W342" s="206">
        <f>Admin!B342</f>
        <v>44632</v>
      </c>
    </row>
    <row r="343" spans="23:23" x14ac:dyDescent="0.2">
      <c r="W343" s="206">
        <f>Admin!B343</f>
        <v>44633</v>
      </c>
    </row>
    <row r="344" spans="23:23" x14ac:dyDescent="0.2">
      <c r="W344" s="206">
        <f>Admin!B344</f>
        <v>44634</v>
      </c>
    </row>
    <row r="345" spans="23:23" x14ac:dyDescent="0.2">
      <c r="W345" s="206">
        <f>Admin!B345</f>
        <v>44635</v>
      </c>
    </row>
    <row r="346" spans="23:23" x14ac:dyDescent="0.2">
      <c r="W346" s="206">
        <f>Admin!B346</f>
        <v>44636</v>
      </c>
    </row>
    <row r="347" spans="23:23" x14ac:dyDescent="0.2">
      <c r="W347" s="206">
        <f>Admin!B347</f>
        <v>44637</v>
      </c>
    </row>
    <row r="348" spans="23:23" x14ac:dyDescent="0.2">
      <c r="W348" s="206">
        <f>Admin!B348</f>
        <v>44638</v>
      </c>
    </row>
    <row r="349" spans="23:23" x14ac:dyDescent="0.2">
      <c r="W349" s="206">
        <f>Admin!B349</f>
        <v>44639</v>
      </c>
    </row>
    <row r="350" spans="23:23" x14ac:dyDescent="0.2">
      <c r="W350" s="206">
        <f>Admin!B350</f>
        <v>44640</v>
      </c>
    </row>
    <row r="351" spans="23:23" x14ac:dyDescent="0.2">
      <c r="W351" s="206">
        <f>Admin!B351</f>
        <v>44641</v>
      </c>
    </row>
    <row r="352" spans="23:23" x14ac:dyDescent="0.2">
      <c r="W352" s="206">
        <f>Admin!B352</f>
        <v>44642</v>
      </c>
    </row>
    <row r="353" spans="23:23" x14ac:dyDescent="0.2">
      <c r="W353" s="206">
        <f>Admin!B353</f>
        <v>44643</v>
      </c>
    </row>
    <row r="354" spans="23:23" x14ac:dyDescent="0.2">
      <c r="W354" s="206">
        <f>Admin!B354</f>
        <v>44644</v>
      </c>
    </row>
    <row r="355" spans="23:23" x14ac:dyDescent="0.2">
      <c r="W355" s="206">
        <f>Admin!B355</f>
        <v>44645</v>
      </c>
    </row>
    <row r="356" spans="23:23" x14ac:dyDescent="0.2">
      <c r="W356" s="206">
        <f>Admin!B356</f>
        <v>44646</v>
      </c>
    </row>
    <row r="357" spans="23:23" x14ac:dyDescent="0.2">
      <c r="W357" s="206">
        <f>Admin!B357</f>
        <v>44647</v>
      </c>
    </row>
    <row r="358" spans="23:23" x14ac:dyDescent="0.2">
      <c r="W358" s="206">
        <f>Admin!B358</f>
        <v>44648</v>
      </c>
    </row>
    <row r="359" spans="23:23" x14ac:dyDescent="0.2">
      <c r="W359" s="206">
        <f>Admin!B359</f>
        <v>44649</v>
      </c>
    </row>
    <row r="360" spans="23:23" x14ac:dyDescent="0.2">
      <c r="W360" s="206">
        <f>Admin!B360</f>
        <v>44650</v>
      </c>
    </row>
    <row r="361" spans="23:23" x14ac:dyDescent="0.2">
      <c r="W361" s="206">
        <f>Admin!B361</f>
        <v>44651</v>
      </c>
    </row>
    <row r="362" spans="23:23" x14ac:dyDescent="0.2">
      <c r="W362" s="206">
        <f>Admin!B362</f>
        <v>44652</v>
      </c>
    </row>
    <row r="363" spans="23:23" x14ac:dyDescent="0.2">
      <c r="W363" s="206">
        <f>Admin!B363</f>
        <v>44653</v>
      </c>
    </row>
    <row r="364" spans="23:23" x14ac:dyDescent="0.2">
      <c r="W364" s="206">
        <f>Admin!B364</f>
        <v>44654</v>
      </c>
    </row>
    <row r="365" spans="23:23" x14ac:dyDescent="0.2">
      <c r="W365" s="206">
        <f>Admin!B365</f>
        <v>44655</v>
      </c>
    </row>
    <row r="366" spans="23:23" x14ac:dyDescent="0.2">
      <c r="W366" s="206">
        <f>Admin!B366</f>
        <v>44656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1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4" customFormat="1" ht="15" customHeight="1" thickTop="1" x14ac:dyDescent="0.2">
      <c r="A1" s="433"/>
      <c r="B1" s="385" t="s">
        <v>66</v>
      </c>
      <c r="C1" s="386"/>
      <c r="D1" s="386"/>
      <c r="E1" s="386"/>
      <c r="F1" s="387"/>
      <c r="G1" s="444">
        <f>SUM(AD70:AG70)+SUM(AE72:AG72)</f>
        <v>0</v>
      </c>
      <c r="H1" s="445"/>
      <c r="I1" s="447" t="s">
        <v>4</v>
      </c>
      <c r="J1" s="449"/>
      <c r="K1" s="449"/>
      <c r="L1" s="450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4"/>
    </row>
    <row r="2" spans="1:34" s="4" customFormat="1" ht="1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4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35</v>
      </c>
      <c r="F9" s="35"/>
      <c r="G9" s="35"/>
      <c r="H9" s="383" t="s">
        <v>28</v>
      </c>
      <c r="I9" s="381"/>
      <c r="J9" s="382"/>
      <c r="K9" s="204">
        <f>'Nov21'!M39+1</f>
        <v>44529</v>
      </c>
      <c r="L9" s="203" t="s">
        <v>76</v>
      </c>
      <c r="M9" s="205">
        <f>K9+6</f>
        <v>44535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IF(T$9="Y",'Nov21'!H41,0)</f>
        <v>0</v>
      </c>
      <c r="I11" s="89">
        <f>IF(T$9="Y",'Nov21'!I41,0)</f>
        <v>0</v>
      </c>
      <c r="J11" s="89">
        <f>IF(T$9="Y",'Nov21'!J41,0)</f>
        <v>0</v>
      </c>
      <c r="K11" s="89">
        <f>IF(T$9="Y",'Nov21'!K41,I11*J11)</f>
        <v>0</v>
      </c>
      <c r="L11" s="110">
        <f>IF(T$9="Y",'Nov21'!L41,0)</f>
        <v>0</v>
      </c>
      <c r="M11" s="110" t="str">
        <f>IF(E11=" "," ",IF(T$9="Y",'Nov21'!M41,IF((H11+K11+L11)&gt;0,H11+K11+L11,"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IF(Employee!H$34=E$9,Employee!D$34+SUM(M11)+'Nov21'!V41,SUM(M11)+'Nov21'!V41)</f>
        <v>0</v>
      </c>
      <c r="W11" s="49">
        <f>IF(Employee!H$34=E$9,Employee!D$35+SUM(N11)+'Nov21'!W41,SUM(N11)+'Nov21'!W41)</f>
        <v>0</v>
      </c>
      <c r="X11" s="49">
        <f>IF(O11=" ",'Nov21'!X41,O11+'Nov21'!X41)</f>
        <v>0</v>
      </c>
      <c r="Y11" s="49">
        <f>IF(P11=" ",'Nov21'!Y41,P11+'Nov21'!Y41)</f>
        <v>0</v>
      </c>
      <c r="Z11" s="49">
        <f>IF(Q11=" ",'Nov21'!Z41,Q11+'Nov21'!Z41)</f>
        <v>0</v>
      </c>
      <c r="AA11" s="49">
        <f>IF(R11=" ",'Nov21'!AA41,R11+'Nov21'!AA41)</f>
        <v>0</v>
      </c>
      <c r="AC11" s="49">
        <f>IF(T11=" ",'Nov21'!AC41,T11+'Nov21'!AC41)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IF(T$9="Y",'Nov21'!H42,0)</f>
        <v>0</v>
      </c>
      <c r="I12" s="92">
        <f>IF(T$9="Y",'Nov21'!I42,0)</f>
        <v>0</v>
      </c>
      <c r="J12" s="92">
        <f>IF(T$9="Y",'Nov21'!J42,0)</f>
        <v>0</v>
      </c>
      <c r="K12" s="92">
        <f>IF(T$9="Y",'Nov21'!K42,I12*J12)</f>
        <v>0</v>
      </c>
      <c r="L12" s="111">
        <f>IF(T$9="Y",'Nov21'!L42,0)</f>
        <v>0</v>
      </c>
      <c r="M12" s="111" t="str">
        <f>IF(E12=" "," ",IF(T$9="Y",'Nov21'!M42,IF((H12+K12+L12)&gt;0,H12+K12+L12,"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IF(Employee!H$60=E$9,Employee!D$60+SUM(M12)+'Nov21'!V42,SUM(M12)+'Nov21'!V42)</f>
        <v>0</v>
      </c>
      <c r="W12" s="49">
        <f>IF(Employee!H$60=E$9,Employee!D$61+SUM(N12)+'Nov21'!W42,SUM(N12)+'Nov21'!W42)</f>
        <v>0</v>
      </c>
      <c r="X12" s="49">
        <f>IF(O12=" ",'Nov21'!X42,O12+'Nov21'!X42)</f>
        <v>0</v>
      </c>
      <c r="Y12" s="49">
        <f>IF(P12=" ",'Nov21'!Y42,P12+'Nov21'!Y42)</f>
        <v>0</v>
      </c>
      <c r="Z12" s="49">
        <f>IF(Q12=" ",'Nov21'!Z42,Q12+'Nov21'!Z42)</f>
        <v>0</v>
      </c>
      <c r="AA12" s="49">
        <f>IF(R12=" ",'Nov21'!AA42,R12+'Nov21'!AA42)</f>
        <v>0</v>
      </c>
      <c r="AC12" s="49">
        <f>IF(T12=" ",'Nov21'!AC42,T12+'Nov21'!AC42)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IF(T$9="Y",'Nov21'!H43,0)</f>
        <v>0</v>
      </c>
      <c r="I13" s="92">
        <f>IF(T$9="Y",'Nov21'!I43,0)</f>
        <v>0</v>
      </c>
      <c r="J13" s="92">
        <f>IF(T$9="Y",'Nov21'!J43,0)</f>
        <v>0</v>
      </c>
      <c r="K13" s="92">
        <f>IF(T$9="Y",'Nov21'!K43,I13*J13)</f>
        <v>0</v>
      </c>
      <c r="L13" s="111">
        <f>IF(T$9="Y",'Nov21'!L43,0)</f>
        <v>0</v>
      </c>
      <c r="M13" s="111" t="str">
        <f>IF(E13=" "," ",IF(T$9="Y",'Nov21'!M43,IF((H13+K13+L13)&gt;0,H13+K13+L13,"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IF(Employee!H$86=E$9,Employee!D$86+SUM(M13)+'Nov21'!V43,SUM(M13)+'Nov21'!V43)</f>
        <v>0</v>
      </c>
      <c r="W13" s="49">
        <f>IF(Employee!H$86=E$9,Employee!D$87+SUM(N13)+'Nov21'!W43,SUM(N13)+'Nov21'!W43)</f>
        <v>0</v>
      </c>
      <c r="X13" s="49">
        <f>IF(O13=" ",'Nov21'!X43,O13+'Nov21'!X43)</f>
        <v>0</v>
      </c>
      <c r="Y13" s="49">
        <f>IF(P13=" ",'Nov21'!Y43,P13+'Nov21'!Y43)</f>
        <v>0</v>
      </c>
      <c r="Z13" s="49">
        <f>IF(Q13=" ",'Nov21'!Z43,Q13+'Nov21'!Z43)</f>
        <v>0</v>
      </c>
      <c r="AA13" s="49">
        <f>IF(R13=" ",'Nov21'!AA43,R13+'Nov21'!AA43)</f>
        <v>0</v>
      </c>
      <c r="AC13" s="49">
        <f>IF(T13=" ",'Nov21'!AC43,T13+'Nov21'!AC43)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IF(T$9="Y",'Nov21'!H44,0)</f>
        <v>0</v>
      </c>
      <c r="I14" s="92">
        <f>IF(T$9="Y",'Nov21'!I44,0)</f>
        <v>0</v>
      </c>
      <c r="J14" s="92">
        <f>IF(T$9="Y",'Nov21'!J44,0)</f>
        <v>0</v>
      </c>
      <c r="K14" s="92">
        <f>IF(T$9="Y",'Nov21'!K44,I14*J14)</f>
        <v>0</v>
      </c>
      <c r="L14" s="111">
        <f>IF(T$9="Y",'Nov21'!L44,0)</f>
        <v>0</v>
      </c>
      <c r="M14" s="111" t="str">
        <f>IF(E14=" "," ",IF(T$9="Y",'Nov21'!M44,IF((H14+K14+L14)&gt;0,H14+K14+L14,"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IF(Employee!H$112=E$9,Employee!D$112+SUM(M14)+'Nov21'!V44,SUM(M14)+'Nov21'!V44)</f>
        <v>0</v>
      </c>
      <c r="W14" s="49">
        <f>IF(Employee!H$112=E$9,Employee!D$113+SUM(N14)+'Nov21'!W44,SUM(N14)+'Nov21'!W44)</f>
        <v>0</v>
      </c>
      <c r="X14" s="49">
        <f>IF(O14=" ",'Nov21'!X44,O14+'Nov21'!X44)</f>
        <v>0</v>
      </c>
      <c r="Y14" s="49">
        <f>IF(P14=" ",'Nov21'!Y44,P14+'Nov21'!Y44)</f>
        <v>0</v>
      </c>
      <c r="Z14" s="49">
        <f>IF(Q14=" ",'Nov21'!Z44,Q14+'Nov21'!Z44)</f>
        <v>0</v>
      </c>
      <c r="AA14" s="49">
        <f>IF(R14=" ",'Nov21'!AA44,R14+'Nov21'!AA44)</f>
        <v>0</v>
      </c>
      <c r="AC14" s="49">
        <f>IF(T14=" ",'Nov21'!AC44,T14+'Nov21'!AC44)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IF(T$9="Y",'Nov21'!H45,0)</f>
        <v>0</v>
      </c>
      <c r="I15" s="245">
        <f>IF(T$9="Y",'Nov21'!I45,0)</f>
        <v>0</v>
      </c>
      <c r="J15" s="245">
        <f>IF(T$9="Y",'Nov21'!J45,0)</f>
        <v>0</v>
      </c>
      <c r="K15" s="245">
        <f>IF(T$9="Y",'Nov21'!K45,I15*J15)</f>
        <v>0</v>
      </c>
      <c r="L15" s="246">
        <f>IF(T$9="Y",'Nov21'!L45,0)</f>
        <v>0</v>
      </c>
      <c r="M15" s="111" t="str">
        <f>IF(E15=" "," ",IF(T$9="Y",'Nov21'!M45,IF((H15+K15+L15)&gt;0,H15+K15+L15,"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IF(Employee!H$138=E$9,Employee!D$138+SUM(M15)+'Nov21'!V45,SUM(M15)+'Nov21'!V45)</f>
        <v>0</v>
      </c>
      <c r="W15" s="49">
        <f>IF(Employee!H$138=E$9,Employee!D$139+SUM(N15)+'Nov21'!W45,SUM(N15)+'Nov21'!W45)</f>
        <v>0</v>
      </c>
      <c r="X15" s="49">
        <f>IF(O15=" ",'Nov21'!X45,O15+'Nov21'!X45)</f>
        <v>0</v>
      </c>
      <c r="Y15" s="49">
        <f>IF(P15=" ",'Nov21'!Y45,P15+'Nov21'!Y45)</f>
        <v>0</v>
      </c>
      <c r="Z15" s="49">
        <f>IF(Q15=" ",'Nov21'!Z45,Q15+'Nov21'!Z45)</f>
        <v>0</v>
      </c>
      <c r="AA15" s="49">
        <f>IF(R15=" ",'Nov21'!AA45,R15+'Nov21'!AA45)</f>
        <v>0</v>
      </c>
      <c r="AC15" s="49">
        <f>IF(T15=" ",'Nov21'!AC45,T15+'Nov21'!AC45)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36</v>
      </c>
      <c r="F19" s="35"/>
      <c r="G19" s="35"/>
      <c r="H19" s="383" t="s">
        <v>28</v>
      </c>
      <c r="I19" s="381"/>
      <c r="J19" s="382"/>
      <c r="K19" s="204">
        <f>M9+1</f>
        <v>44536</v>
      </c>
      <c r="L19" s="203" t="s">
        <v>76</v>
      </c>
      <c r="M19" s="205">
        <f>K19+6</f>
        <v>44542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37</v>
      </c>
      <c r="F29" s="35"/>
      <c r="G29" s="35"/>
      <c r="H29" s="383" t="s">
        <v>28</v>
      </c>
      <c r="I29" s="381"/>
      <c r="J29" s="382"/>
      <c r="K29" s="204">
        <f>M19+1</f>
        <v>44543</v>
      </c>
      <c r="L29" s="203" t="s">
        <v>76</v>
      </c>
      <c r="M29" s="205">
        <f>K29+6</f>
        <v>44549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38</v>
      </c>
      <c r="F39" s="35"/>
      <c r="G39" s="35"/>
      <c r="H39" s="383" t="s">
        <v>28</v>
      </c>
      <c r="I39" s="440"/>
      <c r="J39" s="441"/>
      <c r="K39" s="204">
        <f>M29+1</f>
        <v>44550</v>
      </c>
      <c r="L39" s="203" t="s">
        <v>76</v>
      </c>
      <c r="M39" s="205">
        <f>K39+6</f>
        <v>44556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9</v>
      </c>
      <c r="C49" s="440"/>
      <c r="D49" s="441"/>
      <c r="E49" s="156">
        <v>39</v>
      </c>
      <c r="F49" s="35"/>
      <c r="G49" s="35"/>
      <c r="H49" s="383" t="s">
        <v>28</v>
      </c>
      <c r="I49" s="440"/>
      <c r="J49" s="441"/>
      <c r="K49" s="204">
        <f>M39+1</f>
        <v>44557</v>
      </c>
      <c r="L49" s="203" t="s">
        <v>76</v>
      </c>
      <c r="M49" s="205">
        <f>K49+6</f>
        <v>44563</v>
      </c>
      <c r="N49" s="20"/>
      <c r="O49" s="393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437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0" t="s">
        <v>24</v>
      </c>
      <c r="C58" s="381"/>
      <c r="D58" s="381"/>
      <c r="E58" s="382"/>
      <c r="F58" s="32"/>
      <c r="G58" s="32"/>
      <c r="H58" s="43"/>
      <c r="I58" s="43"/>
      <c r="J58" s="43"/>
      <c r="K58" s="46"/>
      <c r="L58" s="46"/>
      <c r="M58" s="43"/>
      <c r="N58" s="32"/>
      <c r="O58" s="373" t="s">
        <v>28</v>
      </c>
      <c r="P58" s="374"/>
      <c r="Q58" s="375"/>
      <c r="R58" s="371"/>
      <c r="S58" s="372"/>
      <c r="T58" s="372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3" t="s">
        <v>10</v>
      </c>
      <c r="C59" s="381"/>
      <c r="D59" s="382"/>
      <c r="E59" s="156">
        <v>9</v>
      </c>
      <c r="F59" s="35"/>
      <c r="G59" s="35"/>
      <c r="H59" s="383" t="s">
        <v>28</v>
      </c>
      <c r="I59" s="381"/>
      <c r="J59" s="382"/>
      <c r="K59" s="204">
        <f>Admin!B241</f>
        <v>44531</v>
      </c>
      <c r="L59" s="203" t="s">
        <v>76</v>
      </c>
      <c r="M59" s="205">
        <f>Admin!B271</f>
        <v>44561</v>
      </c>
      <c r="N59" s="20"/>
      <c r="O59" s="393" t="s">
        <v>64</v>
      </c>
      <c r="P59" s="394"/>
      <c r="Q59" s="394"/>
      <c r="R59" s="39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IF(T$59="Y",'Nov21'!H51,0)</f>
        <v>0</v>
      </c>
      <c r="I61" s="89">
        <f>IF(T$59="Y",'Nov21'!I51,0)</f>
        <v>0</v>
      </c>
      <c r="J61" s="89">
        <f>IF(T$59="Y",'Nov21'!J51,0)</f>
        <v>0</v>
      </c>
      <c r="K61" s="89">
        <f>IF(T$59="Y",'Nov21'!K51,I61*J61)</f>
        <v>0</v>
      </c>
      <c r="L61" s="110">
        <f>IF(T$59="Y",'Nov21'!L51,0)</f>
        <v>0</v>
      </c>
      <c r="M61" s="99" t="str">
        <f>IF(E61=" "," ",IF(T$59="Y",'Nov21'!M51,IF((H61+K61+L61)&gt;0,H61+K61+L61,"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IF(Employee!H$35=E$59,Employee!D$34+SUM(M61)+'Nov21'!V51,SUM(M61)+'Nov21'!V51)</f>
        <v>0</v>
      </c>
      <c r="W61" s="49">
        <f>IF(Employee!H$35=E$59,Employee!D$35+SUM(N61)+'Nov21'!W51,SUM(N61)+'Nov21'!W51)</f>
        <v>0</v>
      </c>
      <c r="X61" s="49">
        <f>IF(O61=" ",'Nov21'!X51,O61+'Nov21'!X51)</f>
        <v>0</v>
      </c>
      <c r="Y61" s="49">
        <f>IF(P61=" ",'Nov21'!Y51,P61+'Nov21'!Y51)</f>
        <v>0</v>
      </c>
      <c r="Z61" s="49">
        <f>IF(Q61=" ",'Nov21'!Z51,Q61+'Nov21'!Z51)</f>
        <v>0</v>
      </c>
      <c r="AA61" s="49">
        <f>IF(R61=" ",'Nov21'!AA51,R61+'Nov21'!AA51)</f>
        <v>0</v>
      </c>
      <c r="AC61" s="49">
        <f>IF(T61=" ",'Nov21'!AC51,T61+'Nov21'!AC51)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IF(T$59="Y",'Nov21'!H52,0)</f>
        <v>0</v>
      </c>
      <c r="I62" s="92">
        <f>IF(T$59="Y",'Nov21'!I52,0)</f>
        <v>0</v>
      </c>
      <c r="J62" s="92">
        <f>IF(T$59="Y",'Nov21'!J52,0)</f>
        <v>0</v>
      </c>
      <c r="K62" s="92">
        <f>IF(T$59="Y",'Nov21'!K52,I62*J62)</f>
        <v>0</v>
      </c>
      <c r="L62" s="111">
        <f>IF(T$59="Y",'Nov21'!L52,0)</f>
        <v>0</v>
      </c>
      <c r="M62" s="100" t="str">
        <f>IF(E62=" "," ",IF(T$59="Y",'Nov21'!M52,IF((H62+K62+L62)&gt;0,H62+K62+L62,"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IF(Employee!H$61=E$59,Employee!D$60+SUM(M62)+'Nov21'!V52,SUM(M62)+'Nov21'!V52)</f>
        <v>0</v>
      </c>
      <c r="W62" s="49">
        <f>IF(Employee!H$61=E$59,Employee!D$61+SUM(N62)+'Nov21'!W52,SUM(N62)+'Nov21'!W52)</f>
        <v>0</v>
      </c>
      <c r="X62" s="49">
        <f>IF(O62=" ",'Nov21'!X52,O62+'Nov21'!X52)</f>
        <v>0</v>
      </c>
      <c r="Y62" s="49">
        <f>IF(P62=" ",'Nov21'!Y52,P62+'Nov21'!Y52)</f>
        <v>0</v>
      </c>
      <c r="Z62" s="49">
        <f>IF(Q62=" ",'Nov21'!Z52,Q62+'Nov21'!Z52)</f>
        <v>0</v>
      </c>
      <c r="AA62" s="49">
        <f>IF(R62=" ",'Nov21'!AA52,R62+'Nov21'!AA52)</f>
        <v>0</v>
      </c>
      <c r="AC62" s="49">
        <f>IF(T62=" ",'Nov21'!AC52,T62+'Nov21'!AC52)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IF(T$59="Y",'Nov21'!H53,0)</f>
        <v>0</v>
      </c>
      <c r="I63" s="92">
        <f>IF(T$59="Y",'Nov21'!I53,0)</f>
        <v>0</v>
      </c>
      <c r="J63" s="92">
        <f>IF(T$59="Y",'Nov21'!J53,0)</f>
        <v>0</v>
      </c>
      <c r="K63" s="92">
        <f>IF(T$59="Y",'Nov21'!K53,I63*J63)</f>
        <v>0</v>
      </c>
      <c r="L63" s="111">
        <f>IF(T$59="Y",'Nov21'!L53,0)</f>
        <v>0</v>
      </c>
      <c r="M63" s="100" t="str">
        <f>IF(E63=" "," ",IF(T$59="Y",'Nov21'!M53,IF((H63+K63+L63)&gt;0,H63+K63+L63,"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IF(Employee!H$87=E$59,Employee!D$86+SUM(M63)+'Nov21'!V53,SUM(M63)+'Nov21'!V53)</f>
        <v>0</v>
      </c>
      <c r="W63" s="49">
        <f>IF(Employee!H$87=E$59,Employee!D$87+SUM(N63)+'Nov21'!W53,SUM(N63)+'Nov21'!W53)</f>
        <v>0</v>
      </c>
      <c r="X63" s="49">
        <f>IF(O63=" ",'Nov21'!X53,O63+'Nov21'!X53)</f>
        <v>0</v>
      </c>
      <c r="Y63" s="49">
        <f>IF(P63=" ",'Nov21'!Y53,P63+'Nov21'!Y53)</f>
        <v>0</v>
      </c>
      <c r="Z63" s="49">
        <f>IF(Q63=" ",'Nov21'!Z53,Q63+'Nov21'!Z53)</f>
        <v>0</v>
      </c>
      <c r="AA63" s="49">
        <f>IF(R63=" ",'Nov21'!AA53,R63+'Nov21'!AA53)</f>
        <v>0</v>
      </c>
      <c r="AC63" s="49">
        <f>IF(T63=" ",'Nov21'!AC53,T63+'Nov21'!AC53)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IF(T$59="Y",'Nov21'!H54,0)</f>
        <v>0</v>
      </c>
      <c r="I64" s="92">
        <f>IF(T$59="Y",'Nov21'!I54,0)</f>
        <v>0</v>
      </c>
      <c r="J64" s="92">
        <f>IF(T$59="Y",'Nov21'!J54,0)</f>
        <v>0</v>
      </c>
      <c r="K64" s="92">
        <f>IF(T$59="Y",'Nov21'!K54,I64*J64)</f>
        <v>0</v>
      </c>
      <c r="L64" s="111">
        <f>IF(T$59="Y",'Nov21'!L54,0)</f>
        <v>0</v>
      </c>
      <c r="M64" s="100" t="str">
        <f>IF(E64=" "," ",IF(T$59="Y",'Nov21'!M54,IF((H64+K64+L64)&gt;0,H64+K64+L64,"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IF(Employee!H$113=E$59,Employee!D$112+SUM(M64)+'Nov21'!V54,SUM(M64)+'Nov21'!V54)</f>
        <v>0</v>
      </c>
      <c r="W64" s="49">
        <f>IF(Employee!H$113=E$59,Employee!D$113+SUM(N64)+'Nov21'!W54,SUM(N64)+'Nov21'!W54)</f>
        <v>0</v>
      </c>
      <c r="X64" s="49">
        <f>IF(O64=" ",'Nov21'!X54,O64+'Nov21'!X54)</f>
        <v>0</v>
      </c>
      <c r="Y64" s="49">
        <f>IF(P64=" ",'Nov21'!Y54,P64+'Nov21'!Y54)</f>
        <v>0</v>
      </c>
      <c r="Z64" s="49">
        <f>IF(Q64=" ",'Nov21'!Z54,Q64+'Nov21'!Z54)</f>
        <v>0</v>
      </c>
      <c r="AA64" s="49">
        <f>IF(R64=" ",'Nov21'!AA54,R64+'Nov21'!AA54)</f>
        <v>0</v>
      </c>
      <c r="AC64" s="49">
        <f>IF(T64=" ",'Nov21'!AC54,T64+'Nov21'!AC54)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IF(T$59="Y",'Nov21'!H55,0)</f>
        <v>0</v>
      </c>
      <c r="I65" s="245">
        <f>IF(T$59="Y",'Nov21'!I55,0)</f>
        <v>0</v>
      </c>
      <c r="J65" s="245">
        <f>IF(T$59="Y",'Nov21'!J55,0)</f>
        <v>0</v>
      </c>
      <c r="K65" s="245">
        <f>IF(T$59="Y",'Nov21'!K55,I65*J65)</f>
        <v>0</v>
      </c>
      <c r="L65" s="246">
        <f>IF(T$59="Y",'Nov21'!L55,0)</f>
        <v>0</v>
      </c>
      <c r="M65" s="100" t="str">
        <f>IF(E65=" "," ",IF(T$59="Y",'Nov21'!M55,IF((H65+K65+L65)&gt;0,H65+K65+L65,"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IF(Employee!H$139=E$59,Employee!D$138+SUM(M65)+'Nov21'!V55,SUM(M65)+'Nov21'!V55)</f>
        <v>0</v>
      </c>
      <c r="W65" s="49">
        <f>IF(Employee!H$139=E$59,Employee!D$139+SUM(N65)+'Nov21'!W55,SUM(N65)+'Nov21'!W55)</f>
        <v>0</v>
      </c>
      <c r="X65" s="49">
        <f>IF(O65=" ",'Nov21'!X55,O65+'Nov21'!X55)</f>
        <v>0</v>
      </c>
      <c r="Y65" s="49">
        <f>IF(P65=" ",'Nov21'!Y55,P65+'Nov21'!Y55)</f>
        <v>0</v>
      </c>
      <c r="Z65" s="49">
        <f>IF(Q65=" ",'Nov21'!Z55,Q65+'Nov21'!Z55)</f>
        <v>0</v>
      </c>
      <c r="AA65" s="49">
        <f>IF(R65=" ",'Nov21'!AA55,R65+'Nov21'!AA55)</f>
        <v>0</v>
      </c>
      <c r="AC65" s="49">
        <f>IF(T65=" ",'Nov21'!AC55,T65+'Nov21'!AC55)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4" t="s">
        <v>7</v>
      </c>
      <c r="G66" s="382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3" t="s">
        <v>74</v>
      </c>
      <c r="N69" s="364"/>
      <c r="O69" s="364"/>
      <c r="P69" s="364"/>
      <c r="Q69" s="364"/>
      <c r="R69" s="36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AD70+'Nov21'!AD65</f>
        <v>0</v>
      </c>
      <c r="AE75" s="158">
        <f>AE70+'Nov21'!AE65</f>
        <v>0</v>
      </c>
      <c r="AF75" s="158">
        <f>AF70+'Nov21'!AF65</f>
        <v>0</v>
      </c>
      <c r="AG75" s="158">
        <f>AG70+'Nov21'!AG65</f>
        <v>0</v>
      </c>
    </row>
    <row r="76" spans="1:34" ht="13.5" thickTop="1" x14ac:dyDescent="0.2"/>
    <row r="77" spans="1:34" x14ac:dyDescent="0.2">
      <c r="AD77" s="162"/>
      <c r="AE77" s="158">
        <f>AE72+'Nov21'!AE67</f>
        <v>0</v>
      </c>
      <c r="AF77" s="158">
        <f>AF72+'Nov21'!AF67</f>
        <v>0</v>
      </c>
      <c r="AG77" s="158">
        <f>AG72+'Nov21'!AG67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40</v>
      </c>
      <c r="F9" s="35"/>
      <c r="G9" s="35"/>
      <c r="H9" s="383" t="s">
        <v>28</v>
      </c>
      <c r="I9" s="381"/>
      <c r="J9" s="382"/>
      <c r="K9" s="204">
        <f>'Dec21'!M49+1</f>
        <v>44564</v>
      </c>
      <c r="L9" s="203" t="s">
        <v>76</v>
      </c>
      <c r="M9" s="205">
        <f>K9+6</f>
        <v>44570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IF(T$9="Y",'Dec21'!H51,0)</f>
        <v>0</v>
      </c>
      <c r="I11" s="89">
        <f>IF(T$9="Y",'Dec21'!I51,0)</f>
        <v>0</v>
      </c>
      <c r="J11" s="89">
        <f>IF(T$9="Y",'Dec21'!J51,0)</f>
        <v>0</v>
      </c>
      <c r="K11" s="89">
        <f>IF(T$9="Y",'Dec21'!K51,I11*J11)</f>
        <v>0</v>
      </c>
      <c r="L11" s="110">
        <f>IF(T$9="Y",'Dec21'!L51,0)</f>
        <v>0</v>
      </c>
      <c r="M11" s="110" t="str">
        <f>IF(E11=" "," ",IF(T$9="Y",'Dec21'!M51,IF((H11+K11+L11)&gt;0,H11+K11+L11,"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IF(Employee!H$34=E$9,Employee!D$34+SUM(M11)+'Dec21'!V51,SUM(M11)+'Dec21'!V51)</f>
        <v>0</v>
      </c>
      <c r="W11" s="49">
        <f>IF(Employee!H$34=E$9,Employee!D$35+SUM(N11)+'Dec21'!W51,SUM(N11)+'Dec21'!W51)</f>
        <v>0</v>
      </c>
      <c r="X11" s="49">
        <f>IF(O11=" ",'Dec21'!X51,O11+'Dec21'!X51)</f>
        <v>0</v>
      </c>
      <c r="Y11" s="49">
        <f>IF(P11=" ",'Dec21'!Y51,P11+'Dec21'!Y51)</f>
        <v>0</v>
      </c>
      <c r="Z11" s="49">
        <f>IF(Q11=" ",'Dec21'!Z51,Q11+'Dec21'!Z51)</f>
        <v>0</v>
      </c>
      <c r="AA11" s="49">
        <f>IF(R11=" ",'Dec21'!AA51,R11+'Dec21'!AA51)</f>
        <v>0</v>
      </c>
      <c r="AC11" s="49">
        <f>IF(T11=" ",'Dec21'!AC51,T11+'Dec21'!AC51)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IF(T$9="Y",'Dec21'!H52,0)</f>
        <v>0</v>
      </c>
      <c r="I12" s="92">
        <f>IF(T$9="Y",'Dec21'!I52,0)</f>
        <v>0</v>
      </c>
      <c r="J12" s="92">
        <f>IF(T$9="Y",'Dec21'!J52,0)</f>
        <v>0</v>
      </c>
      <c r="K12" s="92">
        <f>IF(T$9="Y",'Dec21'!K52,I12*J12)</f>
        <v>0</v>
      </c>
      <c r="L12" s="111">
        <f>IF(T$9="Y",'Dec21'!L52,0)</f>
        <v>0</v>
      </c>
      <c r="M12" s="111" t="str">
        <f>IF(E12=" "," ",IF(T$9="Y",'Dec21'!M52,IF((H12+K12+L12)&gt;0,H12+K12+L12,"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IF(Employee!H$60=E$9,Employee!D$60+SUM(M12)+'Dec21'!V52,SUM(M12)+'Dec21'!V52)</f>
        <v>0</v>
      </c>
      <c r="W12" s="49">
        <f>IF(Employee!H$60=E$9,Employee!D$61+SUM(N12)+'Dec21'!W52,SUM(N12)+'Dec21'!W52)</f>
        <v>0</v>
      </c>
      <c r="X12" s="49">
        <f>IF(O12=" ",'Dec21'!X52,O12+'Dec21'!X52)</f>
        <v>0</v>
      </c>
      <c r="Y12" s="49">
        <f>IF(P12=" ",'Dec21'!Y52,P12+'Dec21'!Y52)</f>
        <v>0</v>
      </c>
      <c r="Z12" s="49">
        <f>IF(Q12=" ",'Dec21'!Z52,Q12+'Dec21'!Z52)</f>
        <v>0</v>
      </c>
      <c r="AA12" s="49">
        <f>IF(R12=" ",'Dec21'!AA52,R12+'Dec21'!AA52)</f>
        <v>0</v>
      </c>
      <c r="AC12" s="49">
        <f>IF(T12=" ",'Dec21'!AC52,T12+'Dec21'!AC52)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IF(T$9="Y",'Dec21'!H53,0)</f>
        <v>0</v>
      </c>
      <c r="I13" s="92">
        <f>IF(T$9="Y",'Dec21'!I53,0)</f>
        <v>0</v>
      </c>
      <c r="J13" s="92">
        <f>IF(T$9="Y",'Dec21'!J53,0)</f>
        <v>0</v>
      </c>
      <c r="K13" s="92">
        <f>IF(T$9="Y",'Dec21'!K53,I13*J13)</f>
        <v>0</v>
      </c>
      <c r="L13" s="111">
        <f>IF(T$9="Y",'Dec21'!L53,0)</f>
        <v>0</v>
      </c>
      <c r="M13" s="111" t="str">
        <f>IF(E13=" "," ",IF(T$9="Y",'Dec21'!M53,IF((H13+K13+L13)&gt;0,H13+K13+L13,"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IF(Employee!H$86=E$9,Employee!D$86+SUM(M13)+'Dec21'!V53,SUM(M13)+'Dec21'!V53)</f>
        <v>0</v>
      </c>
      <c r="W13" s="49">
        <f>IF(Employee!H$86=E$9,Employee!D$87+SUM(N13)+'Dec21'!W53,SUM(N13)+'Dec21'!W53)</f>
        <v>0</v>
      </c>
      <c r="X13" s="49">
        <f>IF(O13=" ",'Dec21'!X53,O13+'Dec21'!X53)</f>
        <v>0</v>
      </c>
      <c r="Y13" s="49">
        <f>IF(P13=" ",'Dec21'!Y53,P13+'Dec21'!Y53)</f>
        <v>0</v>
      </c>
      <c r="Z13" s="49">
        <f>IF(Q13=" ",'Dec21'!Z53,Q13+'Dec21'!Z53)</f>
        <v>0</v>
      </c>
      <c r="AA13" s="49">
        <f>IF(R13=" ",'Dec21'!AA53,R13+'Dec21'!AA53)</f>
        <v>0</v>
      </c>
      <c r="AC13" s="49">
        <f>IF(T13=" ",'Dec21'!AC53,T13+'Dec21'!AC53)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IF(T$9="Y",'Dec21'!H54,0)</f>
        <v>0</v>
      </c>
      <c r="I14" s="92">
        <f>IF(T$9="Y",'Dec21'!I54,0)</f>
        <v>0</v>
      </c>
      <c r="J14" s="92">
        <f>IF(T$9="Y",'Dec21'!J54,0)</f>
        <v>0</v>
      </c>
      <c r="K14" s="92">
        <f>IF(T$9="Y",'Dec21'!K54,I14*J14)</f>
        <v>0</v>
      </c>
      <c r="L14" s="111">
        <f>IF(T$9="Y",'Dec21'!L54,0)</f>
        <v>0</v>
      </c>
      <c r="M14" s="111" t="str">
        <f>IF(E14=" "," ",IF(T$9="Y",'Dec21'!M54,IF((H14+K14+L14)&gt;0,H14+K14+L14,"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IF(Employee!H$112=E$9,Employee!D$112+SUM(M14)+'Dec21'!V54,SUM(M14)+'Dec21'!V54)</f>
        <v>0</v>
      </c>
      <c r="W14" s="49">
        <f>IF(Employee!H$112=E$9,Employee!D$113+SUM(N14)+'Dec21'!W54,SUM(N14)+'Dec21'!W54)</f>
        <v>0</v>
      </c>
      <c r="X14" s="49">
        <f>IF(O14=" ",'Dec21'!X54,O14+'Dec21'!X54)</f>
        <v>0</v>
      </c>
      <c r="Y14" s="49">
        <f>IF(P14=" ",'Dec21'!Y54,P14+'Dec21'!Y54)</f>
        <v>0</v>
      </c>
      <c r="Z14" s="49">
        <f>IF(Q14=" ",'Dec21'!Z54,Q14+'Dec21'!Z54)</f>
        <v>0</v>
      </c>
      <c r="AA14" s="49">
        <f>IF(R14=" ",'Dec21'!AA54,R14+'Dec21'!AA54)</f>
        <v>0</v>
      </c>
      <c r="AC14" s="49">
        <f>IF(T14=" ",'Dec21'!AC54,T14+'Dec21'!AC54)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IF(T$9="Y",'Dec21'!H55,0)</f>
        <v>0</v>
      </c>
      <c r="I15" s="245">
        <f>IF(T$9="Y",'Dec21'!I55,0)</f>
        <v>0</v>
      </c>
      <c r="J15" s="245">
        <f>IF(T$9="Y",'Dec21'!J55,0)</f>
        <v>0</v>
      </c>
      <c r="K15" s="245">
        <f>IF(T$9="Y",'Dec21'!K55,I15*J15)</f>
        <v>0</v>
      </c>
      <c r="L15" s="246">
        <f>IF(T$9="Y",'Dec21'!L55,0)</f>
        <v>0</v>
      </c>
      <c r="M15" s="111" t="str">
        <f>IF(E15=" "," ",IF(T$9="Y",'Dec21'!M55,IF((H15+K15+L15)&gt;0,H15+K15+L15,"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IF(Employee!H$138=E$9,Employee!D$138+SUM(M15)+'Dec21'!V55,SUM(M15)+'Dec21'!V55)</f>
        <v>0</v>
      </c>
      <c r="W15" s="49">
        <f>IF(Employee!H$138=E$9,Employee!D$139+SUM(N15)+'Dec21'!W55,SUM(N15)+'Dec21'!W55)</f>
        <v>0</v>
      </c>
      <c r="X15" s="49">
        <f>IF(O15=" ",'Dec21'!X55,O15+'Dec21'!X55)</f>
        <v>0</v>
      </c>
      <c r="Y15" s="49">
        <f>IF(P15=" ",'Dec21'!Y55,P15+'Dec21'!Y55)</f>
        <v>0</v>
      </c>
      <c r="Z15" s="49">
        <f>IF(Q15=" ",'Dec21'!Z55,Q15+'Dec21'!Z55)</f>
        <v>0</v>
      </c>
      <c r="AA15" s="49">
        <f>IF(R15=" ",'Dec21'!AA55,R15+'Dec21'!AA55)</f>
        <v>0</v>
      </c>
      <c r="AC15" s="49">
        <f>IF(T15=" ",'Dec21'!AC55,T15+'Dec21'!AC55)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41</v>
      </c>
      <c r="F19" s="35"/>
      <c r="G19" s="35"/>
      <c r="H19" s="383" t="s">
        <v>28</v>
      </c>
      <c r="I19" s="381"/>
      <c r="J19" s="382"/>
      <c r="K19" s="204">
        <f>M9+1</f>
        <v>44571</v>
      </c>
      <c r="L19" s="203" t="s">
        <v>76</v>
      </c>
      <c r="M19" s="205">
        <f>K19+6</f>
        <v>44577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42</v>
      </c>
      <c r="F29" s="35"/>
      <c r="G29" s="35"/>
      <c r="H29" s="383" t="s">
        <v>28</v>
      </c>
      <c r="I29" s="381"/>
      <c r="J29" s="382"/>
      <c r="K29" s="204">
        <f>M19+1</f>
        <v>44578</v>
      </c>
      <c r="L29" s="203" t="s">
        <v>76</v>
      </c>
      <c r="M29" s="205">
        <f>K29+6</f>
        <v>44584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43</v>
      </c>
      <c r="F39" s="35"/>
      <c r="G39" s="35"/>
      <c r="H39" s="383" t="s">
        <v>28</v>
      </c>
      <c r="I39" s="440"/>
      <c r="J39" s="441"/>
      <c r="K39" s="204">
        <f>M29+1</f>
        <v>44585</v>
      </c>
      <c r="L39" s="203" t="s">
        <v>76</v>
      </c>
      <c r="M39" s="205">
        <f>K39+6</f>
        <v>44591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10</v>
      </c>
      <c r="F49" s="35"/>
      <c r="G49" s="35"/>
      <c r="H49" s="383" t="s">
        <v>28</v>
      </c>
      <c r="I49" s="381"/>
      <c r="J49" s="382"/>
      <c r="K49" s="204">
        <f>Admin!B272</f>
        <v>44562</v>
      </c>
      <c r="L49" s="203" t="s">
        <v>76</v>
      </c>
      <c r="M49" s="205">
        <f>Admin!B302</f>
        <v>44592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IF(T$49="Y",'Dec21'!H61,0)</f>
        <v>0</v>
      </c>
      <c r="I51" s="89">
        <f>IF(T$49="Y",'Dec21'!I61,0)</f>
        <v>0</v>
      </c>
      <c r="J51" s="89">
        <f>IF(T$49="Y",'Dec21'!J61,0)</f>
        <v>0</v>
      </c>
      <c r="K51" s="89">
        <f>IF(T$49="Y",'Dec21'!K61,I51*J51)</f>
        <v>0</v>
      </c>
      <c r="L51" s="110">
        <f>IF(T$49="Y",'Dec21'!L61,0)</f>
        <v>0</v>
      </c>
      <c r="M51" s="99" t="str">
        <f>IF(E51=" "," ",IF(T$49="Y",'Dec21'!M61,IF((H51+K51+L51)&gt;0,H51+K51+L51,"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IF(Employee!H$35=E$49,Employee!D$34+SUM(M51)+'Dec21'!V61,SUM(M51)+'Dec21'!V61)</f>
        <v>0</v>
      </c>
      <c r="W51" s="49">
        <f>IF(Employee!H$35=E$49,Employee!D$35+SUM(N51)+'Dec21'!W61,SUM(N51)+'Dec21'!W61)</f>
        <v>0</v>
      </c>
      <c r="X51" s="49">
        <f>IF(O51=" ",'Dec21'!X61,O51+'Dec21'!X61)</f>
        <v>0</v>
      </c>
      <c r="Y51" s="49">
        <f>IF(P51=" ",'Dec21'!Y61,P51+'Dec21'!Y61)</f>
        <v>0</v>
      </c>
      <c r="Z51" s="49">
        <f>IF(Q51=" ",'Dec21'!Z61,Q51+'Dec21'!Z61)</f>
        <v>0</v>
      </c>
      <c r="AA51" s="49">
        <f>IF(R51=" ",'Dec21'!AA61,R51+'Dec21'!AA61)</f>
        <v>0</v>
      </c>
      <c r="AC51" s="49">
        <f>IF(T51=" ",'Dec21'!AC61,T51+'Dec21'!AC61)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IF(T$49="Y",'Dec21'!H62,0)</f>
        <v>0</v>
      </c>
      <c r="I52" s="92">
        <f>IF(T$49="Y",'Dec21'!I62,0)</f>
        <v>0</v>
      </c>
      <c r="J52" s="92">
        <f>IF(T$49="Y",'Dec21'!J62,0)</f>
        <v>0</v>
      </c>
      <c r="K52" s="92">
        <f>IF(T$49="Y",'Dec21'!K62,I52*J52)</f>
        <v>0</v>
      </c>
      <c r="L52" s="111">
        <f>IF(T$49="Y",'Dec21'!L62,0)</f>
        <v>0</v>
      </c>
      <c r="M52" s="100" t="str">
        <f>IF(E52=" "," ",IF(T$49="Y",'Dec21'!M62,IF((H52+K52+L52)&gt;0,H52+K52+L52,"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IF(Employee!H$61=E$49,Employee!D$60+SUM(M52)+'Dec21'!V62,SUM(M52)+'Dec21'!V62)</f>
        <v>0</v>
      </c>
      <c r="W52" s="49">
        <f>IF(Employee!H$61=E$49,Employee!D$61+SUM(N52)+'Dec21'!W62,SUM(N52)+'Dec21'!W62)</f>
        <v>0</v>
      </c>
      <c r="X52" s="49">
        <f>IF(O52=" ",'Dec21'!X62,O52+'Dec21'!X62)</f>
        <v>0</v>
      </c>
      <c r="Y52" s="49">
        <f>IF(P52=" ",'Dec21'!Y62,P52+'Dec21'!Y62)</f>
        <v>0</v>
      </c>
      <c r="Z52" s="49">
        <f>IF(Q52=" ",'Dec21'!Z62,Q52+'Dec21'!Z62)</f>
        <v>0</v>
      </c>
      <c r="AA52" s="49">
        <f>IF(R52=" ",'Dec21'!AA62,R52+'Dec21'!AA62)</f>
        <v>0</v>
      </c>
      <c r="AC52" s="49">
        <f>IF(T52=" ",'Dec21'!AC62,T52+'Dec21'!AC62)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IF(T$49="Y",'Dec21'!H63,0)</f>
        <v>0</v>
      </c>
      <c r="I53" s="92">
        <f>IF(T$49="Y",'Dec21'!I63,0)</f>
        <v>0</v>
      </c>
      <c r="J53" s="92">
        <f>IF(T$49="Y",'Dec21'!J63,0)</f>
        <v>0</v>
      </c>
      <c r="K53" s="92">
        <f>IF(T$49="Y",'Dec21'!K63,I53*J53)</f>
        <v>0</v>
      </c>
      <c r="L53" s="111">
        <f>IF(T$49="Y",'Dec21'!L63,0)</f>
        <v>0</v>
      </c>
      <c r="M53" s="100" t="str">
        <f>IF(E53=" "," ",IF(T$49="Y",'Dec21'!M63,IF((H53+K53+L53)&gt;0,H53+K53+L53,"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IF(Employee!H$87=E$49,Employee!D$86+SUM(M53)+'Dec21'!V63,SUM(M53)+'Dec21'!V63)</f>
        <v>0</v>
      </c>
      <c r="W53" s="49">
        <f>IF(Employee!H$87=E$49,Employee!D$87+SUM(N53)+'Dec21'!W63,SUM(N53)+'Dec21'!W63)</f>
        <v>0</v>
      </c>
      <c r="X53" s="49">
        <f>IF(O53=" ",'Dec21'!X63,O53+'Dec21'!X63)</f>
        <v>0</v>
      </c>
      <c r="Y53" s="49">
        <f>IF(P53=" ",'Dec21'!Y63,P53+'Dec21'!Y63)</f>
        <v>0</v>
      </c>
      <c r="Z53" s="49">
        <f>IF(Q53=" ",'Dec21'!Z63,Q53+'Dec21'!Z63)</f>
        <v>0</v>
      </c>
      <c r="AA53" s="49">
        <f>IF(R53=" ",'Dec21'!AA63,R53+'Dec21'!AA63)</f>
        <v>0</v>
      </c>
      <c r="AC53" s="49">
        <f>IF(T53=" ",'Dec21'!AC63,T53+'Dec21'!AC63)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IF(T$49="Y",'Dec21'!H64,0)</f>
        <v>0</v>
      </c>
      <c r="I54" s="92">
        <f>IF(T$49="Y",'Dec21'!I64,0)</f>
        <v>0</v>
      </c>
      <c r="J54" s="92">
        <f>IF(T$49="Y",'Dec21'!J64,0)</f>
        <v>0</v>
      </c>
      <c r="K54" s="92">
        <f>IF(T$49="Y",'Dec21'!K64,I54*J54)</f>
        <v>0</v>
      </c>
      <c r="L54" s="111">
        <f>IF(T$49="Y",'Dec21'!L64,0)</f>
        <v>0</v>
      </c>
      <c r="M54" s="100" t="str">
        <f>IF(E54=" "," ",IF(T$49="Y",'Dec21'!M64,IF((H54+K54+L54)&gt;0,H54+K54+L54,"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IF(Employee!H$113=E$49,Employee!D$112+SUM(M54)+'Dec21'!V64,SUM(M54)+'Dec21'!V64)</f>
        <v>0</v>
      </c>
      <c r="W54" s="49">
        <f>IF(Employee!H$113=E$49,Employee!D$113+SUM(N54)+'Dec21'!W64,SUM(N54)+'Dec21'!W64)</f>
        <v>0</v>
      </c>
      <c r="X54" s="49">
        <f>IF(O54=" ",'Dec21'!X64,O54+'Dec21'!X64)</f>
        <v>0</v>
      </c>
      <c r="Y54" s="49">
        <f>IF(P54=" ",'Dec21'!Y64,P54+'Dec21'!Y64)</f>
        <v>0</v>
      </c>
      <c r="Z54" s="49">
        <f>IF(Q54=" ",'Dec21'!Z64,Q54+'Dec21'!Z64)</f>
        <v>0</v>
      </c>
      <c r="AA54" s="49">
        <f>IF(R54=" ",'Dec21'!AA64,R54+'Dec21'!AA64)</f>
        <v>0</v>
      </c>
      <c r="AC54" s="49">
        <f>IF(T54=" ",'Dec21'!AC64,T54+'Dec21'!AC64)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IF(T$49="Y",'Dec21'!H65,0)</f>
        <v>0</v>
      </c>
      <c r="I55" s="245">
        <f>IF(T$49="Y",'Dec21'!I65,0)</f>
        <v>0</v>
      </c>
      <c r="J55" s="245">
        <f>IF(T$49="Y",'Dec21'!J65,0)</f>
        <v>0</v>
      </c>
      <c r="K55" s="245">
        <f>IF(T$49="Y",'Dec21'!K65,I55*J55)</f>
        <v>0</v>
      </c>
      <c r="L55" s="246">
        <f>IF(T$49="Y",'Dec21'!L65,0)</f>
        <v>0</v>
      </c>
      <c r="M55" s="100" t="str">
        <f>IF(E55=" "," ",IF(T$49="Y",'Dec21'!M65,IF((H55+K55+L55)&gt;0,H55+K55+L55,"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IF(Employee!H$139=E$49,Employee!D$138+SUM(M55)+'Dec21'!V65,SUM(M55)+'Dec21'!V65)</f>
        <v>0</v>
      </c>
      <c r="W55" s="49">
        <f>IF(Employee!H$139=E$49,Employee!D$139+SUM(N55)+'Dec21'!W65,SUM(N55)+'Dec21'!W65)</f>
        <v>0</v>
      </c>
      <c r="X55" s="49">
        <f>IF(O55=" ",'Dec21'!X65,O55+'Dec21'!X65)</f>
        <v>0</v>
      </c>
      <c r="Y55" s="49">
        <f>IF(P55=" ",'Dec21'!Y65,P55+'Dec21'!Y65)</f>
        <v>0</v>
      </c>
      <c r="Z55" s="49">
        <f>IF(Q55=" ",'Dec21'!Z65,Q55+'Dec21'!Z65)</f>
        <v>0</v>
      </c>
      <c r="AA55" s="49">
        <f>IF(R55=" ",'Dec21'!AA65,R55+'Dec21'!AA65)</f>
        <v>0</v>
      </c>
      <c r="AC55" s="49">
        <f>IF(T55=" ",'Dec21'!AC65,T55+'Dec21'!AC65)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AD60+'Dec21'!AD75</f>
        <v>0</v>
      </c>
      <c r="AE65" s="158">
        <f>AE60+'Dec21'!AE75</f>
        <v>0</v>
      </c>
      <c r="AF65" s="158">
        <f>AF60+'Dec21'!AF75</f>
        <v>0</v>
      </c>
      <c r="AG65" s="158">
        <f>AG60+'Dec21'!AG75</f>
        <v>0</v>
      </c>
    </row>
    <row r="66" spans="6:33" ht="13.5" thickTop="1" x14ac:dyDescent="0.2"/>
    <row r="67" spans="6:33" x14ac:dyDescent="0.2">
      <c r="AD67" s="162"/>
      <c r="AE67" s="158">
        <f>AE62+'Dec21'!AE77</f>
        <v>0</v>
      </c>
      <c r="AF67" s="158">
        <f>AF62+'Dec21'!AF77</f>
        <v>0</v>
      </c>
      <c r="AG67" s="158">
        <f>AG62+'Dec21'!AG77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33"/>
      <c r="B1" s="451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44</v>
      </c>
      <c r="F9" s="35"/>
      <c r="G9" s="35"/>
      <c r="H9" s="383" t="s">
        <v>28</v>
      </c>
      <c r="I9" s="381"/>
      <c r="J9" s="382"/>
      <c r="K9" s="204">
        <f>'Jan22'!M39+1</f>
        <v>44592</v>
      </c>
      <c r="L9" s="203" t="s">
        <v>76</v>
      </c>
      <c r="M9" s="205">
        <f>K9+6</f>
        <v>44598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IF(T$9="Y",'Jan22'!H41,0)</f>
        <v>0</v>
      </c>
      <c r="I11" s="89">
        <f>IF(T$9="Y",'Jan22'!I41,0)</f>
        <v>0</v>
      </c>
      <c r="J11" s="89">
        <f>IF(T$9="Y",'Jan22'!J41,0)</f>
        <v>0</v>
      </c>
      <c r="K11" s="89">
        <f>IF(T$9="Y",'Jan22'!K41,I11*J11)</f>
        <v>0</v>
      </c>
      <c r="L11" s="110">
        <f>IF(T$9="Y",'Jan22'!L41,0)</f>
        <v>0</v>
      </c>
      <c r="M11" s="110" t="str">
        <f>IF(E11=" "," ",IF(T$9="Y",'Jan22'!M41,IF((H11+K11+L11)&gt;0,H11+K11+L11,"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IF(Employee!H$34=E$9,Employee!D$34+SUM(M11)+'Jan22'!V41,SUM(M11)+'Jan22'!V41)</f>
        <v>0</v>
      </c>
      <c r="W11" s="49">
        <f>IF(Employee!H$34=E$9,Employee!D$35+SUM(N11)+'Jan22'!W41,SUM(N11)+'Jan22'!W41)</f>
        <v>0</v>
      </c>
      <c r="X11" s="49">
        <f>IF(O11=" ",'Jan22'!X41,O11+'Jan22'!X41)</f>
        <v>0</v>
      </c>
      <c r="Y11" s="49">
        <f>IF(P11=" ",'Jan22'!Y41,P11+'Jan22'!Y41)</f>
        <v>0</v>
      </c>
      <c r="Z11" s="49">
        <f>IF(Q11=" ",'Jan22'!Z41,Q11+'Jan22'!Z41)</f>
        <v>0</v>
      </c>
      <c r="AA11" s="49">
        <f>IF(R11=" ",'Jan22'!AA41,R11+'Jan22'!AA41)</f>
        <v>0</v>
      </c>
      <c r="AC11" s="49">
        <f>IF(T11=" ",'Jan22'!AC41,T11+'Jan22'!AC41)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IF(T$9="Y",'Jan22'!H42,0)</f>
        <v>0</v>
      </c>
      <c r="I12" s="92">
        <f>IF(T$9="Y",'Jan22'!I42,0)</f>
        <v>0</v>
      </c>
      <c r="J12" s="92">
        <f>IF(T$9="Y",'Jan22'!J42,0)</f>
        <v>0</v>
      </c>
      <c r="K12" s="92">
        <f>IF(T$9="Y",'Jan22'!K42,I12*J12)</f>
        <v>0</v>
      </c>
      <c r="L12" s="111">
        <f>IF(T$9="Y",'Jan22'!L42,0)</f>
        <v>0</v>
      </c>
      <c r="M12" s="111" t="str">
        <f>IF(E12=" "," ",IF(T$9="Y",'Jan22'!M42,IF((H12+K12+L12)&gt;0,H12+K12+L12,"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IF(Employee!H$60=E$9,Employee!D$60+SUM(M12)+'Jan22'!V42,SUM(M12)+'Jan22'!V42)</f>
        <v>0</v>
      </c>
      <c r="W12" s="49">
        <f>IF(Employee!H$60=E$9,Employee!D$61+SUM(N12)+'Jan22'!W42,SUM(N12)+'Jan22'!W42)</f>
        <v>0</v>
      </c>
      <c r="X12" s="49">
        <f>IF(O12=" ",'Jan22'!X42,O12+'Jan22'!X42)</f>
        <v>0</v>
      </c>
      <c r="Y12" s="49">
        <f>IF(P12=" ",'Jan22'!Y42,P12+'Jan22'!Y42)</f>
        <v>0</v>
      </c>
      <c r="Z12" s="49">
        <f>IF(Q12=" ",'Jan22'!Z42,Q12+'Jan22'!Z42)</f>
        <v>0</v>
      </c>
      <c r="AA12" s="49">
        <f>IF(R12=" ",'Jan22'!AA42,R12+'Jan22'!AA42)</f>
        <v>0</v>
      </c>
      <c r="AC12" s="49">
        <f>IF(T12=" ",'Jan22'!AC42,T12+'Jan22'!AC42)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IF(T$9="Y",'Jan22'!H43,0)</f>
        <v>0</v>
      </c>
      <c r="I13" s="92">
        <f>IF(T$9="Y",'Jan22'!I43,0)</f>
        <v>0</v>
      </c>
      <c r="J13" s="92">
        <f>IF(T$9="Y",'Jan22'!J43,0)</f>
        <v>0</v>
      </c>
      <c r="K13" s="92">
        <f>IF(T$9="Y",'Jan22'!K43,I13*J13)</f>
        <v>0</v>
      </c>
      <c r="L13" s="111">
        <f>IF(T$9="Y",'Jan22'!L43,0)</f>
        <v>0</v>
      </c>
      <c r="M13" s="111" t="str">
        <f>IF(E13=" "," ",IF(T$9="Y",'Jan22'!M43,IF((H13+K13+L13)&gt;0,H13+K13+L13,"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IF(Employee!H$86=E$9,Employee!D$86+SUM(M13)+'Jan22'!V43,SUM(M13)+'Jan22'!V43)</f>
        <v>0</v>
      </c>
      <c r="W13" s="49">
        <f>IF(Employee!H$86=E$9,Employee!D$87+SUM(N13)+'Jan22'!W43,SUM(N13)+'Jan22'!W43)</f>
        <v>0</v>
      </c>
      <c r="X13" s="49">
        <f>IF(O13=" ",'Jan22'!X43,O13+'Jan22'!X43)</f>
        <v>0</v>
      </c>
      <c r="Y13" s="49">
        <f>IF(P13=" ",'Jan22'!Y43,P13+'Jan22'!Y43)</f>
        <v>0</v>
      </c>
      <c r="Z13" s="49">
        <f>IF(Q13=" ",'Jan22'!Z43,Q13+'Jan22'!Z43)</f>
        <v>0</v>
      </c>
      <c r="AA13" s="49">
        <f>IF(R13=" ",'Jan22'!AA43,R13+'Jan22'!AA43)</f>
        <v>0</v>
      </c>
      <c r="AC13" s="49">
        <f>IF(T13=" ",'Jan22'!AC43,T13+'Jan22'!AC43)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IF(T$9="Y",'Jan22'!H44,0)</f>
        <v>0</v>
      </c>
      <c r="I14" s="92">
        <f>IF(T$9="Y",'Jan22'!I44,0)</f>
        <v>0</v>
      </c>
      <c r="J14" s="92">
        <f>IF(T$9="Y",'Jan22'!J44,0)</f>
        <v>0</v>
      </c>
      <c r="K14" s="92">
        <f>IF(T$9="Y",'Jan22'!K44,I14*J14)</f>
        <v>0</v>
      </c>
      <c r="L14" s="111">
        <f>IF(T$9="Y",'Jan22'!L44,0)</f>
        <v>0</v>
      </c>
      <c r="M14" s="111" t="str">
        <f>IF(E14=" "," ",IF(T$9="Y",'Jan22'!M44,IF((H14+K14+L14)&gt;0,H14+K14+L14,"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IF(Employee!H$112=E$9,Employee!D$112+SUM(M14)+'Jan22'!V44,SUM(M14)+'Jan22'!V44)</f>
        <v>0</v>
      </c>
      <c r="W14" s="49">
        <f>IF(Employee!H$112=E$9,Employee!D$113+SUM(N14)+'Jan22'!W44,SUM(N14)+'Jan22'!W44)</f>
        <v>0</v>
      </c>
      <c r="X14" s="49">
        <f>IF(O14=" ",'Jan22'!X44,O14+'Jan22'!X44)</f>
        <v>0</v>
      </c>
      <c r="Y14" s="49">
        <f>IF(P14=" ",'Jan22'!Y44,P14+'Jan22'!Y44)</f>
        <v>0</v>
      </c>
      <c r="Z14" s="49">
        <f>IF(Q14=" ",'Jan22'!Z44,Q14+'Jan22'!Z44)</f>
        <v>0</v>
      </c>
      <c r="AA14" s="49">
        <f>IF(R14=" ",'Jan22'!AA44,R14+'Jan22'!AA44)</f>
        <v>0</v>
      </c>
      <c r="AC14" s="49">
        <f>IF(T14=" ",'Jan22'!AC44,T14+'Jan22'!AC44)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IF(T$9="Y",'Jan22'!H45,0)</f>
        <v>0</v>
      </c>
      <c r="I15" s="245">
        <f>IF(T$9="Y",'Jan22'!I45,0)</f>
        <v>0</v>
      </c>
      <c r="J15" s="245">
        <f>IF(T$9="Y",'Jan22'!J45,0)</f>
        <v>0</v>
      </c>
      <c r="K15" s="245">
        <f>IF(T$9="Y",'Jan22'!K45,I15*J15)</f>
        <v>0</v>
      </c>
      <c r="L15" s="246">
        <f>IF(T$19="Y",'Jan22'!L45,0)</f>
        <v>0</v>
      </c>
      <c r="M15" s="111" t="str">
        <f>IF(E15=" "," ",IF(T$9="Y",'Jan22'!M45,IF((H15+K15+L15)&gt;0,H15+K15+L15,"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IF(Employee!H$138=E$9,Employee!D$138+SUM(M15)+'Jan22'!V45,SUM(M15)+'Jan22'!V45)</f>
        <v>0</v>
      </c>
      <c r="W15" s="49">
        <f>IF(Employee!H$138=E$9,Employee!D$139+SUM(N15)+'Jan22'!W45,SUM(N15)+'Jan22'!W45)</f>
        <v>0</v>
      </c>
      <c r="X15" s="49">
        <f>IF(O15=" ",'Jan22'!X45,O15+'Jan22'!X45)</f>
        <v>0</v>
      </c>
      <c r="Y15" s="49">
        <f>IF(P15=" ",'Jan22'!Y45,P15+'Jan22'!Y45)</f>
        <v>0</v>
      </c>
      <c r="Z15" s="49">
        <f>IF(Q15=" ",'Jan22'!Z45,Q15+'Jan22'!Z45)</f>
        <v>0</v>
      </c>
      <c r="AA15" s="49">
        <f>IF(R15=" ",'Jan22'!AA45,R15+'Jan22'!AA45)</f>
        <v>0</v>
      </c>
      <c r="AC15" s="49">
        <f>IF(T15=" ",'Jan22'!AC45,T15+'Jan22'!AC45)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45</v>
      </c>
      <c r="F19" s="35"/>
      <c r="G19" s="35"/>
      <c r="H19" s="383" t="s">
        <v>28</v>
      </c>
      <c r="I19" s="381"/>
      <c r="J19" s="382"/>
      <c r="K19" s="204">
        <f>M9+1</f>
        <v>44599</v>
      </c>
      <c r="L19" s="203" t="s">
        <v>76</v>
      </c>
      <c r="M19" s="205">
        <f>K19+6</f>
        <v>44605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46</v>
      </c>
      <c r="F29" s="35"/>
      <c r="G29" s="35"/>
      <c r="H29" s="383" t="s">
        <v>28</v>
      </c>
      <c r="I29" s="381"/>
      <c r="J29" s="382"/>
      <c r="K29" s="204">
        <f>M19+1</f>
        <v>44606</v>
      </c>
      <c r="L29" s="203" t="s">
        <v>76</v>
      </c>
      <c r="M29" s="205">
        <f>K29+6</f>
        <v>44612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47</v>
      </c>
      <c r="F39" s="35"/>
      <c r="G39" s="35"/>
      <c r="H39" s="383" t="s">
        <v>28</v>
      </c>
      <c r="I39" s="440"/>
      <c r="J39" s="441"/>
      <c r="K39" s="204">
        <f>M29+1</f>
        <v>44613</v>
      </c>
      <c r="L39" s="203" t="s">
        <v>76</v>
      </c>
      <c r="M39" s="205">
        <f>K39+6</f>
        <v>44619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11</v>
      </c>
      <c r="F49" s="35"/>
      <c r="G49" s="35"/>
      <c r="H49" s="383" t="s">
        <v>28</v>
      </c>
      <c r="I49" s="381"/>
      <c r="J49" s="382"/>
      <c r="K49" s="204">
        <f>Admin!B303</f>
        <v>44593</v>
      </c>
      <c r="L49" s="203" t="s">
        <v>76</v>
      </c>
      <c r="M49" s="205">
        <f>Admin!B330</f>
        <v>44620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IF(T$49="Y",'Jan22'!H51,0)</f>
        <v>0</v>
      </c>
      <c r="I51" s="89">
        <f>IF(T$49="Y",'Jan22'!I51,0)</f>
        <v>0</v>
      </c>
      <c r="J51" s="89">
        <f>IF(T$49="Y",'Jan22'!J51,0)</f>
        <v>0</v>
      </c>
      <c r="K51" s="89">
        <f>IF(T$49="Y",'Jan22'!K51,I51*J51)</f>
        <v>0</v>
      </c>
      <c r="L51" s="110">
        <f>IF(T$49="Y",'Jan22'!L51,0)</f>
        <v>0</v>
      </c>
      <c r="M51" s="99" t="str">
        <f>IF(E51=" "," ",IF(T$49="Y",'Jan22'!M51,IF((H51+K51+L51)&gt;0,H51+K51+L51,"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IF(Employee!H$35=E$49,Employee!D$34+SUM(M51)+'Jan22'!V51,SUM(M51)+'Jan22'!V51)</f>
        <v>0</v>
      </c>
      <c r="W51" s="49">
        <f>IF(Employee!H$35=E$49,Employee!D$35+SUM(N51)+'Jan22'!W51,SUM(N51)+'Jan22'!W51)</f>
        <v>0</v>
      </c>
      <c r="X51" s="49">
        <f>IF(O51=" ",'Jan22'!X51,O51+'Jan22'!X51)</f>
        <v>0</v>
      </c>
      <c r="Y51" s="49">
        <f>IF(P51=" ",'Jan22'!Y51,P51+'Jan22'!Y51)</f>
        <v>0</v>
      </c>
      <c r="Z51" s="49">
        <f>IF(Q51=" ",'Jan22'!Z51,Q51+'Jan22'!Z51)</f>
        <v>0</v>
      </c>
      <c r="AA51" s="49">
        <f>IF(R51=" ",'Jan22'!AA51,R51+'Jan22'!AA51)</f>
        <v>0</v>
      </c>
      <c r="AC51" s="49">
        <f>IF(T51=" ",'Jan22'!AC51,T51+'Jan22'!AC51)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IF(T$49="Y",'Jan22'!H52,0)</f>
        <v>0</v>
      </c>
      <c r="I52" s="92">
        <f>IF(T$49="Y",'Jan22'!I52,0)</f>
        <v>0</v>
      </c>
      <c r="J52" s="92">
        <f>IF(T$49="Y",'Jan22'!J52,0)</f>
        <v>0</v>
      </c>
      <c r="K52" s="92">
        <f>IF(T$49="Y",'Jan22'!K52,I52*J52)</f>
        <v>0</v>
      </c>
      <c r="L52" s="111">
        <f>IF(T$49="Y",'Jan22'!L52,0)</f>
        <v>0</v>
      </c>
      <c r="M52" s="100" t="str">
        <f>IF(E52=" "," ",IF(T$49="Y",'Jan22'!M52,IF((H52+K52+L52)&gt;0,H52+K52+L52,"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IF(Employee!H$61=E$49,Employee!D$60+SUM(M52)+'Jan22'!V52,SUM(M52)+'Jan22'!V52)</f>
        <v>0</v>
      </c>
      <c r="W52" s="49">
        <f>IF(Employee!H$61=E$49,Employee!D$61+SUM(N52)+'Jan22'!W52,SUM(N52)+'Jan22'!W52)</f>
        <v>0</v>
      </c>
      <c r="X52" s="49">
        <f>IF(O52=" ",'Jan22'!X52,O52+'Jan22'!X52)</f>
        <v>0</v>
      </c>
      <c r="Y52" s="49">
        <f>IF(P52=" ",'Jan22'!Y52,P52+'Jan22'!Y52)</f>
        <v>0</v>
      </c>
      <c r="Z52" s="49">
        <f>IF(Q52=" ",'Jan22'!Z52,Q52+'Jan22'!Z52)</f>
        <v>0</v>
      </c>
      <c r="AA52" s="49">
        <f>IF(R52=" ",'Jan22'!AA52,R52+'Jan22'!AA52)</f>
        <v>0</v>
      </c>
      <c r="AC52" s="49">
        <f>IF(T52=" ",'Jan22'!AC52,T52+'Jan22'!AC52)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IF(T$49="Y",'Jan22'!H53,0)</f>
        <v>0</v>
      </c>
      <c r="I53" s="92">
        <f>IF(T$49="Y",'Jan22'!I53,0)</f>
        <v>0</v>
      </c>
      <c r="J53" s="92">
        <f>IF(T$49="Y",'Jan22'!J53,0)</f>
        <v>0</v>
      </c>
      <c r="K53" s="92">
        <f>IF(T$49="Y",'Jan22'!K53,I53*J53)</f>
        <v>0</v>
      </c>
      <c r="L53" s="111">
        <f>IF(T$49="Y",'Jan22'!L53,0)</f>
        <v>0</v>
      </c>
      <c r="M53" s="100" t="str">
        <f>IF(E53=" "," ",IF(T$49="Y",'Jan22'!M53,IF((H53+K53+L53)&gt;0,H53+K53+L53,"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IF(Employee!H$87=E$49,Employee!D$86+SUM(M53)+'Jan22'!V53,SUM(M53)+'Jan22'!V53)</f>
        <v>0</v>
      </c>
      <c r="W53" s="49">
        <f>IF(Employee!H$87=E$49,Employee!D$87+SUM(N53)+'Jan22'!W53,SUM(N53)+'Jan22'!W53)</f>
        <v>0</v>
      </c>
      <c r="X53" s="49">
        <f>IF(O53=" ",'Jan22'!X53,O53+'Jan22'!X53)</f>
        <v>0</v>
      </c>
      <c r="Y53" s="49">
        <f>IF(P53=" ",'Jan22'!Y53,P53+'Jan22'!Y53)</f>
        <v>0</v>
      </c>
      <c r="Z53" s="49">
        <f>IF(Q53=" ",'Jan22'!Z53,Q53+'Jan22'!Z53)</f>
        <v>0</v>
      </c>
      <c r="AA53" s="49">
        <f>IF(R53=" ",'Jan22'!AA53,R53+'Jan22'!AA53)</f>
        <v>0</v>
      </c>
      <c r="AC53" s="49">
        <f>IF(T53=" ",'Jan22'!AC53,T53+'Jan22'!AC53)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IF(T$49="Y",'Jan22'!H54,0)</f>
        <v>0</v>
      </c>
      <c r="I54" s="92">
        <f>IF(T$49="Y",'Jan22'!I54,0)</f>
        <v>0</v>
      </c>
      <c r="J54" s="92">
        <f>IF(T$49="Y",'Jan22'!J54,0)</f>
        <v>0</v>
      </c>
      <c r="K54" s="92">
        <f>IF(T$49="Y",'Jan22'!K54,I54*J54)</f>
        <v>0</v>
      </c>
      <c r="L54" s="111">
        <f>IF(T$49="Y",'Jan22'!L54,0)</f>
        <v>0</v>
      </c>
      <c r="M54" s="100" t="str">
        <f>IF(E54=" "," ",IF(T$49="Y",'Jan22'!M54,IF((H54+K54+L54)&gt;0,H54+K54+L54,"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IF(Employee!H$113=E$49,Employee!D$112+SUM(M54)+'Jan22'!V54,SUM(M54)+'Jan22'!V54)</f>
        <v>0</v>
      </c>
      <c r="W54" s="49">
        <f>IF(Employee!H$113=E$49,Employee!D$113+SUM(N54)+'Jan22'!W54,SUM(N54)+'Jan22'!W54)</f>
        <v>0</v>
      </c>
      <c r="X54" s="49">
        <f>IF(O54=" ",'Jan22'!X54,O54+'Jan22'!X54)</f>
        <v>0</v>
      </c>
      <c r="Y54" s="49">
        <f>IF(P54=" ",'Jan22'!Y54,P54+'Jan22'!Y54)</f>
        <v>0</v>
      </c>
      <c r="Z54" s="49">
        <f>IF(Q54=" ",'Jan22'!Z54,Q54+'Jan22'!Z54)</f>
        <v>0</v>
      </c>
      <c r="AA54" s="49">
        <f>IF(R54=" ",'Jan22'!AA54,R54+'Jan22'!AA54)</f>
        <v>0</v>
      </c>
      <c r="AC54" s="49">
        <f>IF(T54=" ",'Jan22'!AC54,T54+'Jan22'!AC54)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IF(T$49="Y",'Jan22'!H55,0)</f>
        <v>0</v>
      </c>
      <c r="I55" s="245">
        <f>IF(T$49="Y",'Jan22'!I55,0)</f>
        <v>0</v>
      </c>
      <c r="J55" s="245">
        <f>IF(T$49="Y",'Jan22'!J55,0)</f>
        <v>0</v>
      </c>
      <c r="K55" s="245">
        <f>IF(T$49="Y",'Jan22'!K55,I55*J55)</f>
        <v>0</v>
      </c>
      <c r="L55" s="246">
        <f>IF(T$49="Y",'Jan22'!L55,0)</f>
        <v>0</v>
      </c>
      <c r="M55" s="100" t="str">
        <f>IF(E55=" "," ",IF(T$49="Y",'Jan22'!M55,IF((H55+K55+L55)&gt;0,H55+K55+L55,"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IF(Employee!H$139=E$49,Employee!D$138+SUM(M55)+'Jan22'!V55,SUM(M55)+'Jan22'!V55)</f>
        <v>0</v>
      </c>
      <c r="W55" s="49">
        <f>IF(Employee!H$139=E$49,Employee!D$139+SUM(N55)+'Jan22'!W55,SUM(N55)+'Jan22'!W55)</f>
        <v>0</v>
      </c>
      <c r="X55" s="49">
        <f>IF(O55=" ",'Jan22'!X55,O55+'Jan22'!X55)</f>
        <v>0</v>
      </c>
      <c r="Y55" s="49">
        <f>IF(P55=" ",'Jan22'!Y55,P55+'Jan22'!Y55)</f>
        <v>0</v>
      </c>
      <c r="Z55" s="49">
        <f>IF(Q55=" ",'Jan22'!Z55,Q55+'Jan22'!Z55)</f>
        <v>0</v>
      </c>
      <c r="AA55" s="49">
        <f>IF(R55=" ",'Jan22'!AA55,R55+'Jan22'!AA55)</f>
        <v>0</v>
      </c>
      <c r="AC55" s="49">
        <f>IF(T55=" ",'Jan22'!AC55,T55+'Jan22'!AC55)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AD60+'Jan22'!AD65</f>
        <v>0</v>
      </c>
      <c r="AE65" s="158">
        <f>AE60+'Jan22'!AE65</f>
        <v>0</v>
      </c>
      <c r="AF65" s="158">
        <f>AF60+'Jan22'!AF65</f>
        <v>0</v>
      </c>
      <c r="AG65" s="158">
        <f>AG60+'Jan22'!AG65</f>
        <v>0</v>
      </c>
    </row>
    <row r="66" spans="6:33" ht="13.5" thickTop="1" x14ac:dyDescent="0.2"/>
    <row r="67" spans="6:33" x14ac:dyDescent="0.2">
      <c r="AD67" s="162"/>
      <c r="AE67" s="158">
        <f>AE62+'Jan22'!AE67</f>
        <v>0</v>
      </c>
      <c r="AF67" s="158">
        <f>AF62+'Jan22'!AF67</f>
        <v>0</v>
      </c>
      <c r="AG67" s="158">
        <f>AG62+'Jan22'!AG67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6" width="0" style="1" hidden="1" customWidth="1"/>
    <col min="37" max="16384" width="9.140625" style="1"/>
  </cols>
  <sheetData>
    <row r="1" spans="1:34" s="4" customFormat="1" ht="15" customHeight="1" thickTop="1" x14ac:dyDescent="0.2">
      <c r="A1" s="433"/>
      <c r="B1" s="385" t="s">
        <v>66</v>
      </c>
      <c r="C1" s="386"/>
      <c r="D1" s="386"/>
      <c r="E1" s="386"/>
      <c r="F1" s="387"/>
      <c r="G1" s="444">
        <f>SUM(AD80:AG80)+SUM(AE82:AG82)</f>
        <v>0</v>
      </c>
      <c r="H1" s="445"/>
      <c r="I1" s="447" t="s">
        <v>4</v>
      </c>
      <c r="J1" s="449"/>
      <c r="K1" s="449"/>
      <c r="L1" s="450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4"/>
    </row>
    <row r="2" spans="1:34" s="4" customFormat="1" ht="1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4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48</v>
      </c>
      <c r="F9" s="35"/>
      <c r="G9" s="35"/>
      <c r="H9" s="383" t="s">
        <v>28</v>
      </c>
      <c r="I9" s="381"/>
      <c r="J9" s="382"/>
      <c r="K9" s="204">
        <f>'Feb22'!M39+1</f>
        <v>44620</v>
      </c>
      <c r="L9" s="203" t="s">
        <v>76</v>
      </c>
      <c r="M9" s="205">
        <f>K9+6</f>
        <v>44626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IF(T$9="Y",'Feb22'!H41,0)</f>
        <v>0</v>
      </c>
      <c r="I11" s="89">
        <f>IF(T$9="Y",'Feb22'!I41,0)</f>
        <v>0</v>
      </c>
      <c r="J11" s="89">
        <f>IF(T$9="Y",'Feb22'!J41,0)</f>
        <v>0</v>
      </c>
      <c r="K11" s="89">
        <f>IF(T$9="Y",'Feb22'!K41,I11*J11)</f>
        <v>0</v>
      </c>
      <c r="L11" s="110">
        <f>IF(T$9="Y",'Feb22'!L41,0)</f>
        <v>0</v>
      </c>
      <c r="M11" s="110" t="str">
        <f>IF(E11=" "," ",IF(T$9="Y",'Feb22'!M41,IF((H11+K11+L11)&gt;0,H11+K11+L11,"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IF(Employee!H$34=E$9,Employee!D$34+SUM(M11)+'Feb22'!V41,SUM(M11)+'Feb22'!V41)</f>
        <v>0</v>
      </c>
      <c r="W11" s="49">
        <f>IF(Employee!H$34=E$9,Employee!D$35+SUM(N11)+'Feb22'!W41,SUM(N11)+'Feb22'!W41)</f>
        <v>0</v>
      </c>
      <c r="X11" s="49">
        <f>IF(O11=" ",'Feb22'!X41,O11+'Feb22'!X41)</f>
        <v>0</v>
      </c>
      <c r="Y11" s="49">
        <f>IF(P11=" ",'Feb22'!Y41,P11+'Feb22'!Y41)</f>
        <v>0</v>
      </c>
      <c r="Z11" s="49">
        <f>IF(Q11=" ",'Feb22'!Z41,Q11+'Feb22'!Z41)</f>
        <v>0</v>
      </c>
      <c r="AA11" s="49">
        <f>IF(R11=" ",'Feb22'!AA41,R11+'Feb22'!AA41)</f>
        <v>0</v>
      </c>
      <c r="AC11" s="49">
        <f>IF(T11=" ",'Feb22'!AC41,T11+'Feb22'!AC41)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IF(T$9="Y",'Feb22'!H42,0)</f>
        <v>0</v>
      </c>
      <c r="I12" s="92">
        <f>IF(T$9="Y",'Feb22'!I42,0)</f>
        <v>0</v>
      </c>
      <c r="J12" s="92">
        <f>IF(T$9="Y",'Feb22'!J42,0)</f>
        <v>0</v>
      </c>
      <c r="K12" s="92">
        <f>IF(T$9="Y",'Feb22'!K42,I12*J12)</f>
        <v>0</v>
      </c>
      <c r="L12" s="111">
        <f>IF(T$9="Y",'Feb22'!L42,0)</f>
        <v>0</v>
      </c>
      <c r="M12" s="111" t="str">
        <f>IF(E12=" "," ",IF(T$9="Y",'Feb22'!M42,IF((H12+K12+L12)&gt;0,H12+K12+L12,"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IF(Employee!H$60=E$9,Employee!D$60+SUM(M12)+'Feb22'!V42,SUM(M12)+'Feb22'!V42)</f>
        <v>0</v>
      </c>
      <c r="W12" s="49">
        <f>IF(Employee!H$60=E$9,Employee!D$61+SUM(N12)+'Feb22'!W42,SUM(N12)+'Feb22'!W42)</f>
        <v>0</v>
      </c>
      <c r="X12" s="49">
        <f>IF(O12=" ",'Feb22'!X42,O12+'Feb22'!X42)</f>
        <v>0</v>
      </c>
      <c r="Y12" s="49">
        <f>IF(P12=" ",'Feb22'!Y42,P12+'Feb22'!Y42)</f>
        <v>0</v>
      </c>
      <c r="Z12" s="49">
        <f>IF(Q12=" ",'Feb22'!Z42,Q12+'Feb22'!Z42)</f>
        <v>0</v>
      </c>
      <c r="AA12" s="49">
        <f>IF(R12=" ",'Feb22'!AA42,R12+'Feb22'!AA42)</f>
        <v>0</v>
      </c>
      <c r="AC12" s="49">
        <f>IF(T12=" ",'Feb22'!AC42,T12+'Feb22'!AC42)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IF(T$9="Y",'Feb22'!H43,0)</f>
        <v>0</v>
      </c>
      <c r="I13" s="92">
        <f>IF(T$9="Y",'Feb22'!I43,0)</f>
        <v>0</v>
      </c>
      <c r="J13" s="92">
        <f>IF(T$9="Y",'Feb22'!J43,0)</f>
        <v>0</v>
      </c>
      <c r="K13" s="92">
        <f>IF(T$9="Y",'Feb22'!K43,I13*J13)</f>
        <v>0</v>
      </c>
      <c r="L13" s="111">
        <f>IF(T$9="Y",'Feb22'!L43,0)</f>
        <v>0</v>
      </c>
      <c r="M13" s="111" t="str">
        <f>IF(E13=" "," ",IF(T$9="Y",'Feb22'!M43,IF((H13+K13+L13)&gt;0,H13+K13+L13,"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IF(Employee!H$86=E$9,Employee!D$86+SUM(M13)+'Feb22'!V43,SUM(M13)+'Feb22'!V43)</f>
        <v>0</v>
      </c>
      <c r="W13" s="49">
        <f>IF(Employee!H$86=E$9,Employee!D$87+SUM(N13)+'Feb22'!W43,SUM(N13)+'Feb22'!W43)</f>
        <v>0</v>
      </c>
      <c r="X13" s="49">
        <f>IF(O13=" ",'Feb22'!X43,O13+'Feb22'!X43)</f>
        <v>0</v>
      </c>
      <c r="Y13" s="49">
        <f>IF(P13=" ",'Feb22'!Y43,P13+'Feb22'!Y43)</f>
        <v>0</v>
      </c>
      <c r="Z13" s="49">
        <f>IF(Q13=" ",'Feb22'!Z43,Q13+'Feb22'!Z43)</f>
        <v>0</v>
      </c>
      <c r="AA13" s="49">
        <f>IF(R13=" ",'Feb22'!AA43,R13+'Feb22'!AA43)</f>
        <v>0</v>
      </c>
      <c r="AC13" s="49">
        <f>IF(T13=" ",'Feb22'!AC43,T13+'Feb22'!AC43)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IF(T$9="Y",'Feb22'!H44,0)</f>
        <v>0</v>
      </c>
      <c r="I14" s="92">
        <f>IF(T$9="Y",'Feb22'!I44,0)</f>
        <v>0</v>
      </c>
      <c r="J14" s="92">
        <f>IF(T$9="Y",'Feb22'!J44,0)</f>
        <v>0</v>
      </c>
      <c r="K14" s="92">
        <f>IF(T$9="Y",'Feb22'!K44,I14*J14)</f>
        <v>0</v>
      </c>
      <c r="L14" s="111">
        <f>IF(T$9="Y",'Feb22'!L44,0)</f>
        <v>0</v>
      </c>
      <c r="M14" s="111" t="str">
        <f>IF(E14=" "," ",IF(T$9="Y",'Feb22'!M44,IF((H14+K14+L14)&gt;0,H14+K14+L14,"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IF(Employee!H$112=E$9,Employee!D$112+SUM(M14)+'Feb22'!V44,SUM(M14)+'Feb22'!V44)</f>
        <v>0</v>
      </c>
      <c r="W14" s="49">
        <f>IF(Employee!H$112=E$9,Employee!D$113+SUM(N14)+'Feb22'!W44,SUM(N14)+'Feb22'!W44)</f>
        <v>0</v>
      </c>
      <c r="X14" s="49">
        <f>IF(O14=" ",'Feb22'!X44,O14+'Feb22'!X44)</f>
        <v>0</v>
      </c>
      <c r="Y14" s="49">
        <f>IF(P14=" ",'Feb22'!Y44,P14+'Feb22'!Y44)</f>
        <v>0</v>
      </c>
      <c r="Z14" s="49">
        <f>IF(Q14=" ",'Feb22'!Z44,Q14+'Feb22'!Z44)</f>
        <v>0</v>
      </c>
      <c r="AA14" s="49">
        <f>IF(R14=" ",'Feb22'!AA44,R14+'Feb22'!AA44)</f>
        <v>0</v>
      </c>
      <c r="AC14" s="49">
        <f>IF(T14=" ",'Feb22'!AC44,T14+'Feb22'!AC44)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IF(T$9="Y",'Feb22'!H45,0)</f>
        <v>0</v>
      </c>
      <c r="I15" s="245">
        <f>IF(T$9="Y",'Feb22'!I45,0)</f>
        <v>0</v>
      </c>
      <c r="J15" s="245">
        <f>IF(T$9="Y",'Feb22'!J45,0)</f>
        <v>0</v>
      </c>
      <c r="K15" s="245">
        <f>IF(T$9="Y",'Feb22'!K45,I15*J15)</f>
        <v>0</v>
      </c>
      <c r="L15" s="246">
        <f>IF(T$9="Y",'Feb22'!L45,0)</f>
        <v>0</v>
      </c>
      <c r="M15" s="111" t="str">
        <f>IF(E15=" "," ",IF(T$9="Y",'Feb22'!M45,IF((H15+K15+L15)&gt;0,H15+K15+L15,"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IF(Employee!H$138=E$9,Employee!D$138+SUM(M15)+'Feb22'!V45,SUM(M15)+'Feb22'!V45)</f>
        <v>0</v>
      </c>
      <c r="W15" s="49">
        <f>IF(Employee!H$138=E$9,Employee!D$139+SUM(N15)+'Feb22'!W45,SUM(N15)+'Feb22'!W45)</f>
        <v>0</v>
      </c>
      <c r="X15" s="49">
        <f>IF(O15=" ",'Feb22'!X45,O15+'Feb22'!X45)</f>
        <v>0</v>
      </c>
      <c r="Y15" s="49">
        <f>IF(P15=" ",'Feb22'!Y45,P15+'Feb22'!Y45)</f>
        <v>0</v>
      </c>
      <c r="Z15" s="49">
        <f>IF(Q15=" ",'Feb22'!Z45,Q15+'Feb22'!Z45)</f>
        <v>0</v>
      </c>
      <c r="AA15" s="49">
        <f>IF(R15=" ",'Feb22'!AA45,R15+'Feb22'!AA45)</f>
        <v>0</v>
      </c>
      <c r="AC15" s="49">
        <f>IF(T15=" ",'Feb22'!AC45,T15+'Feb22'!AC45)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49</v>
      </c>
      <c r="F19" s="35"/>
      <c r="G19" s="35"/>
      <c r="H19" s="383" t="s">
        <v>28</v>
      </c>
      <c r="I19" s="381"/>
      <c r="J19" s="382"/>
      <c r="K19" s="204">
        <f>M9+1</f>
        <v>44627</v>
      </c>
      <c r="L19" s="203" t="s">
        <v>76</v>
      </c>
      <c r="M19" s="205">
        <f>K19+6</f>
        <v>44633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50</v>
      </c>
      <c r="F29" s="35"/>
      <c r="G29" s="35"/>
      <c r="H29" s="383" t="s">
        <v>28</v>
      </c>
      <c r="I29" s="381"/>
      <c r="J29" s="382"/>
      <c r="K29" s="204">
        <f>M19+1</f>
        <v>44634</v>
      </c>
      <c r="L29" s="203" t="s">
        <v>76</v>
      </c>
      <c r="M29" s="205">
        <f>K29+6</f>
        <v>44640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51</v>
      </c>
      <c r="F39" s="35"/>
      <c r="G39" s="35"/>
      <c r="H39" s="383" t="s">
        <v>28</v>
      </c>
      <c r="I39" s="440"/>
      <c r="J39" s="441"/>
      <c r="K39" s="204">
        <f>M29+1</f>
        <v>44641</v>
      </c>
      <c r="L39" s="203" t="s">
        <v>76</v>
      </c>
      <c r="M39" s="205">
        <f>K39+6</f>
        <v>44647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9</v>
      </c>
      <c r="C49" s="440"/>
      <c r="D49" s="441"/>
      <c r="E49" s="156">
        <v>52</v>
      </c>
      <c r="F49" s="35"/>
      <c r="G49" s="35"/>
      <c r="H49" s="383" t="s">
        <v>28</v>
      </c>
      <c r="I49" s="440"/>
      <c r="J49" s="441"/>
      <c r="K49" s="204">
        <f>M39+1</f>
        <v>44648</v>
      </c>
      <c r="L49" s="203" t="s">
        <v>76</v>
      </c>
      <c r="M49" s="205">
        <f>K49+6</f>
        <v>44654</v>
      </c>
      <c r="N49" s="20"/>
      <c r="O49" s="393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437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0" t="s">
        <v>23</v>
      </c>
      <c r="C58" s="438"/>
      <c r="D58" s="438"/>
      <c r="E58" s="439"/>
      <c r="F58" s="32"/>
      <c r="G58" s="32"/>
      <c r="H58" s="32"/>
      <c r="I58" s="32"/>
      <c r="J58" s="32"/>
      <c r="K58" s="46"/>
      <c r="L58" s="46"/>
      <c r="M58" s="43"/>
      <c r="N58" s="32"/>
      <c r="O58" s="373" t="s">
        <v>28</v>
      </c>
      <c r="P58" s="374"/>
      <c r="Q58" s="375"/>
      <c r="R58" s="371"/>
      <c r="S58" s="372"/>
      <c r="T58" s="372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3" t="s">
        <v>9</v>
      </c>
      <c r="C59" s="440"/>
      <c r="D59" s="441"/>
      <c r="E59" s="156">
        <v>53</v>
      </c>
      <c r="F59" s="35"/>
      <c r="G59" s="35"/>
      <c r="H59" s="383" t="s">
        <v>28</v>
      </c>
      <c r="I59" s="440"/>
      <c r="J59" s="441"/>
      <c r="K59" s="204">
        <f>M49+1</f>
        <v>44655</v>
      </c>
      <c r="L59" s="203" t="s">
        <v>76</v>
      </c>
      <c r="M59" s="205">
        <f>K59+4</f>
        <v>44659</v>
      </c>
      <c r="N59" s="20"/>
      <c r="O59" s="393" t="s">
        <v>63</v>
      </c>
      <c r="P59" s="442"/>
      <c r="Q59" s="442"/>
      <c r="R59" s="443"/>
      <c r="S59" s="35"/>
      <c r="T59" s="164"/>
      <c r="U59" s="37"/>
      <c r="AH59" s="35"/>
    </row>
    <row r="60" spans="1:34" ht="18" customHeight="1" thickTop="1" x14ac:dyDescent="0.2">
      <c r="A60" s="34"/>
      <c r="B60" s="452" t="s">
        <v>65</v>
      </c>
      <c r="C60" s="453"/>
      <c r="D60" s="453"/>
      <c r="E60" s="453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4" t="s">
        <v>7</v>
      </c>
      <c r="G66" s="437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80" t="s">
        <v>24</v>
      </c>
      <c r="C68" s="381"/>
      <c r="D68" s="381"/>
      <c r="E68" s="382"/>
      <c r="F68" s="32"/>
      <c r="G68" s="32"/>
      <c r="H68" s="43"/>
      <c r="I68" s="43"/>
      <c r="J68" s="43"/>
      <c r="K68" s="46"/>
      <c r="L68" s="46"/>
      <c r="M68" s="43"/>
      <c r="N68" s="32"/>
      <c r="O68" s="373" t="s">
        <v>28</v>
      </c>
      <c r="P68" s="374"/>
      <c r="Q68" s="375"/>
      <c r="R68" s="371"/>
      <c r="S68" s="372"/>
      <c r="T68" s="372"/>
      <c r="U68" s="33"/>
      <c r="AH68" s="35"/>
    </row>
    <row r="69" spans="1:34" ht="18" customHeight="1" thickTop="1" thickBot="1" x14ac:dyDescent="0.25">
      <c r="A69" s="34"/>
      <c r="B69" s="383" t="s">
        <v>10</v>
      </c>
      <c r="C69" s="381"/>
      <c r="D69" s="382"/>
      <c r="E69" s="156">
        <v>12</v>
      </c>
      <c r="F69" s="35"/>
      <c r="G69" s="35"/>
      <c r="H69" s="383" t="s">
        <v>28</v>
      </c>
      <c r="I69" s="381"/>
      <c r="J69" s="382"/>
      <c r="K69" s="204">
        <f>Admin!B331</f>
        <v>44621</v>
      </c>
      <c r="L69" s="203" t="s">
        <v>76</v>
      </c>
      <c r="M69" s="205">
        <f>Admin!B361</f>
        <v>44651</v>
      </c>
      <c r="N69" s="20"/>
      <c r="O69" s="393" t="s">
        <v>64</v>
      </c>
      <c r="P69" s="394"/>
      <c r="Q69" s="394"/>
      <c r="R69" s="395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IF(T$69="Y",'Feb22'!H51,0)</f>
        <v>0</v>
      </c>
      <c r="I71" s="89">
        <f>IF(T$69="Y",'Feb22'!I51,0)</f>
        <v>0</v>
      </c>
      <c r="J71" s="89">
        <f>IF(T$69="Y",'Feb22'!J51,0)</f>
        <v>0</v>
      </c>
      <c r="K71" s="89">
        <f>IF(T$69="Y",'Feb22'!K51,I71*J71)</f>
        <v>0</v>
      </c>
      <c r="L71" s="110">
        <f>IF(T$69="Y",'Feb22'!L51,0)</f>
        <v>0</v>
      </c>
      <c r="M71" s="99" t="str">
        <f>IF(E71=" "," ",IF(T$69="Y",'Feb22'!M51,IF((H71+K71+L71)&gt;0,H71+K71+L71,"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IF(Employee!H$35=E$69,Employee!D$34+SUM(M71)+'Feb22'!V51,SUM(M71)+'Feb22'!V51)</f>
        <v>0</v>
      </c>
      <c r="W71" s="49">
        <f>IF(Employee!H$35=E$69,Employee!D$35+SUM(N71)+'Feb22'!W51,SUM(N71)+'Feb22'!W51)</f>
        <v>0</v>
      </c>
      <c r="X71" s="49">
        <f>IF(O71=" ",'Feb22'!X51,O71+'Feb22'!X51)</f>
        <v>0</v>
      </c>
      <c r="Y71" s="49">
        <f>IF(P71=" ",'Feb22'!Y51,P71+'Feb22'!Y51)</f>
        <v>0</v>
      </c>
      <c r="Z71" s="49">
        <f>IF(Q71=" ",'Feb22'!Z51,Q71+'Feb22'!Z51)</f>
        <v>0</v>
      </c>
      <c r="AA71" s="49">
        <f>IF(R71=" ",'Feb22'!AA51,R71+'Feb22'!AA51)</f>
        <v>0</v>
      </c>
      <c r="AC71" s="49">
        <f>IF(T71=" ",'Feb22'!AC51,T71+'Feb22'!AC51)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IF(T$69="Y",'Feb22'!H52,0)</f>
        <v>0</v>
      </c>
      <c r="I72" s="92">
        <f>IF(T$69="Y",'Feb22'!I52,0)</f>
        <v>0</v>
      </c>
      <c r="J72" s="92">
        <f>IF(T$69="Y",'Feb22'!J52,0)</f>
        <v>0</v>
      </c>
      <c r="K72" s="92">
        <f>IF(T$69="Y",'Feb22'!K52,I72*J72)</f>
        <v>0</v>
      </c>
      <c r="L72" s="111">
        <f>IF(T$69="Y",'Feb22'!L52,0)</f>
        <v>0</v>
      </c>
      <c r="M72" s="100" t="str">
        <f>IF(E72=" "," ",IF(T$69="Y",'Feb22'!M52,IF((H72+K72+L72)&gt;0,H72+K72+L72,"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IF(Employee!H$61=E$69,Employee!D$60+SUM(M72)+'Feb22'!V52,SUM(M72)+'Feb22'!V52)</f>
        <v>0</v>
      </c>
      <c r="W72" s="49">
        <f>IF(Employee!H$61=E$69,Employee!D$61+SUM(N72)+'Feb22'!W52,SUM(N72)+'Feb22'!W52)</f>
        <v>0</v>
      </c>
      <c r="X72" s="49">
        <f>IF(O72=" ",'Feb22'!X52,O72+'Feb22'!X52)</f>
        <v>0</v>
      </c>
      <c r="Y72" s="49">
        <f>IF(P72=" ",'Feb22'!Y52,P72+'Feb22'!Y52)</f>
        <v>0</v>
      </c>
      <c r="Z72" s="49">
        <f>IF(Q72=" ",'Feb22'!Z52,Q72+'Feb22'!Z52)</f>
        <v>0</v>
      </c>
      <c r="AA72" s="49">
        <f>IF(R72=" ",'Feb22'!AA52,R72+'Feb22'!AA52)</f>
        <v>0</v>
      </c>
      <c r="AC72" s="49">
        <f>IF(T72=" ",'Feb22'!AC52,T72+'Feb22'!AC52)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IF(T$69="Y",'Feb22'!H53,0)</f>
        <v>0</v>
      </c>
      <c r="I73" s="92">
        <f>IF(T$69="Y",'Feb22'!I53,0)</f>
        <v>0</v>
      </c>
      <c r="J73" s="92">
        <f>IF(T$69="Y",'Feb22'!J53,0)</f>
        <v>0</v>
      </c>
      <c r="K73" s="92">
        <f>IF(T$69="Y",'Feb22'!K53,I73*J73)</f>
        <v>0</v>
      </c>
      <c r="L73" s="111">
        <f>IF(T$69="Y",'Feb22'!L53,0)</f>
        <v>0</v>
      </c>
      <c r="M73" s="100" t="str">
        <f>IF(E73=" "," ",IF(T$69="Y",'Feb22'!M53,IF((H73+K73+L73)&gt;0,H73+K73+L73,"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IF(Employee!H$87=E$69,Employee!D$86+SUM(M73)+'Feb22'!V53,SUM(M73)+'Feb22'!V53)</f>
        <v>0</v>
      </c>
      <c r="W73" s="49">
        <f>IF(Employee!H$87=E$69,Employee!D$87+SUM(N73)+'Feb22'!W53,SUM(N73)+'Feb22'!W53)</f>
        <v>0</v>
      </c>
      <c r="X73" s="49">
        <f>IF(O73=" ",'Feb22'!X53,O73+'Feb22'!X53)</f>
        <v>0</v>
      </c>
      <c r="Y73" s="49">
        <f>IF(P73=" ",'Feb22'!Y53,P73+'Feb22'!Y53)</f>
        <v>0</v>
      </c>
      <c r="Z73" s="49">
        <f>IF(Q73=" ",'Feb22'!Z53,Q73+'Feb22'!Z53)</f>
        <v>0</v>
      </c>
      <c r="AA73" s="49">
        <f>IF(R73=" ",'Feb22'!AA53,R73+'Feb22'!AA53)</f>
        <v>0</v>
      </c>
      <c r="AC73" s="49">
        <f>IF(T73=" ",'Feb22'!AC53,T73+'Feb22'!AC53)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IF(T$69="Y",'Feb22'!H54,0)</f>
        <v>0</v>
      </c>
      <c r="I74" s="92">
        <f>IF(T$69="Y",'Feb22'!I54,0)</f>
        <v>0</v>
      </c>
      <c r="J74" s="92">
        <f>IF(T$69="Y",'Feb22'!J54,0)</f>
        <v>0</v>
      </c>
      <c r="K74" s="92">
        <f>IF(T$69="Y",'Feb22'!K54,I74*J74)</f>
        <v>0</v>
      </c>
      <c r="L74" s="111">
        <f>IF(T$69="Y",'Feb22'!L54,0)</f>
        <v>0</v>
      </c>
      <c r="M74" s="100" t="str">
        <f>IF(E74=" "," ",IF(T$69="Y",'Feb22'!M54,IF((H74+K74+L74)&gt;0,H74+K74+L74,"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IF(Employee!H$113=E$69,Employee!D$112+SUM(M74)+'Feb22'!V54,SUM(M74)+'Feb22'!V54)</f>
        <v>0</v>
      </c>
      <c r="W74" s="49">
        <f>IF(Employee!H$113=E$69,Employee!D$113+SUM(N74)+'Feb22'!W54,SUM(N74)+'Feb22'!W54)</f>
        <v>0</v>
      </c>
      <c r="X74" s="49">
        <f>IF(O74=" ",'Feb22'!X54,O74+'Feb22'!X54)</f>
        <v>0</v>
      </c>
      <c r="Y74" s="49">
        <f>IF(P74=" ",'Feb22'!Y54,P74+'Feb22'!Y54)</f>
        <v>0</v>
      </c>
      <c r="Z74" s="49">
        <f>IF(Q74=" ",'Feb22'!Z54,Q74+'Feb22'!Z54)</f>
        <v>0</v>
      </c>
      <c r="AA74" s="49">
        <f>IF(R74=" ",'Feb22'!AA54,R74+'Feb22'!AA54)</f>
        <v>0</v>
      </c>
      <c r="AC74" s="49">
        <f>IF(T74=" ",'Feb22'!AC54,T74+'Feb22'!AC54)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IF(T$69="Y",'Feb22'!H55,0)</f>
        <v>0</v>
      </c>
      <c r="I75" s="245">
        <f>IF(T$69="Y",'Feb22'!I55,0)</f>
        <v>0</v>
      </c>
      <c r="J75" s="245">
        <f>IF(T$69="Y",'Feb22'!J55,0)</f>
        <v>0</v>
      </c>
      <c r="K75" s="245">
        <f>IF(T$69="Y",'Feb22'!K55,I75*J75)</f>
        <v>0</v>
      </c>
      <c r="L75" s="246">
        <f>IF(T$69="Y",'Feb22'!L55,0)</f>
        <v>0</v>
      </c>
      <c r="M75" s="100" t="str">
        <f>IF(E75=" "," ",IF(T$69="Y",'Feb22'!M55,IF((H75+K75+L75)&gt;0,H75+K75+L75,"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IF(Employee!H$139=E$69,Employee!D$138+SUM(M75)+'Feb22'!V55,SUM(M75)+'Feb22'!V55)</f>
        <v>0</v>
      </c>
      <c r="W75" s="49">
        <f>IF(Employee!H$139=E$69,Employee!D$139+SUM(N75)+'Feb22'!W55,SUM(N75)+'Feb22'!W55)</f>
        <v>0</v>
      </c>
      <c r="X75" s="49">
        <f>IF(O75=" ",'Feb22'!X55,O75+'Feb22'!X55)</f>
        <v>0</v>
      </c>
      <c r="Y75" s="49">
        <f>IF(P75=" ",'Feb22'!Y55,P75+'Feb22'!Y55)</f>
        <v>0</v>
      </c>
      <c r="Z75" s="49">
        <f>IF(Q75=" ",'Feb22'!Z55,Q75+'Feb22'!Z55)</f>
        <v>0</v>
      </c>
      <c r="AA75" s="49">
        <f>IF(R75=" ",'Feb22'!AA55,R75+'Feb22'!AA55)</f>
        <v>0</v>
      </c>
      <c r="AC75" s="49">
        <f>IF(T75=" ",'Feb22'!AC55,T75+'Feb22'!AC55)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84" t="s">
        <v>7</v>
      </c>
      <c r="G76" s="382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6"/>
      <c r="C77" s="376"/>
      <c r="D77" s="376"/>
      <c r="E77" s="376"/>
      <c r="F77" s="376"/>
      <c r="G77" s="376"/>
      <c r="H77" s="376"/>
      <c r="I77" s="376"/>
      <c r="J77" s="376"/>
      <c r="K77" s="376"/>
      <c r="L77" s="376"/>
      <c r="M77" s="376"/>
      <c r="N77" s="376"/>
      <c r="O77" s="376"/>
      <c r="P77" s="376"/>
      <c r="Q77" s="376"/>
      <c r="R77" s="376"/>
      <c r="S77" s="376"/>
      <c r="T77" s="376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363" t="s">
        <v>74</v>
      </c>
      <c r="N79" s="364"/>
      <c r="O79" s="364"/>
      <c r="P79" s="364"/>
      <c r="Q79" s="364"/>
      <c r="R79" s="364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AD80+'Feb22'!AD65</f>
        <v>0</v>
      </c>
      <c r="AE85" s="158">
        <f>AE80+'Feb22'!AE65</f>
        <v>0</v>
      </c>
      <c r="AF85" s="158">
        <f>AF80+'Feb22'!AF65</f>
        <v>0</v>
      </c>
      <c r="AG85" s="158">
        <f>AG80+'Feb22'!AG65</f>
        <v>0</v>
      </c>
    </row>
    <row r="86" spans="6:33" ht="13.5" thickTop="1" x14ac:dyDescent="0.2"/>
    <row r="87" spans="6:33" x14ac:dyDescent="0.2">
      <c r="AD87" s="162"/>
      <c r="AE87" s="158">
        <f>AE82+'Feb22'!AE67</f>
        <v>0</v>
      </c>
      <c r="AF87" s="158">
        <f>AF82+'Feb22'!AF67</f>
        <v>0</v>
      </c>
      <c r="AG87" s="158">
        <f>AG82+'Feb22'!AG67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137</v>
      </c>
      <c r="G3" s="297" t="s">
        <v>131</v>
      </c>
      <c r="H3" s="297" t="str">
        <f>LOOKUP(F4,IF(F3="W",Admin!C2:C381,IF(F3="M",Admin!D2:D381," ")),Admin!A2:A381)</f>
        <v>Apr21</v>
      </c>
      <c r="I3" s="488" t="str">
        <f>IF(M3="ERROR","Enter W or M in cell F3"," ")</f>
        <v xml:space="preserve"> </v>
      </c>
      <c r="J3" s="488"/>
      <c r="K3" s="488"/>
      <c r="L3" s="488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88" t="str">
        <f>IF(M3="ERROR","Enter 1 to 53 in cell F4"," ")</f>
        <v xml:space="preserve"> </v>
      </c>
      <c r="J4" s="488"/>
      <c r="K4" s="488"/>
      <c r="L4" s="488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79"/>
      <c r="B6" s="479"/>
      <c r="C6" s="479"/>
      <c r="D6" s="479"/>
      <c r="E6" s="479"/>
      <c r="F6" s="479"/>
      <c r="G6" s="479"/>
      <c r="H6" s="479"/>
      <c r="I6" s="479"/>
      <c r="J6" s="479"/>
      <c r="K6" s="479"/>
      <c r="L6" s="479"/>
      <c r="M6" s="479"/>
      <c r="N6" s="479"/>
    </row>
    <row r="7" spans="1:14" ht="24.95" customHeight="1" x14ac:dyDescent="0.2">
      <c r="A7" s="256"/>
      <c r="B7" s="456" t="str">
        <f ca="1">IF(M14=" "," ",Employee!$D$5)</f>
        <v xml:space="preserve"> </v>
      </c>
      <c r="C7" s="456"/>
      <c r="D7" s="456"/>
      <c r="E7" s="456"/>
      <c r="F7" s="456"/>
      <c r="G7" s="457" t="str">
        <f ca="1">IF(G14=" "," ",Employee!$D$15)</f>
        <v xml:space="preserve"> </v>
      </c>
      <c r="H7" s="458"/>
      <c r="I7" s="454" t="str">
        <f ca="1">IF(G14=" "," ",Employee!$D$16)</f>
        <v xml:space="preserve"> </v>
      </c>
      <c r="J7" s="455"/>
      <c r="K7" s="455"/>
      <c r="L7" s="480" t="str">
        <f ca="1">INDIRECT($H$3 &amp; "!B" &amp; $H$4)</f>
        <v>WEEKLY PAYROLL</v>
      </c>
      <c r="M7" s="480"/>
      <c r="N7" s="257"/>
    </row>
    <row r="8" spans="1:14" ht="18" customHeight="1" x14ac:dyDescent="0.15">
      <c r="A8" s="258"/>
      <c r="B8" s="466" t="str">
        <f ca="1">IF(M14=" "," ",Employee!$D$6)</f>
        <v xml:space="preserve"> </v>
      </c>
      <c r="C8" s="466"/>
      <c r="D8" s="478"/>
      <c r="E8" s="464"/>
      <c r="F8" s="465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6" t="str">
        <f ca="1">IF(M14=" "," ",Employee!$D$7)</f>
        <v xml:space="preserve"> </v>
      </c>
      <c r="C9" s="466"/>
      <c r="D9" s="466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44297</v>
      </c>
      <c r="J9" s="471" t="s">
        <v>6</v>
      </c>
      <c r="K9" s="471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73"/>
      <c r="E10" s="474"/>
      <c r="F10" s="487"/>
      <c r="G10" s="487"/>
      <c r="H10" s="253" t="str">
        <f>"Tax "&amp;IF($F$3="W","Week","Month")</f>
        <v>Tax Week</v>
      </c>
      <c r="I10" s="268">
        <f ca="1">INDIRECT($H$3 &amp; "!E" &amp; $H$4+1)</f>
        <v>1</v>
      </c>
      <c r="J10" s="467" t="str">
        <f ca="1">IF(M8=" "," ",INDIRECT($H$3 &amp; "!D" &amp; $H$4+2+C10))</f>
        <v xml:space="preserve"> </v>
      </c>
      <c r="K10" s="467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70"/>
      <c r="C11" s="470"/>
      <c r="D11" s="470"/>
      <c r="E11" s="470"/>
      <c r="F11" s="470"/>
      <c r="G11" s="470"/>
      <c r="H11" s="470"/>
      <c r="I11" s="470"/>
      <c r="J11" s="470"/>
      <c r="K11" s="470"/>
      <c r="L11" s="470"/>
      <c r="M11" s="470"/>
      <c r="N11" s="262"/>
    </row>
    <row r="12" spans="1:14" ht="21" customHeight="1" x14ac:dyDescent="0.15">
      <c r="A12" s="258"/>
      <c r="B12" s="459" t="s">
        <v>122</v>
      </c>
      <c r="C12" s="460"/>
      <c r="D12" s="460"/>
      <c r="E12" s="460"/>
      <c r="F12" s="460"/>
      <c r="G12" s="461" t="s">
        <v>121</v>
      </c>
      <c r="H12" s="469" t="s">
        <v>120</v>
      </c>
      <c r="I12" s="469"/>
      <c r="J12" s="469"/>
      <c r="K12" s="469"/>
      <c r="L12" s="469"/>
      <c r="M12" s="472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62"/>
      <c r="H13" s="251" t="s">
        <v>128</v>
      </c>
      <c r="I13" s="252" t="s">
        <v>112</v>
      </c>
      <c r="J13" s="468" t="s">
        <v>111</v>
      </c>
      <c r="K13" s="468"/>
      <c r="L13" s="248" t="s">
        <v>2</v>
      </c>
      <c r="M13" s="461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75" t="str">
        <f ca="1">IF(M8=" "," ",INDIRECT($H$3 &amp; "!P" &amp; $H$4+2+C10))</f>
        <v xml:space="preserve"> </v>
      </c>
      <c r="K14" s="475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63" t="s">
        <v>110</v>
      </c>
      <c r="C15" s="463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83" t="s">
        <v>109</v>
      </c>
      <c r="F16" s="484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75" t="str">
        <f ca="1">IF(M8=" "," ",INDIRECT($H$3 &amp; "!Y" &amp; $H$4+2+C10))</f>
        <v xml:space="preserve"> </v>
      </c>
      <c r="K16" s="475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70"/>
      <c r="K17" s="470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6" t="s">
        <v>108</v>
      </c>
      <c r="K18" s="477"/>
      <c r="L18" s="477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79"/>
      <c r="B20" s="479"/>
      <c r="C20" s="479"/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479"/>
    </row>
    <row r="21" spans="1:14" ht="24.95" customHeight="1" x14ac:dyDescent="0.2">
      <c r="A21" s="256"/>
      <c r="B21" s="456" t="str">
        <f ca="1">IF(M28=" "," ",Employee!$D$5)</f>
        <v xml:space="preserve"> </v>
      </c>
      <c r="C21" s="456"/>
      <c r="D21" s="456"/>
      <c r="E21" s="456"/>
      <c r="F21" s="456"/>
      <c r="G21" s="457" t="str">
        <f ca="1">IF(G28=" "," ",Employee!$D$41)</f>
        <v xml:space="preserve"> </v>
      </c>
      <c r="H21" s="458"/>
      <c r="I21" s="454" t="str">
        <f ca="1">IF(G28=" "," ",Employee!$D$42)</f>
        <v xml:space="preserve"> </v>
      </c>
      <c r="J21" s="455"/>
      <c r="K21" s="455"/>
      <c r="L21" s="480" t="s">
        <v>23</v>
      </c>
      <c r="M21" s="480"/>
      <c r="N21" s="257"/>
    </row>
    <row r="22" spans="1:14" ht="18" customHeight="1" x14ac:dyDescent="0.15">
      <c r="A22" s="258"/>
      <c r="B22" s="466" t="str">
        <f ca="1">IF(M28=" "," ",Employee!$D$6)</f>
        <v xml:space="preserve"> </v>
      </c>
      <c r="C22" s="466"/>
      <c r="D22" s="478"/>
      <c r="E22" s="464"/>
      <c r="F22" s="465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6" t="str">
        <f ca="1">IF(M28=" "," ",Employee!$D$7)</f>
        <v xml:space="preserve"> </v>
      </c>
      <c r="C23" s="466"/>
      <c r="D23" s="466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44297</v>
      </c>
      <c r="J23" s="471" t="s">
        <v>6</v>
      </c>
      <c r="K23" s="471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70"/>
      <c r="G24" s="470"/>
      <c r="H24" s="253" t="s">
        <v>124</v>
      </c>
      <c r="I24" s="268">
        <f ca="1">I10</f>
        <v>1</v>
      </c>
      <c r="J24" s="467" t="str">
        <f ca="1">IF(M22=" "," ",INDIRECT($H$3 &amp; "!D" &amp; $H$4+2+C24))</f>
        <v xml:space="preserve"> </v>
      </c>
      <c r="K24" s="467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70"/>
      <c r="C25" s="470"/>
      <c r="D25" s="470"/>
      <c r="E25" s="470"/>
      <c r="F25" s="470"/>
      <c r="G25" s="470"/>
      <c r="H25" s="470"/>
      <c r="I25" s="470"/>
      <c r="J25" s="470"/>
      <c r="K25" s="470"/>
      <c r="L25" s="470"/>
      <c r="M25" s="470"/>
      <c r="N25" s="262"/>
    </row>
    <row r="26" spans="1:14" ht="21" customHeight="1" x14ac:dyDescent="0.15">
      <c r="A26" s="258"/>
      <c r="B26" s="459" t="s">
        <v>122</v>
      </c>
      <c r="C26" s="460"/>
      <c r="D26" s="460"/>
      <c r="E26" s="460"/>
      <c r="F26" s="460"/>
      <c r="G26" s="461" t="s">
        <v>121</v>
      </c>
      <c r="H26" s="459" t="s">
        <v>120</v>
      </c>
      <c r="I26" s="469"/>
      <c r="J26" s="469"/>
      <c r="K26" s="469"/>
      <c r="L26" s="469"/>
      <c r="M26" s="481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62"/>
      <c r="H27" s="252" t="s">
        <v>128</v>
      </c>
      <c r="I27" s="252" t="s">
        <v>112</v>
      </c>
      <c r="J27" s="468" t="s">
        <v>111</v>
      </c>
      <c r="K27" s="468"/>
      <c r="L27" s="248" t="s">
        <v>2</v>
      </c>
      <c r="M27" s="482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75" t="str">
        <f ca="1">IF(M22=" "," ",INDIRECT($H$3 &amp; "!P" &amp; $H$4+2+C24))</f>
        <v xml:space="preserve"> </v>
      </c>
      <c r="K28" s="475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63" t="s">
        <v>110</v>
      </c>
      <c r="C29" s="463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83" t="s">
        <v>109</v>
      </c>
      <c r="F30" s="484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75" t="str">
        <f ca="1">IF(M22=" "," ",INDIRECT($H$3 &amp; "!Y" &amp; $H$4+2+C24))</f>
        <v xml:space="preserve"> </v>
      </c>
      <c r="K30" s="475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70"/>
      <c r="K31" s="470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6" t="s">
        <v>108</v>
      </c>
      <c r="K32" s="477"/>
      <c r="L32" s="477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85"/>
      <c r="B34" s="486"/>
      <c r="C34" s="486"/>
      <c r="D34" s="486"/>
      <c r="E34" s="486"/>
      <c r="F34" s="486"/>
      <c r="G34" s="486"/>
      <c r="H34" s="486"/>
      <c r="I34" s="486"/>
      <c r="J34" s="486"/>
      <c r="K34" s="486"/>
      <c r="L34" s="486"/>
      <c r="M34" s="486"/>
      <c r="N34" s="486"/>
    </row>
    <row r="35" spans="1:14" ht="21" customHeight="1" x14ac:dyDescent="0.15">
      <c r="A35" s="479"/>
      <c r="B35" s="479"/>
      <c r="C35" s="479"/>
      <c r="D35" s="479"/>
      <c r="E35" s="479"/>
      <c r="F35" s="479"/>
      <c r="G35" s="479"/>
      <c r="H35" s="479"/>
      <c r="I35" s="479"/>
      <c r="J35" s="479"/>
      <c r="K35" s="479"/>
      <c r="L35" s="479"/>
      <c r="M35" s="479"/>
      <c r="N35" s="479"/>
    </row>
    <row r="36" spans="1:14" ht="24.95" customHeight="1" x14ac:dyDescent="0.2">
      <c r="A36" s="256"/>
      <c r="B36" s="456" t="str">
        <f ca="1">IF(M43=" "," ",Employee!$D$5)</f>
        <v xml:space="preserve"> </v>
      </c>
      <c r="C36" s="456"/>
      <c r="D36" s="456"/>
      <c r="E36" s="456"/>
      <c r="F36" s="456"/>
      <c r="G36" s="457" t="str">
        <f ca="1">IF(G43=" "," ",Employee!$D$67)</f>
        <v xml:space="preserve"> </v>
      </c>
      <c r="H36" s="458"/>
      <c r="I36" s="454" t="str">
        <f ca="1">IF(G43=" "," ",Employee!$D$68)</f>
        <v xml:space="preserve"> </v>
      </c>
      <c r="J36" s="455"/>
      <c r="K36" s="455"/>
      <c r="L36" s="480" t="s">
        <v>23</v>
      </c>
      <c r="M36" s="480"/>
      <c r="N36" s="257"/>
    </row>
    <row r="37" spans="1:14" ht="18" customHeight="1" x14ac:dyDescent="0.15">
      <c r="A37" s="258"/>
      <c r="B37" s="466" t="str">
        <f ca="1">IF(M43=" "," ",Employee!$D$6)</f>
        <v xml:space="preserve"> </v>
      </c>
      <c r="C37" s="466"/>
      <c r="D37" s="478"/>
      <c r="E37" s="464"/>
      <c r="F37" s="465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6" t="str">
        <f ca="1">IF(M43=" "," ",Employee!$D$7)</f>
        <v xml:space="preserve"> </v>
      </c>
      <c r="C38" s="466"/>
      <c r="D38" s="466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44297</v>
      </c>
      <c r="J38" s="471" t="s">
        <v>6</v>
      </c>
      <c r="K38" s="471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70"/>
      <c r="G39" s="470"/>
      <c r="H39" s="253" t="s">
        <v>124</v>
      </c>
      <c r="I39" s="268">
        <f ca="1">I24</f>
        <v>1</v>
      </c>
      <c r="J39" s="467" t="str">
        <f ca="1">IF(M37=" "," ",INDIRECT($H$3 &amp; "!D" &amp; $H$4+2+C39))</f>
        <v xml:space="preserve"> </v>
      </c>
      <c r="K39" s="467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70"/>
      <c r="C40" s="470"/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262"/>
    </row>
    <row r="41" spans="1:14" ht="21" customHeight="1" x14ac:dyDescent="0.15">
      <c r="A41" s="258"/>
      <c r="B41" s="459" t="s">
        <v>122</v>
      </c>
      <c r="C41" s="460"/>
      <c r="D41" s="460"/>
      <c r="E41" s="460"/>
      <c r="F41" s="460"/>
      <c r="G41" s="461" t="s">
        <v>121</v>
      </c>
      <c r="H41" s="459" t="s">
        <v>120</v>
      </c>
      <c r="I41" s="469"/>
      <c r="J41" s="469"/>
      <c r="K41" s="469"/>
      <c r="L41" s="469"/>
      <c r="M41" s="481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62"/>
      <c r="H42" s="252" t="s">
        <v>128</v>
      </c>
      <c r="I42" s="252" t="s">
        <v>112</v>
      </c>
      <c r="J42" s="468" t="s">
        <v>111</v>
      </c>
      <c r="K42" s="468"/>
      <c r="L42" s="248" t="s">
        <v>2</v>
      </c>
      <c r="M42" s="482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75" t="str">
        <f ca="1">IF(M37=" "," ",INDIRECT($H$3 &amp; "!P" &amp; $H$4+2+C39))</f>
        <v xml:space="preserve"> </v>
      </c>
      <c r="K43" s="475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63" t="s">
        <v>110</v>
      </c>
      <c r="C44" s="463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83" t="s">
        <v>109</v>
      </c>
      <c r="F45" s="484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75" t="str">
        <f ca="1">IF(M37=" "," ",INDIRECT($H$3 &amp; "!Y" &amp; $H$4+2+C39))</f>
        <v xml:space="preserve"> </v>
      </c>
      <c r="K45" s="475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70"/>
      <c r="K46" s="470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6" t="s">
        <v>108</v>
      </c>
      <c r="K47" s="477"/>
      <c r="L47" s="477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79"/>
      <c r="B49" s="479"/>
      <c r="C49" s="479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479"/>
    </row>
    <row r="50" spans="1:14" ht="24.95" customHeight="1" x14ac:dyDescent="0.2">
      <c r="A50" s="256"/>
      <c r="B50" s="456" t="str">
        <f ca="1">IF(M57=" "," ",Employee!$D$5)</f>
        <v xml:space="preserve"> </v>
      </c>
      <c r="C50" s="456"/>
      <c r="D50" s="456"/>
      <c r="E50" s="456"/>
      <c r="F50" s="456"/>
      <c r="G50" s="457" t="str">
        <f ca="1">IF(G57=" "," ",Employee!$D$93)</f>
        <v xml:space="preserve"> </v>
      </c>
      <c r="H50" s="458"/>
      <c r="I50" s="454" t="str">
        <f ca="1">IF(G57=" "," ",Employee!$D$94)</f>
        <v xml:space="preserve"> </v>
      </c>
      <c r="J50" s="455"/>
      <c r="K50" s="455"/>
      <c r="L50" s="480" t="s">
        <v>23</v>
      </c>
      <c r="M50" s="480"/>
      <c r="N50" s="257"/>
    </row>
    <row r="51" spans="1:14" ht="18" customHeight="1" x14ac:dyDescent="0.15">
      <c r="A51" s="258"/>
      <c r="B51" s="466" t="str">
        <f ca="1">IF(M57=" "," ",Employee!$D$6)</f>
        <v xml:space="preserve"> </v>
      </c>
      <c r="C51" s="466"/>
      <c r="D51" s="478"/>
      <c r="E51" s="464"/>
      <c r="F51" s="465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6" t="str">
        <f ca="1">IF(M57=" "," ",Employee!$D$7)</f>
        <v xml:space="preserve"> </v>
      </c>
      <c r="C52" s="466"/>
      <c r="D52" s="466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44297</v>
      </c>
      <c r="J52" s="471" t="s">
        <v>6</v>
      </c>
      <c r="K52" s="471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70"/>
      <c r="G53" s="470"/>
      <c r="H53" s="253" t="s">
        <v>124</v>
      </c>
      <c r="I53" s="268">
        <f ca="1">I39</f>
        <v>1</v>
      </c>
      <c r="J53" s="467" t="str">
        <f ca="1">IF(M51=" "," ",INDIRECT($H$3 &amp; "!D" &amp; $H$4+2+C53))</f>
        <v xml:space="preserve"> </v>
      </c>
      <c r="K53" s="467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70"/>
      <c r="C54" s="470"/>
      <c r="D54" s="470"/>
      <c r="E54" s="470"/>
      <c r="F54" s="470"/>
      <c r="G54" s="470"/>
      <c r="H54" s="470"/>
      <c r="I54" s="470"/>
      <c r="J54" s="470"/>
      <c r="K54" s="470"/>
      <c r="L54" s="470"/>
      <c r="M54" s="470"/>
      <c r="N54" s="262"/>
    </row>
    <row r="55" spans="1:14" ht="21" customHeight="1" x14ac:dyDescent="0.15">
      <c r="A55" s="258"/>
      <c r="B55" s="459" t="s">
        <v>122</v>
      </c>
      <c r="C55" s="460"/>
      <c r="D55" s="460"/>
      <c r="E55" s="460"/>
      <c r="F55" s="460"/>
      <c r="G55" s="461" t="s">
        <v>121</v>
      </c>
      <c r="H55" s="459" t="s">
        <v>120</v>
      </c>
      <c r="I55" s="469"/>
      <c r="J55" s="469"/>
      <c r="K55" s="469"/>
      <c r="L55" s="469"/>
      <c r="M55" s="481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62"/>
      <c r="H56" s="252" t="s">
        <v>128</v>
      </c>
      <c r="I56" s="252" t="s">
        <v>112</v>
      </c>
      <c r="J56" s="468" t="s">
        <v>111</v>
      </c>
      <c r="K56" s="468"/>
      <c r="L56" s="248" t="s">
        <v>2</v>
      </c>
      <c r="M56" s="482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75" t="str">
        <f ca="1">IF(M51=" "," ",INDIRECT($H$3 &amp; "!P" &amp; $H$4+2+C53))</f>
        <v xml:space="preserve"> </v>
      </c>
      <c r="K57" s="475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63" t="s">
        <v>110</v>
      </c>
      <c r="C58" s="463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83" t="s">
        <v>109</v>
      </c>
      <c r="F59" s="484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75" t="str">
        <f ca="1">IF(M51=" "," ",INDIRECT($H$3 &amp; "!Y" &amp; $H$4+2+C53))</f>
        <v xml:space="preserve"> </v>
      </c>
      <c r="K59" s="475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70"/>
      <c r="K60" s="470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6" t="s">
        <v>108</v>
      </c>
      <c r="K61" s="477"/>
      <c r="L61" s="477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85"/>
      <c r="B63" s="486"/>
      <c r="C63" s="486"/>
      <c r="D63" s="486"/>
      <c r="E63" s="486"/>
      <c r="F63" s="486"/>
      <c r="G63" s="486"/>
      <c r="H63" s="486"/>
      <c r="I63" s="486"/>
      <c r="J63" s="486"/>
      <c r="K63" s="486"/>
      <c r="L63" s="486"/>
      <c r="M63" s="486"/>
      <c r="N63" s="486"/>
    </row>
    <row r="64" spans="1:14" ht="21" customHeight="1" x14ac:dyDescent="0.15">
      <c r="A64" s="479"/>
      <c r="B64" s="479"/>
      <c r="C64" s="479"/>
      <c r="D64" s="479"/>
      <c r="E64" s="479"/>
      <c r="F64" s="479"/>
      <c r="G64" s="479"/>
      <c r="H64" s="479"/>
      <c r="I64" s="479"/>
      <c r="J64" s="479"/>
      <c r="K64" s="479"/>
      <c r="L64" s="479"/>
      <c r="M64" s="479"/>
      <c r="N64" s="479"/>
    </row>
    <row r="65" spans="1:14" ht="24.95" customHeight="1" x14ac:dyDescent="0.2">
      <c r="A65" s="256"/>
      <c r="B65" s="456" t="str">
        <f ca="1">IF(M72=" "," ",Employee!$D$5)</f>
        <v xml:space="preserve"> </v>
      </c>
      <c r="C65" s="456"/>
      <c r="D65" s="456"/>
      <c r="E65" s="456"/>
      <c r="F65" s="456"/>
      <c r="G65" s="457" t="str">
        <f ca="1">IF(G72=" "," ",Employee!$D$119)</f>
        <v xml:space="preserve"> </v>
      </c>
      <c r="H65" s="458"/>
      <c r="I65" s="454" t="str">
        <f ca="1">IF(G72=" "," ",Employee!$D$120)</f>
        <v xml:space="preserve"> </v>
      </c>
      <c r="J65" s="455"/>
      <c r="K65" s="455"/>
      <c r="L65" s="480" t="s">
        <v>23</v>
      </c>
      <c r="M65" s="480"/>
      <c r="N65" s="257"/>
    </row>
    <row r="66" spans="1:14" ht="18" customHeight="1" x14ac:dyDescent="0.15">
      <c r="A66" s="258"/>
      <c r="B66" s="466" t="str">
        <f ca="1">IF(M72=" "," ",Employee!$D$6)</f>
        <v xml:space="preserve"> </v>
      </c>
      <c r="C66" s="466"/>
      <c r="D66" s="478"/>
      <c r="E66" s="464"/>
      <c r="F66" s="465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6" t="str">
        <f ca="1">IF(M72=" "," ",Employee!$D$7)</f>
        <v xml:space="preserve"> </v>
      </c>
      <c r="C67" s="466"/>
      <c r="D67" s="466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44297</v>
      </c>
      <c r="J67" s="471" t="s">
        <v>6</v>
      </c>
      <c r="K67" s="471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70"/>
      <c r="G68" s="470"/>
      <c r="H68" s="253" t="s">
        <v>124</v>
      </c>
      <c r="I68" s="268">
        <f ca="1">I53</f>
        <v>1</v>
      </c>
      <c r="J68" s="467" t="str">
        <f ca="1">IF(M66=" "," ",INDIRECT($H$3 &amp; "!D" &amp; $H$4+2+C68))</f>
        <v xml:space="preserve"> </v>
      </c>
      <c r="K68" s="467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70"/>
      <c r="C69" s="470"/>
      <c r="D69" s="470"/>
      <c r="E69" s="470"/>
      <c r="F69" s="470"/>
      <c r="G69" s="470"/>
      <c r="H69" s="470"/>
      <c r="I69" s="470"/>
      <c r="J69" s="470"/>
      <c r="K69" s="470"/>
      <c r="L69" s="470"/>
      <c r="M69" s="470"/>
      <c r="N69" s="262"/>
    </row>
    <row r="70" spans="1:14" ht="21" customHeight="1" x14ac:dyDescent="0.15">
      <c r="A70" s="258"/>
      <c r="B70" s="459" t="s">
        <v>122</v>
      </c>
      <c r="C70" s="460"/>
      <c r="D70" s="460"/>
      <c r="E70" s="460"/>
      <c r="F70" s="460"/>
      <c r="G70" s="461" t="s">
        <v>121</v>
      </c>
      <c r="H70" s="459" t="s">
        <v>120</v>
      </c>
      <c r="I70" s="469"/>
      <c r="J70" s="469"/>
      <c r="K70" s="469"/>
      <c r="L70" s="469"/>
      <c r="M70" s="481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62"/>
      <c r="H71" s="252" t="s">
        <v>113</v>
      </c>
      <c r="I71" s="252" t="s">
        <v>112</v>
      </c>
      <c r="J71" s="468" t="s">
        <v>111</v>
      </c>
      <c r="K71" s="468"/>
      <c r="L71" s="248" t="s">
        <v>2</v>
      </c>
      <c r="M71" s="482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75" t="str">
        <f ca="1">IF(M66=" "," ",INDIRECT($H$3 &amp; "!P" &amp; $H$4+2+C68))</f>
        <v xml:space="preserve"> </v>
      </c>
      <c r="K72" s="475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63" t="s">
        <v>110</v>
      </c>
      <c r="C73" s="463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83" t="s">
        <v>109</v>
      </c>
      <c r="F74" s="484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75" t="str">
        <f ca="1">IF(M66=" "," ",INDIRECT($H$3 &amp; "!Y" &amp; $H$4+2+C68))</f>
        <v xml:space="preserve"> </v>
      </c>
      <c r="K74" s="475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70"/>
      <c r="K75" s="470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6" t="s">
        <v>108</v>
      </c>
      <c r="K76" s="477"/>
      <c r="L76" s="477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79"/>
      <c r="B78" s="479"/>
      <c r="C78" s="479"/>
      <c r="D78" s="479"/>
      <c r="E78" s="479"/>
      <c r="F78" s="479"/>
      <c r="G78" s="479"/>
      <c r="H78" s="479"/>
      <c r="I78" s="479"/>
      <c r="J78" s="479"/>
      <c r="K78" s="479"/>
      <c r="L78" s="479"/>
      <c r="M78" s="479"/>
      <c r="N78" s="479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44316</v>
      </c>
      <c r="C4" s="229">
        <f>Admin!$B$45</f>
        <v>44335</v>
      </c>
      <c r="D4" s="227">
        <f>'Apr21'!T1+'Apr21'!O1</f>
        <v>0</v>
      </c>
      <c r="E4" s="228">
        <f>'Apr21'!N1</f>
        <v>0</v>
      </c>
      <c r="F4" s="228">
        <f>'Apr21'!AD60+'Apr21'!AE60+'Apr21'!AF60+'Apr21'!AG60</f>
        <v>0</v>
      </c>
      <c r="G4" s="228">
        <f>'Apr21'!AE62+'Apr21'!AF62+'Apr21'!AG62</f>
        <v>0</v>
      </c>
      <c r="H4" s="228">
        <f>'Apr21'!P1</f>
        <v>0</v>
      </c>
      <c r="I4" s="227">
        <f t="shared" ref="I4:I15" si="0">D4+E4-F4-G4+H4</f>
        <v>0</v>
      </c>
      <c r="M4" s="212">
        <f>(YEAR(Admin!B2)-1999)*100+1</f>
        <v>2201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44347</v>
      </c>
      <c r="C5" s="229">
        <f>Admin!$B$76</f>
        <v>44366</v>
      </c>
      <c r="D5" s="227">
        <f>'May21'!T1+'May21'!O1</f>
        <v>0</v>
      </c>
      <c r="E5" s="228">
        <f>'May21'!N1</f>
        <v>0</v>
      </c>
      <c r="F5" s="228">
        <f>'May21'!AD60+'May21'!AE60+'May21'!AF60+'May21'!AG60</f>
        <v>0</v>
      </c>
      <c r="G5" s="228">
        <f>'May21'!AE62+'May21'!AF62+'May21'!AG62</f>
        <v>0</v>
      </c>
      <c r="H5" s="228">
        <f>'May21'!P1</f>
        <v>0</v>
      </c>
      <c r="I5" s="227">
        <f t="shared" si="0"/>
        <v>0</v>
      </c>
      <c r="M5" s="212">
        <f>M4+1</f>
        <v>2202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44377</v>
      </c>
      <c r="C6" s="229">
        <f>Admin!$B$106</f>
        <v>44396</v>
      </c>
      <c r="D6" s="227">
        <f>'Jun21'!T1+'Jun21'!O1</f>
        <v>0</v>
      </c>
      <c r="E6" s="228">
        <f>'Jun21'!N1</f>
        <v>0</v>
      </c>
      <c r="F6" s="228">
        <f>'Jun21'!AD60+'Jun21'!AE60+'Jun21'!AF60+'Jun21'!AG60</f>
        <v>0</v>
      </c>
      <c r="G6" s="228">
        <f>'Jun21'!AE62+'Jun21'!AF62+'Jun21'!AG62</f>
        <v>0</v>
      </c>
      <c r="H6" s="228">
        <f>'Jun21'!P1</f>
        <v>0</v>
      </c>
      <c r="I6" s="227">
        <f t="shared" si="0"/>
        <v>0</v>
      </c>
      <c r="M6" s="212">
        <f t="shared" ref="M6:M15" si="2">M5+1</f>
        <v>2203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44408</v>
      </c>
      <c r="C7" s="229">
        <f>Admin!$B$137</f>
        <v>44427</v>
      </c>
      <c r="D7" s="227">
        <f>'Jul21'!T1+'Jul21'!O1</f>
        <v>0</v>
      </c>
      <c r="E7" s="228">
        <f>'Jul21'!N1</f>
        <v>0</v>
      </c>
      <c r="F7" s="228">
        <f>'Jul21'!AD70+'Jul21'!AE70+'Jul21'!AF70+'Jul21'!AG70</f>
        <v>0</v>
      </c>
      <c r="G7" s="228">
        <f>'Jul21'!AE72+'Jul21'!AF72+'Jul21'!AG72</f>
        <v>0</v>
      </c>
      <c r="H7" s="228">
        <f>'Jul21'!P1</f>
        <v>0</v>
      </c>
      <c r="I7" s="227">
        <f t="shared" si="0"/>
        <v>0</v>
      </c>
      <c r="M7" s="212">
        <f t="shared" si="2"/>
        <v>2204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44439</v>
      </c>
      <c r="C8" s="229">
        <f>Admin!$B$168</f>
        <v>44458</v>
      </c>
      <c r="D8" s="227">
        <f>'Aug21'!T1+'Aug21'!O1</f>
        <v>0</v>
      </c>
      <c r="E8" s="228">
        <f>'Aug21'!N1</f>
        <v>0</v>
      </c>
      <c r="F8" s="228">
        <f>'Aug21'!AD60+'Aug21'!AE60+'Aug21'!AF60+'Aug21'!AG60</f>
        <v>0</v>
      </c>
      <c r="G8" s="228">
        <f>'Aug21'!AE62+'Aug21'!AF62+'Aug21'!AG62</f>
        <v>0</v>
      </c>
      <c r="H8" s="228">
        <f>'Aug21'!P1</f>
        <v>0</v>
      </c>
      <c r="I8" s="227">
        <f t="shared" si="0"/>
        <v>0</v>
      </c>
      <c r="M8" s="212">
        <f t="shared" si="2"/>
        <v>2205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44469</v>
      </c>
      <c r="C9" s="229">
        <f>Admin!$B$198</f>
        <v>44488</v>
      </c>
      <c r="D9" s="227">
        <f>'Sep21'!T1+'Sep21'!O1</f>
        <v>0</v>
      </c>
      <c r="E9" s="228">
        <f>'Sep21'!N1</f>
        <v>0</v>
      </c>
      <c r="F9" s="228">
        <f>'Sep21'!AD70+'Sep21'!AE70+'Sep21'!AF70+'Sep21'!AG70</f>
        <v>0</v>
      </c>
      <c r="G9" s="228">
        <f>'Sep21'!AE72+'Sep21'!AF72+'Sep21'!AG72</f>
        <v>0</v>
      </c>
      <c r="H9" s="228">
        <f>'Sep21'!P1</f>
        <v>0</v>
      </c>
      <c r="I9" s="227">
        <f t="shared" si="0"/>
        <v>0</v>
      </c>
      <c r="M9" s="212">
        <f t="shared" si="2"/>
        <v>2206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44500</v>
      </c>
      <c r="C10" s="229">
        <f>Admin!$B$229</f>
        <v>44519</v>
      </c>
      <c r="D10" s="227">
        <f>'Oct21'!T1+'Oct21'!O1</f>
        <v>0</v>
      </c>
      <c r="E10" s="228">
        <f>'Oct21'!N1</f>
        <v>0</v>
      </c>
      <c r="F10" s="228">
        <f>'Oct21'!AD60+'Oct21'!AE60+'Oct21'!AF60+'Oct21'!AG60</f>
        <v>0</v>
      </c>
      <c r="G10" s="228">
        <f>'Oct21'!AE62+'Oct21'!AF62+'Oct21'!AG62</f>
        <v>0</v>
      </c>
      <c r="H10" s="228">
        <f>'Oct21'!P1</f>
        <v>0</v>
      </c>
      <c r="I10" s="227">
        <f t="shared" si="0"/>
        <v>0</v>
      </c>
      <c r="M10" s="212">
        <f t="shared" si="2"/>
        <v>2207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44530</v>
      </c>
      <c r="C11" s="229">
        <f>Admin!$B$259</f>
        <v>44549</v>
      </c>
      <c r="D11" s="227">
        <f>'Nov21'!T1+'Nov21'!O1</f>
        <v>0</v>
      </c>
      <c r="E11" s="228">
        <f>'Nov21'!N1</f>
        <v>0</v>
      </c>
      <c r="F11" s="228">
        <f>'Nov21'!AD60+'Nov21'!AE60+'Nov21'!AF60+'Nov21'!AG60</f>
        <v>0</v>
      </c>
      <c r="G11" s="228">
        <f>'Nov21'!AE62+'Nov21'!AF62+'Nov21'!AG62</f>
        <v>0</v>
      </c>
      <c r="H11" s="228">
        <f>'Nov21'!P1</f>
        <v>0</v>
      </c>
      <c r="I11" s="227">
        <f t="shared" si="0"/>
        <v>0</v>
      </c>
      <c r="M11" s="212">
        <f t="shared" si="2"/>
        <v>2208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44561</v>
      </c>
      <c r="C12" s="229">
        <f>Admin!$B$290</f>
        <v>44580</v>
      </c>
      <c r="D12" s="227">
        <f>'Dec21'!T1+'Dec21'!O1</f>
        <v>0</v>
      </c>
      <c r="E12" s="228">
        <f>'Dec21'!N1</f>
        <v>0</v>
      </c>
      <c r="F12" s="228">
        <f>'Dec21'!AD70+'Dec21'!AE70+'Dec21'!AF70+'Dec21'!AG70</f>
        <v>0</v>
      </c>
      <c r="G12" s="228">
        <f>'Dec21'!AE72+'Dec21'!AF72+'Dec21'!AG72</f>
        <v>0</v>
      </c>
      <c r="H12" s="228">
        <f>'Dec21'!P1</f>
        <v>0</v>
      </c>
      <c r="I12" s="227">
        <f t="shared" si="0"/>
        <v>0</v>
      </c>
      <c r="M12" s="212">
        <f t="shared" si="2"/>
        <v>2209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44592</v>
      </c>
      <c r="C13" s="229">
        <f>Admin!$B$321</f>
        <v>44611</v>
      </c>
      <c r="D13" s="227">
        <f>'Jan22'!T1+'Jan22'!O1</f>
        <v>0</v>
      </c>
      <c r="E13" s="228">
        <f>'Jan22'!N1</f>
        <v>0</v>
      </c>
      <c r="F13" s="228">
        <f>'Jan22'!AD60+'Jan22'!AE60+'Jan22'!AF60+'Jan22'!AG60</f>
        <v>0</v>
      </c>
      <c r="G13" s="228">
        <f>'Jan22'!AE62+'Jan22'!AF62+'Jan22'!AG62</f>
        <v>0</v>
      </c>
      <c r="H13" s="228">
        <f>'Jan22'!P1</f>
        <v>0</v>
      </c>
      <c r="I13" s="227">
        <f t="shared" si="0"/>
        <v>0</v>
      </c>
      <c r="M13" s="212">
        <f t="shared" si="2"/>
        <v>2210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44620</v>
      </c>
      <c r="C14" s="229">
        <f>Admin!$B$350</f>
        <v>44640</v>
      </c>
      <c r="D14" s="227">
        <f>'Feb22'!T1+'Feb22'!O1</f>
        <v>0</v>
      </c>
      <c r="E14" s="228">
        <f>'Feb22'!N1</f>
        <v>0</v>
      </c>
      <c r="F14" s="228">
        <f>'Feb22'!AD60+'Feb22'!AE60+'Feb22'!AF60+'Feb22'!AG60</f>
        <v>0</v>
      </c>
      <c r="G14" s="228">
        <f>'Feb22'!AE62+'Feb22'!AF62+'Feb22'!AG62</f>
        <v>0</v>
      </c>
      <c r="H14" s="228">
        <f>'Feb22'!P1</f>
        <v>0</v>
      </c>
      <c r="I14" s="227">
        <f t="shared" si="0"/>
        <v>0</v>
      </c>
      <c r="M14" s="212">
        <f t="shared" si="2"/>
        <v>2211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44651</v>
      </c>
      <c r="C15" s="229">
        <f>Admin!$B$381</f>
        <v>44671</v>
      </c>
      <c r="D15" s="227">
        <f>'Mar22'!T1+'Mar22'!O1</f>
        <v>0</v>
      </c>
      <c r="E15" s="228">
        <f>'Mar22'!N1</f>
        <v>0</v>
      </c>
      <c r="F15" s="228">
        <f>'Mar22'!AD80+'Mar22'!AE80+'Mar22'!AF80+'Mar22'!AG80</f>
        <v>0</v>
      </c>
      <c r="G15" s="228">
        <f>'Mar22'!AE82+'Mar22'!AF82+'Mar22'!AG82</f>
        <v>0</v>
      </c>
      <c r="H15" s="228">
        <f>'Mar22'!P1</f>
        <v>0</v>
      </c>
      <c r="I15" s="227">
        <f t="shared" si="0"/>
        <v>0</v>
      </c>
      <c r="M15" s="212">
        <f t="shared" si="2"/>
        <v>2212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89"/>
      <c r="C17" s="489"/>
      <c r="D17" s="489"/>
      <c r="E17" s="489"/>
      <c r="F17" s="489"/>
      <c r="G17" s="489"/>
      <c r="H17" s="489"/>
      <c r="I17" s="489"/>
      <c r="J17" s="489"/>
      <c r="K17" s="489"/>
      <c r="L17" s="489"/>
      <c r="M17" s="489"/>
      <c r="N17" s="489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B2" sqref="B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0" t="s">
        <v>77</v>
      </c>
      <c r="H1" s="491"/>
      <c r="I1" s="492">
        <f>B366</f>
        <v>44656</v>
      </c>
      <c r="J1" s="493"/>
      <c r="K1" s="303"/>
      <c r="L1" s="303"/>
      <c r="M1" s="304"/>
      <c r="N1" s="305" t="str">
        <f>TEXT(YEAR(I1)-1,"0") &amp; "-" &amp; TEXT(YEAR(I1)-2000,"0")</f>
        <v>2021-22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Apr21</v>
      </c>
      <c r="B2" s="308">
        <v>44292</v>
      </c>
      <c r="C2" s="309">
        <v>1</v>
      </c>
      <c r="D2" s="309">
        <v>1</v>
      </c>
      <c r="E2" s="310">
        <f>B2</f>
        <v>44292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Apr21</v>
      </c>
      <c r="B3" s="308">
        <f>B2+1</f>
        <v>44293</v>
      </c>
      <c r="C3" s="309">
        <v>1</v>
      </c>
      <c r="D3" s="309">
        <v>1</v>
      </c>
      <c r="E3" s="311"/>
      <c r="F3" s="312">
        <v>1</v>
      </c>
      <c r="G3" s="303"/>
      <c r="H3" s="494" t="s">
        <v>88</v>
      </c>
      <c r="I3" s="495"/>
      <c r="J3" s="495"/>
      <c r="K3" s="495"/>
      <c r="L3" s="495"/>
      <c r="M3" s="496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Apr21</v>
      </c>
      <c r="B4" s="308">
        <f t="shared" ref="B4:B67" si="1">B3+1</f>
        <v>44294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Apr21</v>
      </c>
      <c r="B5" s="308">
        <f t="shared" si="1"/>
        <v>44295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Apr21</v>
      </c>
      <c r="B6" s="308">
        <f t="shared" si="1"/>
        <v>44296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Apr21</v>
      </c>
      <c r="B7" s="308">
        <f t="shared" si="1"/>
        <v>44297</v>
      </c>
      <c r="C7" s="309">
        <v>1</v>
      </c>
      <c r="D7" s="309">
        <v>1</v>
      </c>
      <c r="E7" s="311"/>
      <c r="F7" s="312">
        <v>1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Apr21</v>
      </c>
      <c r="B8" s="308">
        <f t="shared" si="1"/>
        <v>44298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Apr21</v>
      </c>
      <c r="B9" s="308">
        <f t="shared" si="1"/>
        <v>44299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Apr21</v>
      </c>
      <c r="B10" s="308">
        <f t="shared" si="1"/>
        <v>44300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4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Apr21</v>
      </c>
      <c r="B11" s="308">
        <f t="shared" si="1"/>
        <v>44301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5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Apr21</v>
      </c>
      <c r="B12" s="308">
        <f t="shared" si="1"/>
        <v>44302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Apr21</v>
      </c>
      <c r="B13" s="308">
        <f t="shared" si="1"/>
        <v>44303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Apr21</v>
      </c>
      <c r="B14" s="308">
        <f t="shared" si="1"/>
        <v>44304</v>
      </c>
      <c r="C14" s="309">
        <v>2</v>
      </c>
      <c r="D14" s="309">
        <v>1</v>
      </c>
      <c r="E14" s="311"/>
      <c r="F14" s="312">
        <v>2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Apr21</v>
      </c>
      <c r="B15" s="308">
        <f t="shared" si="1"/>
        <v>44305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Apr21</v>
      </c>
      <c r="B16" s="308">
        <f t="shared" si="1"/>
        <v>44306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Apr21</v>
      </c>
      <c r="B17" s="308">
        <f t="shared" si="1"/>
        <v>44307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Apr21</v>
      </c>
      <c r="B18" s="308">
        <f t="shared" si="1"/>
        <v>44308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Apr21</v>
      </c>
      <c r="B19" s="308">
        <f t="shared" si="1"/>
        <v>44309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Apr21</v>
      </c>
      <c r="B20" s="308">
        <f t="shared" si="1"/>
        <v>44310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Apr21</v>
      </c>
      <c r="B21" s="308">
        <f t="shared" si="1"/>
        <v>44311</v>
      </c>
      <c r="C21" s="309">
        <v>3</v>
      </c>
      <c r="D21" s="309">
        <v>1</v>
      </c>
      <c r="E21" s="311"/>
      <c r="F21" s="312">
        <v>3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Apr21</v>
      </c>
      <c r="B22" s="308">
        <f t="shared" si="1"/>
        <v>44312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Apr21</v>
      </c>
      <c r="B23" s="308">
        <f t="shared" si="1"/>
        <v>44313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Apr21</v>
      </c>
      <c r="B24" s="308">
        <f t="shared" si="1"/>
        <v>44314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Apr21</v>
      </c>
      <c r="B25" s="308">
        <f t="shared" si="1"/>
        <v>44315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Apr21</v>
      </c>
      <c r="B26" s="308">
        <f t="shared" si="1"/>
        <v>44316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Apr21</v>
      </c>
      <c r="B27" s="308">
        <f t="shared" si="1"/>
        <v>44317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Apr21</v>
      </c>
      <c r="B28" s="308">
        <f t="shared" si="1"/>
        <v>44318</v>
      </c>
      <c r="C28" s="309">
        <v>4</v>
      </c>
      <c r="D28" s="309">
        <v>1</v>
      </c>
      <c r="E28" s="311"/>
      <c r="F28" s="312">
        <v>4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May21</v>
      </c>
      <c r="B29" s="308">
        <f t="shared" si="1"/>
        <v>44319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May21</v>
      </c>
      <c r="B30" s="308">
        <f t="shared" si="1"/>
        <v>44320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May21</v>
      </c>
      <c r="B31" s="308">
        <f t="shared" si="1"/>
        <v>44321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May21</v>
      </c>
      <c r="B32" s="308">
        <f t="shared" si="1"/>
        <v>44322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May21</v>
      </c>
      <c r="B33" s="308">
        <f t="shared" si="1"/>
        <v>44323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May21</v>
      </c>
      <c r="B34" s="308">
        <f t="shared" si="1"/>
        <v>44324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May21</v>
      </c>
      <c r="B35" s="308">
        <f t="shared" si="1"/>
        <v>44325</v>
      </c>
      <c r="C35" s="309">
        <v>5</v>
      </c>
      <c r="D35" s="309">
        <v>2</v>
      </c>
      <c r="E35" s="311"/>
      <c r="F35" s="312">
        <v>1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May21</v>
      </c>
      <c r="B36" s="308">
        <f t="shared" si="1"/>
        <v>44326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May21</v>
      </c>
      <c r="B37" s="308">
        <f t="shared" si="1"/>
        <v>44327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May21</v>
      </c>
      <c r="B38" s="308">
        <f t="shared" si="1"/>
        <v>44328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May21</v>
      </c>
      <c r="B39" s="308">
        <f t="shared" si="1"/>
        <v>44329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May21</v>
      </c>
      <c r="B40" s="308">
        <f t="shared" si="1"/>
        <v>44330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May21</v>
      </c>
      <c r="B41" s="308">
        <f t="shared" si="1"/>
        <v>44331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May21</v>
      </c>
      <c r="B42" s="308">
        <f t="shared" si="1"/>
        <v>44332</v>
      </c>
      <c r="C42" s="309">
        <v>6</v>
      </c>
      <c r="D42" s="309">
        <v>2</v>
      </c>
      <c r="E42" s="311"/>
      <c r="F42" s="312">
        <v>2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May21</v>
      </c>
      <c r="B43" s="308">
        <f t="shared" si="1"/>
        <v>44333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May21</v>
      </c>
      <c r="B44" s="308">
        <f t="shared" si="1"/>
        <v>44334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May21</v>
      </c>
      <c r="B45" s="308">
        <f t="shared" si="1"/>
        <v>44335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May21</v>
      </c>
      <c r="B46" s="308">
        <f t="shared" si="1"/>
        <v>44336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May21</v>
      </c>
      <c r="B47" s="308">
        <f t="shared" si="1"/>
        <v>44337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May21</v>
      </c>
      <c r="B48" s="308">
        <f t="shared" si="1"/>
        <v>44338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May21</v>
      </c>
      <c r="B49" s="308">
        <f t="shared" si="1"/>
        <v>44339</v>
      </c>
      <c r="C49" s="309">
        <v>7</v>
      </c>
      <c r="D49" s="309">
        <v>2</v>
      </c>
      <c r="E49" s="311"/>
      <c r="F49" s="312">
        <v>3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May21</v>
      </c>
      <c r="B50" s="308">
        <f t="shared" si="1"/>
        <v>44340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May21</v>
      </c>
      <c r="B51" s="308">
        <f t="shared" si="1"/>
        <v>44341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May21</v>
      </c>
      <c r="B52" s="308">
        <f t="shared" si="1"/>
        <v>44342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May21</v>
      </c>
      <c r="B53" s="308">
        <f t="shared" si="1"/>
        <v>44343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May21</v>
      </c>
      <c r="B54" s="308">
        <f t="shared" si="1"/>
        <v>44344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May21</v>
      </c>
      <c r="B55" s="308">
        <f t="shared" si="1"/>
        <v>44345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May21</v>
      </c>
      <c r="B56" s="308">
        <f t="shared" si="1"/>
        <v>44346</v>
      </c>
      <c r="C56" s="309">
        <v>8</v>
      </c>
      <c r="D56" s="309">
        <v>2</v>
      </c>
      <c r="E56" s="311"/>
      <c r="F56" s="312">
        <v>4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Jun21</v>
      </c>
      <c r="B57" s="308">
        <f t="shared" si="1"/>
        <v>44347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Jun21</v>
      </c>
      <c r="B58" s="308">
        <f t="shared" si="1"/>
        <v>44348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Jun21</v>
      </c>
      <c r="B59" s="308">
        <f t="shared" si="1"/>
        <v>44349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Jun21</v>
      </c>
      <c r="B60" s="308">
        <f t="shared" si="1"/>
        <v>44350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Jun21</v>
      </c>
      <c r="B61" s="308">
        <f t="shared" si="1"/>
        <v>44351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Jun21</v>
      </c>
      <c r="B62" s="308">
        <f t="shared" si="1"/>
        <v>44352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Jun21</v>
      </c>
      <c r="B63" s="308">
        <f t="shared" si="1"/>
        <v>44353</v>
      </c>
      <c r="C63" s="317">
        <v>9</v>
      </c>
      <c r="D63" s="317">
        <v>3</v>
      </c>
      <c r="E63" s="315"/>
      <c r="F63" s="312">
        <v>1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Jun21</v>
      </c>
      <c r="B64" s="308">
        <f t="shared" si="1"/>
        <v>44354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Jun21</v>
      </c>
      <c r="B65" s="308">
        <f t="shared" si="1"/>
        <v>44355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Jun21</v>
      </c>
      <c r="B66" s="308">
        <f t="shared" si="1"/>
        <v>44356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Jun21</v>
      </c>
      <c r="B67" s="308">
        <f t="shared" si="1"/>
        <v>44357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Jun21</v>
      </c>
      <c r="B68" s="308">
        <f t="shared" ref="B68:B131" si="3">B67+1</f>
        <v>44358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Jun21</v>
      </c>
      <c r="B69" s="308">
        <f t="shared" si="3"/>
        <v>44359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Jun21</v>
      </c>
      <c r="B70" s="308">
        <f t="shared" si="3"/>
        <v>44360</v>
      </c>
      <c r="C70" s="309">
        <v>10</v>
      </c>
      <c r="D70" s="309">
        <v>3</v>
      </c>
      <c r="E70" s="311"/>
      <c r="F70" s="312">
        <v>2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Jun21</v>
      </c>
      <c r="B71" s="308">
        <f t="shared" si="3"/>
        <v>44361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Jun21</v>
      </c>
      <c r="B72" s="308">
        <f t="shared" si="3"/>
        <v>44362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Jun21</v>
      </c>
      <c r="B73" s="308">
        <f t="shared" si="3"/>
        <v>44363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Jun21</v>
      </c>
      <c r="B74" s="308">
        <f t="shared" si="3"/>
        <v>44364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Jun21</v>
      </c>
      <c r="B75" s="308">
        <f t="shared" si="3"/>
        <v>44365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Jun21</v>
      </c>
      <c r="B76" s="308">
        <f t="shared" si="3"/>
        <v>44366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Jun21</v>
      </c>
      <c r="B77" s="308">
        <f t="shared" si="3"/>
        <v>44367</v>
      </c>
      <c r="C77" s="309">
        <v>11</v>
      </c>
      <c r="D77" s="309">
        <v>3</v>
      </c>
      <c r="E77" s="311"/>
      <c r="F77" s="312">
        <v>3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Jun21</v>
      </c>
      <c r="B78" s="308">
        <f t="shared" si="3"/>
        <v>44368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Jun21</v>
      </c>
      <c r="B79" s="308">
        <f t="shared" si="3"/>
        <v>44369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Jun21</v>
      </c>
      <c r="B80" s="308">
        <f t="shared" si="3"/>
        <v>44370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Jun21</v>
      </c>
      <c r="B81" s="308">
        <f t="shared" si="3"/>
        <v>44371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Jun21</v>
      </c>
      <c r="B82" s="308">
        <f t="shared" si="3"/>
        <v>44372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Jun21</v>
      </c>
      <c r="B83" s="308">
        <f t="shared" si="3"/>
        <v>44373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Jun21</v>
      </c>
      <c r="B84" s="308">
        <f t="shared" si="3"/>
        <v>44374</v>
      </c>
      <c r="C84" s="309">
        <v>12</v>
      </c>
      <c r="D84" s="309">
        <v>3</v>
      </c>
      <c r="E84" s="311"/>
      <c r="F84" s="312">
        <v>4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Jul21</v>
      </c>
      <c r="B85" s="308">
        <f t="shared" si="3"/>
        <v>44375</v>
      </c>
      <c r="C85" s="309">
        <v>13</v>
      </c>
      <c r="D85" s="309">
        <v>4</v>
      </c>
      <c r="E85" s="311"/>
      <c r="F85" s="312">
        <v>1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Jul21</v>
      </c>
      <c r="B86" s="308">
        <f t="shared" si="3"/>
        <v>44376</v>
      </c>
      <c r="C86" s="309">
        <v>13</v>
      </c>
      <c r="D86" s="309">
        <v>4</v>
      </c>
      <c r="E86" s="311"/>
      <c r="F86" s="312">
        <v>1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Jul21</v>
      </c>
      <c r="B87" s="308">
        <f t="shared" si="3"/>
        <v>44377</v>
      </c>
      <c r="C87" s="309">
        <v>13</v>
      </c>
      <c r="D87" s="309">
        <v>4</v>
      </c>
      <c r="E87" s="311"/>
      <c r="F87" s="312">
        <v>1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Jul21</v>
      </c>
      <c r="B88" s="308">
        <f t="shared" si="3"/>
        <v>44378</v>
      </c>
      <c r="C88" s="309">
        <v>13</v>
      </c>
      <c r="D88" s="309">
        <v>4</v>
      </c>
      <c r="E88" s="311"/>
      <c r="F88" s="312">
        <v>1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Jul21</v>
      </c>
      <c r="B89" s="308">
        <f t="shared" si="3"/>
        <v>44379</v>
      </c>
      <c r="C89" s="309">
        <v>13</v>
      </c>
      <c r="D89" s="309">
        <v>4</v>
      </c>
      <c r="E89" s="311"/>
      <c r="F89" s="312">
        <v>1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Jul21</v>
      </c>
      <c r="B90" s="308">
        <f t="shared" si="3"/>
        <v>44380</v>
      </c>
      <c r="C90" s="309">
        <v>13</v>
      </c>
      <c r="D90" s="309">
        <v>4</v>
      </c>
      <c r="E90" s="311"/>
      <c r="F90" s="312">
        <v>1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Jul21</v>
      </c>
      <c r="B91" s="308">
        <f t="shared" si="3"/>
        <v>44381</v>
      </c>
      <c r="C91" s="309">
        <v>13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Jul21</v>
      </c>
      <c r="B92" s="308">
        <f t="shared" si="3"/>
        <v>44382</v>
      </c>
      <c r="C92" s="309">
        <v>14</v>
      </c>
      <c r="D92" s="309">
        <v>4</v>
      </c>
      <c r="E92" s="311"/>
      <c r="F92" s="312">
        <v>2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Jul21</v>
      </c>
      <c r="B93" s="308">
        <f t="shared" si="3"/>
        <v>44383</v>
      </c>
      <c r="C93" s="317">
        <v>14</v>
      </c>
      <c r="D93" s="317">
        <v>4</v>
      </c>
      <c r="E93" s="315"/>
      <c r="F93" s="309">
        <v>2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Jul21</v>
      </c>
      <c r="B94" s="308">
        <f t="shared" si="3"/>
        <v>44384</v>
      </c>
      <c r="C94" s="309">
        <v>14</v>
      </c>
      <c r="D94" s="309">
        <v>4</v>
      </c>
      <c r="E94" s="311"/>
      <c r="F94" s="312">
        <v>2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Jul21</v>
      </c>
      <c r="B95" s="308">
        <f t="shared" si="3"/>
        <v>44385</v>
      </c>
      <c r="C95" s="309">
        <v>14</v>
      </c>
      <c r="D95" s="309">
        <v>4</v>
      </c>
      <c r="E95" s="311"/>
      <c r="F95" s="312">
        <v>2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Jul21</v>
      </c>
      <c r="B96" s="308">
        <f t="shared" si="3"/>
        <v>44386</v>
      </c>
      <c r="C96" s="309">
        <v>14</v>
      </c>
      <c r="D96" s="309">
        <v>4</v>
      </c>
      <c r="E96" s="311"/>
      <c r="F96" s="312">
        <v>2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Jul21</v>
      </c>
      <c r="B97" s="308">
        <f t="shared" si="3"/>
        <v>44387</v>
      </c>
      <c r="C97" s="309">
        <v>14</v>
      </c>
      <c r="D97" s="309">
        <v>4</v>
      </c>
      <c r="E97" s="311"/>
      <c r="F97" s="312">
        <v>2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Jul21</v>
      </c>
      <c r="B98" s="308">
        <f t="shared" si="3"/>
        <v>44388</v>
      </c>
      <c r="C98" s="309">
        <v>14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Jul21</v>
      </c>
      <c r="B99" s="308">
        <f t="shared" si="3"/>
        <v>44389</v>
      </c>
      <c r="C99" s="309">
        <v>15</v>
      </c>
      <c r="D99" s="309">
        <v>4</v>
      </c>
      <c r="E99" s="311"/>
      <c r="F99" s="312">
        <v>3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Jul21</v>
      </c>
      <c r="B100" s="308">
        <f t="shared" si="3"/>
        <v>44390</v>
      </c>
      <c r="C100" s="309">
        <v>15</v>
      </c>
      <c r="D100" s="309">
        <v>4</v>
      </c>
      <c r="E100" s="311"/>
      <c r="F100" s="312">
        <v>3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Jul21</v>
      </c>
      <c r="B101" s="308">
        <f t="shared" si="3"/>
        <v>44391</v>
      </c>
      <c r="C101" s="309">
        <v>15</v>
      </c>
      <c r="D101" s="309">
        <v>4</v>
      </c>
      <c r="E101" s="311"/>
      <c r="F101" s="312">
        <v>3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Jul21</v>
      </c>
      <c r="B102" s="308">
        <f t="shared" si="3"/>
        <v>44392</v>
      </c>
      <c r="C102" s="309">
        <v>15</v>
      </c>
      <c r="D102" s="309">
        <v>4</v>
      </c>
      <c r="E102" s="311"/>
      <c r="F102" s="312">
        <v>3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Jul21</v>
      </c>
      <c r="B103" s="308">
        <f t="shared" si="3"/>
        <v>44393</v>
      </c>
      <c r="C103" s="309">
        <v>15</v>
      </c>
      <c r="D103" s="309">
        <v>4</v>
      </c>
      <c r="E103" s="311"/>
      <c r="F103" s="312">
        <v>3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Jul21</v>
      </c>
      <c r="B104" s="308">
        <f t="shared" si="3"/>
        <v>44394</v>
      </c>
      <c r="C104" s="309">
        <v>15</v>
      </c>
      <c r="D104" s="309">
        <v>4</v>
      </c>
      <c r="E104" s="311"/>
      <c r="F104" s="312">
        <v>3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Jul21</v>
      </c>
      <c r="B105" s="308">
        <f t="shared" si="3"/>
        <v>44395</v>
      </c>
      <c r="C105" s="309">
        <v>15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Jul21</v>
      </c>
      <c r="B106" s="308">
        <f t="shared" si="3"/>
        <v>44396</v>
      </c>
      <c r="C106" s="309">
        <v>16</v>
      </c>
      <c r="D106" s="309">
        <v>4</v>
      </c>
      <c r="E106" s="311"/>
      <c r="F106" s="312">
        <v>4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Jul21</v>
      </c>
      <c r="B107" s="308">
        <f t="shared" si="3"/>
        <v>44397</v>
      </c>
      <c r="C107" s="309">
        <v>16</v>
      </c>
      <c r="D107" s="309">
        <v>4</v>
      </c>
      <c r="E107" s="311"/>
      <c r="F107" s="312">
        <v>4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Jul21</v>
      </c>
      <c r="B108" s="308">
        <f t="shared" si="3"/>
        <v>44398</v>
      </c>
      <c r="C108" s="309">
        <v>16</v>
      </c>
      <c r="D108" s="309">
        <v>4</v>
      </c>
      <c r="E108" s="311"/>
      <c r="F108" s="312">
        <v>4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Jul21</v>
      </c>
      <c r="B109" s="308">
        <f t="shared" si="3"/>
        <v>44399</v>
      </c>
      <c r="C109" s="309">
        <v>16</v>
      </c>
      <c r="D109" s="309">
        <v>4</v>
      </c>
      <c r="E109" s="311"/>
      <c r="F109" s="312">
        <v>4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Jul21</v>
      </c>
      <c r="B110" s="308">
        <f t="shared" si="3"/>
        <v>44400</v>
      </c>
      <c r="C110" s="309">
        <v>16</v>
      </c>
      <c r="D110" s="309">
        <v>4</v>
      </c>
      <c r="E110" s="311"/>
      <c r="F110" s="312">
        <v>4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Jul21</v>
      </c>
      <c r="B111" s="308">
        <f t="shared" si="3"/>
        <v>44401</v>
      </c>
      <c r="C111" s="309">
        <v>16</v>
      </c>
      <c r="D111" s="309">
        <v>4</v>
      </c>
      <c r="E111" s="311"/>
      <c r="F111" s="312">
        <v>4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Jul21</v>
      </c>
      <c r="B112" s="308">
        <f t="shared" si="3"/>
        <v>44402</v>
      </c>
      <c r="C112" s="309">
        <v>16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Jul21</v>
      </c>
      <c r="B113" s="308">
        <f t="shared" si="3"/>
        <v>44403</v>
      </c>
      <c r="C113" s="309">
        <v>17</v>
      </c>
      <c r="D113" s="309">
        <v>4</v>
      </c>
      <c r="E113" s="311"/>
      <c r="F113" s="312">
        <v>5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Jul21</v>
      </c>
      <c r="B114" s="308">
        <f t="shared" si="3"/>
        <v>44404</v>
      </c>
      <c r="C114" s="309">
        <v>17</v>
      </c>
      <c r="D114" s="309">
        <v>4</v>
      </c>
      <c r="E114" s="311"/>
      <c r="F114" s="312">
        <v>5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Jul21</v>
      </c>
      <c r="B115" s="308">
        <f t="shared" si="3"/>
        <v>44405</v>
      </c>
      <c r="C115" s="309">
        <v>17</v>
      </c>
      <c r="D115" s="309">
        <v>4</v>
      </c>
      <c r="E115" s="311"/>
      <c r="F115" s="312">
        <v>5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Jul21</v>
      </c>
      <c r="B116" s="308">
        <f t="shared" si="3"/>
        <v>44406</v>
      </c>
      <c r="C116" s="309">
        <v>17</v>
      </c>
      <c r="D116" s="309">
        <v>4</v>
      </c>
      <c r="E116" s="311"/>
      <c r="F116" s="312">
        <v>5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Jul21</v>
      </c>
      <c r="B117" s="308">
        <f t="shared" si="3"/>
        <v>44407</v>
      </c>
      <c r="C117" s="309">
        <v>17</v>
      </c>
      <c r="D117" s="309">
        <v>4</v>
      </c>
      <c r="E117" s="311"/>
      <c r="F117" s="312">
        <v>5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Jul21</v>
      </c>
      <c r="B118" s="308">
        <f t="shared" si="3"/>
        <v>44408</v>
      </c>
      <c r="C118" s="309">
        <v>17</v>
      </c>
      <c r="D118" s="309">
        <v>4</v>
      </c>
      <c r="E118" s="311"/>
      <c r="F118" s="312">
        <v>5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Jul21</v>
      </c>
      <c r="B119" s="308">
        <f t="shared" si="3"/>
        <v>44409</v>
      </c>
      <c r="C119" s="309">
        <v>17</v>
      </c>
      <c r="D119" s="309">
        <v>4</v>
      </c>
      <c r="E119" s="311"/>
      <c r="F119" s="312">
        <v>5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Aug21</v>
      </c>
      <c r="B120" s="308">
        <f t="shared" si="3"/>
        <v>44410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Aug21</v>
      </c>
      <c r="B121" s="308">
        <f t="shared" si="3"/>
        <v>44411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Aug21</v>
      </c>
      <c r="B122" s="308">
        <f t="shared" si="3"/>
        <v>44412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Aug21</v>
      </c>
      <c r="B123" s="308">
        <f t="shared" si="3"/>
        <v>44413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Aug21</v>
      </c>
      <c r="B124" s="308">
        <f t="shared" si="3"/>
        <v>44414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Aug21</v>
      </c>
      <c r="B125" s="308">
        <f t="shared" si="3"/>
        <v>44415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Aug21</v>
      </c>
      <c r="B126" s="308">
        <f t="shared" si="3"/>
        <v>44416</v>
      </c>
      <c r="C126" s="309">
        <v>18</v>
      </c>
      <c r="D126" s="309">
        <v>5</v>
      </c>
      <c r="E126" s="311"/>
      <c r="F126" s="312">
        <v>1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Aug21</v>
      </c>
      <c r="B127" s="308">
        <f t="shared" si="3"/>
        <v>44417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Aug21</v>
      </c>
      <c r="B128" s="308">
        <f t="shared" si="3"/>
        <v>44418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Aug21</v>
      </c>
      <c r="B129" s="308">
        <f t="shared" si="3"/>
        <v>44419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Aug21</v>
      </c>
      <c r="B130" s="308">
        <f t="shared" si="3"/>
        <v>44420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Aug21</v>
      </c>
      <c r="B131" s="308">
        <f t="shared" si="3"/>
        <v>44421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Aug21</v>
      </c>
      <c r="B132" s="308">
        <f t="shared" ref="B132:B195" si="5">B131+1</f>
        <v>44422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Aug21</v>
      </c>
      <c r="B133" s="308">
        <f t="shared" si="5"/>
        <v>44423</v>
      </c>
      <c r="C133" s="309">
        <v>19</v>
      </c>
      <c r="D133" s="309">
        <v>5</v>
      </c>
      <c r="E133" s="311"/>
      <c r="F133" s="312">
        <v>2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Aug21</v>
      </c>
      <c r="B134" s="308">
        <f t="shared" si="5"/>
        <v>44424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Aug21</v>
      </c>
      <c r="B135" s="308">
        <f t="shared" si="5"/>
        <v>44425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Aug21</v>
      </c>
      <c r="B136" s="308">
        <f t="shared" si="5"/>
        <v>44426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Aug21</v>
      </c>
      <c r="B137" s="308">
        <f t="shared" si="5"/>
        <v>44427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Aug21</v>
      </c>
      <c r="B138" s="308">
        <f t="shared" si="5"/>
        <v>44428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Aug21</v>
      </c>
      <c r="B139" s="308">
        <f t="shared" si="5"/>
        <v>44429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Aug21</v>
      </c>
      <c r="B140" s="308">
        <f t="shared" si="5"/>
        <v>44430</v>
      </c>
      <c r="C140" s="309">
        <v>20</v>
      </c>
      <c r="D140" s="309">
        <v>5</v>
      </c>
      <c r="E140" s="311"/>
      <c r="F140" s="312">
        <v>3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Aug21</v>
      </c>
      <c r="B141" s="308">
        <f t="shared" si="5"/>
        <v>44431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Aug21</v>
      </c>
      <c r="B142" s="308">
        <f t="shared" si="5"/>
        <v>44432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Aug21</v>
      </c>
      <c r="B143" s="308">
        <f t="shared" si="5"/>
        <v>44433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Aug21</v>
      </c>
      <c r="B144" s="308">
        <f t="shared" si="5"/>
        <v>44434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Aug21</v>
      </c>
      <c r="B145" s="308">
        <f t="shared" si="5"/>
        <v>44435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Aug21</v>
      </c>
      <c r="B146" s="308">
        <f t="shared" si="5"/>
        <v>44436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Aug21</v>
      </c>
      <c r="B147" s="308">
        <f t="shared" si="5"/>
        <v>44437</v>
      </c>
      <c r="C147" s="309">
        <v>21</v>
      </c>
      <c r="D147" s="309">
        <v>5</v>
      </c>
      <c r="E147" s="311"/>
      <c r="F147" s="312">
        <v>4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Sep21</v>
      </c>
      <c r="B148" s="308">
        <f t="shared" si="5"/>
        <v>44438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Sep21</v>
      </c>
      <c r="B149" s="308">
        <f t="shared" si="5"/>
        <v>44439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Sep21</v>
      </c>
      <c r="B150" s="308">
        <f t="shared" si="5"/>
        <v>44440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Sep21</v>
      </c>
      <c r="B151" s="308">
        <f t="shared" si="5"/>
        <v>44441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Sep21</v>
      </c>
      <c r="B152" s="308">
        <f t="shared" si="5"/>
        <v>44442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Sep21</v>
      </c>
      <c r="B153" s="308">
        <f t="shared" si="5"/>
        <v>44443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Sep21</v>
      </c>
      <c r="B154" s="308">
        <f t="shared" si="5"/>
        <v>44444</v>
      </c>
      <c r="C154" s="309">
        <v>22</v>
      </c>
      <c r="D154" s="309">
        <v>6</v>
      </c>
      <c r="E154" s="311"/>
      <c r="F154" s="312">
        <v>1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Sep21</v>
      </c>
      <c r="B155" s="322">
        <f t="shared" si="5"/>
        <v>44445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Sep21</v>
      </c>
      <c r="B156" s="308">
        <f t="shared" si="5"/>
        <v>44446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Sep21</v>
      </c>
      <c r="B157" s="308">
        <f t="shared" si="5"/>
        <v>44447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Sep21</v>
      </c>
      <c r="B158" s="308">
        <f t="shared" si="5"/>
        <v>44448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Sep21</v>
      </c>
      <c r="B159" s="308">
        <f t="shared" si="5"/>
        <v>44449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Sep21</v>
      </c>
      <c r="B160" s="308">
        <f t="shared" si="5"/>
        <v>44450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Sep21</v>
      </c>
      <c r="B161" s="308">
        <f t="shared" si="5"/>
        <v>44451</v>
      </c>
      <c r="C161" s="309">
        <v>23</v>
      </c>
      <c r="D161" s="309">
        <v>6</v>
      </c>
      <c r="E161" s="311"/>
      <c r="F161" s="312">
        <v>2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Sep21</v>
      </c>
      <c r="B162" s="308">
        <f t="shared" si="5"/>
        <v>44452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Sep21</v>
      </c>
      <c r="B163" s="308">
        <f t="shared" si="5"/>
        <v>44453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Sep21</v>
      </c>
      <c r="B164" s="308">
        <f t="shared" si="5"/>
        <v>44454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Sep21</v>
      </c>
      <c r="B165" s="308">
        <f t="shared" si="5"/>
        <v>44455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Sep21</v>
      </c>
      <c r="B166" s="308">
        <f t="shared" si="5"/>
        <v>44456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Sep21</v>
      </c>
      <c r="B167" s="308">
        <f t="shared" si="5"/>
        <v>44457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Sep21</v>
      </c>
      <c r="B168" s="308">
        <f t="shared" si="5"/>
        <v>44458</v>
      </c>
      <c r="C168" s="309">
        <v>24</v>
      </c>
      <c r="D168" s="309">
        <v>6</v>
      </c>
      <c r="E168" s="311"/>
      <c r="F168" s="312">
        <v>3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Sep21</v>
      </c>
      <c r="B169" s="308">
        <f t="shared" si="5"/>
        <v>44459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Sep21</v>
      </c>
      <c r="B170" s="308">
        <f t="shared" si="5"/>
        <v>44460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Sep21</v>
      </c>
      <c r="B171" s="308">
        <f t="shared" si="5"/>
        <v>44461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Sep21</v>
      </c>
      <c r="B172" s="308">
        <f t="shared" si="5"/>
        <v>44462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Sep21</v>
      </c>
      <c r="B173" s="308">
        <f t="shared" si="5"/>
        <v>44463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Sep21</v>
      </c>
      <c r="B174" s="308">
        <f t="shared" si="5"/>
        <v>44464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Sep21</v>
      </c>
      <c r="B175" s="308">
        <f t="shared" si="5"/>
        <v>44465</v>
      </c>
      <c r="C175" s="309">
        <v>25</v>
      </c>
      <c r="D175" s="309">
        <v>6</v>
      </c>
      <c r="E175" s="311"/>
      <c r="F175" s="312">
        <v>4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Sep21</v>
      </c>
      <c r="B176" s="308">
        <f t="shared" si="5"/>
        <v>44466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Sep21</v>
      </c>
      <c r="B177" s="308">
        <f t="shared" si="5"/>
        <v>44467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Sep21</v>
      </c>
      <c r="B178" s="308">
        <f t="shared" si="5"/>
        <v>44468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Sep21</v>
      </c>
      <c r="B179" s="308">
        <f t="shared" si="5"/>
        <v>44469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Sep21</v>
      </c>
      <c r="B180" s="308">
        <f t="shared" si="5"/>
        <v>44470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Sep21</v>
      </c>
      <c r="B181" s="308">
        <f t="shared" si="5"/>
        <v>44471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Sep21</v>
      </c>
      <c r="B182" s="308">
        <f t="shared" si="5"/>
        <v>44472</v>
      </c>
      <c r="C182" s="309">
        <v>26</v>
      </c>
      <c r="D182" s="309">
        <v>6</v>
      </c>
      <c r="E182" s="311"/>
      <c r="F182" s="312">
        <v>5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Oct21</v>
      </c>
      <c r="B183" s="308">
        <f t="shared" si="5"/>
        <v>44473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Oct21</v>
      </c>
      <c r="B184" s="308">
        <f t="shared" si="5"/>
        <v>44474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Oct21</v>
      </c>
      <c r="B185" s="322">
        <f t="shared" si="5"/>
        <v>44475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Oct21</v>
      </c>
      <c r="B186" s="308">
        <f t="shared" si="5"/>
        <v>44476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Oct21</v>
      </c>
      <c r="B187" s="308">
        <f t="shared" si="5"/>
        <v>44477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Oct21</v>
      </c>
      <c r="B188" s="308">
        <f t="shared" si="5"/>
        <v>44478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Oct21</v>
      </c>
      <c r="B189" s="308">
        <f t="shared" si="5"/>
        <v>44479</v>
      </c>
      <c r="C189" s="309">
        <v>27</v>
      </c>
      <c r="D189" s="309">
        <v>7</v>
      </c>
      <c r="E189" s="311"/>
      <c r="F189" s="312">
        <v>1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Oct21</v>
      </c>
      <c r="B190" s="308">
        <f t="shared" si="5"/>
        <v>44480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Oct21</v>
      </c>
      <c r="B191" s="308">
        <f t="shared" si="5"/>
        <v>44481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Oct21</v>
      </c>
      <c r="B192" s="308">
        <f t="shared" si="5"/>
        <v>44482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Oct21</v>
      </c>
      <c r="B193" s="308">
        <f t="shared" si="5"/>
        <v>44483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Oct21</v>
      </c>
      <c r="B194" s="308">
        <f t="shared" si="5"/>
        <v>44484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Oct21</v>
      </c>
      <c r="B195" s="308">
        <f t="shared" si="5"/>
        <v>44485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Oct21</v>
      </c>
      <c r="B196" s="308">
        <f t="shared" ref="B196:B259" si="7">B195+1</f>
        <v>44486</v>
      </c>
      <c r="C196" s="309">
        <v>28</v>
      </c>
      <c r="D196" s="309">
        <v>7</v>
      </c>
      <c r="E196" s="311"/>
      <c r="F196" s="312">
        <v>2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Oct21</v>
      </c>
      <c r="B197" s="308">
        <f t="shared" si="7"/>
        <v>44487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Oct21</v>
      </c>
      <c r="B198" s="308">
        <f t="shared" si="7"/>
        <v>44488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Oct21</v>
      </c>
      <c r="B199" s="308">
        <f t="shared" si="7"/>
        <v>44489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Oct21</v>
      </c>
      <c r="B200" s="308">
        <f t="shared" si="7"/>
        <v>44490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Oct21</v>
      </c>
      <c r="B201" s="308">
        <f t="shared" si="7"/>
        <v>44491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Oct21</v>
      </c>
      <c r="B202" s="308">
        <f t="shared" si="7"/>
        <v>44492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Oct21</v>
      </c>
      <c r="B203" s="308">
        <f t="shared" si="7"/>
        <v>44493</v>
      </c>
      <c r="C203" s="309">
        <v>29</v>
      </c>
      <c r="D203" s="309">
        <v>7</v>
      </c>
      <c r="E203" s="311"/>
      <c r="F203" s="312">
        <v>3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Oct21</v>
      </c>
      <c r="B204" s="308">
        <f t="shared" si="7"/>
        <v>44494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Oct21</v>
      </c>
      <c r="B205" s="308">
        <f t="shared" si="7"/>
        <v>44495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Oct21</v>
      </c>
      <c r="B206" s="308">
        <f t="shared" si="7"/>
        <v>44496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Oct21</v>
      </c>
      <c r="B207" s="308">
        <f t="shared" si="7"/>
        <v>44497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Oct21</v>
      </c>
      <c r="B208" s="308">
        <f t="shared" si="7"/>
        <v>44498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Oct21</v>
      </c>
      <c r="B209" s="308">
        <f t="shared" si="7"/>
        <v>44499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Oct21</v>
      </c>
      <c r="B210" s="308">
        <f t="shared" si="7"/>
        <v>44500</v>
      </c>
      <c r="C210" s="309">
        <v>30</v>
      </c>
      <c r="D210" s="309">
        <v>7</v>
      </c>
      <c r="E210" s="311"/>
      <c r="F210" s="312">
        <v>4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Nov21</v>
      </c>
      <c r="B211" s="308">
        <f t="shared" si="7"/>
        <v>44501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Nov21</v>
      </c>
      <c r="B212" s="308">
        <f t="shared" si="7"/>
        <v>44502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Nov21</v>
      </c>
      <c r="B213" s="308">
        <f t="shared" si="7"/>
        <v>44503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Nov21</v>
      </c>
      <c r="B214" s="308">
        <f t="shared" si="7"/>
        <v>44504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Nov21</v>
      </c>
      <c r="B215" s="308">
        <f t="shared" si="7"/>
        <v>44505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Nov21</v>
      </c>
      <c r="B216" s="322">
        <f t="shared" si="7"/>
        <v>44506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Nov21</v>
      </c>
      <c r="B217" s="308">
        <f t="shared" si="7"/>
        <v>44507</v>
      </c>
      <c r="C217" s="309">
        <v>31</v>
      </c>
      <c r="D217" s="309">
        <v>8</v>
      </c>
      <c r="E217" s="311"/>
      <c r="F217" s="312">
        <v>1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Nov21</v>
      </c>
      <c r="B218" s="308">
        <f t="shared" si="7"/>
        <v>44508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Nov21</v>
      </c>
      <c r="B219" s="308">
        <f t="shared" si="7"/>
        <v>44509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Nov21</v>
      </c>
      <c r="B220" s="308">
        <f t="shared" si="7"/>
        <v>44510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Nov21</v>
      </c>
      <c r="B221" s="308">
        <f t="shared" si="7"/>
        <v>44511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Nov21</v>
      </c>
      <c r="B222" s="308">
        <f t="shared" si="7"/>
        <v>44512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Nov21</v>
      </c>
      <c r="B223" s="308">
        <f t="shared" si="7"/>
        <v>44513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Nov21</v>
      </c>
      <c r="B224" s="308">
        <f t="shared" si="7"/>
        <v>44514</v>
      </c>
      <c r="C224" s="309">
        <v>32</v>
      </c>
      <c r="D224" s="309">
        <v>8</v>
      </c>
      <c r="E224" s="311"/>
      <c r="F224" s="312">
        <v>2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Nov21</v>
      </c>
      <c r="B225" s="308">
        <f t="shared" si="7"/>
        <v>44515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Nov21</v>
      </c>
      <c r="B226" s="308">
        <f t="shared" si="7"/>
        <v>44516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Nov21</v>
      </c>
      <c r="B227" s="308">
        <f t="shared" si="7"/>
        <v>44517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Nov21</v>
      </c>
      <c r="B228" s="308">
        <f t="shared" si="7"/>
        <v>44518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Nov21</v>
      </c>
      <c r="B229" s="308">
        <f t="shared" si="7"/>
        <v>44519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Nov21</v>
      </c>
      <c r="B230" s="308">
        <f t="shared" si="7"/>
        <v>44520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Nov21</v>
      </c>
      <c r="B231" s="308">
        <f t="shared" si="7"/>
        <v>44521</v>
      </c>
      <c r="C231" s="309">
        <v>33</v>
      </c>
      <c r="D231" s="309">
        <v>8</v>
      </c>
      <c r="E231" s="311"/>
      <c r="F231" s="312">
        <v>3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Nov21</v>
      </c>
      <c r="B232" s="308">
        <f t="shared" si="7"/>
        <v>44522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Nov21</v>
      </c>
      <c r="B233" s="308">
        <f t="shared" si="7"/>
        <v>44523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Nov21</v>
      </c>
      <c r="B234" s="308">
        <f t="shared" si="7"/>
        <v>44524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Nov21</v>
      </c>
      <c r="B235" s="308">
        <f t="shared" si="7"/>
        <v>44525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Nov21</v>
      </c>
      <c r="B236" s="308">
        <f t="shared" si="7"/>
        <v>44526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Nov21</v>
      </c>
      <c r="B237" s="308">
        <f t="shared" si="7"/>
        <v>44527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Nov21</v>
      </c>
      <c r="B238" s="308">
        <f t="shared" si="7"/>
        <v>44528</v>
      </c>
      <c r="C238" s="309">
        <v>34</v>
      </c>
      <c r="D238" s="309">
        <v>8</v>
      </c>
      <c r="E238" s="311"/>
      <c r="F238" s="312">
        <v>4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Dec21</v>
      </c>
      <c r="B239" s="308">
        <f t="shared" si="7"/>
        <v>44529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Dec21</v>
      </c>
      <c r="B240" s="308">
        <f t="shared" si="7"/>
        <v>44530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Dec21</v>
      </c>
      <c r="B241" s="308">
        <f t="shared" si="7"/>
        <v>44531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Dec21</v>
      </c>
      <c r="B242" s="308">
        <f t="shared" si="7"/>
        <v>44532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Dec21</v>
      </c>
      <c r="B243" s="308">
        <f t="shared" si="7"/>
        <v>44533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Dec21</v>
      </c>
      <c r="B244" s="308">
        <f t="shared" si="7"/>
        <v>44534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Dec21</v>
      </c>
      <c r="B245" s="308">
        <f t="shared" si="7"/>
        <v>44535</v>
      </c>
      <c r="C245" s="309">
        <v>35</v>
      </c>
      <c r="D245" s="309">
        <v>9</v>
      </c>
      <c r="E245" s="311"/>
      <c r="F245" s="312">
        <v>1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Dec21</v>
      </c>
      <c r="B246" s="322">
        <f t="shared" si="7"/>
        <v>44536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Dec21</v>
      </c>
      <c r="B247" s="308">
        <f t="shared" si="7"/>
        <v>44537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Dec21</v>
      </c>
      <c r="B248" s="308">
        <f t="shared" si="7"/>
        <v>44538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Dec21</v>
      </c>
      <c r="B249" s="308">
        <f t="shared" si="7"/>
        <v>44539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Dec21</v>
      </c>
      <c r="B250" s="308">
        <f t="shared" si="7"/>
        <v>44540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Dec21</v>
      </c>
      <c r="B251" s="308">
        <f t="shared" si="7"/>
        <v>44541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Dec21</v>
      </c>
      <c r="B252" s="308">
        <f t="shared" si="7"/>
        <v>44542</v>
      </c>
      <c r="C252" s="309">
        <v>36</v>
      </c>
      <c r="D252" s="309">
        <v>9</v>
      </c>
      <c r="E252" s="311"/>
      <c r="F252" s="312">
        <v>2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Dec21</v>
      </c>
      <c r="B253" s="308">
        <f t="shared" si="7"/>
        <v>44543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Dec21</v>
      </c>
      <c r="B254" s="308">
        <f t="shared" si="7"/>
        <v>44544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Dec21</v>
      </c>
      <c r="B255" s="308">
        <f t="shared" si="7"/>
        <v>44545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Dec21</v>
      </c>
      <c r="B256" s="308">
        <f t="shared" si="7"/>
        <v>44546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Dec21</v>
      </c>
      <c r="B257" s="308">
        <f t="shared" si="7"/>
        <v>44547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Dec21</v>
      </c>
      <c r="B258" s="308">
        <f t="shared" si="7"/>
        <v>44548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Dec21</v>
      </c>
      <c r="B259" s="308">
        <f t="shared" si="7"/>
        <v>44549</v>
      </c>
      <c r="C259" s="309">
        <v>37</v>
      </c>
      <c r="D259" s="309">
        <v>9</v>
      </c>
      <c r="E259" s="311"/>
      <c r="F259" s="312">
        <v>3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Dec21</v>
      </c>
      <c r="B260" s="308">
        <f t="shared" ref="B260:B323" si="9">B259+1</f>
        <v>44550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Dec21</v>
      </c>
      <c r="B261" s="308">
        <f t="shared" si="9"/>
        <v>44551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Dec21</v>
      </c>
      <c r="B262" s="308">
        <f t="shared" si="9"/>
        <v>44552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Dec21</v>
      </c>
      <c r="B263" s="308">
        <f t="shared" si="9"/>
        <v>44553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Dec21</v>
      </c>
      <c r="B264" s="308">
        <f t="shared" si="9"/>
        <v>44554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Dec21</v>
      </c>
      <c r="B265" s="308">
        <f t="shared" si="9"/>
        <v>44555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Dec21</v>
      </c>
      <c r="B266" s="308">
        <f t="shared" si="9"/>
        <v>44556</v>
      </c>
      <c r="C266" s="309">
        <v>38</v>
      </c>
      <c r="D266" s="309">
        <v>9</v>
      </c>
      <c r="E266" s="311"/>
      <c r="F266" s="312">
        <v>4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Dec21</v>
      </c>
      <c r="B267" s="308">
        <f t="shared" si="9"/>
        <v>44557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Dec21</v>
      </c>
      <c r="B268" s="308">
        <f t="shared" si="9"/>
        <v>44558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Dec21</v>
      </c>
      <c r="B269" s="308">
        <f t="shared" si="9"/>
        <v>44559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Dec21</v>
      </c>
      <c r="B270" s="308">
        <f t="shared" si="9"/>
        <v>44560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Dec21</v>
      </c>
      <c r="B271" s="308">
        <f t="shared" si="9"/>
        <v>44561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Dec21</v>
      </c>
      <c r="B272" s="308">
        <f t="shared" si="9"/>
        <v>44562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Dec21</v>
      </c>
      <c r="B273" s="308">
        <f t="shared" si="9"/>
        <v>44563</v>
      </c>
      <c r="C273" s="309">
        <v>39</v>
      </c>
      <c r="D273" s="309">
        <v>9</v>
      </c>
      <c r="E273" s="311"/>
      <c r="F273" s="312">
        <v>5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Jan22</v>
      </c>
      <c r="B274" s="308">
        <f t="shared" si="9"/>
        <v>44564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Jan22</v>
      </c>
      <c r="B275" s="308">
        <f t="shared" si="9"/>
        <v>44565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Jan22</v>
      </c>
      <c r="B276" s="322">
        <f t="shared" si="9"/>
        <v>44566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Jan22</v>
      </c>
      <c r="B277" s="322">
        <f t="shared" si="9"/>
        <v>44567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Jan22</v>
      </c>
      <c r="B278" s="308">
        <f t="shared" si="9"/>
        <v>44568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Jan22</v>
      </c>
      <c r="B279" s="308">
        <f t="shared" si="9"/>
        <v>44569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Jan22</v>
      </c>
      <c r="B280" s="308">
        <f t="shared" si="9"/>
        <v>44570</v>
      </c>
      <c r="C280" s="309">
        <v>40</v>
      </c>
      <c r="D280" s="309">
        <v>10</v>
      </c>
      <c r="E280" s="311"/>
      <c r="F280" s="312">
        <v>1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Jan22</v>
      </c>
      <c r="B281" s="308">
        <f t="shared" si="9"/>
        <v>44571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Jan22</v>
      </c>
      <c r="B282" s="308">
        <f t="shared" si="9"/>
        <v>44572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Jan22</v>
      </c>
      <c r="B283" s="308">
        <f t="shared" si="9"/>
        <v>44573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Jan22</v>
      </c>
      <c r="B284" s="308">
        <f t="shared" si="9"/>
        <v>44574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Jan22</v>
      </c>
      <c r="B285" s="308">
        <f t="shared" si="9"/>
        <v>44575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Jan22</v>
      </c>
      <c r="B286" s="308">
        <f t="shared" si="9"/>
        <v>44576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Jan22</v>
      </c>
      <c r="B287" s="308">
        <f t="shared" si="9"/>
        <v>44577</v>
      </c>
      <c r="C287" s="309">
        <v>41</v>
      </c>
      <c r="D287" s="309">
        <v>10</v>
      </c>
      <c r="E287" s="311"/>
      <c r="F287" s="312">
        <v>2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Jan22</v>
      </c>
      <c r="B288" s="308">
        <f t="shared" si="9"/>
        <v>44578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Jan22</v>
      </c>
      <c r="B289" s="308">
        <f t="shared" si="9"/>
        <v>44579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Jan22</v>
      </c>
      <c r="B290" s="308">
        <f t="shared" si="9"/>
        <v>44580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Jan22</v>
      </c>
      <c r="B291" s="308">
        <f t="shared" si="9"/>
        <v>44581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Jan22</v>
      </c>
      <c r="B292" s="308">
        <f t="shared" si="9"/>
        <v>44582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Jan22</v>
      </c>
      <c r="B293" s="308">
        <f t="shared" si="9"/>
        <v>44583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Jan22</v>
      </c>
      <c r="B294" s="308">
        <f t="shared" si="9"/>
        <v>44584</v>
      </c>
      <c r="C294" s="309">
        <v>42</v>
      </c>
      <c r="D294" s="309">
        <v>10</v>
      </c>
      <c r="E294" s="311"/>
      <c r="F294" s="312">
        <v>3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Jan22</v>
      </c>
      <c r="B295" s="308">
        <f t="shared" si="9"/>
        <v>44585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Jan22</v>
      </c>
      <c r="B296" s="308">
        <f t="shared" si="9"/>
        <v>44586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Jan22</v>
      </c>
      <c r="B297" s="308">
        <f t="shared" si="9"/>
        <v>44587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Jan22</v>
      </c>
      <c r="B298" s="308">
        <f t="shared" si="9"/>
        <v>44588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Jan22</v>
      </c>
      <c r="B299" s="308">
        <f t="shared" si="9"/>
        <v>44589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Jan22</v>
      </c>
      <c r="B300" s="308">
        <f t="shared" si="9"/>
        <v>44590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Jan22</v>
      </c>
      <c r="B301" s="308">
        <f t="shared" si="9"/>
        <v>44591</v>
      </c>
      <c r="C301" s="309">
        <v>43</v>
      </c>
      <c r="D301" s="309">
        <v>10</v>
      </c>
      <c r="E301" s="311"/>
      <c r="F301" s="312">
        <v>4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Feb22</v>
      </c>
      <c r="B302" s="308">
        <f t="shared" si="9"/>
        <v>44592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Feb22</v>
      </c>
      <c r="B303" s="308">
        <f t="shared" si="9"/>
        <v>44593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Feb22</v>
      </c>
      <c r="B304" s="308">
        <f t="shared" si="9"/>
        <v>44594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Feb22</v>
      </c>
      <c r="B305" s="308">
        <f t="shared" si="9"/>
        <v>44595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Feb22</v>
      </c>
      <c r="B306" s="308">
        <f t="shared" si="9"/>
        <v>44596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Feb22</v>
      </c>
      <c r="B307" s="308">
        <f t="shared" si="9"/>
        <v>44597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Feb22</v>
      </c>
      <c r="B308" s="322">
        <f t="shared" si="9"/>
        <v>44598</v>
      </c>
      <c r="C308" s="317">
        <v>44</v>
      </c>
      <c r="D308" s="317">
        <v>11</v>
      </c>
      <c r="E308" s="315"/>
      <c r="F308" s="312">
        <v>1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Feb22</v>
      </c>
      <c r="B309" s="308">
        <f t="shared" si="9"/>
        <v>44599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Feb22</v>
      </c>
      <c r="B310" s="308">
        <f t="shared" si="9"/>
        <v>44600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Feb22</v>
      </c>
      <c r="B311" s="308">
        <f t="shared" si="9"/>
        <v>44601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Feb22</v>
      </c>
      <c r="B312" s="308">
        <f t="shared" si="9"/>
        <v>44602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Feb22</v>
      </c>
      <c r="B313" s="308">
        <f t="shared" si="9"/>
        <v>44603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Feb22</v>
      </c>
      <c r="B314" s="308">
        <f t="shared" si="9"/>
        <v>44604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Feb22</v>
      </c>
      <c r="B315" s="308">
        <f t="shared" si="9"/>
        <v>44605</v>
      </c>
      <c r="C315" s="309">
        <v>45</v>
      </c>
      <c r="D315" s="309">
        <v>11</v>
      </c>
      <c r="E315" s="311"/>
      <c r="F315" s="312">
        <v>2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Feb22</v>
      </c>
      <c r="B316" s="308">
        <f t="shared" si="9"/>
        <v>44606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Feb22</v>
      </c>
      <c r="B317" s="308">
        <f t="shared" si="9"/>
        <v>44607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Feb22</v>
      </c>
      <c r="B318" s="308">
        <f t="shared" si="9"/>
        <v>44608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Feb22</v>
      </c>
      <c r="B319" s="308">
        <f t="shared" si="9"/>
        <v>44609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Feb22</v>
      </c>
      <c r="B320" s="308">
        <f t="shared" si="9"/>
        <v>44610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Feb22</v>
      </c>
      <c r="B321" s="308">
        <f t="shared" si="9"/>
        <v>44611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Feb22</v>
      </c>
      <c r="B322" s="308">
        <f t="shared" si="9"/>
        <v>44612</v>
      </c>
      <c r="C322" s="309">
        <v>46</v>
      </c>
      <c r="D322" s="309">
        <v>11</v>
      </c>
      <c r="E322" s="311"/>
      <c r="F322" s="312">
        <v>3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Feb22</v>
      </c>
      <c r="B323" s="308">
        <f t="shared" si="9"/>
        <v>44613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Feb22</v>
      </c>
      <c r="B324" s="308">
        <f t="shared" ref="B324:B381" si="11">B323+1</f>
        <v>44614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Feb22</v>
      </c>
      <c r="B325" s="308">
        <f t="shared" si="11"/>
        <v>44615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Feb22</v>
      </c>
      <c r="B326" s="308">
        <f t="shared" si="11"/>
        <v>44616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Feb22</v>
      </c>
      <c r="B327" s="308">
        <f t="shared" si="11"/>
        <v>44617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Feb22</v>
      </c>
      <c r="B328" s="308">
        <f t="shared" si="11"/>
        <v>44618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Feb22</v>
      </c>
      <c r="B329" s="308">
        <f t="shared" si="11"/>
        <v>44619</v>
      </c>
      <c r="C329" s="309">
        <v>47</v>
      </c>
      <c r="D329" s="309">
        <v>11</v>
      </c>
      <c r="E329" s="311"/>
      <c r="F329" s="312">
        <v>4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Mar22</v>
      </c>
      <c r="B330" s="308">
        <f t="shared" si="11"/>
        <v>44620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Mar22</v>
      </c>
      <c r="B331" s="308">
        <f t="shared" si="11"/>
        <v>44621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Mar22</v>
      </c>
      <c r="B332" s="308">
        <f t="shared" si="11"/>
        <v>44622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Mar22</v>
      </c>
      <c r="B333" s="308">
        <f t="shared" si="11"/>
        <v>44623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Mar22</v>
      </c>
      <c r="B334" s="308">
        <f t="shared" si="11"/>
        <v>44624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Mar22</v>
      </c>
      <c r="B335" s="308">
        <f t="shared" si="11"/>
        <v>44625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Mar22</v>
      </c>
      <c r="B336" s="322">
        <f t="shared" si="11"/>
        <v>44626</v>
      </c>
      <c r="C336" s="317">
        <v>48</v>
      </c>
      <c r="D336" s="317">
        <v>12</v>
      </c>
      <c r="E336" s="315"/>
      <c r="F336" s="312">
        <v>1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Mar22</v>
      </c>
      <c r="B337" s="308">
        <f t="shared" si="11"/>
        <v>44627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Mar22</v>
      </c>
      <c r="B338" s="308">
        <f t="shared" si="11"/>
        <v>44628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Mar22</v>
      </c>
      <c r="B339" s="308">
        <f t="shared" si="11"/>
        <v>44629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Mar22</v>
      </c>
      <c r="B340" s="308">
        <f t="shared" si="11"/>
        <v>44630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Mar22</v>
      </c>
      <c r="B341" s="308">
        <f t="shared" si="11"/>
        <v>44631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Mar22</v>
      </c>
      <c r="B342" s="308">
        <f t="shared" si="11"/>
        <v>44632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Mar22</v>
      </c>
      <c r="B343" s="308">
        <f t="shared" si="11"/>
        <v>44633</v>
      </c>
      <c r="C343" s="309">
        <v>49</v>
      </c>
      <c r="D343" s="309">
        <v>12</v>
      </c>
      <c r="E343" s="311"/>
      <c r="F343" s="312">
        <v>2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Mar22</v>
      </c>
      <c r="B344" s="308">
        <f t="shared" si="11"/>
        <v>44634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Mar22</v>
      </c>
      <c r="B345" s="308">
        <f t="shared" si="11"/>
        <v>44635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Mar22</v>
      </c>
      <c r="B346" s="308">
        <f t="shared" si="11"/>
        <v>44636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Mar22</v>
      </c>
      <c r="B347" s="308">
        <f t="shared" si="11"/>
        <v>44637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Mar22</v>
      </c>
      <c r="B348" s="308">
        <f t="shared" si="11"/>
        <v>44638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Mar22</v>
      </c>
      <c r="B349" s="308">
        <f t="shared" si="11"/>
        <v>44639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Mar22</v>
      </c>
      <c r="B350" s="308">
        <f t="shared" si="11"/>
        <v>44640</v>
      </c>
      <c r="C350" s="309">
        <v>50</v>
      </c>
      <c r="D350" s="309">
        <v>12</v>
      </c>
      <c r="E350" s="311"/>
      <c r="F350" s="312">
        <v>3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Mar22</v>
      </c>
      <c r="B351" s="308">
        <f t="shared" si="11"/>
        <v>44641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Mar22</v>
      </c>
      <c r="B352" s="308">
        <f t="shared" si="11"/>
        <v>44642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Mar22</v>
      </c>
      <c r="B353" s="308">
        <f t="shared" si="11"/>
        <v>44643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Mar22</v>
      </c>
      <c r="B354" s="308">
        <f t="shared" si="11"/>
        <v>44644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Mar22</v>
      </c>
      <c r="B355" s="308">
        <f t="shared" si="11"/>
        <v>44645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Mar22</v>
      </c>
      <c r="B356" s="308">
        <f t="shared" si="11"/>
        <v>44646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Mar22</v>
      </c>
      <c r="B357" s="308">
        <f t="shared" si="11"/>
        <v>44647</v>
      </c>
      <c r="C357" s="309">
        <v>51</v>
      </c>
      <c r="D357" s="309">
        <v>12</v>
      </c>
      <c r="E357" s="311"/>
      <c r="F357" s="312">
        <v>4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Mar22</v>
      </c>
      <c r="B358" s="308">
        <f t="shared" si="11"/>
        <v>44648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Mar22</v>
      </c>
      <c r="B359" s="308">
        <f t="shared" si="11"/>
        <v>44649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Mar22</v>
      </c>
      <c r="B360" s="308">
        <f t="shared" si="11"/>
        <v>44650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Mar22</v>
      </c>
      <c r="B361" s="308">
        <f t="shared" si="11"/>
        <v>44651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Mar22</v>
      </c>
      <c r="B362" s="308">
        <f t="shared" si="11"/>
        <v>44652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Mar22</v>
      </c>
      <c r="B363" s="308">
        <f t="shared" si="11"/>
        <v>44653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Mar22</v>
      </c>
      <c r="B364" s="308">
        <f t="shared" si="11"/>
        <v>44654</v>
      </c>
      <c r="C364" s="309">
        <v>52</v>
      </c>
      <c r="D364" s="309">
        <v>12</v>
      </c>
      <c r="E364" s="311"/>
      <c r="F364" s="312">
        <v>5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Mar22</v>
      </c>
      <c r="B365" s="308">
        <f t="shared" si="11"/>
        <v>44655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Mar22</v>
      </c>
      <c r="B366" s="308">
        <f t="shared" si="11"/>
        <v>44656</v>
      </c>
      <c r="C366" s="309">
        <v>53</v>
      </c>
      <c r="D366" s="309">
        <v>12</v>
      </c>
      <c r="E366" s="310">
        <f>B366</f>
        <v>44656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Mar22</v>
      </c>
      <c r="B367" s="308">
        <f t="shared" si="11"/>
        <v>44657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Mar22</v>
      </c>
      <c r="B368" s="308">
        <f t="shared" si="11"/>
        <v>44658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Mar22</v>
      </c>
      <c r="B369" s="308">
        <f t="shared" si="11"/>
        <v>44659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Mar22</v>
      </c>
      <c r="B370" s="308">
        <f t="shared" si="11"/>
        <v>44660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Mar22</v>
      </c>
      <c r="B371" s="308">
        <f t="shared" si="11"/>
        <v>44661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Mar22</v>
      </c>
      <c r="B372" s="308">
        <f t="shared" si="11"/>
        <v>44662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Mar22</v>
      </c>
      <c r="B373" s="308">
        <f t="shared" si="11"/>
        <v>44663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Mar22</v>
      </c>
      <c r="B374" s="308">
        <f t="shared" si="11"/>
        <v>44664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Mar22</v>
      </c>
      <c r="B375" s="308">
        <f t="shared" si="11"/>
        <v>44665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Mar22</v>
      </c>
      <c r="B376" s="308">
        <f t="shared" si="11"/>
        <v>44666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Mar22</v>
      </c>
      <c r="B377" s="308">
        <f t="shared" si="11"/>
        <v>44667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Mar22</v>
      </c>
      <c r="B378" s="308">
        <f t="shared" si="11"/>
        <v>44668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Mar22</v>
      </c>
      <c r="B379" s="308">
        <f t="shared" si="11"/>
        <v>44669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Mar22</v>
      </c>
      <c r="B380" s="308">
        <f t="shared" si="11"/>
        <v>44670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Mar22</v>
      </c>
      <c r="B381" s="308">
        <f t="shared" si="11"/>
        <v>44671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zoomScaleNormal="100" workbookViewId="0">
      <selection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08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08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">
        <v>105</v>
      </c>
      <c r="I3" s="377" t="s">
        <v>43</v>
      </c>
      <c r="J3" s="377" t="s">
        <v>44</v>
      </c>
      <c r="K3" s="410" t="s">
        <v>48</v>
      </c>
      <c r="L3" s="410" t="s">
        <v>31</v>
      </c>
      <c r="M3" s="429" t="s">
        <v>46</v>
      </c>
      <c r="N3" s="377" t="s">
        <v>1</v>
      </c>
      <c r="O3" s="396" t="s">
        <v>26</v>
      </c>
      <c r="P3" s="377" t="s">
        <v>106</v>
      </c>
      <c r="Q3" s="396" t="s">
        <v>2</v>
      </c>
      <c r="R3" s="429" t="s">
        <v>47</v>
      </c>
      <c r="S3" s="42"/>
      <c r="T3" s="396" t="s">
        <v>27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413"/>
      <c r="J4" s="413"/>
      <c r="K4" s="411"/>
      <c r="L4" s="411"/>
      <c r="M4" s="430"/>
      <c r="N4" s="378"/>
      <c r="O4" s="392"/>
      <c r="P4" s="378"/>
      <c r="Q4" s="392"/>
      <c r="R4" s="430"/>
      <c r="S4" s="42"/>
      <c r="T4" s="392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413"/>
      <c r="J5" s="413"/>
      <c r="K5" s="411"/>
      <c r="L5" s="411"/>
      <c r="M5" s="430"/>
      <c r="N5" s="378"/>
      <c r="O5" s="392"/>
      <c r="P5" s="378"/>
      <c r="Q5" s="392"/>
      <c r="R5" s="430"/>
      <c r="S5" s="42"/>
      <c r="T5" s="392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414"/>
      <c r="J6" s="414"/>
      <c r="K6" s="412"/>
      <c r="L6" s="412"/>
      <c r="M6" s="430"/>
      <c r="N6" s="379"/>
      <c r="O6" s="392"/>
      <c r="P6" s="379"/>
      <c r="Q6" s="392"/>
      <c r="R6" s="430"/>
      <c r="S6" s="41"/>
      <c r="T6" s="392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1</v>
      </c>
      <c r="F9" s="35"/>
      <c r="G9" s="35"/>
      <c r="H9" s="383" t="s">
        <v>57</v>
      </c>
      <c r="I9" s="381"/>
      <c r="J9" s="382"/>
      <c r="K9" s="201">
        <f>Admin!B2</f>
        <v>44292</v>
      </c>
      <c r="L9" s="200" t="s">
        <v>76</v>
      </c>
      <c r="M9" s="202">
        <f>K9+5</f>
        <v>44297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06" t="s">
        <v>7</v>
      </c>
      <c r="G16" s="407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2</v>
      </c>
      <c r="F19" s="35"/>
      <c r="G19" s="35"/>
      <c r="H19" s="383" t="s">
        <v>28</v>
      </c>
      <c r="I19" s="381"/>
      <c r="J19" s="382"/>
      <c r="K19" s="201">
        <f>M9+1</f>
        <v>44298</v>
      </c>
      <c r="L19" s="200" t="s">
        <v>76</v>
      </c>
      <c r="M19" s="202">
        <f>K19+6</f>
        <v>44304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3</v>
      </c>
      <c r="F29" s="35"/>
      <c r="G29" s="35"/>
      <c r="H29" s="383" t="s">
        <v>28</v>
      </c>
      <c r="I29" s="381"/>
      <c r="J29" s="382"/>
      <c r="K29" s="201">
        <f>M19+1</f>
        <v>44305</v>
      </c>
      <c r="L29" s="200" t="s">
        <v>76</v>
      </c>
      <c r="M29" s="202">
        <f>K29+6</f>
        <v>44311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381"/>
      <c r="D38" s="381"/>
      <c r="E38" s="382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381"/>
      <c r="D39" s="382"/>
      <c r="E39" s="156">
        <v>4</v>
      </c>
      <c r="F39" s="35"/>
      <c r="G39" s="35"/>
      <c r="H39" s="383" t="s">
        <v>28</v>
      </c>
      <c r="I39" s="381"/>
      <c r="J39" s="382"/>
      <c r="K39" s="201">
        <f>M29+1</f>
        <v>44312</v>
      </c>
      <c r="L39" s="200" t="s">
        <v>76</v>
      </c>
      <c r="M39" s="202">
        <f>K39+6</f>
        <v>44318</v>
      </c>
      <c r="N39" s="20"/>
      <c r="O39" s="393" t="s">
        <v>63</v>
      </c>
      <c r="P39" s="394"/>
      <c r="Q39" s="394"/>
      <c r="R39" s="39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382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1</v>
      </c>
      <c r="F49" s="35"/>
      <c r="G49" s="35"/>
      <c r="H49" s="383" t="s">
        <v>28</v>
      </c>
      <c r="I49" s="381"/>
      <c r="J49" s="382"/>
      <c r="K49" s="204">
        <f>Admin!B2</f>
        <v>44292</v>
      </c>
      <c r="L49" s="203" t="s">
        <v>76</v>
      </c>
      <c r="M49" s="205">
        <f>Admin!B26</f>
        <v>44316</v>
      </c>
      <c r="N49" s="20"/>
      <c r="O49" s="393" t="s">
        <v>49</v>
      </c>
      <c r="P49" s="394"/>
      <c r="Q49" s="394"/>
      <c r="R49" s="395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7" width="0" style="1" hidden="1" customWidth="1"/>
    <col min="38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5</v>
      </c>
      <c r="F9" s="35"/>
      <c r="G9" s="35"/>
      <c r="H9" s="383" t="s">
        <v>28</v>
      </c>
      <c r="I9" s="381"/>
      <c r="J9" s="382"/>
      <c r="K9" s="204">
        <f>'Apr21'!M39+1</f>
        <v>44319</v>
      </c>
      <c r="L9" s="203" t="s">
        <v>76</v>
      </c>
      <c r="M9" s="205">
        <f>K9+6</f>
        <v>44325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IF(T$9="Y",'Apr21'!H41,0)</f>
        <v>0</v>
      </c>
      <c r="I11" s="89">
        <f>IF(T$9="Y",'Apr21'!I41,0)</f>
        <v>0</v>
      </c>
      <c r="J11" s="89">
        <f>IF(T$9="Y",'Apr21'!J41,0)</f>
        <v>0</v>
      </c>
      <c r="K11" s="89">
        <f>IF(T$9="Y",'Apr21'!K41,I11*J11)</f>
        <v>0</v>
      </c>
      <c r="L11" s="110">
        <f>IF(T$9="Y",'Apr21'!L41,0)</f>
        <v>0</v>
      </c>
      <c r="M11" s="110" t="str">
        <f>IF(E11=" "," ",IF(T$9="Y",'Apr21'!M41,IF((H11+K11+L11)&gt;0,H11+K11+L11,"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IF(Employee!H$34=E$9,Employee!D$34+SUM(M11)+'Apr21'!V41,SUM(M11)+'Apr21'!V41)</f>
        <v>0</v>
      </c>
      <c r="W11" s="49">
        <f>IF(Employee!H$34=E$9,Employee!D$35+SUM(N11)+'Apr21'!W41,SUM(N11)+'Apr21'!W41)</f>
        <v>0</v>
      </c>
      <c r="X11" s="49">
        <f>IF(O11=" ",'Apr21'!X41,O11+'Apr21'!X41)</f>
        <v>0</v>
      </c>
      <c r="Y11" s="49">
        <f>IF(P11=" ",'Apr21'!Y41,P11+'Apr21'!Y41)</f>
        <v>0</v>
      </c>
      <c r="Z11" s="49">
        <f>IF(Q11=" ",'Apr21'!Z41,Q11+'Apr21'!Z41)</f>
        <v>0</v>
      </c>
      <c r="AA11" s="49">
        <f>IF(R11=" ",'Apr21'!AA41,R11+'Apr21'!AA41)</f>
        <v>0</v>
      </c>
      <c r="AC11" s="49">
        <f>IF(T11=" ",'Apr21'!AC41,T11+'Apr21'!AC41)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IF(T$9="Y",'Apr21'!H42,0)</f>
        <v>0</v>
      </c>
      <c r="I12" s="92">
        <f>IF(T$9="Y",'Apr21'!I42,0)</f>
        <v>0</v>
      </c>
      <c r="J12" s="92">
        <f>IF(T$9="Y",'Apr21'!J42,0)</f>
        <v>0</v>
      </c>
      <c r="K12" s="92">
        <f>IF(T$9="Y",'Apr21'!K42,I12*J12)</f>
        <v>0</v>
      </c>
      <c r="L12" s="111">
        <f>IF(T$9="Y",'Apr21'!L42,0)</f>
        <v>0</v>
      </c>
      <c r="M12" s="111" t="str">
        <f>IF(E12=" "," ",IF(T$9="Y",'Apr21'!M42,IF((H12+K12+L12)&gt;0,H12+K12+L12,"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IF(Employee!H$60=E$9,Employee!D$60+SUM(M12)+'Apr21'!V42,SUM(M12)+'Apr21'!V42)</f>
        <v>0</v>
      </c>
      <c r="W12" s="49">
        <f>IF(Employee!H$60=E$9,Employee!D$61+SUM(N12)+'Apr21'!W42,SUM(N12)+'Apr21'!W42)</f>
        <v>0</v>
      </c>
      <c r="X12" s="49">
        <f>IF(O12=" ",'Apr21'!X42,O12+'Apr21'!X42)</f>
        <v>0</v>
      </c>
      <c r="Y12" s="49">
        <f>IF(P12=" ",'Apr21'!Y42,P12+'Apr21'!Y42)</f>
        <v>0</v>
      </c>
      <c r="Z12" s="49">
        <f>IF(Q12=" ",'Apr21'!Z42,Q12+'Apr21'!Z42)</f>
        <v>0</v>
      </c>
      <c r="AA12" s="49">
        <f>IF(R12=" ",'Apr21'!AA42,R12+'Apr21'!AA42)</f>
        <v>0</v>
      </c>
      <c r="AC12" s="49">
        <f>IF(T12=" ",'Apr21'!AC42,T12+'Apr21'!AC42)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IF(T$9="Y",'Apr21'!H43,0)</f>
        <v>0</v>
      </c>
      <c r="I13" s="92">
        <f>IF(T$9="Y",'Apr21'!I43,0)</f>
        <v>0</v>
      </c>
      <c r="J13" s="92">
        <f>IF(T$9="Y",'Apr21'!J43,0)</f>
        <v>0</v>
      </c>
      <c r="K13" s="92">
        <f>IF(T$9="Y",'Apr21'!K43,I13*J13)</f>
        <v>0</v>
      </c>
      <c r="L13" s="111">
        <f>IF(T$9="Y",'Apr21'!L43,0)</f>
        <v>0</v>
      </c>
      <c r="M13" s="111" t="str">
        <f>IF(E13=" "," ",IF(T$9="Y",'Apr21'!M43,IF((H13+K13+L13)&gt;0,H13+K13+L13,"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IF(Employee!H$86=E$9,Employee!D$86+SUM(M13)+'Apr21'!V43,SUM(M13)+'Apr21'!V43)</f>
        <v>0</v>
      </c>
      <c r="W13" s="49">
        <f>IF(Employee!H$86=E$9,Employee!D$87+SUM(N13)+'Apr21'!W43,SUM(N13)+'Apr21'!W43)</f>
        <v>0</v>
      </c>
      <c r="X13" s="49">
        <f>IF(O13=" ",'Apr21'!X43,O13+'Apr21'!X43)</f>
        <v>0</v>
      </c>
      <c r="Y13" s="49">
        <f>IF(P13=" ",'Apr21'!Y43,P13+'Apr21'!Y43)</f>
        <v>0</v>
      </c>
      <c r="Z13" s="49">
        <f>IF(Q13=" ",'Apr21'!Z43,Q13+'Apr21'!Z43)</f>
        <v>0</v>
      </c>
      <c r="AA13" s="49">
        <f>IF(R13=" ",'Apr21'!AA43,R13+'Apr21'!AA43)</f>
        <v>0</v>
      </c>
      <c r="AC13" s="49">
        <f>IF(T13=" ",'Apr21'!AC43,T13+'Apr21'!AC43)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IF(T$9="Y",'Apr21'!H44,0)</f>
        <v>0</v>
      </c>
      <c r="I14" s="92">
        <f>IF(T$9="Y",'Apr21'!I44,0)</f>
        <v>0</v>
      </c>
      <c r="J14" s="92">
        <f>IF(T$9="Y",'Apr21'!J44,0)</f>
        <v>0</v>
      </c>
      <c r="K14" s="92">
        <f>IF(T$9="Y",'Apr21'!K44,I14*J14)</f>
        <v>0</v>
      </c>
      <c r="L14" s="111">
        <f>IF(T$9="Y",'Apr21'!L44,0)</f>
        <v>0</v>
      </c>
      <c r="M14" s="111" t="str">
        <f>IF(E14=" "," ",IF(T$9="Y",'Apr21'!M44,IF((H14+K14+L14)&gt;0,H14+K14+L14,"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IF(Employee!H$112=E$9,Employee!D$112+SUM(M14)+'Apr21'!V44,SUM(M14)+'Apr21'!V44)</f>
        <v>0</v>
      </c>
      <c r="W14" s="49">
        <f>IF(Employee!H$112=E$9,Employee!D$113+SUM(N14)+'Apr21'!W44,SUM(N14)+'Apr21'!W44)</f>
        <v>0</v>
      </c>
      <c r="X14" s="49">
        <f>IF(O14=" ",'Apr21'!X44,O14+'Apr21'!X44)</f>
        <v>0</v>
      </c>
      <c r="Y14" s="49">
        <f>IF(P14=" ",'Apr21'!Y44,P14+'Apr21'!Y44)</f>
        <v>0</v>
      </c>
      <c r="Z14" s="49">
        <f>IF(Q14=" ",'Apr21'!Z44,Q14+'Apr21'!Z44)</f>
        <v>0</v>
      </c>
      <c r="AA14" s="49">
        <f>IF(R14=" ",'Apr21'!AA44,R14+'Apr21'!AA44)</f>
        <v>0</v>
      </c>
      <c r="AC14" s="49">
        <f>IF(T14=" ",'Apr21'!AC44,T14+'Apr21'!AC44)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IF(T$9="Y",'Apr21'!H45,0)</f>
        <v>0</v>
      </c>
      <c r="I15" s="245">
        <f>IF(T$9="Y",'Apr21'!I45,0)</f>
        <v>0</v>
      </c>
      <c r="J15" s="245">
        <f>IF(T$9="Y",'Apr21'!J45,0)</f>
        <v>0</v>
      </c>
      <c r="K15" s="245">
        <f>IF(T$9="Y",'Apr21'!K45,I15*J15)</f>
        <v>0</v>
      </c>
      <c r="L15" s="246">
        <f>IF(T$9="Y",'Apr21'!L45,0)</f>
        <v>0</v>
      </c>
      <c r="M15" s="111" t="str">
        <f>IF(E15=" "," ",IF(T$9="Y",'Apr21'!M45,IF((H15+K15+L15)&gt;0,H15+K15+L15,"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IF(Employee!H$138=E$9,Employee!D$138+SUM(M15)+'Apr21'!V45,SUM(M15)+'Apr21'!V45)</f>
        <v>0</v>
      </c>
      <c r="W15" s="49">
        <f>IF(Employee!H$138=E$9,Employee!D$139+SUM(N15)+'Apr21'!W45,SUM(N15)+'Apr21'!W45)</f>
        <v>0</v>
      </c>
      <c r="X15" s="49">
        <f>IF(O15=" ",'Apr21'!X45,O15+'Apr21'!X45)</f>
        <v>0</v>
      </c>
      <c r="Y15" s="49">
        <f>IF(P15=" ",'Apr21'!Y45,P15+'Apr21'!Y45)</f>
        <v>0</v>
      </c>
      <c r="Z15" s="49">
        <f>IF(Q15=" ",'Apr21'!Z45,Q15+'Apr21'!Z45)</f>
        <v>0</v>
      </c>
      <c r="AA15" s="49">
        <f>IF(R15=" ",'Apr21'!AA45,R15+'Apr21'!AA45)</f>
        <v>0</v>
      </c>
      <c r="AC15" s="49">
        <f>IF(T15=" ",'Apr21'!AC45,T15+'Apr21'!AC45)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6</v>
      </c>
      <c r="F19" s="35"/>
      <c r="G19" s="35"/>
      <c r="H19" s="383" t="s">
        <v>28</v>
      </c>
      <c r="I19" s="381"/>
      <c r="J19" s="382"/>
      <c r="K19" s="204">
        <f>M9+1</f>
        <v>44326</v>
      </c>
      <c r="L19" s="203" t="s">
        <v>76</v>
      </c>
      <c r="M19" s="205">
        <f>K19+6</f>
        <v>44332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7</v>
      </c>
      <c r="F29" s="35"/>
      <c r="G29" s="35"/>
      <c r="H29" s="383" t="s">
        <v>28</v>
      </c>
      <c r="I29" s="381"/>
      <c r="J29" s="382"/>
      <c r="K29" s="204">
        <f>M19+1</f>
        <v>44333</v>
      </c>
      <c r="L29" s="203" t="s">
        <v>76</v>
      </c>
      <c r="M29" s="205">
        <f>K29+6</f>
        <v>44339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381"/>
      <c r="D38" s="381"/>
      <c r="E38" s="382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381"/>
      <c r="D39" s="382"/>
      <c r="E39" s="156">
        <v>8</v>
      </c>
      <c r="F39" s="35"/>
      <c r="G39" s="35"/>
      <c r="H39" s="383" t="s">
        <v>28</v>
      </c>
      <c r="I39" s="381"/>
      <c r="J39" s="382"/>
      <c r="K39" s="204">
        <f>M29+1</f>
        <v>44340</v>
      </c>
      <c r="L39" s="203" t="s">
        <v>76</v>
      </c>
      <c r="M39" s="205">
        <f>K39+6</f>
        <v>44346</v>
      </c>
      <c r="N39" s="20"/>
      <c r="O39" s="393" t="s">
        <v>63</v>
      </c>
      <c r="P39" s="394"/>
      <c r="Q39" s="394"/>
      <c r="R39" s="39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38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2</v>
      </c>
      <c r="F49" s="35"/>
      <c r="G49" s="35"/>
      <c r="H49" s="383" t="s">
        <v>28</v>
      </c>
      <c r="I49" s="381"/>
      <c r="J49" s="382"/>
      <c r="K49" s="204">
        <f>Admin!B27</f>
        <v>44317</v>
      </c>
      <c r="L49" s="203" t="s">
        <v>76</v>
      </c>
      <c r="M49" s="205">
        <f>Admin!B57</f>
        <v>44347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IF(T$49="Y",'Apr21'!H51,0)</f>
        <v>0</v>
      </c>
      <c r="I51" s="89">
        <f>IF(T$49="Y",'Apr21'!I51,0)</f>
        <v>0</v>
      </c>
      <c r="J51" s="89">
        <f>IF(T$49="Y",'Apr21'!J51,0)</f>
        <v>0</v>
      </c>
      <c r="K51" s="89">
        <f>IF(T$49="Y",'Apr21'!K51,I51*J51)</f>
        <v>0</v>
      </c>
      <c r="L51" s="110">
        <f>IF(T$49="Y",'Apr21'!L51,0)</f>
        <v>0</v>
      </c>
      <c r="M51" s="99" t="str">
        <f>IF(E51=" "," ",IF(T$49="Y",'Apr21'!M51,IF((H51+K51+L51)&gt;0,H51+K51+L51,"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IF(Employee!H$35=E$49,Employee!D$34+SUM(M51)+'Apr21'!V51,SUM(M51)+'Apr21'!V51)</f>
        <v>0</v>
      </c>
      <c r="W51" s="49">
        <f>IF(Employee!H$35=E$49,Employee!D$35+SUM(N51)+'Apr21'!W51,SUM(N51)+'Apr21'!W51)</f>
        <v>0</v>
      </c>
      <c r="X51" s="49">
        <f>IF(O51=" ",'Apr21'!X51,O51+'Apr21'!X51)</f>
        <v>0</v>
      </c>
      <c r="Y51" s="49">
        <f>IF(P51=" ",'Apr21'!Y51,P51+'Apr21'!Y51)</f>
        <v>0</v>
      </c>
      <c r="Z51" s="49">
        <f>IF(Q51=" ",'Apr21'!Z51,Q51+'Apr21'!Z51)</f>
        <v>0</v>
      </c>
      <c r="AA51" s="49">
        <f>IF(R51=" ",'Apr21'!AA51,R51+'Apr21'!AA51)</f>
        <v>0</v>
      </c>
      <c r="AC51" s="49">
        <f>IF(T51=" ",'Apr21'!AC51,T51+'Apr21'!AC51)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IF(T$49="Y",'Apr21'!H52,0)</f>
        <v>0</v>
      </c>
      <c r="I52" s="92">
        <f>IF(T$49="Y",'Apr21'!I52,0)</f>
        <v>0</v>
      </c>
      <c r="J52" s="92">
        <f>IF(T$49="Y",'Apr21'!J52,0)</f>
        <v>0</v>
      </c>
      <c r="K52" s="92">
        <f>IF(T$49="Y",'Apr21'!K52,I52*J52)</f>
        <v>0</v>
      </c>
      <c r="L52" s="111">
        <f>IF(T$49="Y",'Apr21'!L52,0)</f>
        <v>0</v>
      </c>
      <c r="M52" s="100" t="str">
        <f>IF(E52=" "," ",IF(T$49="Y",'Apr21'!M52,IF((H52+K52+L52)&gt;0,H52+K52+L52,"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IF(Employee!H$61=E$49,Employee!D$60+SUM(M52)+'Apr21'!V52,SUM(M52)+'Apr21'!V52)</f>
        <v>0</v>
      </c>
      <c r="W52" s="49">
        <f>IF(Employee!H$61=E$49,Employee!D$61+SUM(N52)+'Apr21'!W52,SUM(N52)+'Apr21'!W52)</f>
        <v>0</v>
      </c>
      <c r="X52" s="49">
        <f>IF(O52=" ",'Apr21'!X52,O52+'Apr21'!X52)</f>
        <v>0</v>
      </c>
      <c r="Y52" s="49">
        <f>IF(P52=" ",'Apr21'!Y52,P52+'Apr21'!Y52)</f>
        <v>0</v>
      </c>
      <c r="Z52" s="49">
        <f>IF(Q52=" ",'Apr21'!Z52,Q52+'Apr21'!Z52)</f>
        <v>0</v>
      </c>
      <c r="AA52" s="49">
        <f>IF(R52=" ",'Apr21'!AA52,R52+'Apr21'!AA52)</f>
        <v>0</v>
      </c>
      <c r="AC52" s="49">
        <f>IF(T52=" ",'Apr21'!AC52,T52+'Apr21'!AC52)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IF(T$49="Y",'Apr21'!H53,0)</f>
        <v>0</v>
      </c>
      <c r="I53" s="92">
        <f>IF(T$49="Y",'Apr21'!I53,0)</f>
        <v>0</v>
      </c>
      <c r="J53" s="92">
        <f>IF(T$49="Y",'Apr21'!J53,0)</f>
        <v>0</v>
      </c>
      <c r="K53" s="92">
        <f>IF(T$49="Y",'Apr21'!K53,I53*J53)</f>
        <v>0</v>
      </c>
      <c r="L53" s="111">
        <f>IF(T$49="Y",'Apr21'!L53,0)</f>
        <v>0</v>
      </c>
      <c r="M53" s="100" t="str">
        <f>IF(E53=" "," ",IF(T$49="Y",'Apr21'!M53,IF((H53+K53+L53)&gt;0,H53+K53+L53,"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IF(Employee!H$87=E$49,Employee!D$86+SUM(M53)+'Apr21'!V53,SUM(M53)+'Apr21'!V53)</f>
        <v>0</v>
      </c>
      <c r="W53" s="49">
        <f>IF(Employee!H$87=E$49,Employee!D$7+SUM(N53)+'Apr21'!W53,SUM(N53)+'Apr21'!W53)</f>
        <v>0</v>
      </c>
      <c r="X53" s="49">
        <f>IF(O53=" ",'Apr21'!X53,O53+'Apr21'!X53)</f>
        <v>0</v>
      </c>
      <c r="Y53" s="49">
        <f>IF(P53=" ",'Apr21'!Y53,P53+'Apr21'!Y53)</f>
        <v>0</v>
      </c>
      <c r="Z53" s="49">
        <f>IF(Q53=" ",'Apr21'!Z53,Q53+'Apr21'!Z53)</f>
        <v>0</v>
      </c>
      <c r="AA53" s="49">
        <f>IF(R53=" ",'Apr21'!AA53,R53+'Apr21'!AA53)</f>
        <v>0</v>
      </c>
      <c r="AC53" s="49">
        <f>IF(T53=" ",'Apr21'!AC53,T53+'Apr21'!AC53)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IF(T$49="Y",'Apr21'!H54,0)</f>
        <v>0</v>
      </c>
      <c r="I54" s="92">
        <f>IF(T$49="Y",'Apr21'!I54,0)</f>
        <v>0</v>
      </c>
      <c r="J54" s="92">
        <f>IF(T$49="Y",'Apr21'!J54,0)</f>
        <v>0</v>
      </c>
      <c r="K54" s="92">
        <f>IF(T$49="Y",'Apr21'!K54,I54*J54)</f>
        <v>0</v>
      </c>
      <c r="L54" s="111">
        <f>IF(T$49="Y",'Apr21'!L54,0)</f>
        <v>0</v>
      </c>
      <c r="M54" s="100" t="str">
        <f>IF(E54=" "," ",IF(T$49="Y",'Apr21'!M54,IF((H54+K54+L54)&gt;0,H54+K54+L54,"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IF(Employee!H$113=E$49,Employee!D$112+SUM(M54)+'Apr21'!V54,SUM(M54)+'Apr21'!V54)</f>
        <v>0</v>
      </c>
      <c r="W54" s="49">
        <f>IF(Employee!H$113=E$49,Employee!D$113+SUM(N54)+'Apr21'!W54,SUM(N54)+'Apr21'!W54)</f>
        <v>0</v>
      </c>
      <c r="X54" s="49">
        <f>IF(O54=" ",'Apr21'!X54,O54+'Apr21'!X54)</f>
        <v>0</v>
      </c>
      <c r="Y54" s="49">
        <f>IF(P54=" ",'Apr21'!Y54,P54+'Apr21'!Y54)</f>
        <v>0</v>
      </c>
      <c r="Z54" s="49">
        <f>IF(Q54=" ",'Apr21'!Z54,Q54+'Apr21'!Z54)</f>
        <v>0</v>
      </c>
      <c r="AA54" s="49">
        <f>IF(R54=" ",'Apr21'!AA54,R54+'Apr21'!AA54)</f>
        <v>0</v>
      </c>
      <c r="AC54" s="49">
        <f>IF(T54=" ",'Apr21'!AC54,T54+'Apr21'!AC54)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IF(T$49="Y",'Apr21'!H55,0)</f>
        <v>0</v>
      </c>
      <c r="I55" s="245">
        <f>IF(T$49="Y",'Apr21'!I55,0)</f>
        <v>0</v>
      </c>
      <c r="J55" s="245">
        <f>IF(T$49="Y",'Apr21'!J55,0)</f>
        <v>0</v>
      </c>
      <c r="K55" s="245">
        <f>IF(T$49="Y",'Apr21'!K55,I55*J55)</f>
        <v>0</v>
      </c>
      <c r="L55" s="246">
        <f>IF(T$49="Y",'Apr21'!L55,0)</f>
        <v>0</v>
      </c>
      <c r="M55" s="100" t="str">
        <f>IF(E55=" "," ",IF(T$49="Y",'Apr21'!M55,IF((H55+K55+L55)&gt;0,H55+K55+L55,"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IF(Employee!H$139=E$49,Employee!D$138+SUM(M55)+'Apr21'!V55,SUM(M55)+'Apr21'!V55)</f>
        <v>0</v>
      </c>
      <c r="W55" s="49">
        <f>IF(Employee!H$139=E$49,Employee!D$139+SUM(N55)+'Apr21'!W55,SUM(N55)+'Apr21'!W55)</f>
        <v>0</v>
      </c>
      <c r="X55" s="49">
        <f>IF(O55=" ",'Apr21'!X55,O55+'Apr21'!X55)</f>
        <v>0</v>
      </c>
      <c r="Y55" s="49">
        <f>IF(P55=" ",'Apr21'!Y55,P55+'Apr21'!Y55)</f>
        <v>0</v>
      </c>
      <c r="Z55" s="49">
        <f>IF(Q55=" ",'Apr21'!Z55,Q55+'Apr21'!Z55)</f>
        <v>0</v>
      </c>
      <c r="AA55" s="49">
        <f>IF(R55=" ",'Apr21'!AA55,R55+'Apr21'!AA55)</f>
        <v>0</v>
      </c>
      <c r="AC55" s="49">
        <f>IF(T55=" ",'Apr21'!AC55,T55+'Apr21'!AC55)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AD60+'Apr21'!AD65</f>
        <v>0</v>
      </c>
      <c r="AE65" s="158">
        <f>AE60+'Apr21'!AE65</f>
        <v>0</v>
      </c>
      <c r="AF65" s="158">
        <f>AF60+'Apr21'!AF65</f>
        <v>0</v>
      </c>
      <c r="AG65" s="158">
        <f>AG60+'Apr21'!AG65</f>
        <v>0</v>
      </c>
    </row>
    <row r="66" spans="6:33" ht="13.5" thickTop="1" x14ac:dyDescent="0.2"/>
    <row r="67" spans="6:33" x14ac:dyDescent="0.2">
      <c r="AD67" s="162"/>
      <c r="AE67" s="158">
        <f>AE62+'Apr21'!AE67</f>
        <v>0</v>
      </c>
      <c r="AF67" s="158">
        <f>AF62+'Apr21'!AF67</f>
        <v>0</v>
      </c>
      <c r="AG67" s="158">
        <f>AG62+'Apr21'!AG67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4" customFormat="1" ht="15" customHeight="1" thickTop="1" x14ac:dyDescent="0.2">
      <c r="A1" s="433"/>
      <c r="B1" s="385" t="s">
        <v>66</v>
      </c>
      <c r="C1" s="386"/>
      <c r="D1" s="386"/>
      <c r="E1" s="386"/>
      <c r="F1" s="387"/>
      <c r="G1" s="444">
        <f>SUM(AD60:AG60)+SUM(AE62:AG62)</f>
        <v>0</v>
      </c>
      <c r="H1" s="445"/>
      <c r="I1" s="446" t="s">
        <v>4</v>
      </c>
      <c r="J1" s="447"/>
      <c r="K1" s="447"/>
      <c r="L1" s="448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4"/>
    </row>
    <row r="2" spans="1:34" s="4" customFormat="1" ht="1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4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9</v>
      </c>
      <c r="F9" s="35"/>
      <c r="G9" s="35"/>
      <c r="H9" s="383" t="s">
        <v>28</v>
      </c>
      <c r="I9" s="381"/>
      <c r="J9" s="382"/>
      <c r="K9" s="204">
        <f>'May21'!M39+1</f>
        <v>44347</v>
      </c>
      <c r="L9" s="203" t="s">
        <v>76</v>
      </c>
      <c r="M9" s="205">
        <f>K9+6</f>
        <v>44353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IF(T$9="Y",'May21'!H41,0)</f>
        <v>0</v>
      </c>
      <c r="I11" s="89">
        <f>IF(T$9="Y",'May21'!I41,0)</f>
        <v>0</v>
      </c>
      <c r="J11" s="89">
        <f>IF(T$9="Y",'May21'!J41,0)</f>
        <v>0</v>
      </c>
      <c r="K11" s="89">
        <f>IF(T$9="Y",'May21'!K41,I11*J11)</f>
        <v>0</v>
      </c>
      <c r="L11" s="110">
        <f>IF(T$9="Y",'May21'!L41,0)</f>
        <v>0</v>
      </c>
      <c r="M11" s="110" t="str">
        <f>IF(E11=" "," ",IF(T$9="Y",'May21'!M41,IF((H11+K11+L11)&gt;0,H11+K11+L11,"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IF(Employee!H$34=E$9,Employee!D$34+SUM(M11)+'May21'!V41,SUM(M11)+'May21'!V41)</f>
        <v>0</v>
      </c>
      <c r="W11" s="49">
        <f>IF(Employee!H$34=E$9,Employee!D$35+SUM(N11)+'May21'!W41,SUM(N11)+'May21'!W41)</f>
        <v>0</v>
      </c>
      <c r="X11" s="49">
        <f>IF(O11=" ",'May21'!X41,O11+'May21'!X41)</f>
        <v>0</v>
      </c>
      <c r="Y11" s="49">
        <f>IF(P11=" ",'May21'!Y41,P11+'May21'!Y41)</f>
        <v>0</v>
      </c>
      <c r="Z11" s="49">
        <f>IF(Q11=" ",'May21'!Z41,Q11+'May21'!Z41)</f>
        <v>0</v>
      </c>
      <c r="AA11" s="49">
        <f>IF(R11=" ",'May21'!AA41,R11+'May21'!AA41)</f>
        <v>0</v>
      </c>
      <c r="AC11" s="49">
        <f>IF(T11=" ",'May21'!AC41,T11+'May21'!AC41)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IF(T$9="Y",'May21'!H42,0)</f>
        <v>0</v>
      </c>
      <c r="I12" s="92">
        <f>IF(T$9="Y",'May21'!I42,0)</f>
        <v>0</v>
      </c>
      <c r="J12" s="92">
        <f>IF(T$9="Y",'May21'!J42,0)</f>
        <v>0</v>
      </c>
      <c r="K12" s="92">
        <f>IF(T$9="Y",'May21'!K42,I12*J12)</f>
        <v>0</v>
      </c>
      <c r="L12" s="111">
        <f>IF(T$9="Y",'May21'!L42,0)</f>
        <v>0</v>
      </c>
      <c r="M12" s="111" t="str">
        <f>IF(E12=" "," ",IF(T$9="Y",'May21'!M42,IF((H12+K12+L12)&gt;0,H12+K12+L12,"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IF(Employee!H$60=E$9,Employee!D$60+SUM(M12)+'May21'!V42,SUM(M12)+'May21'!V42)</f>
        <v>0</v>
      </c>
      <c r="W12" s="49">
        <f>IF(Employee!H$60=E$9,Employee!D$61+SUM(N12)+'May21'!W42,SUM(N12)+'May21'!W42)</f>
        <v>0</v>
      </c>
      <c r="X12" s="49">
        <f>IF(O12=" ",'May21'!X42,O12+'May21'!X42)</f>
        <v>0</v>
      </c>
      <c r="Y12" s="49">
        <f>IF(P12=" ",'May21'!Y42,P12+'May21'!Y42)</f>
        <v>0</v>
      </c>
      <c r="Z12" s="49">
        <f>IF(Q12=" ",'May21'!Z42,Q12+'May21'!Z42)</f>
        <v>0</v>
      </c>
      <c r="AA12" s="49">
        <f>IF(R12=" ",'May21'!AA42,R12+'May21'!AA42)</f>
        <v>0</v>
      </c>
      <c r="AC12" s="49">
        <f>IF(T12=" ",'May21'!AC42,T12+'May21'!AC42)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IF(T$9="Y",'May21'!H43,0)</f>
        <v>0</v>
      </c>
      <c r="I13" s="92">
        <f>IF(T$9="Y",'May21'!I43,0)</f>
        <v>0</v>
      </c>
      <c r="J13" s="92">
        <f>IF(T$9="Y",'May21'!J43,0)</f>
        <v>0</v>
      </c>
      <c r="K13" s="92">
        <f>IF(T$9="Y",'May21'!K43,I13*J13)</f>
        <v>0</v>
      </c>
      <c r="L13" s="111">
        <f>IF(T$9="Y",'May21'!L43,0)</f>
        <v>0</v>
      </c>
      <c r="M13" s="111" t="str">
        <f>IF(E13=" "," ",IF(T$9="Y",'May21'!M43,IF((H13+K13+L13)&gt;0,H13+K13+L13,"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IF(Employee!H$86=E$9,Employee!D$86+SUM(M13)+'May21'!V43,SUM(M13)+'May21'!V43)</f>
        <v>0</v>
      </c>
      <c r="W13" s="49">
        <f>IF(Employee!H$86=E$9,Employee!D$87+SUM(N13)+'May21'!W43,SUM(N13)+'May21'!W43)</f>
        <v>0</v>
      </c>
      <c r="X13" s="49">
        <f>IF(O13=" ",'May21'!X43,O13+'May21'!X43)</f>
        <v>0</v>
      </c>
      <c r="Y13" s="49">
        <f>IF(P13=" ",'May21'!Y43,P13+'May21'!Y43)</f>
        <v>0</v>
      </c>
      <c r="Z13" s="49">
        <f>IF(Q13=" ",'May21'!Z43,Q13+'May21'!Z43)</f>
        <v>0</v>
      </c>
      <c r="AA13" s="49">
        <f>IF(R13=" ",'May21'!AA43,R13+'May21'!AA43)</f>
        <v>0</v>
      </c>
      <c r="AC13" s="49">
        <f>IF(T13=" ",'May21'!AC43,T13+'May21'!AC43)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IF(T$9="Y",'May21'!H44,0)</f>
        <v>0</v>
      </c>
      <c r="I14" s="92">
        <f>IF(T$9="Y",'May21'!I44,0)</f>
        <v>0</v>
      </c>
      <c r="J14" s="92">
        <f>IF(T$9="Y",'May21'!J44,0)</f>
        <v>0</v>
      </c>
      <c r="K14" s="92">
        <f>IF(T$9="Y",'May21'!K44,I14*J14)</f>
        <v>0</v>
      </c>
      <c r="L14" s="111">
        <f>IF(T$9="Y",'May21'!L44,0)</f>
        <v>0</v>
      </c>
      <c r="M14" s="111" t="str">
        <f>IF(E14=" "," ",IF(T$9="Y",'May21'!M44,IF((H14+K14+L14)&gt;0,H14+K14+L14,"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IF(Employee!H$112=E$9,Employee!D$112+SUM(M14)+'May21'!V44,SUM(M14)+'May21'!V44)</f>
        <v>0</v>
      </c>
      <c r="W14" s="49">
        <f>IF(Employee!H$112=E$9,Employee!D$113+SUM(N14)+'May21'!W44,SUM(N14)+'May21'!W44)</f>
        <v>0</v>
      </c>
      <c r="X14" s="49">
        <f>IF(O14=" ",'May21'!X44,O14+'May21'!X44)</f>
        <v>0</v>
      </c>
      <c r="Y14" s="49">
        <f>IF(P14=" ",'May21'!Y44,P14+'May21'!Y44)</f>
        <v>0</v>
      </c>
      <c r="Z14" s="49">
        <f>IF(Q14=" ",'May21'!Z44,Q14+'May21'!Z44)</f>
        <v>0</v>
      </c>
      <c r="AA14" s="49">
        <f>IF(R14=" ",'May21'!AA44,R14+'May21'!AA44)</f>
        <v>0</v>
      </c>
      <c r="AC14" s="49">
        <f>IF(T14=" ",'May21'!AC44,T14+'May21'!AC44)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IF(T$9="Y",'May21'!H45,0)</f>
        <v>0</v>
      </c>
      <c r="I15" s="245">
        <f>IF(T$9="Y",'May21'!I45,0)</f>
        <v>0</v>
      </c>
      <c r="J15" s="245">
        <f>IF(T$9="Y",'May21'!J45,0)</f>
        <v>0</v>
      </c>
      <c r="K15" s="245">
        <f>IF(T$9="Y",'May21'!K45,I15*J15)</f>
        <v>0</v>
      </c>
      <c r="L15" s="246">
        <f>IF(T$9="Y",'May21'!L45,0)</f>
        <v>0</v>
      </c>
      <c r="M15" s="111" t="str">
        <f>IF(E15=" "," ",IF(T$9="Y",'May21'!M45,IF((H15+K15+L15)&gt;0,H15+K15+L15,"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IF(Employee!H$138=E$9,Employee!D$138+SUM(M15)+'May21'!V45,SUM(M15)+'May21'!V45)</f>
        <v>0</v>
      </c>
      <c r="W15" s="49">
        <f>IF(Employee!H$138=E$9,Employee!D$139+SUM(N15)+'May21'!W45,SUM(N15)+'May21'!W45)</f>
        <v>0</v>
      </c>
      <c r="X15" s="49">
        <f>IF(O15=" ",'May21'!X45,O15+'May21'!X45)</f>
        <v>0</v>
      </c>
      <c r="Y15" s="49">
        <f>IF(P15=" ",'May21'!Y45,P15+'May21'!Y45)</f>
        <v>0</v>
      </c>
      <c r="Z15" s="49">
        <f>IF(Q15=" ",'May21'!Z45,Q15+'May21'!Z45)</f>
        <v>0</v>
      </c>
      <c r="AA15" s="49">
        <f>IF(R15=" ",'May21'!AA45,R15+'May21'!AA45)</f>
        <v>0</v>
      </c>
      <c r="AC15" s="49">
        <f>IF(T15=" ",'May21'!AC45,T15+'May21'!AC45)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10</v>
      </c>
      <c r="F19" s="35"/>
      <c r="G19" s="35"/>
      <c r="H19" s="383" t="s">
        <v>28</v>
      </c>
      <c r="I19" s="381"/>
      <c r="J19" s="382"/>
      <c r="K19" s="204">
        <f>M9+1</f>
        <v>44354</v>
      </c>
      <c r="L19" s="203" t="s">
        <v>76</v>
      </c>
      <c r="M19" s="205">
        <f>K19+6</f>
        <v>44360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11</v>
      </c>
      <c r="F29" s="35"/>
      <c r="G29" s="35"/>
      <c r="H29" s="383" t="s">
        <v>28</v>
      </c>
      <c r="I29" s="381"/>
      <c r="J29" s="382"/>
      <c r="K29" s="204">
        <f>M19+1</f>
        <v>44361</v>
      </c>
      <c r="L29" s="203" t="s">
        <v>76</v>
      </c>
      <c r="M29" s="205">
        <f>K29+6</f>
        <v>44367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12</v>
      </c>
      <c r="F39" s="35"/>
      <c r="G39" s="35"/>
      <c r="H39" s="383" t="s">
        <v>28</v>
      </c>
      <c r="I39" s="440"/>
      <c r="J39" s="441"/>
      <c r="K39" s="204">
        <f>M29+1</f>
        <v>44368</v>
      </c>
      <c r="L39" s="203" t="s">
        <v>76</v>
      </c>
      <c r="M39" s="205">
        <f>K39+6</f>
        <v>44374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3</v>
      </c>
      <c r="F49" s="35"/>
      <c r="G49" s="35"/>
      <c r="H49" s="383" t="s">
        <v>28</v>
      </c>
      <c r="I49" s="381"/>
      <c r="J49" s="382"/>
      <c r="K49" s="204">
        <f>Admin!B58</f>
        <v>44348</v>
      </c>
      <c r="L49" s="203" t="s">
        <v>76</v>
      </c>
      <c r="M49" s="205">
        <f>Admin!B87</f>
        <v>44377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IF(T$49="Y",'May21'!H51,0)</f>
        <v>0</v>
      </c>
      <c r="I51" s="89">
        <f>IF(T$49="Y",'May21'!I51,0)</f>
        <v>0</v>
      </c>
      <c r="J51" s="89">
        <f>IF(T$49="Y",'May21'!J51,0)</f>
        <v>0</v>
      </c>
      <c r="K51" s="89">
        <f>IF(T$49="Y",'May21'!K51,I51*J51)</f>
        <v>0</v>
      </c>
      <c r="L51" s="110">
        <f>IF(T$49="Y",'May21'!L51,0)</f>
        <v>0</v>
      </c>
      <c r="M51" s="99" t="str">
        <f>IF(E51=" "," ",IF(T$49="Y",'May21'!M51,IF((H51+K51+L51)&gt;0,H51+K51+L51,"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IF(Employee!H$35=E$49,Employee!D$34+SUM(M51)+'May21'!V51,SUM(M51)+'May21'!V51)</f>
        <v>0</v>
      </c>
      <c r="W51" s="49">
        <f>IF(Employee!H$35=E$49,Employee!D$35+SUM(N51)+'May21'!W51,SUM(N51)+'May21'!W51)</f>
        <v>0</v>
      </c>
      <c r="X51" s="49">
        <f>IF(O51=" ",'May21'!X51,O51+'May21'!X51)</f>
        <v>0</v>
      </c>
      <c r="Y51" s="49">
        <f>IF(P51=" ",'May21'!Y51,P51+'May21'!Y51)</f>
        <v>0</v>
      </c>
      <c r="Z51" s="49">
        <f>IF(Q51=" ",'May21'!Z51,Q51+'May21'!Z51)</f>
        <v>0</v>
      </c>
      <c r="AA51" s="49">
        <f>IF(R51=" ",'May21'!AA51,R51+'May21'!AA51)</f>
        <v>0</v>
      </c>
      <c r="AC51" s="49">
        <f>IF(T51=" ",'May21'!AC51,T51+'May21'!AC51)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IF(T$49="Y",'May21'!H52,0)</f>
        <v>0</v>
      </c>
      <c r="I52" s="92">
        <f>IF(T$49="Y",'May21'!I52,0)</f>
        <v>0</v>
      </c>
      <c r="J52" s="92">
        <f>IF(T$49="Y",'May21'!J52,0)</f>
        <v>0</v>
      </c>
      <c r="K52" s="92">
        <f>IF(T$49="Y",'May21'!K52,I52*J52)</f>
        <v>0</v>
      </c>
      <c r="L52" s="111">
        <f>IF(T$49="Y",'May21'!L52,0)</f>
        <v>0</v>
      </c>
      <c r="M52" s="100" t="str">
        <f>IF(E52=" "," ",IF(T$49="Y",'May21'!M52,IF((H52+K52+L52)&gt;0,H52+K52+L52,"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IF(Employee!H$61=E$49,Employee!D$60+SUM(M52)+'May21'!V52,SUM(M52)+'May21'!V52)</f>
        <v>0</v>
      </c>
      <c r="W52" s="49">
        <f>IF(Employee!H$61=E$49,Employee!D$61+SUM(N52)+'May21'!W52,SUM(N52)+'May21'!W52)</f>
        <v>0</v>
      </c>
      <c r="X52" s="49">
        <f>IF(O52=" ",'May21'!X52,O52+'May21'!X52)</f>
        <v>0</v>
      </c>
      <c r="Y52" s="49">
        <f>IF(P52=" ",'May21'!Y52,P52+'May21'!Y52)</f>
        <v>0</v>
      </c>
      <c r="Z52" s="49">
        <f>IF(Q52=" ",'May21'!Z52,Q52+'May21'!Z52)</f>
        <v>0</v>
      </c>
      <c r="AA52" s="49">
        <f>IF(R52=" ",'May21'!AA52,R52+'May21'!AA52)</f>
        <v>0</v>
      </c>
      <c r="AC52" s="49">
        <f>IF(T52=" ",'May21'!AC52,T52+'May21'!AC52)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IF(T$49="Y",'May21'!H53,0)</f>
        <v>0</v>
      </c>
      <c r="I53" s="92">
        <f>IF(T$49="Y",'May21'!I53,0)</f>
        <v>0</v>
      </c>
      <c r="J53" s="92">
        <f>IF(T$49="Y",'May21'!J53,0)</f>
        <v>0</v>
      </c>
      <c r="K53" s="92">
        <f>IF(T$49="Y",'May21'!K53,I53*J53)</f>
        <v>0</v>
      </c>
      <c r="L53" s="111">
        <f>IF(T$49="Y",'May21'!L53,0)</f>
        <v>0</v>
      </c>
      <c r="M53" s="100" t="str">
        <f>IF(E53=" "," ",IF(T$49="Y",'May21'!M53,IF((H53+K53+L53)&gt;0,H53+K53+L53,"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IF(Employee!H$87=E$49,Employee!D$86+SUM(M53)+'May21'!V53,SUM(M53)+'May21'!V53)</f>
        <v>0</v>
      </c>
      <c r="W53" s="49">
        <f>IF(Employee!H$87=E$49,Employee!D$87+SUM(N53)+'May21'!W53,SUM(N53)+'May21'!W53)</f>
        <v>0</v>
      </c>
      <c r="X53" s="49">
        <f>IF(O53=" ",'May21'!X53,O53+'May21'!X53)</f>
        <v>0</v>
      </c>
      <c r="Y53" s="49">
        <f>IF(P53=" ",'May21'!Y53,P53+'May21'!Y53)</f>
        <v>0</v>
      </c>
      <c r="Z53" s="49">
        <f>IF(Q53=" ",'May21'!Z53,Q53+'May21'!Z53)</f>
        <v>0</v>
      </c>
      <c r="AA53" s="49">
        <f>IF(R53=" ",'May21'!AA53,R53+'May21'!AA53)</f>
        <v>0</v>
      </c>
      <c r="AC53" s="49">
        <f>IF(T53=" ",'May21'!AC53,T53+'May21'!AC53)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IF(T$49="Y",'May21'!H54,0)</f>
        <v>0</v>
      </c>
      <c r="I54" s="92">
        <f>IF(T$49="Y",'May21'!I54,0)</f>
        <v>0</v>
      </c>
      <c r="J54" s="92">
        <f>IF(T$49="Y",'May21'!J54,0)</f>
        <v>0</v>
      </c>
      <c r="K54" s="92">
        <f>IF(T$49="Y",'May21'!K54,I54*J54)</f>
        <v>0</v>
      </c>
      <c r="L54" s="111">
        <f>IF(T$49="Y",'May21'!L54,0)</f>
        <v>0</v>
      </c>
      <c r="M54" s="100" t="str">
        <f>IF(E54=" "," ",IF(T$49="Y",'May21'!M54,IF((H54+K54+L54)&gt;0,H54+K54+L54,"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IF(Employee!H$113=E$49,Employee!D$112+SUM(M54)+'May21'!V54,SUM(M54)+'May21'!V54)</f>
        <v>0</v>
      </c>
      <c r="W54" s="49">
        <f>IF(Employee!H$113=E$49,Employee!D$113+SUM(N54)+'May21'!W54,SUM(N54)+'May21'!W54)</f>
        <v>0</v>
      </c>
      <c r="X54" s="49">
        <f>IF(O54=" ",'May21'!X54,O54+'May21'!X54)</f>
        <v>0</v>
      </c>
      <c r="Y54" s="49">
        <f>IF(P54=" ",'May21'!Y54,P54+'May21'!Y54)</f>
        <v>0</v>
      </c>
      <c r="Z54" s="49">
        <f>IF(Q54=" ",'May21'!Z54,Q54+'May21'!Z54)</f>
        <v>0</v>
      </c>
      <c r="AA54" s="49">
        <f>IF(R54=" ",'May21'!AA54,R54+'May21'!AA54)</f>
        <v>0</v>
      </c>
      <c r="AC54" s="49">
        <f>IF(T54=" ",'May21'!AC54,T54+'May21'!AC54)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IF(T$49="Y",'May21'!H55,0)</f>
        <v>0</v>
      </c>
      <c r="I55" s="245">
        <f>IF(T$49="Y",'May21'!I55,0)</f>
        <v>0</v>
      </c>
      <c r="J55" s="245">
        <f>IF(T$49="Y",'May21'!J55,0)</f>
        <v>0</v>
      </c>
      <c r="K55" s="245">
        <f>IF(T$49="Y",'May21'!K55,I55*J55)</f>
        <v>0</v>
      </c>
      <c r="L55" s="246">
        <f>IF(T$49="Y",'May21'!L55,0)</f>
        <v>0</v>
      </c>
      <c r="M55" s="100" t="str">
        <f>IF(E55=" "," ",IF(T$49="Y",'May21'!M55,IF((H55+K55+L55)&gt;0,H55+K55+L55,"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IF(Employee!H$139=E$49,Employee!D$138+SUM(M55)+'May21'!V55,SUM(M55)+'May21'!V55)</f>
        <v>0</v>
      </c>
      <c r="W55" s="49">
        <f>IF(Employee!H$139=E$49,Employee!D$139+SUM(N55)+'May21'!W55,SUM(N55)+'May21'!W55)</f>
        <v>0</v>
      </c>
      <c r="X55" s="49">
        <f>IF(O55=" ",'May21'!X55,O55+'May21'!X55)</f>
        <v>0</v>
      </c>
      <c r="Y55" s="49">
        <f>IF(P55=" ",'May21'!Y55,P55+'May21'!Y55)</f>
        <v>0</v>
      </c>
      <c r="Z55" s="49">
        <f>IF(Q55=" ",'May21'!Z55,Q55+'May21'!Z55)</f>
        <v>0</v>
      </c>
      <c r="AA55" s="49">
        <f>IF(R55=" ",'May21'!AA55,R55+'May21'!AA55)</f>
        <v>0</v>
      </c>
      <c r="AC55" s="49">
        <f>IF(T55=" ",'May21'!AC55,T55+'May21'!AC55)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AD60+'May21'!AD65</f>
        <v>0</v>
      </c>
      <c r="AE65" s="158">
        <f>AE60+'May21'!AE65</f>
        <v>0</v>
      </c>
      <c r="AF65" s="158">
        <f>AF60+'May21'!AF65</f>
        <v>0</v>
      </c>
      <c r="AG65" s="158">
        <f>AG60+'May21'!AG65</f>
        <v>0</v>
      </c>
    </row>
    <row r="66" spans="6:33" ht="13.5" thickTop="1" x14ac:dyDescent="0.2"/>
    <row r="67" spans="6:33" x14ac:dyDescent="0.2">
      <c r="AD67" s="162"/>
      <c r="AE67" s="158">
        <f>AE62+'May21'!AE67</f>
        <v>0</v>
      </c>
      <c r="AF67" s="158">
        <f>AF62+'May21'!AF67</f>
        <v>0</v>
      </c>
      <c r="AG67" s="158">
        <f>AG62+'May21'!AG67</f>
        <v>0</v>
      </c>
    </row>
  </sheetData>
  <mergeCells count="79"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B19:D19"/>
    <mergeCell ref="H19:J19"/>
    <mergeCell ref="O19:R19"/>
    <mergeCell ref="B17:T17"/>
    <mergeCell ref="O18:Q18"/>
    <mergeCell ref="R18:T18"/>
    <mergeCell ref="B9:D9"/>
    <mergeCell ref="H9:J9"/>
    <mergeCell ref="O9:R9"/>
    <mergeCell ref="F16:G16"/>
    <mergeCell ref="B18:E18"/>
    <mergeCell ref="M59:R59"/>
    <mergeCell ref="O48:Q48"/>
    <mergeCell ref="R48:T48"/>
    <mergeCell ref="B57:T57"/>
    <mergeCell ref="B47:T47"/>
    <mergeCell ref="F56:G56"/>
    <mergeCell ref="B49:D49"/>
    <mergeCell ref="H49:J49"/>
    <mergeCell ref="O49:R49"/>
    <mergeCell ref="B48:E48"/>
    <mergeCell ref="AD1:AG2"/>
    <mergeCell ref="AD3:AD6"/>
    <mergeCell ref="AE3:AE6"/>
    <mergeCell ref="AF3:AF6"/>
    <mergeCell ref="AG3:AG6"/>
    <mergeCell ref="B7:T7"/>
    <mergeCell ref="B8:E8"/>
    <mergeCell ref="O8:Q8"/>
    <mergeCell ref="T3:T6"/>
    <mergeCell ref="V3:V6"/>
    <mergeCell ref="U1:U6"/>
    <mergeCell ref="R8:T8"/>
    <mergeCell ref="X3:X6"/>
    <mergeCell ref="G1:H1"/>
    <mergeCell ref="L3:L6"/>
    <mergeCell ref="M3:M6"/>
    <mergeCell ref="R3:R6"/>
    <mergeCell ref="H3:H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O29:R29"/>
    <mergeCell ref="O28:Q28"/>
  </mergeCells>
  <phoneticPr fontId="6" type="noConversion"/>
  <dataValidations count="1">
    <dataValidation type="list" allowBlank="1" showInputMessage="1" showErrorMessage="1" sqref="G51:G55 G41:G45 G21:G25 G11:G15 G31:G3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52" max="16383" man="1"/>
    <brk id="6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7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6" width="0" style="1" hidden="1" customWidth="1"/>
    <col min="37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SUM(AD70:AG70)+SUM(AE72:AG72)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T16+T26+T36+T46+T56+T66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15" customHeight="1" thickBot="1" x14ac:dyDescent="0.25">
      <c r="A7" s="327"/>
      <c r="B7" s="328"/>
      <c r="C7" s="328"/>
      <c r="D7" s="328"/>
      <c r="E7" s="329"/>
      <c r="F7" s="330"/>
      <c r="G7" s="331"/>
      <c r="H7" s="330"/>
      <c r="I7" s="330"/>
      <c r="J7" s="330"/>
      <c r="K7" s="330"/>
      <c r="L7" s="330"/>
      <c r="M7" s="332"/>
      <c r="N7" s="330"/>
      <c r="O7" s="330"/>
      <c r="P7" s="330"/>
      <c r="Q7" s="330"/>
      <c r="R7" s="332"/>
      <c r="S7" s="325"/>
      <c r="T7" s="330"/>
      <c r="U7" s="326"/>
      <c r="V7" s="330"/>
      <c r="W7" s="330"/>
      <c r="X7" s="330"/>
      <c r="Y7" s="333"/>
      <c r="Z7" s="330"/>
      <c r="AA7" s="330"/>
      <c r="AB7" s="325"/>
      <c r="AC7" s="330"/>
      <c r="AD7" s="324"/>
      <c r="AE7" s="324"/>
      <c r="AF7" s="324"/>
      <c r="AG7" s="324"/>
      <c r="AH7" s="128"/>
    </row>
    <row r="8" spans="1:34" ht="18" customHeight="1" thickTop="1" thickBot="1" x14ac:dyDescent="0.25">
      <c r="A8" s="31"/>
      <c r="B8" s="380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440"/>
      <c r="D9" s="441"/>
      <c r="E9" s="156">
        <v>13</v>
      </c>
      <c r="F9" s="35"/>
      <c r="G9" s="35"/>
      <c r="H9" s="383" t="s">
        <v>28</v>
      </c>
      <c r="I9" s="440"/>
      <c r="J9" s="441"/>
      <c r="K9" s="204">
        <f>Admin!B85</f>
        <v>44375</v>
      </c>
      <c r="L9" s="203" t="s">
        <v>76</v>
      </c>
      <c r="M9" s="205">
        <f>K9+6</f>
        <v>44381</v>
      </c>
      <c r="N9" s="20"/>
      <c r="O9" s="393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",IF(Employee!F$24&gt;E$49," ",IF(Employee!F$26&lt;E$49," ",Employee!D$30)))</f>
        <v xml:space="preserve"> </v>
      </c>
      <c r="C11" s="299"/>
      <c r="D11" s="299" t="s">
        <v>107</v>
      </c>
      <c r="E11" s="120" t="str">
        <f>IF(Employee!D$28="m"," ",IF(Employee!F$24&gt;E$49," ",IF(Employee!F$26&lt;E$49," ",Employee!D$29)))</f>
        <v xml:space="preserve"> </v>
      </c>
      <c r="F11" s="117" t="str">
        <f>IF(E11=" "," ",IF(Employee!F$24&gt;E$49," ",IF(Employee!F$26&lt;E$49," ",Employee!D$15)))</f>
        <v xml:space="preserve"> </v>
      </c>
      <c r="G11" s="130"/>
      <c r="H11" s="95">
        <f>IF(T$9="Y",'Jun21'!H41,0)</f>
        <v>0</v>
      </c>
      <c r="I11" s="89">
        <f>IF(T$9="Y",'Jun21'!I41,0)</f>
        <v>0</v>
      </c>
      <c r="J11" s="89">
        <f>IF(T$9="Y",'Jun21'!J41,0)</f>
        <v>0</v>
      </c>
      <c r="K11" s="89">
        <f>IF(T$9="Y",'Jun21'!K41,I11*J11)</f>
        <v>0</v>
      </c>
      <c r="L11" s="89">
        <f>IF(T$9="Y",'Jun21'!L41,0)</f>
        <v>0</v>
      </c>
      <c r="M11" s="99" t="str">
        <f>IF(E11=" "," ",IF(T$9="Y",'Jun21'!M41,IF((H11+K11+L11)&gt;0,H11+K11+L11,"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IF(Employee!H$34=E$9,Employee!D$34+SUM(M11)+'Jun21'!V41,SUM(M11)+'Jun21'!V41)</f>
        <v>0</v>
      </c>
      <c r="W11" s="49">
        <f>IF(Employee!H$34=E$9,Employee!D$35+SUM(N11)+'Jun21'!W41,SUM(N11)+'Jun21'!W41)</f>
        <v>0</v>
      </c>
      <c r="X11" s="49">
        <f>IF(O11=" ",'Jun21'!X41,O11+'Jun21'!X41)</f>
        <v>0</v>
      </c>
      <c r="Y11" s="49">
        <f>IF(P11="",'Jun21'!Y41,P11+'Jun21'!Y41)</f>
        <v>0</v>
      </c>
      <c r="Z11" s="49">
        <f>IF(Q11="",'Jun21'!Z41,Q11+'Jun21'!Z41)</f>
        <v>0</v>
      </c>
      <c r="AA11" s="49">
        <f>IF(R11=" ",'Jun21'!AA41,R11+'Jun21'!AA41)</f>
        <v>0</v>
      </c>
      <c r="AC11" s="49">
        <f>IF(T11=" ",'Jun21'!AC41,T11+'Jun21'!AC41)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",IF(Employee!F$50&gt;E$49," ",IF(Employee!F$52&lt;E$49," ",Employee!D$56)))</f>
        <v xml:space="preserve"> </v>
      </c>
      <c r="C12" s="299"/>
      <c r="D12" s="299" t="s">
        <v>107</v>
      </c>
      <c r="E12" s="112" t="str">
        <f>IF(Employee!D$54="m"," ",IF(Employee!F$50&gt;E$49," ",IF(Employee!F$52&lt;E$49," ",Employee!D$55)))</f>
        <v xml:space="preserve"> </v>
      </c>
      <c r="F12" s="118" t="str">
        <f>IF(E12=" "," ",IF(Employee!F$50&gt;E$49," ",IF(Employee!F$52&lt;E$49," ",Employee!D$41)))</f>
        <v xml:space="preserve"> </v>
      </c>
      <c r="G12" s="130"/>
      <c r="H12" s="96">
        <f>IF(T$9="Y",'Jun21'!H42,0)</f>
        <v>0</v>
      </c>
      <c r="I12" s="334">
        <f>IF(T$9="Y",'Jun21'!I42,0)</f>
        <v>0</v>
      </c>
      <c r="J12" s="334">
        <f>IF(T$9="Y",'Jun21'!J42,0)</f>
        <v>0</v>
      </c>
      <c r="K12" s="334">
        <f>IF(T$9="Y",'Jun21'!K42,I12*J12)</f>
        <v>0</v>
      </c>
      <c r="L12" s="334">
        <f>IF(T$9="Y",'Jun21'!L42,0)</f>
        <v>0</v>
      </c>
      <c r="M12" s="100" t="str">
        <f>IF(E12=" "," ",IF(T$9="Y",'Jun21'!M42,IF((H12+K12+L12)&gt;0,H12+K12+L12,"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IF(Employee!H$60=E$9,Employee!D$60+SUM(M12)+'Jun21'!V42,SUM(M12)+'Jun21'!V42)</f>
        <v>0</v>
      </c>
      <c r="W12" s="49">
        <f>IF(Employee!H$60=E$9,Employee!D$61+SUM(N12)+'Jun21'!W42,SUM(N12)+'Jun21'!W42)</f>
        <v>0</v>
      </c>
      <c r="X12" s="49">
        <f>IF(O12=" ",'Jun21'!X42,O12+'Jun21'!X42)</f>
        <v>0</v>
      </c>
      <c r="Y12" s="49">
        <f>IF(P12="",'Jun21'!Y42,P12+'Jun21'!Y42)</f>
        <v>0</v>
      </c>
      <c r="Z12" s="49">
        <f>IF(Q12="",'Jun21'!Z42,Q12+'Jun21'!Z42)</f>
        <v>0</v>
      </c>
      <c r="AA12" s="49">
        <f>IF(R12=" ",'Jun21'!AA42,R12+'Jun21'!AA42)</f>
        <v>0</v>
      </c>
      <c r="AC12" s="49">
        <f>IF(T12=" ",'Jun21'!AC42,T12+'Jun21'!AC42)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",IF(Employee!F$76&gt;E$49," ",IF(Employee!F$78&lt;E$49," ",Employee!D$82)))</f>
        <v xml:space="preserve"> </v>
      </c>
      <c r="C13" s="299"/>
      <c r="D13" s="299" t="s">
        <v>107</v>
      </c>
      <c r="E13" s="112" t="str">
        <f>IF(Employee!D$80="m"," ",IF(Employee!F$76&gt;E$49," ",IF(Employee!F$78&lt;E$49," ",Employee!D$81)))</f>
        <v xml:space="preserve"> </v>
      </c>
      <c r="F13" s="118" t="str">
        <f>IF(E13=" "," ",IF(Employee!F$76&gt;E$49," ",IF(Employee!F$78&lt;E$49," ",Employee!D$67)))</f>
        <v xml:space="preserve"> </v>
      </c>
      <c r="G13" s="130"/>
      <c r="H13" s="96">
        <f>IF(T$9="Y",'Jun21'!H43,0)</f>
        <v>0</v>
      </c>
      <c r="I13" s="334">
        <f>IF(T$9="Y",'Jun21'!I43,0)</f>
        <v>0</v>
      </c>
      <c r="J13" s="334">
        <f>IF(T$9="Y",'Jun21'!J43,0)</f>
        <v>0</v>
      </c>
      <c r="K13" s="334">
        <f>IF(T$9="Y",'Jun21'!K43,I13*J13)</f>
        <v>0</v>
      </c>
      <c r="L13" s="334">
        <f>IF(T$9="Y",'Jun21'!L43,0)</f>
        <v>0</v>
      </c>
      <c r="M13" s="100" t="str">
        <f>IF(E13=" "," ",IF(T$9="Y",'Jun21'!M43,IF((H13+K13+L13)&gt;0,H13+K13+L13,"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IF(Employee!H$86=E$9,Employee!D$86+SUM(M13)+'Jun21'!V43,SUM(M13)+'Jun21'!V43)</f>
        <v>0</v>
      </c>
      <c r="W13" s="49">
        <f>IF(Employee!H$86=E$9,Employee!D$87+SUM(N13)+'Jun21'!W43,SUM(N13)+'Jun21'!W43)</f>
        <v>0</v>
      </c>
      <c r="X13" s="49">
        <f>IF(O13=" ",'Jun21'!X43,O13+'Jun21'!X43)</f>
        <v>0</v>
      </c>
      <c r="Y13" s="49">
        <f>IF(P13="",'Jun21'!Y43,P13+'Jun21'!Y43)</f>
        <v>0</v>
      </c>
      <c r="Z13" s="49">
        <f>IF(Q13="",'Jun21'!Z43,Q13+'Jun21'!Z43)</f>
        <v>0</v>
      </c>
      <c r="AA13" s="49">
        <f>IF(R13=" ",'Jun21'!AA43,R13+'Jun21'!AA43)</f>
        <v>0</v>
      </c>
      <c r="AC13" s="49">
        <f>IF(T13=" ",'Jun21'!AC43,T13+'Jun21'!AC43)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",IF(Employee!F$102&gt;E$49," ",IF(Employee!F$104&lt;E$49," ",Employee!D$108)))</f>
        <v xml:space="preserve"> </v>
      </c>
      <c r="C14" s="299"/>
      <c r="D14" s="299" t="s">
        <v>107</v>
      </c>
      <c r="E14" s="112" t="str">
        <f>IF(Employee!D$106="m"," ",IF(Employee!F$102&gt;E$49," ",IF(Employee!F$104&lt;E$49," ",Employee!D$107)))</f>
        <v xml:space="preserve"> </v>
      </c>
      <c r="F14" s="118" t="str">
        <f>IF(E14=" "," ",IF(Employee!F$102&gt;E$49," ",IF(Employee!F$104&lt;E$49," ",Employee!D$93)))</f>
        <v xml:space="preserve"> </v>
      </c>
      <c r="G14" s="130"/>
      <c r="H14" s="96">
        <f>IF(T$9="Y",'Jun21'!H44,0)</f>
        <v>0</v>
      </c>
      <c r="I14" s="334">
        <f>IF(T$9="Y",'Jun21'!I44,0)</f>
        <v>0</v>
      </c>
      <c r="J14" s="334">
        <f>IF(T$9="Y",'Jun21'!J44,0)</f>
        <v>0</v>
      </c>
      <c r="K14" s="334">
        <f>IF(T$9="Y",'Jun21'!K44,I14*J14)</f>
        <v>0</v>
      </c>
      <c r="L14" s="334">
        <f>IF(T$9="Y",'Jun21'!L44,0)</f>
        <v>0</v>
      </c>
      <c r="M14" s="100" t="str">
        <f>IF(E14=" "," ",IF(T$9="Y",'Jun21'!M44,IF((H14+K14+L14)&gt;0,H14+K14+L14,"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IF(Employee!H$112=E$9,Employee!D$112+SUM(M14)+'Jun21'!V44,SUM(M14)+'Jun21'!V44)</f>
        <v>0</v>
      </c>
      <c r="W14" s="49">
        <f>IF(Employee!H$112=E$9,Employee!D$113+SUM(N14)+'Jun21'!W44,SUM(N14)+'Jun21'!W44)</f>
        <v>0</v>
      </c>
      <c r="X14" s="49">
        <f>IF(O14=" ",'Jun21'!X44,O14+'Jun21'!X44)</f>
        <v>0</v>
      </c>
      <c r="Y14" s="49">
        <f>IF(P14="",'Jun21'!Y44,P14+'Jun21'!Y44)</f>
        <v>0</v>
      </c>
      <c r="Z14" s="49">
        <f>IF(Q14="",'Jun21'!Z44,Q14+'Jun21'!Z44)</f>
        <v>0</v>
      </c>
      <c r="AA14" s="49">
        <f>IF(R14=" ",'Jun21'!AA44,R14+'Jun21'!AA44)</f>
        <v>0</v>
      </c>
      <c r="AC14" s="49">
        <f>IF(T14=" ",'Jun21'!AC44,T14+'Jun21'!AC44)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",IF(Employee!F$128&gt;E$49," ",IF(Employee!F$130&lt;E$49," ",Employee!D$134)))</f>
        <v xml:space="preserve"> </v>
      </c>
      <c r="C15" s="299"/>
      <c r="D15" s="299" t="s">
        <v>107</v>
      </c>
      <c r="E15" s="112" t="str">
        <f>IF(Employee!D$132="m"," ",IF(Employee!F$128&gt;E$49," ",IF(Employee!F$130&lt;E$49," ",Employee!D$133)))</f>
        <v xml:space="preserve"> </v>
      </c>
      <c r="F15" s="118" t="str">
        <f>IF(E15=" "," ",IF(Employee!F$128&gt;E$49," ",IF(Employee!F$130&lt;E$49," ",Employee!D$119)))</f>
        <v xml:space="preserve"> </v>
      </c>
      <c r="G15" s="130"/>
      <c r="H15" s="244">
        <f>IF(T$9="Y",'Jun21'!H45,0)</f>
        <v>0</v>
      </c>
      <c r="I15" s="245">
        <f>IF(T$9="Y",'Jun21'!I45,0)</f>
        <v>0</v>
      </c>
      <c r="J15" s="245">
        <f>IF(T$9="Y",'Jun21'!J45,0)</f>
        <v>0</v>
      </c>
      <c r="K15" s="245">
        <f>IF(T$9="Y",'Jun21'!K45,I15*J15)</f>
        <v>0</v>
      </c>
      <c r="L15" s="245">
        <f>IF(T$9="Y",'Jun21'!L45,0)</f>
        <v>0</v>
      </c>
      <c r="M15" s="247" t="str">
        <f>IF(E15=" "," ",IF(T$9="Y",'Jun21'!M45,IF((H15+K15+L15)&gt;0,H15+K15+L15,"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IF(Employee!H$138=E$9,Employee!D$138+SUM(M15)+'Jun21'!V45,SUM(M15)+'Jun21'!V45)</f>
        <v>0</v>
      </c>
      <c r="W15" s="49">
        <f>IF(Employee!H$138=E$9,Employee!D$139+SUM(N15)+'Jun21'!W45,SUM(N15)+'Jun21'!W45)</f>
        <v>0</v>
      </c>
      <c r="X15" s="49">
        <f>IF(O15=" ",'Jun21'!X45,O15+'Jun21'!X45)</f>
        <v>0</v>
      </c>
      <c r="Y15" s="49">
        <f>IF(P15="",'Jun21'!Y45,P15+'Jun21'!Y45)</f>
        <v>0</v>
      </c>
      <c r="Z15" s="49">
        <f>IF(Q15="",'Jun21'!Z45,Q15+'Jun21'!Z45)</f>
        <v>0</v>
      </c>
      <c r="AA15" s="49">
        <f>IF(R15=" ",'Jun21'!AA45,R15+'Jun21'!AA45)</f>
        <v>0</v>
      </c>
      <c r="AC15" s="49">
        <f>IF(T15=" ",'Jun21'!AC45,T15+'Jun21'!AC45)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437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86"/>
      <c r="H18" s="87"/>
      <c r="I18" s="87"/>
      <c r="J18" s="87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14</v>
      </c>
      <c r="F19" s="35"/>
      <c r="G19" s="35"/>
      <c r="H19" s="383" t="s">
        <v>28</v>
      </c>
      <c r="I19" s="381"/>
      <c r="J19" s="382"/>
      <c r="K19" s="204">
        <f>Admin!B92</f>
        <v>44382</v>
      </c>
      <c r="L19" s="203" t="s">
        <v>76</v>
      </c>
      <c r="M19" s="205">
        <f>K19+6</f>
        <v>44388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>
        <f>H21+K21+L21</f>
        <v>0</v>
      </c>
      <c r="N21" s="89">
        <v>0</v>
      </c>
      <c r="O21" s="89">
        <v>0</v>
      </c>
      <c r="P21" s="89">
        <v>0</v>
      </c>
      <c r="Q21" s="110">
        <v>0</v>
      </c>
      <c r="R21" s="103">
        <f>M21-N21-O21-P21-Q21</f>
        <v>0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99">
        <f t="shared" ref="M22:M25" si="3">H22+K22+L22</f>
        <v>0</v>
      </c>
      <c r="N22" s="334">
        <v>0</v>
      </c>
      <c r="O22" s="92">
        <v>0</v>
      </c>
      <c r="P22" s="92">
        <v>0</v>
      </c>
      <c r="Q22" s="111">
        <v>0</v>
      </c>
      <c r="R22" s="103">
        <f t="shared" ref="R22:R25" si="4">M22-N22-O22-P22-Q22</f>
        <v>0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5">IF(O22=" ",X12,O22+X12)</f>
        <v>0</v>
      </c>
      <c r="Y22" s="49">
        <f t="shared" ref="Y22:Y25" si="6">IF(P22=0,Y12,P22+Y12)</f>
        <v>0</v>
      </c>
      <c r="Z22" s="49">
        <f t="shared" ref="Z22:Z25" si="7">IF(Q22=0,Z12,Q22+Z12)</f>
        <v>0</v>
      </c>
      <c r="AA22" s="49">
        <f t="shared" ref="AA22:AA25" si="8">IF(R22="",AA12,AA12+R22)</f>
        <v>0</v>
      </c>
      <c r="AC22" s="49">
        <f t="shared" ref="AC22:AC25" si="9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10">IF(T$19="Y",H13,0)</f>
        <v>0</v>
      </c>
      <c r="I23" s="334">
        <f t="shared" ref="I23:I25" si="11">IF(T$19="Y",I13,0)</f>
        <v>0</v>
      </c>
      <c r="J23" s="334">
        <f t="shared" ref="J23:J25" si="12">IF(T$19="Y",J13,0)</f>
        <v>0</v>
      </c>
      <c r="K23" s="334">
        <f t="shared" ref="K23:K25" si="13">IF(T$19="Y",K13,I23*J23)</f>
        <v>0</v>
      </c>
      <c r="L23" s="334">
        <f t="shared" ref="L23:L25" si="14">IF(T$19="Y",L13,0)</f>
        <v>0</v>
      </c>
      <c r="M23" s="99">
        <f t="shared" si="3"/>
        <v>0</v>
      </c>
      <c r="N23" s="334">
        <v>0</v>
      </c>
      <c r="O23" s="92">
        <v>0</v>
      </c>
      <c r="P23" s="92">
        <v>0</v>
      </c>
      <c r="Q23" s="111">
        <v>0</v>
      </c>
      <c r="R23" s="103">
        <f t="shared" si="4"/>
        <v>0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5"/>
        <v>0</v>
      </c>
      <c r="Y23" s="49">
        <f t="shared" si="6"/>
        <v>0</v>
      </c>
      <c r="Z23" s="49">
        <f t="shared" si="7"/>
        <v>0</v>
      </c>
      <c r="AA23" s="49">
        <f t="shared" si="8"/>
        <v>0</v>
      </c>
      <c r="AC23" s="49">
        <f t="shared" si="9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10"/>
        <v>0</v>
      </c>
      <c r="I24" s="334">
        <f t="shared" si="11"/>
        <v>0</v>
      </c>
      <c r="J24" s="334">
        <f t="shared" si="12"/>
        <v>0</v>
      </c>
      <c r="K24" s="334">
        <f t="shared" si="13"/>
        <v>0</v>
      </c>
      <c r="L24" s="334">
        <f t="shared" si="14"/>
        <v>0</v>
      </c>
      <c r="M24" s="99">
        <f t="shared" si="3"/>
        <v>0</v>
      </c>
      <c r="N24" s="334">
        <v>0</v>
      </c>
      <c r="O24" s="92">
        <v>0</v>
      </c>
      <c r="P24" s="92">
        <v>0</v>
      </c>
      <c r="Q24" s="111">
        <v>0</v>
      </c>
      <c r="R24" s="103">
        <f t="shared" si="4"/>
        <v>0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5"/>
        <v>0</v>
      </c>
      <c r="Y24" s="49">
        <f t="shared" si="6"/>
        <v>0</v>
      </c>
      <c r="Z24" s="49">
        <f t="shared" si="7"/>
        <v>0</v>
      </c>
      <c r="AA24" s="49">
        <f t="shared" si="8"/>
        <v>0</v>
      </c>
      <c r="AC24" s="49">
        <f t="shared" si="9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10"/>
        <v>0</v>
      </c>
      <c r="I25" s="245">
        <f t="shared" si="11"/>
        <v>0</v>
      </c>
      <c r="J25" s="245">
        <f t="shared" si="12"/>
        <v>0</v>
      </c>
      <c r="K25" s="245">
        <f t="shared" si="13"/>
        <v>0</v>
      </c>
      <c r="L25" s="245">
        <f t="shared" si="14"/>
        <v>0</v>
      </c>
      <c r="M25" s="99">
        <f t="shared" si="3"/>
        <v>0</v>
      </c>
      <c r="N25" s="245">
        <v>0</v>
      </c>
      <c r="O25" s="245">
        <v>0</v>
      </c>
      <c r="P25" s="245">
        <v>0</v>
      </c>
      <c r="Q25" s="246">
        <v>0</v>
      </c>
      <c r="R25" s="103">
        <f t="shared" si="4"/>
        <v>0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5"/>
        <v>0</v>
      </c>
      <c r="Y25" s="49">
        <f t="shared" si="6"/>
        <v>0</v>
      </c>
      <c r="Z25" s="49">
        <f t="shared" si="7"/>
        <v>0</v>
      </c>
      <c r="AA25" s="49">
        <f t="shared" si="8"/>
        <v>0</v>
      </c>
      <c r="AC25" s="49">
        <f t="shared" si="9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1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15</v>
      </c>
      <c r="F29" s="35"/>
      <c r="G29" s="35"/>
      <c r="H29" s="383" t="s">
        <v>28</v>
      </c>
      <c r="I29" s="381"/>
      <c r="J29" s="382"/>
      <c r="K29" s="204">
        <f>M19+1</f>
        <v>44389</v>
      </c>
      <c r="L29" s="203" t="s">
        <v>76</v>
      </c>
      <c r="M29" s="205">
        <f>K29+6</f>
        <v>44395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381"/>
      <c r="D38" s="381"/>
      <c r="E38" s="382"/>
      <c r="F38" s="32"/>
      <c r="G38" s="32"/>
      <c r="H38" s="43"/>
      <c r="I38" s="43"/>
      <c r="J38" s="43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381"/>
      <c r="D39" s="382"/>
      <c r="E39" s="156">
        <v>16</v>
      </c>
      <c r="F39" s="35"/>
      <c r="G39" s="35"/>
      <c r="H39" s="383" t="s">
        <v>28</v>
      </c>
      <c r="I39" s="381"/>
      <c r="J39" s="382"/>
      <c r="K39" s="204">
        <f>M29+1</f>
        <v>44396</v>
      </c>
      <c r="L39" s="203" t="s">
        <v>76</v>
      </c>
      <c r="M39" s="205">
        <f>K39+6</f>
        <v>44402</v>
      </c>
      <c r="N39" s="20"/>
      <c r="O39" s="393" t="s">
        <v>63</v>
      </c>
      <c r="P39" s="394"/>
      <c r="Q39" s="394"/>
      <c r="R39" s="39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382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9</v>
      </c>
      <c r="C49" s="440"/>
      <c r="D49" s="441"/>
      <c r="E49" s="156">
        <v>17</v>
      </c>
      <c r="F49" s="35"/>
      <c r="G49" s="35"/>
      <c r="H49" s="383" t="s">
        <v>28</v>
      </c>
      <c r="I49" s="440"/>
      <c r="J49" s="441"/>
      <c r="K49" s="204">
        <f>M39+1</f>
        <v>44403</v>
      </c>
      <c r="L49" s="203" t="s">
        <v>76</v>
      </c>
      <c r="M49" s="205">
        <f>K49+6</f>
        <v>44409</v>
      </c>
      <c r="N49" s="20"/>
      <c r="O49" s="393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20">IF(P51=0,Y41,P51+Y41)</f>
        <v>0</v>
      </c>
      <c r="Z51" s="49">
        <f t="shared" si="20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20"/>
        <v>0</v>
      </c>
      <c r="Z52" s="49">
        <f t="shared" si="20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92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20"/>
        <v>0</v>
      </c>
      <c r="Z53" s="49">
        <f t="shared" si="20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92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20"/>
        <v>0</v>
      </c>
      <c r="Z54" s="49">
        <f t="shared" si="20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92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20"/>
        <v>0</v>
      </c>
      <c r="Z55" s="49">
        <f t="shared" si="20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437"/>
      <c r="H56" s="124"/>
      <c r="I56" s="125"/>
      <c r="J56" s="125"/>
      <c r="K56" s="126"/>
      <c r="L56" s="126"/>
      <c r="M56" s="127">
        <f t="shared" ref="M56:R56" si="21">SUM(M51:M55)</f>
        <v>0</v>
      </c>
      <c r="N56" s="127">
        <f t="shared" si="21"/>
        <v>0</v>
      </c>
      <c r="O56" s="127">
        <f t="shared" si="21"/>
        <v>0</v>
      </c>
      <c r="P56" s="127">
        <f t="shared" si="21"/>
        <v>0</v>
      </c>
      <c r="Q56" s="127">
        <f t="shared" si="21"/>
        <v>0</v>
      </c>
      <c r="R56" s="127">
        <f t="shared" si="21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165"/>
      <c r="V57" s="66"/>
      <c r="W57" s="66"/>
      <c r="X57" s="66"/>
      <c r="Y57" s="166"/>
      <c r="Z57" s="66"/>
      <c r="AA57" s="66"/>
      <c r="AB57" s="67"/>
      <c r="AC57" s="66"/>
      <c r="AD57" s="75"/>
      <c r="AE57" s="75"/>
      <c r="AF57" s="75"/>
      <c r="AG57" s="75"/>
      <c r="AH57" s="128"/>
    </row>
    <row r="58" spans="1:34" ht="18" customHeight="1" thickTop="1" thickBot="1" x14ac:dyDescent="0.25">
      <c r="A58" s="31"/>
      <c r="B58" s="380" t="s">
        <v>24</v>
      </c>
      <c r="C58" s="381"/>
      <c r="D58" s="381"/>
      <c r="E58" s="382"/>
      <c r="F58" s="32"/>
      <c r="G58" s="32"/>
      <c r="H58" s="43"/>
      <c r="I58" s="43"/>
      <c r="J58" s="43"/>
      <c r="K58" s="46"/>
      <c r="L58" s="46"/>
      <c r="M58" s="43"/>
      <c r="N58" s="32"/>
      <c r="O58" s="373" t="s">
        <v>28</v>
      </c>
      <c r="P58" s="374"/>
      <c r="Q58" s="375"/>
      <c r="R58" s="371"/>
      <c r="S58" s="372"/>
      <c r="T58" s="372"/>
      <c r="U58" s="33"/>
      <c r="AH58" s="35"/>
    </row>
    <row r="59" spans="1:34" ht="18" customHeight="1" thickTop="1" thickBot="1" x14ac:dyDescent="0.25">
      <c r="A59" s="34"/>
      <c r="B59" s="383" t="s">
        <v>10</v>
      </c>
      <c r="C59" s="381"/>
      <c r="D59" s="382"/>
      <c r="E59" s="156">
        <v>4</v>
      </c>
      <c r="F59" s="35"/>
      <c r="G59" s="35"/>
      <c r="H59" s="383" t="s">
        <v>28</v>
      </c>
      <c r="I59" s="381"/>
      <c r="J59" s="382"/>
      <c r="K59" s="204">
        <f>Admin!B88</f>
        <v>44378</v>
      </c>
      <c r="L59" s="203" t="s">
        <v>76</v>
      </c>
      <c r="M59" s="205">
        <f>Admin!B118</f>
        <v>44408</v>
      </c>
      <c r="N59" s="20"/>
      <c r="O59" s="393" t="s">
        <v>64</v>
      </c>
      <c r="P59" s="394"/>
      <c r="Q59" s="394"/>
      <c r="R59" s="39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IF(T$59="Y",'Jun21'!H51,0)</f>
        <v>0</v>
      </c>
      <c r="I61" s="89">
        <f>IF(T$59="Y",'Jun21'!I51,0)</f>
        <v>0</v>
      </c>
      <c r="J61" s="89">
        <f>IF(T$59="Y",'Jun21'!J51,0)</f>
        <v>0</v>
      </c>
      <c r="K61" s="89">
        <f>IF(T$59="Y",'Jun21'!K51,I61*J61)</f>
        <v>0</v>
      </c>
      <c r="L61" s="110">
        <f>IF(T$59="Y",'Jun21'!L51,0)</f>
        <v>0</v>
      </c>
      <c r="M61" s="99" t="str">
        <f>IF(E61=" "," ",IF(T$59="Y",'Jun21'!M51,IF((H61+K61+L61)&gt;0,H61+K61+L61,"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IF(Employee!H$35=E$59,Employee!D$34+SUM(M61)+'Jun21'!V51,SUM(M61)+'Jun21'!V51)</f>
        <v>0</v>
      </c>
      <c r="W61" s="49">
        <f>IF(Employee!H$35=E$59,Employee!D$35+SUM(N61)+'Jun21'!W51,SUM(N61)+'Jun21'!W51)</f>
        <v>0</v>
      </c>
      <c r="X61" s="49">
        <f>IF(O61=" ",'Jun21'!X51,O61+'Jun21'!X51)</f>
        <v>0</v>
      </c>
      <c r="Y61" s="49">
        <f>IF(P61=" ",'Jun21'!Y51,P61+'Jun21'!Y51)</f>
        <v>0</v>
      </c>
      <c r="Z61" s="49">
        <f>IF(Q61=" ",'Jun21'!Z51,Q61+'Jun21'!Z51)</f>
        <v>0</v>
      </c>
      <c r="AA61" s="49">
        <f>IF(R61=" ",'Jun21'!AA51,R61+'Jun21'!AA51)</f>
        <v>0</v>
      </c>
      <c r="AC61" s="49">
        <f>IF(T61=" ",'Jun21'!AC51,T61+'Jun21'!AC51)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IF(T$59="Y",'Jun21'!H52,0)</f>
        <v>0</v>
      </c>
      <c r="I62" s="92">
        <f>IF(T$59="Y",'Jun21'!I52,0)</f>
        <v>0</v>
      </c>
      <c r="J62" s="92">
        <f>IF(T$59="Y",'Jun21'!J52,0)</f>
        <v>0</v>
      </c>
      <c r="K62" s="92">
        <f>IF(T$59="Y",'Jun21'!K52,I62*J62)</f>
        <v>0</v>
      </c>
      <c r="L62" s="111">
        <f>IF(T$59="Y",'Jun21'!L52,0)</f>
        <v>0</v>
      </c>
      <c r="M62" s="100" t="str">
        <f>IF(E62=" "," ",IF(T$59="Y",'Jun21'!M52,IF((H62+K62+L62)&gt;0,H62+K62+L62,"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IF(Employee!H$61=E$59,Employee!D$60+SUM(M62)+'Jun21'!V52,SUM(M62)+'Jun21'!V52)</f>
        <v>0</v>
      </c>
      <c r="W62" s="49">
        <f>IF(Employee!H$61=E$59,Employee!D$61+SUM(N62)+'Jun21'!W52,SUM(N62)+'Jun21'!W52)</f>
        <v>0</v>
      </c>
      <c r="X62" s="49">
        <f>IF(O62=" ",'Jun21'!X52,O62+'Jun21'!X52)</f>
        <v>0</v>
      </c>
      <c r="Y62" s="49">
        <f>IF(P62=" ",'Jun21'!Y52,P62+'Jun21'!Y52)</f>
        <v>0</v>
      </c>
      <c r="Z62" s="49">
        <f>IF(Q62=" ",'Jun21'!Z52,Q62+'Jun21'!Z52)</f>
        <v>0</v>
      </c>
      <c r="AA62" s="49">
        <f>IF(R62=" ",'Jun21'!AA52,R62+'Jun21'!AA52)</f>
        <v>0</v>
      </c>
      <c r="AC62" s="49">
        <f>IF(T62=" ",'Jun21'!AC52,T62+'Jun21'!AC52)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IF(T$59="Y",'Jun21'!H53,0)</f>
        <v>0</v>
      </c>
      <c r="I63" s="92">
        <f>IF(T$59="Y",'Jun21'!I53,0)</f>
        <v>0</v>
      </c>
      <c r="J63" s="92">
        <f>IF(T$59="Y",'Jun21'!J53,0)</f>
        <v>0</v>
      </c>
      <c r="K63" s="92">
        <f>IF(T$59="Y",'Jun21'!K53,I63*J63)</f>
        <v>0</v>
      </c>
      <c r="L63" s="111">
        <f>IF(T$59="Y",'Jun21'!L53,0)</f>
        <v>0</v>
      </c>
      <c r="M63" s="100" t="str">
        <f>IF(E63=" "," ",IF(T$59="Y",'Jun21'!M53,IF((H63+K63+L63)&gt;0,H63+K63+L63,"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IF(Employee!H$87=E$59,Employee!D$86+SUM(M63)+'Jun21'!V53,SUM(M63)+'Jun21'!V53)</f>
        <v>0</v>
      </c>
      <c r="W63" s="49">
        <f>IF(Employee!H$87=E$59,Employee!D$87+SUM(N63)+'Jun21'!W53,SUM(N63)+'Jun21'!W53)</f>
        <v>0</v>
      </c>
      <c r="X63" s="49">
        <f>IF(O63=" ",'Jun21'!X53,O63+'Jun21'!X53)</f>
        <v>0</v>
      </c>
      <c r="Y63" s="49">
        <f>IF(P63=" ",'Jun21'!Y53,P63+'Jun21'!Y53)</f>
        <v>0</v>
      </c>
      <c r="Z63" s="49">
        <f>IF(Q63=" ",'Jun21'!Z53,Q63+'Jun21'!Z53)</f>
        <v>0</v>
      </c>
      <c r="AA63" s="49">
        <f>IF(R63=" ",'Jun21'!AA53,R63+'Jun21'!AA53)</f>
        <v>0</v>
      </c>
      <c r="AC63" s="49">
        <f>IF(T63=" ",'Jun21'!AC53,T63+'Jun21'!AC53)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IF(T$59="Y",'Jun21'!H54,0)</f>
        <v>0</v>
      </c>
      <c r="I64" s="92">
        <f>IF(T$59="Y",'Jun21'!I54,0)</f>
        <v>0</v>
      </c>
      <c r="J64" s="92">
        <f>IF(T$59="Y",'Jun21'!J54,0)</f>
        <v>0</v>
      </c>
      <c r="K64" s="92">
        <f>IF(T$59="Y",'Jun21'!K54,I64*J64)</f>
        <v>0</v>
      </c>
      <c r="L64" s="111">
        <f>IF(T$59="Y",'Jun21'!L54,0)</f>
        <v>0</v>
      </c>
      <c r="M64" s="100" t="str">
        <f>IF(E64=" "," ",IF(T$59="Y",'Jun21'!M54,IF((H64+K64+L64)&gt;0,H64+K64+L64,"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IF(Employee!H$113=E$59,Employee!D$112+SUM(M64)+'Jun21'!V54,SUM(M64)+'Jun21'!V54)</f>
        <v>0</v>
      </c>
      <c r="W64" s="49">
        <f>IF(Employee!H$113=E$59,Employee!D$113+SUM(N64)+'Jun21'!W54,SUM(N64)+'Jun21'!W54)</f>
        <v>0</v>
      </c>
      <c r="X64" s="49">
        <f>IF(O64=" ",'Jun21'!X54,O64+'Jun21'!X54)</f>
        <v>0</v>
      </c>
      <c r="Y64" s="49">
        <f>IF(P64=" ",'Jun21'!Y54,P64+'Jun21'!Y54)</f>
        <v>0</v>
      </c>
      <c r="Z64" s="49">
        <f>IF(Q64=" ",'Jun21'!Z54,Q64+'Jun21'!Z54)</f>
        <v>0</v>
      </c>
      <c r="AA64" s="49">
        <f>IF(R64=" ",'Jun21'!AA54,R64+'Jun21'!AA54)</f>
        <v>0</v>
      </c>
      <c r="AC64" s="49">
        <f>IF(T64=" ",'Jun21'!AC54,T64+'Jun21'!AC54)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IF(T$59="Y",'Jun21'!H55,0)</f>
        <v>0</v>
      </c>
      <c r="I65" s="245">
        <f>IF(T$59="Y",'Jun21'!I55,0)</f>
        <v>0</v>
      </c>
      <c r="J65" s="245">
        <f>IF(T$59="Y",'Jun21'!J55,0)</f>
        <v>0</v>
      </c>
      <c r="K65" s="245">
        <f>IF(T$59="Y",'Jun21'!K55,I65*J65)</f>
        <v>0</v>
      </c>
      <c r="L65" s="246">
        <f>IF(T$59="Y",'Jun21'!L55,0)</f>
        <v>0</v>
      </c>
      <c r="M65" s="100" t="str">
        <f>IF(E65=" "," ",IF(T$59="Y",'Jun21'!M55,IF((H65+K65+L65)&gt;0,H65+K65+L65,"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IF(Employee!H$139=E$59,Employee!D$138+SUM(M65)+'Jun21'!V55,SUM(M65)+'Jun21'!V55)</f>
        <v>0</v>
      </c>
      <c r="W65" s="49">
        <f>IF(Employee!H$139=E$59,Employee!D$139+SUM(N65)+'Jun21'!W55,SUM(N65)+'Jun21'!W55)</f>
        <v>0</v>
      </c>
      <c r="X65" s="49">
        <f>IF(O65=" ",'Jun21'!X55,O65+'Jun21'!X55)</f>
        <v>0</v>
      </c>
      <c r="Y65" s="49">
        <f>IF(P65=" ",'Jun21'!Y55,P65+'Jun21'!Y55)</f>
        <v>0</v>
      </c>
      <c r="Z65" s="49">
        <f>IF(Q65=" ",'Jun21'!Z55,Q65+'Jun21'!Z55)</f>
        <v>0</v>
      </c>
      <c r="AA65" s="49">
        <f>IF(R65=" ",'Jun21'!AA55,R65+'Jun21'!AA55)</f>
        <v>0</v>
      </c>
      <c r="AC65" s="49">
        <f>IF(T65=" ",'Jun21'!AC55,T65+'Jun21'!AC55)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4" t="s">
        <v>7</v>
      </c>
      <c r="G66" s="382"/>
      <c r="H66" s="101"/>
      <c r="I66" s="102"/>
      <c r="J66" s="102"/>
      <c r="K66" s="134"/>
      <c r="L66" s="134"/>
      <c r="M66" s="127">
        <f t="shared" ref="M66:R66" si="22">SUM(M61:M65)</f>
        <v>0</v>
      </c>
      <c r="N66" s="127">
        <f t="shared" si="22"/>
        <v>0</v>
      </c>
      <c r="O66" s="127">
        <f t="shared" si="22"/>
        <v>0</v>
      </c>
      <c r="P66" s="127">
        <f t="shared" si="22"/>
        <v>0</v>
      </c>
      <c r="Q66" s="127">
        <f t="shared" si="22"/>
        <v>0</v>
      </c>
      <c r="R66" s="127">
        <f t="shared" si="2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5"/>
    </row>
    <row r="68" spans="1:34" ht="12.75" customHeight="1" x14ac:dyDescent="0.2">
      <c r="AD68" s="157">
        <f>SUM(AD21:AD66)</f>
        <v>0</v>
      </c>
      <c r="AE68" s="157">
        <f>SUM(AE21:AE66)</f>
        <v>0</v>
      </c>
      <c r="AF68" s="157">
        <f>SUM(AF21:AF66)</f>
        <v>0</v>
      </c>
      <c r="AG68" s="157">
        <f>SUM(AG21:AG66)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3" t="s">
        <v>74</v>
      </c>
      <c r="N69" s="364"/>
      <c r="O69" s="364"/>
      <c r="P69" s="364"/>
      <c r="Q69" s="364"/>
      <c r="R69" s="36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23">SUM(M70:M74)</f>
        <v>0</v>
      </c>
      <c r="N75" s="184">
        <f t="shared" si="23"/>
        <v>0</v>
      </c>
      <c r="O75" s="184">
        <f t="shared" si="23"/>
        <v>0</v>
      </c>
      <c r="P75" s="184">
        <f t="shared" si="23"/>
        <v>0</v>
      </c>
      <c r="Q75" s="184">
        <f t="shared" si="23"/>
        <v>0</v>
      </c>
      <c r="R75" s="184">
        <f t="shared" si="23"/>
        <v>0</v>
      </c>
      <c r="S75" s="188"/>
      <c r="T75" s="184">
        <f>SUM(T70:T74)</f>
        <v>0</v>
      </c>
      <c r="AD75" s="158">
        <f>AD70+'Jun21'!AD65</f>
        <v>0</v>
      </c>
      <c r="AE75" s="158">
        <f>AE70+'Jun21'!AE65</f>
        <v>0</v>
      </c>
      <c r="AF75" s="158">
        <f>AF70+'Jun21'!AF65</f>
        <v>0</v>
      </c>
      <c r="AG75" s="158">
        <f>AG70+'Jun21'!AG65</f>
        <v>0</v>
      </c>
    </row>
    <row r="76" spans="1:34" ht="13.5" thickTop="1" x14ac:dyDescent="0.2"/>
    <row r="77" spans="1:34" x14ac:dyDescent="0.2">
      <c r="AD77" s="162"/>
      <c r="AE77" s="158">
        <f>AE72+'Jun21'!AE67</f>
        <v>0</v>
      </c>
      <c r="AF77" s="158">
        <f>AF72+'Jun21'!AF67</f>
        <v>0</v>
      </c>
      <c r="AG77" s="158">
        <f>AG72+'Jun21'!AG67</f>
        <v>0</v>
      </c>
    </row>
  </sheetData>
  <mergeCells count="86">
    <mergeCell ref="F66:G6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  <mergeCell ref="O48:Q48"/>
    <mergeCell ref="R48:T48"/>
    <mergeCell ref="B67:T6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58:E58"/>
    <mergeCell ref="F56:G5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19:D19"/>
    <mergeCell ref="H19:J19"/>
    <mergeCell ref="O19:R19"/>
    <mergeCell ref="F3:F6"/>
    <mergeCell ref="H3:H6"/>
    <mergeCell ref="L3:L6"/>
    <mergeCell ref="M3:M6"/>
    <mergeCell ref="R3:R6"/>
    <mergeCell ref="B8:E8"/>
    <mergeCell ref="O8:Q8"/>
    <mergeCell ref="R8:T8"/>
    <mergeCell ref="B9:D9"/>
    <mergeCell ref="H9:J9"/>
    <mergeCell ref="O9:R9"/>
    <mergeCell ref="F16:G16"/>
    <mergeCell ref="AC3:AC6"/>
    <mergeCell ref="B17:T17"/>
    <mergeCell ref="B18:E18"/>
    <mergeCell ref="W3:W6"/>
    <mergeCell ref="X3:X6"/>
    <mergeCell ref="Y3:Y6"/>
    <mergeCell ref="Z3:Z6"/>
    <mergeCell ref="AA3:AA6"/>
    <mergeCell ref="U1:U6"/>
    <mergeCell ref="AD1:AG2"/>
    <mergeCell ref="AE3:AE6"/>
    <mergeCell ref="AF3:AF6"/>
    <mergeCell ref="AG3:AG6"/>
    <mergeCell ref="AD3:AD6"/>
    <mergeCell ref="M69:R69"/>
    <mergeCell ref="V1:AC2"/>
    <mergeCell ref="O58:Q58"/>
    <mergeCell ref="R58:T58"/>
    <mergeCell ref="B57:T57"/>
    <mergeCell ref="B47:T47"/>
    <mergeCell ref="B48:E48"/>
    <mergeCell ref="B49:D49"/>
    <mergeCell ref="B59:D59"/>
    <mergeCell ref="H59:J59"/>
    <mergeCell ref="O59:R59"/>
    <mergeCell ref="H49:J49"/>
    <mergeCell ref="O49:R49"/>
    <mergeCell ref="V3:V6"/>
    <mergeCell ref="O18:Q18"/>
    <mergeCell ref="R18:T18"/>
  </mergeCells>
  <phoneticPr fontId="6" type="noConversion"/>
  <dataValidations count="1">
    <dataValidation type="list" allowBlank="1" showInputMessage="1" showErrorMessage="1" sqref="G61:G65 G41:G45 G21:G25 G31:G35 G51:G5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6" width="0" style="1" hidden="1" customWidth="1"/>
    <col min="37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18</v>
      </c>
      <c r="F9" s="35"/>
      <c r="G9" s="35"/>
      <c r="H9" s="383" t="s">
        <v>28</v>
      </c>
      <c r="I9" s="381"/>
      <c r="J9" s="382"/>
      <c r="K9" s="204">
        <f>'Jul21'!M49+1</f>
        <v>44410</v>
      </c>
      <c r="L9" s="203" t="s">
        <v>76</v>
      </c>
      <c r="M9" s="205">
        <f>K9+6</f>
        <v>44416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IF(T$9="Y",'Jul21'!H51,0)</f>
        <v>0</v>
      </c>
      <c r="I11" s="89">
        <f>IF(T$9="Y",'Jul21'!I51,0)</f>
        <v>0</v>
      </c>
      <c r="J11" s="89">
        <f>IF(T$9="Y",'Jul21'!J51,0)</f>
        <v>0</v>
      </c>
      <c r="K11" s="89">
        <v>0</v>
      </c>
      <c r="L11" s="110">
        <f>IF(T$9="Y",'Jul21'!L51,0)</f>
        <v>0</v>
      </c>
      <c r="M11" s="110" t="str">
        <f>IF(E11=" "," ",IF(T$9="Y",'Jul21'!M51,IF((H11+K11+L11)&gt;0,H11+K11+L11,"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IF(Employee!H$34=E$9,Employee!D$34+SUM(M11)+'Jul21'!V51,SUM(M11)+'Jul21'!V51)</f>
        <v>0</v>
      </c>
      <c r="W11" s="49">
        <f>IF(Employee!H$34=E$9,Employee!D$35+SUM(N11)+'Jul21'!W51,SUM(N11)+'Jul21'!W51)</f>
        <v>0</v>
      </c>
      <c r="X11" s="49">
        <f>IF(O11=" ",'Jul21'!X51,O11+'Jul21'!X51)</f>
        <v>0</v>
      </c>
      <c r="Y11" s="49">
        <f>IF(P11=" ",'Jul21'!Y51,P11+'Jul21'!Y51)</f>
        <v>0</v>
      </c>
      <c r="Z11" s="49">
        <f>IF(Q11=" ",'Jul21'!Z51,Q11+'Jul21'!Z51)</f>
        <v>0</v>
      </c>
      <c r="AA11" s="49">
        <f>IF(R11=" ",'Jul21'!AA51,R11+'Jul21'!AA51)</f>
        <v>0</v>
      </c>
      <c r="AC11" s="49">
        <f>IF(T11=" ",'Jul21'!AC51,T11+'Jul21'!AC51)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IF(T$9="Y",'Jul21'!H52,0)</f>
        <v>0</v>
      </c>
      <c r="I12" s="334">
        <f>IF(T$9="Y",'Jul21'!I52,0)</f>
        <v>0</v>
      </c>
      <c r="J12" s="334">
        <f>IF(T$9="Y",'Jul21'!J52,0)</f>
        <v>0</v>
      </c>
      <c r="K12" s="334">
        <f>IF(T$9="Y",'Jul21'!K52,I12*J12)</f>
        <v>0</v>
      </c>
      <c r="L12" s="111">
        <f>IF(T$9="Y",'Jul21'!L52,0)</f>
        <v>0</v>
      </c>
      <c r="M12" s="111" t="str">
        <f>IF(E12=" "," ",IF(T$9="Y",'Jul21'!M52,IF((H12+K12+L12)&gt;0,H12+K12+L12,"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IF(Employee!H$60=E$9,Employee!D$60+SUM(M12)+'Jul21'!V52,SUM(M12)+'Jul21'!V52)</f>
        <v>0</v>
      </c>
      <c r="W12" s="49">
        <f>IF(Employee!H$60=E$9,Employee!D$61+SUM(N12)+'Jul21'!W52,SUM(N12)+'Jul21'!W52)</f>
        <v>0</v>
      </c>
      <c r="X12" s="49">
        <f>IF(O12=" ",'Jul21'!X52,O12+'Jul21'!X52)</f>
        <v>0</v>
      </c>
      <c r="Y12" s="49">
        <f>IF(P12=" ",'Jul21'!Y52,P12+'Jul21'!Y52)</f>
        <v>0</v>
      </c>
      <c r="Z12" s="49">
        <f>IF(Q12=" ",'Jul21'!Z52,Q12+'Jul21'!Z52)</f>
        <v>0</v>
      </c>
      <c r="AA12" s="49">
        <f>IF(R12=" ",'Jul21'!AA52,R12+'Jul21'!AA52)</f>
        <v>0</v>
      </c>
      <c r="AC12" s="49">
        <f>IF(T12=" ",'Jul21'!AC52,T12+'Jul21'!AC52)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IF(T$9="Y",'Jul21'!H53,0)</f>
        <v>0</v>
      </c>
      <c r="I13" s="334">
        <f>IF(T$9="Y",'Jul21'!I53,0)</f>
        <v>0</v>
      </c>
      <c r="J13" s="334">
        <f>IF(T$9="Y",'Jul21'!J53,0)</f>
        <v>0</v>
      </c>
      <c r="K13" s="334">
        <f>IF(T$9="Y",'Jul21'!K53,I13*J13)</f>
        <v>0</v>
      </c>
      <c r="L13" s="111">
        <f>IF(T$9="Y",'Jul21'!L53,0)</f>
        <v>0</v>
      </c>
      <c r="M13" s="111" t="str">
        <f>IF(E13=" "," ",IF(T$9="Y",'Jul21'!M53,IF((H13+K13+L13)&gt;0,H13+K13+L13,"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IF(Employee!H$86=E$9,Employee!D$86+SUM(M13)+'Jul21'!V53,SUM(M13)+'Jul21'!V53)</f>
        <v>0</v>
      </c>
      <c r="W13" s="49">
        <f>IF(Employee!H$86=E$9,Employee!D$87+SUM(N13)+'Jul21'!W53,SUM(N13)+'Jul21'!W53)</f>
        <v>0</v>
      </c>
      <c r="X13" s="49">
        <f>IF(O13=" ",'Jul21'!X53,O13+'Jul21'!X53)</f>
        <v>0</v>
      </c>
      <c r="Y13" s="49">
        <f>IF(P13=" ",'Jul21'!Y53,P13+'Jul21'!Y53)</f>
        <v>0</v>
      </c>
      <c r="Z13" s="49">
        <f>IF(Q13=" ",'Jul21'!Z53,Q13+'Jul21'!Z53)</f>
        <v>0</v>
      </c>
      <c r="AA13" s="49">
        <f>IF(R13=" ",'Jul21'!AA53,R13+'Jul21'!AA53)</f>
        <v>0</v>
      </c>
      <c r="AC13" s="49">
        <f>IF(T13=" ",'Jul21'!AC53,T13+'Jul21'!AC53)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IF(T$9="Y",'Jul21'!H54,0)</f>
        <v>0</v>
      </c>
      <c r="I14" s="334">
        <f>IF(T$9="Y",'Jul21'!I54,0)</f>
        <v>0</v>
      </c>
      <c r="J14" s="334">
        <f>IF(T$9="Y",'Jul21'!J54,0)</f>
        <v>0</v>
      </c>
      <c r="K14" s="334">
        <f>IF(T$9="Y",'Jul21'!K54,I14*J14)</f>
        <v>0</v>
      </c>
      <c r="L14" s="111">
        <f>IF(T$9="Y",'Jul21'!L54,0)</f>
        <v>0</v>
      </c>
      <c r="M14" s="111" t="str">
        <f>IF(E14=" "," ",IF(T$9="Y",'Jul21'!M54,IF((H14+K14+L14)&gt;0,H14+K14+L14,"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IF(Employee!H$112=E$9,Employee!D$112+SUM(M14)+'Jul21'!V54,SUM(M14)+'Jul21'!V54)</f>
        <v>0</v>
      </c>
      <c r="W14" s="49">
        <f>IF(Employee!H$112=E$9,Employee!D$113+SUM(N14)+'Jul21'!W54,SUM(N14)+'Jul21'!W54)</f>
        <v>0</v>
      </c>
      <c r="X14" s="49">
        <f>IF(O14=" ",'Jul21'!X54,O14+'Jul21'!X54)</f>
        <v>0</v>
      </c>
      <c r="Y14" s="49">
        <f>IF(P14=" ",'Jul21'!Y54,P14+'Jul21'!Y54)</f>
        <v>0</v>
      </c>
      <c r="Z14" s="49">
        <f>IF(Q14=" ",'Jul21'!Z54,Q14+'Jul21'!Z54)</f>
        <v>0</v>
      </c>
      <c r="AA14" s="49">
        <f>IF(R14=" ",'Jul21'!AA54,R14+'Jul21'!AA54)</f>
        <v>0</v>
      </c>
      <c r="AC14" s="49">
        <f>IF(T14=" ",'Jul21'!AC54,T14+'Jul21'!AC54)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IF(T$9="Y",'Jul21'!H55,0)</f>
        <v>0</v>
      </c>
      <c r="I15" s="245">
        <f>IF(T$9="Y",'Jul21'!I55,0)</f>
        <v>0</v>
      </c>
      <c r="J15" s="245">
        <f>IF(T$9="Y",'Jul21'!J55,0)</f>
        <v>0</v>
      </c>
      <c r="K15" s="245">
        <f>IF(T$9="Y",'Jul21'!K55,I15*J15)</f>
        <v>0</v>
      </c>
      <c r="L15" s="246">
        <f>IF(T$9="Y",'Jul21'!L55,0)</f>
        <v>0</v>
      </c>
      <c r="M15" s="246" t="str">
        <f>IF(E15=" "," ",IF(T$9="Y",'Jul21'!M55,IF((H15+K15+L15)&gt;0,H15+K15+L15,"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IF(Employee!H$138=E$9,Employee!D$138+SUM(M15)+'Jul21'!V55,SUM(M15)+'Jul21'!V55)</f>
        <v>0</v>
      </c>
      <c r="W15" s="49">
        <f>IF(Employee!H$138=E$9,Employee!D$139+SUM(N15)+'Jul21'!W55,SUM(N15)+'Jul21'!W55)</f>
        <v>0</v>
      </c>
      <c r="X15" s="49">
        <f>IF(O15=" ",'Jul21'!X55,O15+'Jul21'!X55)</f>
        <v>0</v>
      </c>
      <c r="Y15" s="49">
        <f>IF(P15=" ",'Jul21'!Y55,P15+'Jul21'!Y55)</f>
        <v>0</v>
      </c>
      <c r="Z15" s="49">
        <f>IF(Q15=" ",'Jul21'!Z55,Q15+'Jul21'!Z55)</f>
        <v>0</v>
      </c>
      <c r="AA15" s="49">
        <f>IF(R15=" ",'Jul21'!AA55,R15+'Jul21'!AA55)</f>
        <v>0</v>
      </c>
      <c r="AC15" s="49">
        <f>IF(T15=" ",'Jul21'!AC55,T15+'Jul21'!AC55)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19</v>
      </c>
      <c r="F19" s="35"/>
      <c r="G19" s="35"/>
      <c r="H19" s="383" t="s">
        <v>28</v>
      </c>
      <c r="I19" s="381"/>
      <c r="J19" s="382"/>
      <c r="K19" s="204">
        <f>M9+1</f>
        <v>44417</v>
      </c>
      <c r="L19" s="203" t="s">
        <v>76</v>
      </c>
      <c r="M19" s="205">
        <f>K19+6</f>
        <v>44423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20</v>
      </c>
      <c r="F29" s="35"/>
      <c r="G29" s="35"/>
      <c r="H29" s="383" t="s">
        <v>28</v>
      </c>
      <c r="I29" s="381"/>
      <c r="J29" s="382"/>
      <c r="K29" s="204">
        <f>M19+1</f>
        <v>44424</v>
      </c>
      <c r="L29" s="203" t="s">
        <v>76</v>
      </c>
      <c r="M29" s="205">
        <f>K29+6</f>
        <v>44430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21</v>
      </c>
      <c r="F39" s="35"/>
      <c r="G39" s="35"/>
      <c r="H39" s="383" t="s">
        <v>28</v>
      </c>
      <c r="I39" s="440"/>
      <c r="J39" s="441"/>
      <c r="K39" s="204">
        <f>M29+1</f>
        <v>44431</v>
      </c>
      <c r="L39" s="203" t="s">
        <v>76</v>
      </c>
      <c r="M39" s="205">
        <f>K39+6</f>
        <v>44437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5</v>
      </c>
      <c r="F49" s="35"/>
      <c r="G49" s="35"/>
      <c r="H49" s="383" t="s">
        <v>28</v>
      </c>
      <c r="I49" s="381"/>
      <c r="J49" s="382"/>
      <c r="K49" s="204">
        <f>Admin!B119</f>
        <v>44409</v>
      </c>
      <c r="L49" s="203" t="s">
        <v>76</v>
      </c>
      <c r="M49" s="205">
        <f>Admin!B149</f>
        <v>44439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IF(T$49="Y",'Jul21'!H61,0)</f>
        <v>0</v>
      </c>
      <c r="I51" s="89">
        <f>IF(T$49="Y",'Jul21'!I61,0)</f>
        <v>0</v>
      </c>
      <c r="J51" s="89">
        <f>IF(T$49="Y",'Jul21'!J61,0)</f>
        <v>0</v>
      </c>
      <c r="K51" s="89">
        <f>IF(T$49="Y",'Jul21'!K61,I51*J51)</f>
        <v>0</v>
      </c>
      <c r="L51" s="89">
        <f>IF(T$49="Y",'Jul21'!L61,0)</f>
        <v>0</v>
      </c>
      <c r="M51" s="99" t="str">
        <f>IF(E51=" "," ",IF(T$49="Y",'Jul21'!M61,IF((H51+K51+L51)&gt;0,H51+K51+L51,"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IF(Employee!H$35=E$49,Employee!D$34+SUM(M51)+'Jul21'!V61,SUM(M51)+'Jul21'!V61)</f>
        <v>0</v>
      </c>
      <c r="W51" s="49">
        <f>IF(Employee!H$35=E$49,Employee!D$35+SUM(N51)+'Jul21'!W61,SUM(N51)+'Jul21'!W61)</f>
        <v>0</v>
      </c>
      <c r="X51" s="49">
        <f>IF(O51=" ",'Jul21'!X61,O51+'Jul21'!X61)</f>
        <v>0</v>
      </c>
      <c r="Y51" s="49">
        <f>IF(P51=" ",'Jul21'!Y61,P51+'Jul21'!Y61)</f>
        <v>0</v>
      </c>
      <c r="Z51" s="49">
        <f>IF(Q51=" ",'Jul21'!Z61,Q51+'Jul21'!Z61)</f>
        <v>0</v>
      </c>
      <c r="AA51" s="49">
        <f>IF(R51=" ",'Jul21'!AA61,R51+'Jul21'!AA61)</f>
        <v>0</v>
      </c>
      <c r="AC51" s="49">
        <f>IF(T51=" ",'Jul21'!AC61,T51+'Jul21'!AC61)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IF(T$49="Y",'Jul21'!H62,0)</f>
        <v>0</v>
      </c>
      <c r="I52" s="92">
        <f>IF(T$49="Y",'Jul21'!I62,0)</f>
        <v>0</v>
      </c>
      <c r="J52" s="92">
        <f>IF(T$49="Y",'Jul21'!J62,0)</f>
        <v>0</v>
      </c>
      <c r="K52" s="92">
        <f>IF(T$49="Y",'Jul21'!K62,I52*J52)</f>
        <v>0</v>
      </c>
      <c r="L52" s="92">
        <f>IF(T$49="Y",'Jul21'!L62,0)</f>
        <v>0</v>
      </c>
      <c r="M52" s="100" t="str">
        <f>IF(E52=" "," ",IF(T$49="Y",'Jul21'!M62,IF((H52+K52+L52)&gt;0,H52+K52+L52,"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IF(Employee!H$61=E$49,Employee!D$60+SUM(M52)+'Jul21'!V62,SUM(M52)+'Jul21'!V62)</f>
        <v>0</v>
      </c>
      <c r="W52" s="49">
        <f>IF(Employee!H$61=E$49,Employee!D$61+SUM(N52)+'Jul21'!W62,SUM(N52)+'Jul21'!W62)</f>
        <v>0</v>
      </c>
      <c r="X52" s="49">
        <f>IF(O52=" ",'Jul21'!X62,O52+'Jul21'!X62)</f>
        <v>0</v>
      </c>
      <c r="Y52" s="49">
        <f>IF(P52=" ",'Jul21'!Y62,P52+'Jul21'!Y62)</f>
        <v>0</v>
      </c>
      <c r="Z52" s="49">
        <f>IF(Q52=" ",'Jul21'!Z62,Q52+'Jul21'!Z62)</f>
        <v>0</v>
      </c>
      <c r="AA52" s="49">
        <f>IF(R52=" ",'Jul21'!AA62,R52+'Jul21'!AA62)</f>
        <v>0</v>
      </c>
      <c r="AC52" s="49">
        <f>IF(T52=" ",'Jul21'!AC62,T52+'Jul21'!AC62)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IF(T$49="Y",'Jul21'!H63,0)</f>
        <v>0</v>
      </c>
      <c r="I53" s="92">
        <f>IF(T$49="Y",'Jul21'!I63,0)</f>
        <v>0</v>
      </c>
      <c r="J53" s="92">
        <f>IF(T$49="Y",'Jul21'!J63,0)</f>
        <v>0</v>
      </c>
      <c r="K53" s="92">
        <f>IF(T$49="Y",'Jul21'!K63,I53*J53)</f>
        <v>0</v>
      </c>
      <c r="L53" s="92">
        <f>IF(T$49="Y",'Jul21'!L63,0)</f>
        <v>0</v>
      </c>
      <c r="M53" s="100" t="str">
        <f>IF(E53=" "," ",IF(T$49="Y",'Jul21'!M63,IF((H53+K53+L53)&gt;0,H53+K53+L53,"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IF(Employee!H$87=E$49,Employee!D$86+SUM(M53)+'Jul21'!V63,SUM(M53)+'Jul21'!V63)</f>
        <v>0</v>
      </c>
      <c r="W53" s="49">
        <f>IF(Employee!H$87=E$49,Employee!D$87+SUM(N53)+'Jul21'!W63,SUM(N53)+'Jul21'!W63)</f>
        <v>0</v>
      </c>
      <c r="X53" s="49">
        <f>IF(O53=" ",'Jul21'!X63,O53+'Jul21'!X63)</f>
        <v>0</v>
      </c>
      <c r="Y53" s="49">
        <f>IF(P53=" ",'Jul21'!Y63,P53+'Jul21'!Y63)</f>
        <v>0</v>
      </c>
      <c r="Z53" s="49">
        <f>IF(Q53=" ",'Jul21'!Z63,Q53+'Jul21'!Z63)</f>
        <v>0</v>
      </c>
      <c r="AA53" s="49">
        <f>IF(R53=" ",'Jul21'!AA63,R53+'Jul21'!AA63)</f>
        <v>0</v>
      </c>
      <c r="AC53" s="49">
        <f>IF(T53=" ",'Jul21'!AC63,T53+'Jul21'!AC63)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IF(T$49="Y",'Jul21'!H64,0)</f>
        <v>0</v>
      </c>
      <c r="I54" s="92">
        <f>IF(T$49="Y",'Jul21'!I64,0)</f>
        <v>0</v>
      </c>
      <c r="J54" s="92">
        <f>IF(T$49="Y",'Jul21'!J64,0)</f>
        <v>0</v>
      </c>
      <c r="K54" s="92">
        <f>IF(T$49="Y",'Jul21'!K64,I54*J54)</f>
        <v>0</v>
      </c>
      <c r="L54" s="92">
        <f>IF(T$49="Y",'Jul21'!L64,0)</f>
        <v>0</v>
      </c>
      <c r="M54" s="100" t="str">
        <f>IF(E54=" "," ",IF(T$49="Y",'Jul21'!M64,IF((H54+K54+L54)&gt;0,H54+K54+L54,"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IF(Employee!H$113=E$49,Employee!D$112+SUM(M54)+'Jul21'!V64,SUM(M54)+'Jul21'!V64)</f>
        <v>0</v>
      </c>
      <c r="W54" s="49">
        <f>IF(Employee!H$113=E$49,Employee!D$113+SUM(N54)+'Jul21'!W64,SUM(N54)+'Jul21'!W64)</f>
        <v>0</v>
      </c>
      <c r="X54" s="49">
        <f>IF(O54=" ",'Jul21'!X64,O54+'Jul21'!X64)</f>
        <v>0</v>
      </c>
      <c r="Y54" s="49">
        <f>IF(P54=" ",'Jul21'!Y64,P54+'Jul21'!Y64)</f>
        <v>0</v>
      </c>
      <c r="Z54" s="49">
        <f>IF(Q54=" ",'Jul21'!Z64,Q54+'Jul21'!Z64)</f>
        <v>0</v>
      </c>
      <c r="AA54" s="49">
        <f>IF(R54=" ",'Jul21'!AA64,R54+'Jul21'!AA64)</f>
        <v>0</v>
      </c>
      <c r="AC54" s="49">
        <f>IF(T54=" ",'Jul21'!AC64,T54+'Jul21'!AC64)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IF(T$49="Y",'Jul21'!H65,0)</f>
        <v>0</v>
      </c>
      <c r="I55" s="92">
        <f>IF(T$49="Y",'Jul21'!I65,0)</f>
        <v>0</v>
      </c>
      <c r="J55" s="92">
        <f>IF(T$49="Y",'Jul21'!J65,0)</f>
        <v>0</v>
      </c>
      <c r="K55" s="92">
        <f>IF(T$49="Y",'Jul21'!K65,I55*J55)</f>
        <v>0</v>
      </c>
      <c r="L55" s="92">
        <f>IF(T$49="Y",'Jul21'!L65,0)</f>
        <v>0</v>
      </c>
      <c r="M55" s="100" t="str">
        <f>IF(E55=" "," ",IF(T$49="Y",'Jul21'!M65,IF((H55+K55+L55)&gt;0,H55+K55+L55,"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IF(Employee!H$139=E$49,Employee!D$138+SUM(M55)+'Jul21'!V65,SUM(M55)+'Jul21'!V65)</f>
        <v>0</v>
      </c>
      <c r="W55" s="49">
        <f>IF(Employee!H$139=E$49,Employee!D$139+SUM(N55)+'Jul21'!W65,SUM(N55)+'Jul21'!W65)</f>
        <v>0</v>
      </c>
      <c r="X55" s="49">
        <f>IF(O55=" ",'Jul21'!X65,O55+'Jul21'!X65)</f>
        <v>0</v>
      </c>
      <c r="Y55" s="49">
        <f>IF(P55=" ",'Jul21'!Y65,P55+'Jul21'!Y65)</f>
        <v>0</v>
      </c>
      <c r="Z55" s="49">
        <f>IF(Q55=" ",'Jul21'!Z65,Q55+'Jul21'!Z65)</f>
        <v>0</v>
      </c>
      <c r="AA55" s="49">
        <f>IF(R55=" ",'Jul21'!AA65,R55+'Jul21'!AA65)</f>
        <v>0</v>
      </c>
      <c r="AC55" s="49">
        <f>IF(T55=" ",'Jul21'!AC65,T55+'Jul21'!AC65)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AD60+'Jul21'!AD75</f>
        <v>0</v>
      </c>
      <c r="AE65" s="158">
        <f>AE60+'Jul21'!AE75</f>
        <v>0</v>
      </c>
      <c r="AF65" s="158">
        <f>AF60+'Jul21'!AF75</f>
        <v>0</v>
      </c>
      <c r="AG65" s="158">
        <f>AG60+'Jul21'!AG75</f>
        <v>0</v>
      </c>
    </row>
    <row r="66" spans="6:33" ht="13.5" thickTop="1" x14ac:dyDescent="0.2"/>
    <row r="67" spans="6:33" x14ac:dyDescent="0.2">
      <c r="AD67" s="162"/>
      <c r="AE67" s="158">
        <f>AE62+'Jul21'!AE77</f>
        <v>0</v>
      </c>
      <c r="AF67" s="158">
        <f>AF62+'Jul21'!AF77</f>
        <v>0</v>
      </c>
      <c r="AG67" s="158">
        <f>AG62+'Jul21'!AG77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4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44">
        <f>SUM(AD70:AG70)+SUM(AE72:AG72)</f>
        <v>0</v>
      </c>
      <c r="H1" s="445"/>
      <c r="I1" s="447" t="s">
        <v>4</v>
      </c>
      <c r="J1" s="449"/>
      <c r="K1" s="449"/>
      <c r="L1" s="450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4"/>
    </row>
    <row r="2" spans="1:34" s="4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4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22</v>
      </c>
      <c r="F9" s="35"/>
      <c r="G9" s="35"/>
      <c r="H9" s="383" t="s">
        <v>28</v>
      </c>
      <c r="I9" s="381"/>
      <c r="J9" s="382"/>
      <c r="K9" s="204">
        <f>'Aug21'!M39+1</f>
        <v>44438</v>
      </c>
      <c r="L9" s="203" t="s">
        <v>76</v>
      </c>
      <c r="M9" s="205">
        <f>K9+6</f>
        <v>44444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IF(T$9="Y",'Aug21'!H41,0)</f>
        <v>0</v>
      </c>
      <c r="I11" s="89">
        <f>IF(T$9="Y",'Aug21'!I41,0)</f>
        <v>0</v>
      </c>
      <c r="J11" s="89">
        <f>IF(T$9="Y",'Aug21'!J41,0)</f>
        <v>0</v>
      </c>
      <c r="K11" s="89">
        <f>IF(T$9="Y",'Aug21'!K41,I11*J11)</f>
        <v>0</v>
      </c>
      <c r="L11" s="110">
        <f>IF(T$9="Y",'Aug21'!L41,0)</f>
        <v>0</v>
      </c>
      <c r="M11" s="110" t="str">
        <f>IF(E11=" "," ",IF(T$9="Y",'Aug21'!M41,IF((H11+K11+L11)&gt;0,H11+K11+L11,"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IF(Employee!H$34=E$9,Employee!D$34+SUM(M11)+'Aug21'!V41,SUM(M11)+'Aug21'!V41)</f>
        <v>0</v>
      </c>
      <c r="W11" s="49">
        <f>IF(Employee!H$34=E$9,Employee!D$35+SUM(N11)+'Aug21'!W41,SUM(N11)+'Aug21'!W41)</f>
        <v>0</v>
      </c>
      <c r="X11" s="49">
        <f>IF(O11=" ",'Aug21'!X41,O11+'Aug21'!X41)</f>
        <v>0</v>
      </c>
      <c r="Y11" s="49">
        <f>IF(P11=" ",'Aug21'!Y41,P11+'Aug21'!Y41)</f>
        <v>0</v>
      </c>
      <c r="Z11" s="49">
        <f>IF(Q11=" ",'Aug21'!Z41,Q11+'Aug21'!Z41)</f>
        <v>0</v>
      </c>
      <c r="AA11" s="49">
        <f>IF(R11=" ",'Aug21'!AA41,R11+'Aug21'!AA41)</f>
        <v>0</v>
      </c>
      <c r="AC11" s="49">
        <f>IF(T11=" ",'Aug21'!AC41,T11+'Aug21'!AC41)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IF(T$9="Y",'Aug21'!H42,0)</f>
        <v>0</v>
      </c>
      <c r="I12" s="92">
        <f>IF(T$9="Y",'Aug21'!I42,0)</f>
        <v>0</v>
      </c>
      <c r="J12" s="92">
        <f>IF(T$9="Y",'Aug21'!J42,0)</f>
        <v>0</v>
      </c>
      <c r="K12" s="92">
        <f>IF(T$9="Y",'Aug21'!K42,I12*J12)</f>
        <v>0</v>
      </c>
      <c r="L12" s="111">
        <f>IF(T$9="Y",'Aug21'!L42,0)</f>
        <v>0</v>
      </c>
      <c r="M12" s="111" t="str">
        <f>IF(E12=" "," ",IF(T$9="Y",'Aug21'!M42,IF((H12+K12+L12)&gt;0,H12+K12+L12,"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IF(Employee!H$60=E$9,Employee!D$60+SUM(M12)+'Aug21'!V42,SUM(M12)+'Aug21'!V42)</f>
        <v>0</v>
      </c>
      <c r="W12" s="49">
        <f>IF(Employee!H$60=E$9,Employee!D$61+SUM(N12)+'Aug21'!W42,SUM(N12)+'Aug21'!W42)</f>
        <v>0</v>
      </c>
      <c r="X12" s="49">
        <f>IF(O12=" ",'Aug21'!X42,O12+'Aug21'!X42)</f>
        <v>0</v>
      </c>
      <c r="Y12" s="49">
        <f>IF(P12=" ",'Aug21'!Y42,P12+'Aug21'!Y42)</f>
        <v>0</v>
      </c>
      <c r="Z12" s="49">
        <f>IF(Q12=" ",'Aug21'!Z42,Q12+'Aug21'!Z42)</f>
        <v>0</v>
      </c>
      <c r="AA12" s="49">
        <f>IF(R12=" ",'Aug21'!AA42,R12+'Aug21'!AA42)</f>
        <v>0</v>
      </c>
      <c r="AC12" s="49">
        <f>IF(T12=" ",'Aug21'!AC42,T12+'Aug21'!AC42)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IF(T$9="Y",'Aug21'!H43,0)</f>
        <v>0</v>
      </c>
      <c r="I13" s="92">
        <f>IF(T$9="Y",'Aug21'!I43,0)</f>
        <v>0</v>
      </c>
      <c r="J13" s="92">
        <f>IF(T$9="Y",'Aug21'!J43,0)</f>
        <v>0</v>
      </c>
      <c r="K13" s="92">
        <f>IF(T$9="Y",'Aug21'!K43,I13*J13)</f>
        <v>0</v>
      </c>
      <c r="L13" s="111">
        <f>IF(T$9="Y",'Aug21'!L43,0)</f>
        <v>0</v>
      </c>
      <c r="M13" s="111" t="str">
        <f>IF(E13=" "," ",IF(T$9="Y",'Aug21'!M43,IF((H13+K13+L13)&gt;0,H13+K13+L13,"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IF(Employee!H$86=E$9,Employee!D$86+SUM(M13)+'Aug21'!V43,SUM(M13)+'Aug21'!V43)</f>
        <v>0</v>
      </c>
      <c r="W13" s="49">
        <f>IF(Employee!H$86=E$9,Employee!D$87+SUM(N13)+'Aug21'!W43,SUM(N13)+'Aug21'!W43)</f>
        <v>0</v>
      </c>
      <c r="X13" s="49">
        <f>IF(O13=" ",'Aug21'!X43,O13+'Aug21'!X43)</f>
        <v>0</v>
      </c>
      <c r="Y13" s="49">
        <f>IF(P13=" ",'Aug21'!Y43,P13+'Aug21'!Y43)</f>
        <v>0</v>
      </c>
      <c r="Z13" s="49">
        <f>IF(Q13=" ",'Aug21'!Z43,Q13+'Aug21'!Z43)</f>
        <v>0</v>
      </c>
      <c r="AA13" s="49">
        <f>IF(R13=" ",'Aug21'!AA43,R13+'Aug21'!AA43)</f>
        <v>0</v>
      </c>
      <c r="AC13" s="49">
        <f>IF(T13=" ",'Aug21'!AC43,T13+'Aug21'!AC43)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IF(T$9="Y",'Aug21'!H44,0)</f>
        <v>0</v>
      </c>
      <c r="I14" s="92">
        <f>IF(T$9="Y",'Aug21'!I44,0)</f>
        <v>0</v>
      </c>
      <c r="J14" s="92">
        <f>IF(T$9="Y",'Aug21'!J44,0)</f>
        <v>0</v>
      </c>
      <c r="K14" s="92">
        <f>IF(T$9="Y",'Aug21'!K44,I14*J14)</f>
        <v>0</v>
      </c>
      <c r="L14" s="111">
        <f>IF(T$9="Y",'Aug21'!L44,0)</f>
        <v>0</v>
      </c>
      <c r="M14" s="111" t="str">
        <f>IF(E14=" "," ",IF(T$9="Y",'Aug21'!M44,IF((H14+K14+L14)&gt;0,H14+K14+L14,"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IF(Employee!H$112=E$9,Employee!D$112+SUM(M14)+'Aug21'!V44,SUM(M14)+'Aug21'!V44)</f>
        <v>0</v>
      </c>
      <c r="W14" s="49">
        <f>IF(Employee!H$112=E$9,Employee!D$113+SUM(N14)+'Aug21'!W44,SUM(N14)+'Aug21'!W44)</f>
        <v>0</v>
      </c>
      <c r="X14" s="49">
        <f>IF(O14=" ",'Aug21'!X44,O14+'Aug21'!X44)</f>
        <v>0</v>
      </c>
      <c r="Y14" s="49">
        <f>IF(P14=" ",'Aug21'!Y44,P14+'Aug21'!Y44)</f>
        <v>0</v>
      </c>
      <c r="Z14" s="49">
        <f>IF(Q14=" ",'Aug21'!Z44,Q14+'Aug21'!Z44)</f>
        <v>0</v>
      </c>
      <c r="AA14" s="49">
        <f>IF(R14=" ",'Aug21'!AA44,R14+'Aug21'!AA44)</f>
        <v>0</v>
      </c>
      <c r="AC14" s="49">
        <f>IF(T14=" ",'Aug21'!AC44,T14+'Aug21'!AC44)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IF(T$9="Y",'Aug21'!H45,0)</f>
        <v>0</v>
      </c>
      <c r="I15" s="245">
        <f>IF(T$9="Y",'Aug21'!I45,0)</f>
        <v>0</v>
      </c>
      <c r="J15" s="245">
        <f>IF(T$9="Y",'Aug21'!J45,0)</f>
        <v>0</v>
      </c>
      <c r="K15" s="245">
        <f>IF(T$9="Y",'Aug21'!K45,I15*J15)</f>
        <v>0</v>
      </c>
      <c r="L15" s="246">
        <f>IF(T$9="Y",'Aug21'!L45,0)</f>
        <v>0</v>
      </c>
      <c r="M15" s="111" t="str">
        <f>IF(E15=" "," ",IF(T$9="Y",'Aug21'!M45,IF((H15+K15+L15)&gt;0,H15+K15+L15,"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IF(Employee!H$138=E$9,Employee!D$138+SUM(M15)+'Aug21'!V45,SUM(M15)+'Aug21'!V45)</f>
        <v>0</v>
      </c>
      <c r="W15" s="49">
        <f>IF(Employee!H$138=E$9,Employee!D$139+SUM(N15)+'Aug21'!W45,SUM(N15)+'Aug21'!W45)</f>
        <v>0</v>
      </c>
      <c r="X15" s="49">
        <f>IF(O15=" ",'Aug21'!X45,O15+'Aug21'!X45)</f>
        <v>0</v>
      </c>
      <c r="Y15" s="49">
        <f>IF(P15=" ",'Aug21'!Y45,P15+'Aug21'!Y45)</f>
        <v>0</v>
      </c>
      <c r="Z15" s="49">
        <f>IF(Q15=" ",'Aug21'!Z45,Q15+'Aug21'!Z45)</f>
        <v>0</v>
      </c>
      <c r="AA15" s="49">
        <f>IF(R15=" ",'Aug21'!AA45,R15+'Aug21'!AA45)</f>
        <v>0</v>
      </c>
      <c r="AC15" s="49">
        <f>IF(T15=" ",'Aug21'!AC45,T15+'Aug21'!AC45)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23</v>
      </c>
      <c r="F19" s="35"/>
      <c r="G19" s="35"/>
      <c r="H19" s="383" t="s">
        <v>28</v>
      </c>
      <c r="I19" s="381"/>
      <c r="J19" s="382"/>
      <c r="K19" s="204">
        <f>M9+1</f>
        <v>44445</v>
      </c>
      <c r="L19" s="203" t="s">
        <v>76</v>
      </c>
      <c r="M19" s="205">
        <f>K19+6</f>
        <v>44451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24</v>
      </c>
      <c r="F29" s="35"/>
      <c r="G29" s="35"/>
      <c r="H29" s="383" t="s">
        <v>28</v>
      </c>
      <c r="I29" s="381"/>
      <c r="J29" s="382"/>
      <c r="K29" s="204">
        <f>M19+1</f>
        <v>44452</v>
      </c>
      <c r="L29" s="203" t="s">
        <v>76</v>
      </c>
      <c r="M29" s="205">
        <f>K29+6</f>
        <v>44458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25</v>
      </c>
      <c r="F39" s="35"/>
      <c r="G39" s="35"/>
      <c r="H39" s="383" t="s">
        <v>28</v>
      </c>
      <c r="I39" s="440"/>
      <c r="J39" s="441"/>
      <c r="K39" s="204">
        <f>M29+1</f>
        <v>44459</v>
      </c>
      <c r="L39" s="203" t="s">
        <v>76</v>
      </c>
      <c r="M39" s="205">
        <f>K39+6</f>
        <v>44465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9</v>
      </c>
      <c r="C49" s="440"/>
      <c r="D49" s="441"/>
      <c r="E49" s="156">
        <v>26</v>
      </c>
      <c r="F49" s="35"/>
      <c r="G49" s="35"/>
      <c r="H49" s="383" t="s">
        <v>28</v>
      </c>
      <c r="I49" s="440"/>
      <c r="J49" s="441"/>
      <c r="K49" s="204">
        <f>Admin!B176</f>
        <v>44466</v>
      </c>
      <c r="L49" s="203" t="s">
        <v>76</v>
      </c>
      <c r="M49" s="205">
        <f>Admin!B182</f>
        <v>44472</v>
      </c>
      <c r="N49" s="20"/>
      <c r="O49" s="393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437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0" t="s">
        <v>24</v>
      </c>
      <c r="C58" s="381"/>
      <c r="D58" s="381"/>
      <c r="E58" s="382"/>
      <c r="F58" s="32"/>
      <c r="G58" s="32"/>
      <c r="H58" s="43"/>
      <c r="I58" s="43"/>
      <c r="J58" s="43"/>
      <c r="K58" s="46"/>
      <c r="L58" s="46"/>
      <c r="M58" s="43"/>
      <c r="N58" s="32"/>
      <c r="O58" s="373" t="s">
        <v>28</v>
      </c>
      <c r="P58" s="374"/>
      <c r="Q58" s="375"/>
      <c r="R58" s="371"/>
      <c r="S58" s="372"/>
      <c r="T58" s="372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3" t="s">
        <v>10</v>
      </c>
      <c r="C59" s="381"/>
      <c r="D59" s="382"/>
      <c r="E59" s="156">
        <v>6</v>
      </c>
      <c r="F59" s="35"/>
      <c r="G59" s="35"/>
      <c r="H59" s="383" t="s">
        <v>28</v>
      </c>
      <c r="I59" s="381"/>
      <c r="J59" s="382"/>
      <c r="K59" s="204">
        <f>Admin!B150</f>
        <v>44440</v>
      </c>
      <c r="L59" s="203" t="s">
        <v>76</v>
      </c>
      <c r="M59" s="205">
        <f>Admin!B179</f>
        <v>44469</v>
      </c>
      <c r="N59" s="20"/>
      <c r="O59" s="393" t="s">
        <v>64</v>
      </c>
      <c r="P59" s="394"/>
      <c r="Q59" s="394"/>
      <c r="R59" s="39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IF(T$59="Y",'Aug21'!H51,0)</f>
        <v>0</v>
      </c>
      <c r="I61" s="89">
        <f>IF(T$59="Y",'Aug21'!I51,0)</f>
        <v>0</v>
      </c>
      <c r="J61" s="89">
        <f>IF(T$59="Y",'Aug21'!J51,0)</f>
        <v>0</v>
      </c>
      <c r="K61" s="89">
        <f>IF(T$59="Y",'Aug21'!K51,I61*J61)</f>
        <v>0</v>
      </c>
      <c r="L61" s="110">
        <f>IF(T$59="Y",'Aug21'!L51,0)</f>
        <v>0</v>
      </c>
      <c r="M61" s="99" t="str">
        <f>IF(E61=" "," ",IF(T$59="Y",'Aug21'!M51,IF((H61+K61+L61)&gt;0,H61+K61+L61,"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IF(Employee!H$35=E$59,Employee!D$34+SUM(M61)+'Aug21'!V51,SUM(M61)+'Aug21'!V51)</f>
        <v>0</v>
      </c>
      <c r="W61" s="49">
        <f>IF(Employee!H$35=E$59,Employee!D$35+SUM(N61)+'Aug21'!W51,SUM(N61)+'Aug21'!W51)</f>
        <v>0</v>
      </c>
      <c r="X61" s="49">
        <f>IF(O61=" ",'Aug21'!X51,O61+'Aug21'!X51)</f>
        <v>0</v>
      </c>
      <c r="Y61" s="49">
        <f>IF(P61=" ",'Aug21'!Y51,P61+'Aug21'!Y51)</f>
        <v>0</v>
      </c>
      <c r="Z61" s="49">
        <f>IF(Q61=" ",'Aug21'!Z51,Q61+'Aug21'!Z51)</f>
        <v>0</v>
      </c>
      <c r="AA61" s="49">
        <f>IF(R61=" ",'Aug21'!AA51,R61+'Aug21'!AA51)</f>
        <v>0</v>
      </c>
      <c r="AC61" s="49">
        <f>IF(T61=" ",'Aug21'!AC51,T61+'Aug21'!AC51)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IF(T$59="Y",'Aug21'!H52,0)</f>
        <v>0</v>
      </c>
      <c r="I62" s="92">
        <f>IF(T$59="Y",'Aug21'!I52,0)</f>
        <v>0</v>
      </c>
      <c r="J62" s="92">
        <f>IF(T$59="Y",'Aug21'!J52,0)</f>
        <v>0</v>
      </c>
      <c r="K62" s="92">
        <f>IF(T$59="Y",'Aug21'!K52,I62*J62)</f>
        <v>0</v>
      </c>
      <c r="L62" s="111">
        <f>IF(T$59="Y",'Aug21'!L52,0)</f>
        <v>0</v>
      </c>
      <c r="M62" s="100" t="str">
        <f>IF(E62=" "," ",IF(T$59="Y",'Aug21'!M52,IF((H62+K62+L62)&gt;0,H62+K62+L62,"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IF(Employee!H$61=E$59,Employee!D$60+SUM(M62)+'Aug21'!V52,SUM(M62)+'Aug21'!V52)</f>
        <v>0</v>
      </c>
      <c r="W62" s="49">
        <f>IF(Employee!H$61=E$59,Employee!D$61+SUM(N62)+'Aug21'!W52,SUM(N62)+'Aug21'!W52)</f>
        <v>0</v>
      </c>
      <c r="X62" s="49">
        <f>IF(O62=" ",'Aug21'!X52,O62+'Aug21'!X52)</f>
        <v>0</v>
      </c>
      <c r="Y62" s="49">
        <f>IF(P62=" ",'Aug21'!Y52,P62+'Aug21'!Y52)</f>
        <v>0</v>
      </c>
      <c r="Z62" s="49">
        <f>IF(Q62=" ",'Aug21'!Z52,Q62+'Aug21'!Z52)</f>
        <v>0</v>
      </c>
      <c r="AA62" s="49">
        <f>IF(R62=" ",'Aug21'!AA52,R62+'Aug21'!AA52)</f>
        <v>0</v>
      </c>
      <c r="AC62" s="49">
        <f>IF(T62=" ",'Aug21'!AC52,T62+'Aug21'!AC52)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IF(T$59="Y",'Aug21'!H53,0)</f>
        <v>0</v>
      </c>
      <c r="I63" s="92">
        <f>IF(T$59="Y",'Aug21'!I53,0)</f>
        <v>0</v>
      </c>
      <c r="J63" s="92">
        <f>IF(T$59="Y",'Aug21'!J53,0)</f>
        <v>0</v>
      </c>
      <c r="K63" s="92">
        <f>IF(T$59="Y",'Aug21'!K53,I63*J63)</f>
        <v>0</v>
      </c>
      <c r="L63" s="111">
        <f>IF(T$59="Y",'Aug21'!L53,0)</f>
        <v>0</v>
      </c>
      <c r="M63" s="100" t="str">
        <f>IF(E63=" "," ",IF(T$59="Y",'Aug21'!M53,IF((H63+K63+L63)&gt;0,H63+K63+L63,"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IF(Employee!H$87=E$59,Employee!D$86+SUM(M63)+'Aug21'!V53,SUM(M63)+'Aug21'!V53)</f>
        <v>0</v>
      </c>
      <c r="W63" s="49">
        <f>IF(Employee!H$87=E$59,Employee!D$87+SUM(N63)+'Aug21'!W53,SUM(N63)+'Aug21'!W53)</f>
        <v>0</v>
      </c>
      <c r="X63" s="49">
        <f>IF(O63=" ",'Aug21'!X53,O63+'Aug21'!X53)</f>
        <v>0</v>
      </c>
      <c r="Y63" s="49">
        <f>IF(P63=" ",'Aug21'!Y53,P63+'Aug21'!Y53)</f>
        <v>0</v>
      </c>
      <c r="Z63" s="49">
        <f>IF(Q63=" ",'Aug21'!Z53,Q63+'Aug21'!Z53)</f>
        <v>0</v>
      </c>
      <c r="AA63" s="49">
        <f>IF(R63=" ",'Aug21'!AA53,R63+'Aug21'!AA53)</f>
        <v>0</v>
      </c>
      <c r="AC63" s="49">
        <f>IF(T63=" ",'Aug21'!AC53,T63+'Aug21'!AC53)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IF(T$59="Y",'Aug21'!H54,0)</f>
        <v>0</v>
      </c>
      <c r="I64" s="92">
        <f>IF(T$59="Y",'Aug21'!I54,0)</f>
        <v>0</v>
      </c>
      <c r="J64" s="92">
        <f>IF(T$59="Y",'Aug21'!J54,0)</f>
        <v>0</v>
      </c>
      <c r="K64" s="92">
        <f>IF(T$59="Y",'Aug21'!K54,I64*J64)</f>
        <v>0</v>
      </c>
      <c r="L64" s="111">
        <f>IF(T$59="Y",'Aug21'!L54,0)</f>
        <v>0</v>
      </c>
      <c r="M64" s="100" t="str">
        <f>IF(E64=" "," ",IF(T$59="Y",'Aug21'!M54,IF((H64+K64+L64)&gt;0,H64+K64+L64,"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IF(Employee!H$113=E$59,Employee!D$112+SUM(M64)+'Aug21'!V54,SUM(M64)+'Aug21'!V54)</f>
        <v>0</v>
      </c>
      <c r="W64" s="49">
        <f>IF(Employee!H$113=E$59,Employee!D$113+SUM(N64)+'Aug21'!W54,SUM(N64)+'Aug21'!W54)</f>
        <v>0</v>
      </c>
      <c r="X64" s="49">
        <f>IF(O64=" ",'Aug21'!X54,O64+'Aug21'!X54)</f>
        <v>0</v>
      </c>
      <c r="Y64" s="49">
        <f>IF(P64=" ",'Aug21'!Y54,P64+'Aug21'!Y54)</f>
        <v>0</v>
      </c>
      <c r="Z64" s="49">
        <f>IF(Q64=" ",'Aug21'!Z54,Q64+'Aug21'!Z54)</f>
        <v>0</v>
      </c>
      <c r="AA64" s="49">
        <f>IF(R64=" ",'Aug21'!AA54,R64+'Aug21'!AA54)</f>
        <v>0</v>
      </c>
      <c r="AC64" s="49">
        <f>IF(T64=" ",'Aug21'!AC54,T64+'Aug21'!AC54)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IF(T$59="Y",'Aug21'!H55,0)</f>
        <v>0</v>
      </c>
      <c r="I65" s="245">
        <f>IF(T$59="Y",'Aug21'!I55,0)</f>
        <v>0</v>
      </c>
      <c r="J65" s="245">
        <f>IF(T$59="Y",'Aug21'!J55,0)</f>
        <v>0</v>
      </c>
      <c r="K65" s="245">
        <f>IF(T$59="Y",'Aug21'!K55,I65*J65)</f>
        <v>0</v>
      </c>
      <c r="L65" s="246">
        <f>IF(T$59="Y",'Aug21'!L55,0)</f>
        <v>0</v>
      </c>
      <c r="M65" s="100" t="str">
        <f>IF(E65=" "," ",IF(T$59="Y",'Aug21'!M55,IF((H65+K65+L65)&gt;0,H65+K65+L65,"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IF(Employee!H$139=E$59,Employee!D$138+SUM(M65)+'Aug21'!V55,SUM(M65)+'Aug21'!V55)</f>
        <v>0</v>
      </c>
      <c r="W65" s="49">
        <f>IF(Employee!H$139=E$59,Employee!D$139+SUM(N65)+'Aug21'!W55,SUM(N65)+'Aug21'!W55)</f>
        <v>0</v>
      </c>
      <c r="X65" s="49">
        <f>IF(O65=" ",'Aug21'!X55,O65+'Aug21'!X55)</f>
        <v>0</v>
      </c>
      <c r="Y65" s="49">
        <f>IF(P65=" ",'Aug21'!Y55,P65+'Aug21'!Y55)</f>
        <v>0</v>
      </c>
      <c r="Z65" s="49">
        <f>IF(Q65=" ",'Aug21'!Z55,Q65+'Aug21'!Z55)</f>
        <v>0</v>
      </c>
      <c r="AA65" s="49">
        <f>IF(R65=" ",'Aug21'!AA55,R65+'Aug21'!AA55)</f>
        <v>0</v>
      </c>
      <c r="AC65" s="49">
        <f>IF(T65=" ",'Aug21'!AC55,T65+'Aug21'!AC55)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4" t="s">
        <v>7</v>
      </c>
      <c r="G66" s="382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3" t="s">
        <v>74</v>
      </c>
      <c r="N69" s="364"/>
      <c r="O69" s="364"/>
      <c r="P69" s="364"/>
      <c r="Q69" s="364"/>
      <c r="R69" s="36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AD70+'Aug21'!AD65</f>
        <v>0</v>
      </c>
      <c r="AE75" s="158">
        <f>AE70+'Aug21'!AE65</f>
        <v>0</v>
      </c>
      <c r="AF75" s="158">
        <f>AF70+'Aug21'!AF65</f>
        <v>0</v>
      </c>
      <c r="AG75" s="158">
        <f>AG70+'Aug21'!AG65</f>
        <v>0</v>
      </c>
    </row>
    <row r="76" spans="1:34" ht="13.5" thickTop="1" x14ac:dyDescent="0.2"/>
    <row r="77" spans="1:34" x14ac:dyDescent="0.2">
      <c r="AD77" s="162"/>
      <c r="AE77" s="158">
        <f>AE72+'Aug21'!AE67</f>
        <v>0</v>
      </c>
      <c r="AF77" s="158">
        <f>AF72+'Aug21'!AF67</f>
        <v>0</v>
      </c>
      <c r="AG77" s="158">
        <f>AG72+'Aug21'!AG67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>M16+M26+M36+M46+M56</f>
        <v>0</v>
      </c>
      <c r="N1" s="178">
        <f>N26+N26+N36+N46+N56</f>
        <v>0</v>
      </c>
      <c r="O1" s="178">
        <f>O16+O26+O36+O46+O56</f>
        <v>0</v>
      </c>
      <c r="P1" s="178">
        <f>P16+P26+P36+P46+P56</f>
        <v>0</v>
      </c>
      <c r="Q1" s="178">
        <f>Q16+Q26+Q36+Q46+Q56</f>
        <v>0</v>
      </c>
      <c r="R1" s="178">
        <f>R16+R26+R36+R46+R56</f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0">N65</f>
        <v>0</v>
      </c>
      <c r="O2" s="178">
        <f t="shared" si="0"/>
        <v>0</v>
      </c>
      <c r="P2" s="178">
        <f t="shared" si="0"/>
        <v>0</v>
      </c>
      <c r="Q2" s="178">
        <f t="shared" si="0"/>
        <v>0</v>
      </c>
      <c r="R2" s="178">
        <f t="shared" si="0"/>
        <v>0</v>
      </c>
      <c r="S2" s="178">
        <f t="shared" si="0"/>
        <v>0</v>
      </c>
      <c r="T2" s="178">
        <f t="shared" si="0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0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440"/>
      <c r="D9" s="441"/>
      <c r="E9" s="156">
        <v>27</v>
      </c>
      <c r="F9" s="35"/>
      <c r="G9" s="35"/>
      <c r="H9" s="383" t="s">
        <v>28</v>
      </c>
      <c r="I9" s="440"/>
      <c r="J9" s="441"/>
      <c r="K9" s="204">
        <f>Admin!B183</f>
        <v>44473</v>
      </c>
      <c r="L9" s="203" t="s">
        <v>76</v>
      </c>
      <c r="M9" s="205">
        <f>Admin!B189</f>
        <v>44479</v>
      </c>
      <c r="N9" s="20"/>
      <c r="O9" s="393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IF(T$9="Y",'Sep21'!H51,0)</f>
        <v>0</v>
      </c>
      <c r="I11" s="89">
        <f>IF(T$9="Y",'Sep21'!I51,0)</f>
        <v>0</v>
      </c>
      <c r="J11" s="89">
        <f>IF(T$9="Y",'Sep21'!J51,0)</f>
        <v>0</v>
      </c>
      <c r="K11" s="89">
        <f>IF(T$9="Y",'Sep21'!K51,I11*J11)</f>
        <v>0</v>
      </c>
      <c r="L11" s="110">
        <f>IF(T$9="Y",'Sep21'!L51,0)</f>
        <v>0</v>
      </c>
      <c r="M11" s="99" t="str">
        <f>IF(E11=" "," ",IF(T$9="Y",'Sep21'!M51,IF((H11+K11+L11)&gt;0,H11+K11+L11,"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IF(Employee!H$34=E$9,Employee!D$34+SUM(M11)+'Sep21'!V51,SUM(M11)+'Sep21'!V51)</f>
        <v>0</v>
      </c>
      <c r="W11" s="49">
        <f>IF(Employee!H$34=E$9,Employee!D$35+SUM(N11)+'Sep21'!W51,SUM(N11)+'Sep21'!W51)</f>
        <v>0</v>
      </c>
      <c r="X11" s="49">
        <f>IF(O11=" ",'Sep21'!X51,O11+'Sep21'!X51)</f>
        <v>0</v>
      </c>
      <c r="Y11" s="49">
        <f>IF(P11="",'Sep21'!Y51,P11+'Sep21'!Y51)</f>
        <v>0</v>
      </c>
      <c r="Z11" s="49">
        <f>IF(Q11="",'Sep21'!Z51,Q11+'Sep21'!Z51)</f>
        <v>0</v>
      </c>
      <c r="AA11" s="49">
        <f>IF(R11=" ",'Sep21'!AA51,R11+'Sep21'!AA51)</f>
        <v>0</v>
      </c>
      <c r="AC11" s="49">
        <f>IF(T11=" ",'Sep21'!AC51,T11+'Sep21'!AC51)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IF(T$9="Y",'Sep21'!H52,0)</f>
        <v>0</v>
      </c>
      <c r="I12" s="334">
        <f>IF(T$9="Y",'Sep21'!I52,0)</f>
        <v>0</v>
      </c>
      <c r="J12" s="334">
        <f>IF(T$9="Y",'Sep21'!J52,0)</f>
        <v>0</v>
      </c>
      <c r="K12" s="334">
        <f>IF(T$9="Y",'Sep21'!K52,I12*J12)</f>
        <v>0</v>
      </c>
      <c r="L12" s="111">
        <f>IF(T$9="Y",'Sep21'!L52,0)</f>
        <v>0</v>
      </c>
      <c r="M12" s="100" t="str">
        <f>IF(E12=" "," ",IF(T$9="Y",'Sep21'!M52,IF((H12+K12+L12)&gt;0,H12+K12+L12,"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IF(Employee!H$60=E$9,Employee!D$60+SUM(M12)+'Sep21'!V52,SUM(M12)+'Sep21'!V52)</f>
        <v>0</v>
      </c>
      <c r="W12" s="49">
        <f>IF(Employee!H$60=E$9,Employee!D$61+SUM(N12)+'Sep21'!W52,SUM(N12)+'Sep21'!W52)</f>
        <v>0</v>
      </c>
      <c r="X12" s="49">
        <f>IF(O12=" ",'Sep21'!X52,O12+'Sep21'!X52)</f>
        <v>0</v>
      </c>
      <c r="Y12" s="49">
        <f>IF(P12="",'Sep21'!Y52,P12+'Sep21'!Y52)</f>
        <v>0</v>
      </c>
      <c r="Z12" s="49">
        <f>IF(Q12="",'Sep21'!Z52,Q12+'Sep21'!Z52)</f>
        <v>0</v>
      </c>
      <c r="AA12" s="49">
        <f>IF(R12=" ",'Sep21'!AA52,R12+'Sep21'!AA52)</f>
        <v>0</v>
      </c>
      <c r="AC12" s="49">
        <f>IF(T12=" ",'Sep21'!AC52,T12+'Sep21'!AC52)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IF(T$9="Y",'Sep21'!H53,0)</f>
        <v>0</v>
      </c>
      <c r="I13" s="334">
        <f>IF(T$9="Y",'Sep21'!I53,0)</f>
        <v>0</v>
      </c>
      <c r="J13" s="334">
        <f>IF(T$9="Y",'Sep21'!J53,0)</f>
        <v>0</v>
      </c>
      <c r="K13" s="334">
        <f>IF(T$9="Y",'Sep21'!K53,I13*J13)</f>
        <v>0</v>
      </c>
      <c r="L13" s="111">
        <f>IF(T$9="Y",'Sep21'!L53,0)</f>
        <v>0</v>
      </c>
      <c r="M13" s="100" t="str">
        <f>IF(E13=" "," ",IF(T$9="Y",'Sep21'!M53,IF((H13+K13+L13)&gt;0,H13+K13+L13,"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IF(Employee!H$86=E$9,Employee!D$86+SUM(M13)+'Sep21'!V53,SUM(M13)+'Sep21'!V53)</f>
        <v>0</v>
      </c>
      <c r="W13" s="49">
        <f>IF(Employee!H$86=E$9,Employee!D$87+SUM(N13)+'Sep21'!W53,SUM(N13)+'Sep21'!W53)</f>
        <v>0</v>
      </c>
      <c r="X13" s="49">
        <f>IF(O13=" ",'Sep21'!X53,O13+'Sep21'!X53)</f>
        <v>0</v>
      </c>
      <c r="Y13" s="49">
        <f>IF(P13="",'Sep21'!Y53,P13+'Sep21'!Y53)</f>
        <v>0</v>
      </c>
      <c r="Z13" s="49">
        <f>IF(Q13="",'Sep21'!Z53,Q13+'Sep21'!Z53)</f>
        <v>0</v>
      </c>
      <c r="AA13" s="49">
        <f>IF(R13=" ",'Sep21'!AA53,R13+'Sep21'!AA53)</f>
        <v>0</v>
      </c>
      <c r="AC13" s="49">
        <f>IF(T13=" ",'Sep21'!AC53,T13+'Sep21'!AC53)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IF(T$9="Y",'Sep21'!H54,0)</f>
        <v>0</v>
      </c>
      <c r="I14" s="334">
        <f>IF(T$9="Y",'Sep21'!I54,0)</f>
        <v>0</v>
      </c>
      <c r="J14" s="334">
        <f>IF(T$9="Y",'Sep21'!J54,0)</f>
        <v>0</v>
      </c>
      <c r="K14" s="334">
        <f>IF(T$9="Y",'Sep21'!K54,I14*J14)</f>
        <v>0</v>
      </c>
      <c r="L14" s="111">
        <f>IF(T$9="Y",'Sep21'!L54,0)</f>
        <v>0</v>
      </c>
      <c r="M14" s="100" t="str">
        <f>IF(E14=" "," ",IF(T$9="Y",'Sep21'!M54,IF((H14+K14+L14)&gt;0,H14+K14+L14,"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IF(Employee!H$112=E$9,Employee!D$112+SUM(M14)+'Sep21'!V54,SUM(M14)+'Sep21'!V54)</f>
        <v>0</v>
      </c>
      <c r="W14" s="49">
        <f>IF(Employee!H$112=E$9,Employee!D$113+SUM(N14)+'Sep21'!W54,SUM(N14)+'Sep21'!W54)</f>
        <v>0</v>
      </c>
      <c r="X14" s="49">
        <f>IF(O14=" ",'Sep21'!X54,O14+'Sep21'!X54)</f>
        <v>0</v>
      </c>
      <c r="Y14" s="49">
        <f>IF(P14="",'Sep21'!Y54,P14+'Sep21'!Y54)</f>
        <v>0</v>
      </c>
      <c r="Z14" s="49">
        <f>IF(Q14="",'Sep21'!Z54,Q14+'Sep21'!Z54)</f>
        <v>0</v>
      </c>
      <c r="AA14" s="49">
        <f>IF(R14=" ",'Sep21'!AA54,R14+'Sep21'!AA54)</f>
        <v>0</v>
      </c>
      <c r="AC14" s="49">
        <f>IF(T14=" ",'Sep21'!AC54,T14+'Sep21'!AC54)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IF(T$9="Y",'Sep21'!H55,0)</f>
        <v>0</v>
      </c>
      <c r="I15" s="245">
        <f>IF(T$9="Y",'Sep21'!I55,0)</f>
        <v>0</v>
      </c>
      <c r="J15" s="245">
        <f>IF(T$9="Y",'Sep21'!J55,0)</f>
        <v>0</v>
      </c>
      <c r="K15" s="245">
        <f>IF(T$9="Y",'Sep21'!K55,I15*J15)</f>
        <v>0</v>
      </c>
      <c r="L15" s="246">
        <f>IF(T$9="Y",'Sep21'!L55,0)</f>
        <v>0</v>
      </c>
      <c r="M15" s="247" t="str">
        <f>IF(E15=" "," ",IF(T$9="Y",'Sep21'!M55,IF((H15+K15+L15)&gt;0,H15+K15+L15,"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IF(Employee!H$138=E$9,Employee!D$138+SUM(M15)+'Sep21'!V55,SUM(M15)+'Sep21'!V55)</f>
        <v>0</v>
      </c>
      <c r="W15" s="49">
        <f>IF(Employee!H$138=E$9,Employee!D$139+SUM(N15)+'Sep21'!W55,SUM(N15)+'Sep21'!W55)</f>
        <v>0</v>
      </c>
      <c r="X15" s="49">
        <f>IF(O15=" ",'Sep21'!X55,O15+'Sep21'!X55)</f>
        <v>0</v>
      </c>
      <c r="Y15" s="49">
        <f>IF(P15="",'Sep21'!Y55,P15+'Sep21'!Y55)</f>
        <v>0</v>
      </c>
      <c r="Z15" s="49">
        <f>IF(Q15="",'Sep21'!Z55,Q15+'Sep21'!Z55)</f>
        <v>0</v>
      </c>
      <c r="AA15" s="49">
        <f>IF(R15=" ",'Sep21'!AA55,R15+'Sep21'!AA55)</f>
        <v>0</v>
      </c>
      <c r="AC15" s="49">
        <f>IF(T15=" ",'Sep21'!AC55,T15+'Sep21'!AC55)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437"/>
      <c r="H16" s="101"/>
      <c r="I16" s="102"/>
      <c r="J16" s="102"/>
      <c r="K16" s="134"/>
      <c r="L16" s="134"/>
      <c r="M16" s="133">
        <f t="shared" ref="M16:R16" si="1">SUM(M11:M15)</f>
        <v>0</v>
      </c>
      <c r="N16" s="127">
        <f t="shared" si="1"/>
        <v>0</v>
      </c>
      <c r="O16" s="127">
        <f t="shared" si="1"/>
        <v>0</v>
      </c>
      <c r="P16" s="127">
        <f t="shared" si="1"/>
        <v>0</v>
      </c>
      <c r="Q16" s="127">
        <f t="shared" si="1"/>
        <v>0</v>
      </c>
      <c r="R16" s="127">
        <f t="shared" si="1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86"/>
      <c r="H18" s="87"/>
      <c r="I18" s="87"/>
      <c r="J18" s="87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28</v>
      </c>
      <c r="F19" s="35"/>
      <c r="G19" s="35"/>
      <c r="H19" s="383" t="s">
        <v>28</v>
      </c>
      <c r="I19" s="381"/>
      <c r="J19" s="382"/>
      <c r="K19" s="204">
        <f>M9+1</f>
        <v>44480</v>
      </c>
      <c r="L19" s="203" t="s">
        <v>76</v>
      </c>
      <c r="M19" s="205">
        <f>K19+6</f>
        <v>44486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IF(Employee!H$34=E$19,Employee!D$34+SUM(M21)+'Sep21'!V51,SUM(M21)+'Sep21'!V51)</f>
        <v>0</v>
      </c>
      <c r="W21" s="49">
        <f>IF(Employee!H$34=E$19,Employee!D$35+SUM(N21)+'Sep21'!W51,SUM(N21)+'Sep21'!W51)</f>
        <v>0</v>
      </c>
      <c r="X21" s="49">
        <f>IF(O21=" ",'Sep21'!X51,O21+'Sep21'!X51)</f>
        <v>0</v>
      </c>
      <c r="Y21" s="49">
        <f>IF(P21=" ",'Sep21'!Y51,P21+'Sep21'!Y51)</f>
        <v>0</v>
      </c>
      <c r="Z21" s="49">
        <f>IF(Q21=" ",'Sep21'!Z51,Q21+'Sep21'!Z51)</f>
        <v>0</v>
      </c>
      <c r="AA21" s="49">
        <f>IF(R21=" ",'Sep21'!AA51,R21+'Sep21'!AA51)</f>
        <v>0</v>
      </c>
      <c r="AC21" s="49">
        <f>IF(T21=" ",'Sep21'!AC51,T21+'Sep21'!AC51)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100" t="str">
        <f>IF(E22=" "," ",IF(T$19="Y",M12,IF((H22+K22+L22)&gt;0,H22+K22+L22," ")))</f>
        <v xml:space="preserve"> </v>
      </c>
      <c r="N22" s="334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IF(Employee!H$60=E$19,Employee!D$60+SUM(M22)+'Sep21'!V52,SUM(M22)+'Sep21'!V52)</f>
        <v>0</v>
      </c>
      <c r="W22" s="49">
        <f>IF(Employee!H$60=E$19,Employee!D$61+SUM(N22)+'Sep21'!W52,SUM(N22)+'Sep21'!W52)</f>
        <v>0</v>
      </c>
      <c r="X22" s="49">
        <f>IF(O22=" ",'Sep21'!X52,O22+'Sep21'!X52)</f>
        <v>0</v>
      </c>
      <c r="Y22" s="49">
        <f>IF(P22=" ",'Sep21'!Y52,P22+'Sep21'!Y52)</f>
        <v>0</v>
      </c>
      <c r="Z22" s="49">
        <f>IF(Q22=" ",'Sep21'!Z52,Q22+'Sep21'!Z52)</f>
        <v>0</v>
      </c>
      <c r="AA22" s="49">
        <f>IF(R22=" ",'Sep21'!AA52,R22+'Sep21'!AA52)</f>
        <v>0</v>
      </c>
      <c r="AC22" s="49">
        <f>IF(T22=" ",'Sep21'!AC52,T22+'Sep21'!AC52)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2">IF(T$19="Y",H13,0)</f>
        <v>0</v>
      </c>
      <c r="I23" s="334">
        <f t="shared" ref="I23:I25" si="3">IF(T$19="Y",I13,0)</f>
        <v>0</v>
      </c>
      <c r="J23" s="334">
        <f t="shared" ref="J23:J25" si="4">IF(T$19="Y",J13,0)</f>
        <v>0</v>
      </c>
      <c r="K23" s="334">
        <f t="shared" ref="K23:K25" si="5">IF(T$19="Y",K13,I23*J23)</f>
        <v>0</v>
      </c>
      <c r="L23" s="334">
        <f t="shared" ref="L23:L25" si="6">IF(T$19="Y",L13,0)</f>
        <v>0</v>
      </c>
      <c r="M23" s="100" t="str">
        <f t="shared" ref="M23:M25" si="7">IF(E23=" "," ",IF(T$19="Y",M13,IF((H23+K23+L23)&gt;0,H23+K23+L23," ")))</f>
        <v xml:space="preserve"> </v>
      </c>
      <c r="N23" s="334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IF(Employee!H$86=E$19,Employee!D$86+SUM(M23)+'Sep21'!V53,SUM(M23)+'Sep21'!V53)</f>
        <v>0</v>
      </c>
      <c r="W23" s="49">
        <f>IF(Employee!H$86=E$19,Employee!D$87+SUM(N23)+'Sep21'!W53,SUM(N23)+'Sep21'!W53)</f>
        <v>0</v>
      </c>
      <c r="X23" s="49">
        <f>IF(O23=" ",'Sep21'!X53,O23+'Sep21'!X53)</f>
        <v>0</v>
      </c>
      <c r="Y23" s="49">
        <f>IF(P23=" ",'Sep21'!Y53,P23+'Sep21'!Y53)</f>
        <v>0</v>
      </c>
      <c r="Z23" s="49">
        <f>IF(Q23=" ",'Sep21'!Z53,Q23+'Sep21'!Z53)</f>
        <v>0</v>
      </c>
      <c r="AA23" s="49">
        <f>IF(R23=" ",'Sep21'!AA53,R23+'Sep21'!AA53)</f>
        <v>0</v>
      </c>
      <c r="AC23" s="49">
        <f>IF(T23=" ",'Sep21'!AC53,T23+'Sep21'!AC53)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2"/>
        <v>0</v>
      </c>
      <c r="I24" s="334">
        <f t="shared" si="3"/>
        <v>0</v>
      </c>
      <c r="J24" s="334">
        <f t="shared" si="4"/>
        <v>0</v>
      </c>
      <c r="K24" s="334">
        <f t="shared" si="5"/>
        <v>0</v>
      </c>
      <c r="L24" s="334">
        <f t="shared" si="6"/>
        <v>0</v>
      </c>
      <c r="M24" s="100" t="str">
        <f t="shared" si="7"/>
        <v xml:space="preserve"> </v>
      </c>
      <c r="N24" s="334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IF(Employee!H$112=E$19,Employee!D$112+SUM(M24)+'Sep21'!V54,SUM(M24)+'Sep21'!V54)</f>
        <v>0</v>
      </c>
      <c r="W24" s="49">
        <f>IF(Employee!H$112=E$19,Employee!D$113+SUM(N24)+'Sep21'!W54,SUM(N24)+'Sep21'!W54)</f>
        <v>0</v>
      </c>
      <c r="X24" s="49">
        <f>IF(O24=" ",'Sep21'!X54,O24+'Sep21'!X54)</f>
        <v>0</v>
      </c>
      <c r="Y24" s="49">
        <f>IF(P24=" ",'Sep21'!Y54,P24+'Sep21'!Y54)</f>
        <v>0</v>
      </c>
      <c r="Z24" s="49">
        <f>IF(Q24=" ",'Sep21'!Z54,Q24+'Sep21'!Z54)</f>
        <v>0</v>
      </c>
      <c r="AA24" s="49">
        <f>IF(R24=" ",'Sep21'!AA54,R24+'Sep21'!AA54)</f>
        <v>0</v>
      </c>
      <c r="AC24" s="49">
        <f>IF(T24=" ",'Sep21'!AC54,T24+'Sep21'!AC54)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2"/>
        <v>0</v>
      </c>
      <c r="I25" s="245">
        <f t="shared" si="3"/>
        <v>0</v>
      </c>
      <c r="J25" s="245">
        <f t="shared" si="4"/>
        <v>0</v>
      </c>
      <c r="K25" s="245">
        <f t="shared" si="5"/>
        <v>0</v>
      </c>
      <c r="L25" s="245">
        <f t="shared" si="6"/>
        <v>0</v>
      </c>
      <c r="M25" s="247" t="str">
        <f t="shared" si="7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IF(Employee!H$138=E$19,Employee!D$138+SUM(M25)+'Sep21'!V55,SUM(M25)+'Sep21'!V55)</f>
        <v>0</v>
      </c>
      <c r="W25" s="49">
        <f>IF(Employee!H$138=E$19,Employee!D$139+SUM(N25)+'Sep21'!W55,SUM(N25)+'Sep21'!W55)</f>
        <v>0</v>
      </c>
      <c r="X25" s="49">
        <f>IF(O25=" ",'Sep21'!X55,O25+'Sep21'!X55)</f>
        <v>0</v>
      </c>
      <c r="Y25" s="49">
        <f>IF(P25=" ",'Sep21'!Y55,P25+'Sep21'!Y55)</f>
        <v>0</v>
      </c>
      <c r="Z25" s="49">
        <f>IF(Q25=" ",'Sep21'!Z55,Q25+'Sep21'!Z55)</f>
        <v>0</v>
      </c>
      <c r="AA25" s="49">
        <f>IF(R25=" ",'Sep21'!AA55,R25+'Sep21'!AA55)</f>
        <v>0</v>
      </c>
      <c r="AC25" s="49">
        <f>IF(T25=" ",'Sep21'!AC55,T25+'Sep21'!AC55)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1"/>
      <c r="H26" s="101"/>
      <c r="I26" s="102"/>
      <c r="J26" s="102"/>
      <c r="K26" s="134"/>
      <c r="L26" s="134"/>
      <c r="M26" s="133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29</v>
      </c>
      <c r="F29" s="35"/>
      <c r="G29" s="35"/>
      <c r="H29" s="383" t="s">
        <v>28</v>
      </c>
      <c r="I29" s="381"/>
      <c r="J29" s="382"/>
      <c r="K29" s="204">
        <f>M19+1</f>
        <v>44487</v>
      </c>
      <c r="L29" s="203" t="s">
        <v>76</v>
      </c>
      <c r="M29" s="205">
        <f>K29+6</f>
        <v>44493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381"/>
      <c r="D38" s="381"/>
      <c r="E38" s="382"/>
      <c r="F38" s="32"/>
      <c r="G38" s="32"/>
      <c r="H38" s="43"/>
      <c r="I38" s="43"/>
      <c r="J38" s="43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381"/>
      <c r="D39" s="382"/>
      <c r="E39" s="156">
        <v>30</v>
      </c>
      <c r="F39" s="35"/>
      <c r="G39" s="35"/>
      <c r="H39" s="383" t="s">
        <v>28</v>
      </c>
      <c r="I39" s="381"/>
      <c r="J39" s="382"/>
      <c r="K39" s="204">
        <f>M29+1</f>
        <v>44494</v>
      </c>
      <c r="L39" s="203" t="s">
        <v>76</v>
      </c>
      <c r="M39" s="205">
        <f>K39+6</f>
        <v>44500</v>
      </c>
      <c r="N39" s="20"/>
      <c r="O39" s="393" t="s">
        <v>63</v>
      </c>
      <c r="P39" s="394"/>
      <c r="Q39" s="394"/>
      <c r="R39" s="39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382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7</v>
      </c>
      <c r="F49" s="35"/>
      <c r="G49" s="35"/>
      <c r="H49" s="383" t="s">
        <v>28</v>
      </c>
      <c r="I49" s="381"/>
      <c r="J49" s="382"/>
      <c r="K49" s="204">
        <f>Admin!B180</f>
        <v>44470</v>
      </c>
      <c r="L49" s="203" t="s">
        <v>76</v>
      </c>
      <c r="M49" s="205">
        <f>Admin!B210</f>
        <v>44500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IF(T$49="Y",'Sep21'!H61,0)</f>
        <v>0</v>
      </c>
      <c r="I51" s="89">
        <f>IF(T$49="Y",'Sep21'!I61,0)</f>
        <v>0</v>
      </c>
      <c r="J51" s="89">
        <f>IF(T$49="Y",'Sep21'!J61,0)</f>
        <v>0</v>
      </c>
      <c r="K51" s="89">
        <f>IF(T$49="Y",'Sep21'!K61,I51*J51)</f>
        <v>0</v>
      </c>
      <c r="L51" s="110">
        <f>IF(T$49="Y",'Sep21'!L61,0)</f>
        <v>0</v>
      </c>
      <c r="M51" s="99" t="str">
        <f>IF(E51=" "," ",IF(T$49="Y",'Sep21'!M61,IF((H51+K51+L51)&gt;0,H51+K51+L51,"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IF(Employee!H$35=E$49,Employee!D$34+SUM(M51)+'Sep21'!V61,SUM(M51)+'Sep21'!V61)</f>
        <v>0</v>
      </c>
      <c r="W51" s="49">
        <f>IF(Employee!H$35=E$49,Employee!D$35+SUM(N51)+'Sep21'!W61,SUM(N51)+'Sep21'!W61)</f>
        <v>0</v>
      </c>
      <c r="X51" s="49">
        <f>IF(O51=" ",'Sep21'!X61,O51+'Sep21'!X61)</f>
        <v>0</v>
      </c>
      <c r="Y51" s="49">
        <f>IF(P51=" ",'Sep21'!Y61,P51+'Sep21'!Y61)</f>
        <v>0</v>
      </c>
      <c r="Z51" s="49">
        <f>IF(Q51=" ",'Sep21'!Z61,Q51+'Sep21'!Z61)</f>
        <v>0</v>
      </c>
      <c r="AA51" s="49">
        <f>IF(R51=" ",'Sep21'!AA61,R51+'Sep21'!AA61)</f>
        <v>0</v>
      </c>
      <c r="AC51" s="49">
        <f>IF(T51=" ",'Sep21'!AC61,T51+'Sep21'!AC61)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IF(T$49="Y",'Sep21'!H62,0)</f>
        <v>0</v>
      </c>
      <c r="I52" s="92">
        <f>IF(T$49="Y",'Sep21'!I62,0)</f>
        <v>0</v>
      </c>
      <c r="J52" s="92">
        <f>IF(T$49="Y",'Sep21'!J62,0)</f>
        <v>0</v>
      </c>
      <c r="K52" s="92">
        <f>IF(T$49="Y",'Sep21'!K62,I52*J52)</f>
        <v>0</v>
      </c>
      <c r="L52" s="111">
        <f>IF(T$49="Y",'Sep21'!L62,0)</f>
        <v>0</v>
      </c>
      <c r="M52" s="100" t="str">
        <f>IF(E52=" "," ",IF(T$49="Y",'Sep21'!M62,IF((H52+K52+L52)&gt;0,H52+K52+L52,"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IF(Employee!H$61=E$49,Employee!D$60+SUM(M52)+'Sep21'!V62,SUM(M52)+'Sep21'!V62)</f>
        <v>0</v>
      </c>
      <c r="W52" s="49">
        <f>IF(Employee!H$61=E$49,Employee!D$61+SUM(N52)+'Sep21'!W62,SUM(N52)+'Sep21'!W62)</f>
        <v>0</v>
      </c>
      <c r="X52" s="49">
        <f>IF(O52=" ",'Sep21'!X62,O52+'Sep21'!X62)</f>
        <v>0</v>
      </c>
      <c r="Y52" s="49">
        <f>IF(P52=" ",'Sep21'!Y62,P52+'Sep21'!Y62)</f>
        <v>0</v>
      </c>
      <c r="Z52" s="49">
        <f>IF(Q52=" ",'Sep21'!Z62,Q52+'Sep21'!Z62)</f>
        <v>0</v>
      </c>
      <c r="AA52" s="49">
        <f>IF(R52=" ",'Sep21'!AA62,R52+'Sep21'!AA62)</f>
        <v>0</v>
      </c>
      <c r="AC52" s="49">
        <f>IF(T52=" ",'Sep21'!AC62,T52+'Sep21'!AC62)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IF(T$49="Y",'Sep21'!H63,0)</f>
        <v>0</v>
      </c>
      <c r="I53" s="92">
        <f>IF(T$49="Y",'Sep21'!I63,0)</f>
        <v>0</v>
      </c>
      <c r="J53" s="92">
        <f>IF(T$49="Y",'Sep21'!J63,0)</f>
        <v>0</v>
      </c>
      <c r="K53" s="92">
        <f>IF(T$49="Y",'Sep21'!K63,I53*J53)</f>
        <v>0</v>
      </c>
      <c r="L53" s="111">
        <f>IF(T$49="Y",'Sep21'!L63,0)</f>
        <v>0</v>
      </c>
      <c r="M53" s="100" t="str">
        <f>IF(E53=" "," ",IF(T$49="Y",'Sep21'!M63,IF((H53+K53+L53)&gt;0,H53+K53+L53,"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IF(Employee!H$87=E$49,Employee!D$86+SUM(M53)+'Sep21'!V63,SUM(M53)+'Sep21'!V63)</f>
        <v>0</v>
      </c>
      <c r="W53" s="49">
        <f>IF(Employee!H$87=E$49,Employee!D$87+SUM(N53)+'Sep21'!W63,SUM(N53)+'Sep21'!W63)</f>
        <v>0</v>
      </c>
      <c r="X53" s="49">
        <f>IF(O53=" ",'Sep21'!X63,O53+'Sep21'!X63)</f>
        <v>0</v>
      </c>
      <c r="Y53" s="49">
        <f>IF(P53=" ",'Sep21'!Y63,P53+'Sep21'!Y63)</f>
        <v>0</v>
      </c>
      <c r="Z53" s="49">
        <f>IF(Q53=" ",'Sep21'!Z63,Q53+'Sep21'!Z63)</f>
        <v>0</v>
      </c>
      <c r="AA53" s="49">
        <f>IF(R53=" ",'Sep21'!AA63,R53+'Sep21'!AA63)</f>
        <v>0</v>
      </c>
      <c r="AC53" s="49">
        <f>IF(T53=" ",'Sep21'!AC63,T53+'Sep21'!AC63)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IF(T$49="Y",'Sep21'!H64,0)</f>
        <v>0</v>
      </c>
      <c r="I54" s="92">
        <f>IF(T$49="Y",'Sep21'!I64,0)</f>
        <v>0</v>
      </c>
      <c r="J54" s="92">
        <f>IF(T$49="Y",'Sep21'!J64,0)</f>
        <v>0</v>
      </c>
      <c r="K54" s="92">
        <f>IF(T$49="Y",'Sep21'!K64,I54*J54)</f>
        <v>0</v>
      </c>
      <c r="L54" s="111">
        <f>IF(T$49="Y",'Sep21'!L64,0)</f>
        <v>0</v>
      </c>
      <c r="M54" s="100" t="str">
        <f>IF(E54=" "," ",IF(T$49="Y",'Sep21'!M64,IF((H54+K54+L54)&gt;0,H54+K54+L54,"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IF(Employee!H$113=E$49,Employee!D$112+SUM(M54)+'Sep21'!V64,SUM(M54)+'Sep21'!V64)</f>
        <v>0</v>
      </c>
      <c r="W54" s="49">
        <f>IF(Employee!H$113=E$49,Employee!D$113+SUM(N54)+'Sep21'!W64,SUM(N54)+'Sep21'!W64)</f>
        <v>0</v>
      </c>
      <c r="X54" s="49">
        <f>IF(O54=" ",'Sep21'!X64,O54+'Sep21'!X64)</f>
        <v>0</v>
      </c>
      <c r="Y54" s="49">
        <f>IF(P54=" ",'Sep21'!Y64,P54+'Sep21'!Y64)</f>
        <v>0</v>
      </c>
      <c r="Z54" s="49">
        <f>IF(Q54=" ",'Sep21'!Z64,Q54+'Sep21'!Z64)</f>
        <v>0</v>
      </c>
      <c r="AA54" s="49">
        <f>IF(R54=" ",'Sep21'!AA64,R54+'Sep21'!AA64)</f>
        <v>0</v>
      </c>
      <c r="AC54" s="49">
        <f>IF(T54=" ",'Sep21'!AC64,T54+'Sep21'!AC64)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IF(T$49="Y",'Sep21'!H65,0)</f>
        <v>0</v>
      </c>
      <c r="I55" s="245">
        <f>IF(T$49="Y",'Sep21'!I65,0)</f>
        <v>0</v>
      </c>
      <c r="J55" s="245">
        <f>IF(T$49="Y",'Sep21'!J65,0)</f>
        <v>0</v>
      </c>
      <c r="K55" s="245">
        <f>IF(T$49="Y",'Sep21'!K65,I55*J55)</f>
        <v>0</v>
      </c>
      <c r="L55" s="246">
        <f>IF(T$49="Y",'Sep21'!L65,0)</f>
        <v>0</v>
      </c>
      <c r="M55" s="100" t="str">
        <f>IF(E55=" "," ",IF(T$49="Y",'Sep21'!M65,IF((H55+K55+L55)&gt;0,H55+K55+L55,"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IF(Employee!H$139=E$49,Employee!D$138+SUM(M55)+'Sep21'!V65,SUM(M55)+'Sep21'!V65)</f>
        <v>0</v>
      </c>
      <c r="W55" s="49">
        <f>IF(Employee!H$139=E$49,Employee!D$139+SUM(N55)+'Sep21'!W65,SUM(N55)+'Sep21'!W65)</f>
        <v>0</v>
      </c>
      <c r="X55" s="49">
        <f>IF(O55=" ",'Sep21'!X65,O55+'Sep21'!X65)</f>
        <v>0</v>
      </c>
      <c r="Y55" s="49">
        <f>IF(P55=" ",'Sep21'!Y65,P55+'Sep21'!Y65)</f>
        <v>0</v>
      </c>
      <c r="Z55" s="49">
        <f>IF(Q55=" ",'Sep21'!Z65,Q55+'Sep21'!Z65)</f>
        <v>0</v>
      </c>
      <c r="AA55" s="49">
        <f>IF(R55=" ",'Sep21'!AA65,R55+'Sep21'!AA65)</f>
        <v>0</v>
      </c>
      <c r="AC55" s="49">
        <f>IF(T55=" ",'Sep21'!AC65,T55+'Sep21'!AC65)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13">SUM(M51:M55)</f>
        <v>0</v>
      </c>
      <c r="N56" s="127">
        <f t="shared" si="13"/>
        <v>0</v>
      </c>
      <c r="O56" s="127">
        <f t="shared" si="13"/>
        <v>0</v>
      </c>
      <c r="P56" s="127">
        <f t="shared" si="13"/>
        <v>0</v>
      </c>
      <c r="Q56" s="127">
        <f t="shared" si="13"/>
        <v>0</v>
      </c>
      <c r="R56" s="127">
        <f t="shared" si="13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4">SUM(M60:M64)</f>
        <v>0</v>
      </c>
      <c r="N65" s="184">
        <f t="shared" si="14"/>
        <v>0</v>
      </c>
      <c r="O65" s="184">
        <f t="shared" si="14"/>
        <v>0</v>
      </c>
      <c r="P65" s="184">
        <f t="shared" si="14"/>
        <v>0</v>
      </c>
      <c r="Q65" s="184">
        <f t="shared" si="14"/>
        <v>0</v>
      </c>
      <c r="R65" s="184">
        <f t="shared" si="14"/>
        <v>0</v>
      </c>
      <c r="S65" s="188"/>
      <c r="T65" s="184">
        <f>SUM(T60:T64)</f>
        <v>0</v>
      </c>
      <c r="AD65" s="158">
        <f>AD60+'Sep21'!AD75</f>
        <v>0</v>
      </c>
      <c r="AE65" s="158">
        <f>AE60+'Sep21'!AE75</f>
        <v>0</v>
      </c>
      <c r="AF65" s="158">
        <f>AF60+'Sep21'!AF75</f>
        <v>0</v>
      </c>
      <c r="AG65" s="158">
        <f>AG60+'Sep21'!AG75</f>
        <v>0</v>
      </c>
    </row>
    <row r="66" spans="6:33" ht="13.5" thickTop="1" x14ac:dyDescent="0.2"/>
    <row r="67" spans="6:33" x14ac:dyDescent="0.2">
      <c r="AD67" s="162"/>
      <c r="AE67" s="158">
        <f>AE62+'Sep21'!AE77</f>
        <v>0</v>
      </c>
      <c r="AF67" s="158">
        <f>AF62+'Sep21'!AF77</f>
        <v>0</v>
      </c>
      <c r="AG67" s="158">
        <f>AG62+'Sep21'!AG77</f>
        <v>0</v>
      </c>
    </row>
  </sheetData>
  <mergeCells count="79">
    <mergeCell ref="F16:G16"/>
    <mergeCell ref="B7:T7"/>
    <mergeCell ref="B8:E8"/>
    <mergeCell ref="O8:Q8"/>
    <mergeCell ref="R8:T8"/>
    <mergeCell ref="B9:D9"/>
    <mergeCell ref="H9:J9"/>
    <mergeCell ref="O9:R9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hidden="1" customWidth="1"/>
    <col min="35" max="35" width="0" style="1" hidden="1" customWidth="1"/>
    <col min="36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31</v>
      </c>
      <c r="F9" s="35"/>
      <c r="G9" s="35"/>
      <c r="H9" s="383" t="s">
        <v>28</v>
      </c>
      <c r="I9" s="381"/>
      <c r="J9" s="382"/>
      <c r="K9" s="204">
        <f>Admin!B211</f>
        <v>44501</v>
      </c>
      <c r="L9" s="203" t="s">
        <v>76</v>
      </c>
      <c r="M9" s="205">
        <f>K9+6</f>
        <v>44507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IF(T$9="Y",'Oct21'!H41,0)</f>
        <v>0</v>
      </c>
      <c r="I11" s="89">
        <f>IF(T$9="Y",'Oct21'!I41,0)</f>
        <v>0</v>
      </c>
      <c r="J11" s="89">
        <f>IF(T$9="Y",'Oct21'!J41,0)</f>
        <v>0</v>
      </c>
      <c r="K11" s="89">
        <f>IF(T$9="Y",'Oct21'!K41,I11*J11)</f>
        <v>0</v>
      </c>
      <c r="L11" s="110">
        <f>IF(T$9="Y",'Oct21'!L41,0)</f>
        <v>0</v>
      </c>
      <c r="M11" s="99" t="str">
        <f>IF(E11=" "," ",IF(T$9="Y",'Oct21'!M41,IF((H11+K11+L11)&gt;0,H11+K11+L11,"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IF(Employee!H$34=E$9,Employee!D$34+SUM(M11)+'Oct21'!V41,SUM(M11)+'Oct21'!V41)</f>
        <v>0</v>
      </c>
      <c r="W11" s="49">
        <f>IF(Employee!H$34=E$9,Employee!D$35+SUM(N11)+'Oct21'!W41,SUM(N11)+'Oct21'!W41)</f>
        <v>0</v>
      </c>
      <c r="X11" s="49">
        <f>IF(O11=" ",'Oct21'!X41,O11+'Oct21'!X41)</f>
        <v>0</v>
      </c>
      <c r="Y11" s="49">
        <f>IF(P11=" ",'Oct21'!Y41,P11+'Oct21'!Y41)</f>
        <v>0</v>
      </c>
      <c r="Z11" s="49">
        <f>IF(Q11=" ",'Oct21'!Z41,Q11+'Oct21'!Z41)</f>
        <v>0</v>
      </c>
      <c r="AA11" s="49">
        <f>IF(R11=" ",'Oct21'!AA41,R11+'Oct21'!AA41)</f>
        <v>0</v>
      </c>
      <c r="AC11" s="49">
        <f>IF(T11=" ",'Oct21'!AC41,T11+'Oct21'!AC41)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IF(T$9="Y",'Oct21'!H42,0)</f>
        <v>0</v>
      </c>
      <c r="I12" s="334">
        <f>IF(T$9="Y",'Oct21'!I42,0)</f>
        <v>0</v>
      </c>
      <c r="J12" s="334">
        <f>IF(T$9="Y",'Oct21'!J42,0)</f>
        <v>0</v>
      </c>
      <c r="K12" s="334">
        <f>IF(T$9="Y",'Oct21'!K42,I12*J12)</f>
        <v>0</v>
      </c>
      <c r="L12" s="111">
        <f>IF(T$9="Y",'Oct21'!L42,0)</f>
        <v>0</v>
      </c>
      <c r="M12" s="100" t="str">
        <f>IF(E12=" "," ",IF(T$9="Y",'Oct21'!M42,IF((H12+K12+L12)&gt;0,H12+K12+L12,"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IF(Employee!H$60=E$9,Employee!D$60+SUM(M12)+'Oct21'!V42,SUM(M12)+'Oct21'!V42)</f>
        <v>0</v>
      </c>
      <c r="W12" s="49">
        <f>IF(Employee!H$60=E$9,Employee!D$61+SUM(N12)+'Oct21'!W42,SUM(N12)+'Oct21'!W42)</f>
        <v>0</v>
      </c>
      <c r="X12" s="49">
        <f>IF(O12=" ",'Oct21'!X42,O12+'Oct21'!X42)</f>
        <v>0</v>
      </c>
      <c r="Y12" s="49">
        <f>IF(P12=" ",'Oct21'!Y42,P12+'Oct21'!Y42)</f>
        <v>0</v>
      </c>
      <c r="Z12" s="49">
        <f>IF(Q12=" ",'Oct21'!Z42,Q12+'Oct21'!Z42)</f>
        <v>0</v>
      </c>
      <c r="AA12" s="49">
        <f>IF(R12=" ",'Oct21'!AA42,R12+'Oct21'!AA42)</f>
        <v>0</v>
      </c>
      <c r="AC12" s="49">
        <f>IF(T12=" ",'Oct21'!AC42,T12+'Oct21'!AC42)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IF(T$9="Y",'Oct21'!H43,0)</f>
        <v>0</v>
      </c>
      <c r="I13" s="334">
        <f>IF(T$9="Y",'Oct21'!I43,0)</f>
        <v>0</v>
      </c>
      <c r="J13" s="334">
        <f>IF(T$9="Y",'Oct21'!J43,0)</f>
        <v>0</v>
      </c>
      <c r="K13" s="334">
        <f>IF(T$9="Y",'Oct21'!K43,I13*J13)</f>
        <v>0</v>
      </c>
      <c r="L13" s="111">
        <f>IF(T$9="Y",'Oct21'!L43,0)</f>
        <v>0</v>
      </c>
      <c r="M13" s="100" t="str">
        <f>IF(E13=" "," ",IF(T$9="Y",'Oct21'!M43,IF((H13+K13+L13)&gt;0,H13+K13+L13,"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IF(Employee!H$86=E$9,Employee!D$86+SUM(M13)+'Oct21'!V43,SUM(M13)+'Oct21'!V43)</f>
        <v>0</v>
      </c>
      <c r="W13" s="49">
        <f>IF(Employee!H$86=E$9,Employee!D$87+SUM(N13)+'Oct21'!W43,SUM(N13)+'Oct21'!W43)</f>
        <v>0</v>
      </c>
      <c r="X13" s="49">
        <f>IF(O13=" ",'Oct21'!X43,O13+'Oct21'!X43)</f>
        <v>0</v>
      </c>
      <c r="Y13" s="49">
        <f>IF(P13=" ",'Oct21'!Y43,P13+'Oct21'!Y43)</f>
        <v>0</v>
      </c>
      <c r="Z13" s="49">
        <f>IF(Q13=" ",'Oct21'!Z43,Q13+'Oct21'!Z43)</f>
        <v>0</v>
      </c>
      <c r="AA13" s="49">
        <f>IF(R13=" ",'Oct21'!AA43,R13+'Oct21'!AA43)</f>
        <v>0</v>
      </c>
      <c r="AC13" s="49">
        <f>IF(T13=" ",'Oct21'!AC43,T13+'Oct21'!AC43)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IF(T$9="Y",'Oct21'!H44,0)</f>
        <v>0</v>
      </c>
      <c r="I14" s="334">
        <f>IF(T$9="Y",'Oct21'!I44,0)</f>
        <v>0</v>
      </c>
      <c r="J14" s="334">
        <f>IF(T$9="Y",'Oct21'!J44,0)</f>
        <v>0</v>
      </c>
      <c r="K14" s="334">
        <f>IF(T$9="Y",'Oct21'!K44,I14*J14)</f>
        <v>0</v>
      </c>
      <c r="L14" s="111">
        <f>IF(T$9="Y",'Oct21'!L44,0)</f>
        <v>0</v>
      </c>
      <c r="M14" s="100" t="str">
        <f>IF(E14=" "," ",IF(T$9="Y",'Oct21'!M44,IF((H14+K14+L14)&gt;0,H14+K14+L14,"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IF(Employee!H$112=E$9,Employee!D$112+SUM(M14)+'Oct21'!V44,SUM(M14)+'Oct21'!V44)</f>
        <v>0</v>
      </c>
      <c r="W14" s="49">
        <f>IF(Employee!H$112=E$9,Employee!D$113+SUM(N14)+'Oct21'!W44,SUM(N14)+'Oct21'!W44)</f>
        <v>0</v>
      </c>
      <c r="X14" s="49">
        <f>IF(O14=" ",'Oct21'!X44,O14+'Oct21'!X44)</f>
        <v>0</v>
      </c>
      <c r="Y14" s="49">
        <f>IF(P14=" ",'Oct21'!Y44,P14+'Oct21'!Y44)</f>
        <v>0</v>
      </c>
      <c r="Z14" s="49">
        <f>IF(Q14=" ",'Oct21'!Z44,Q14+'Oct21'!Z44)</f>
        <v>0</v>
      </c>
      <c r="AA14" s="49">
        <f>IF(R14=" ",'Oct21'!AA44,R14+'Oct21'!AA44)</f>
        <v>0</v>
      </c>
      <c r="AC14" s="49">
        <f>IF(T14=" ",'Oct21'!AC44,T14+'Oct21'!AC44)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IF(T$9="Y",'Oct21'!H45,0)</f>
        <v>0</v>
      </c>
      <c r="I15" s="245">
        <f>IF(T$9="Y",'Oct21'!I45,0)</f>
        <v>0</v>
      </c>
      <c r="J15" s="245">
        <f>IF(T$9="Y",'Oct21'!J45,0)</f>
        <v>0</v>
      </c>
      <c r="K15" s="245">
        <f>IF(T$9="Y",'Oct21'!K45,I15*J15)</f>
        <v>0</v>
      </c>
      <c r="L15" s="246">
        <f>IF(T$9="Y",'Oct21'!L45,0)</f>
        <v>0</v>
      </c>
      <c r="M15" s="247" t="str">
        <f>IF(E15=" "," ",IF(T$9="Y",'Oct21'!M45,IF((H15+K15+L15)&gt;0,H15+K15+L15,"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IF(Employee!H$138=E$9,Employee!D$138+SUM(M15)+'Oct21'!V45,SUM(M15)+'Oct21'!V45)</f>
        <v>0</v>
      </c>
      <c r="W15" s="49">
        <f>IF(Employee!H$138=E$9,Employee!D$139+SUM(N15)+'Oct21'!W45,SUM(N15)+'Oct21'!W45)</f>
        <v>0</v>
      </c>
      <c r="X15" s="49">
        <f>IF(O15=" ",'Oct21'!X45,O15+'Oct21'!X45)</f>
        <v>0</v>
      </c>
      <c r="Y15" s="49">
        <f>IF(P15=" ",'Oct21'!Y45,P15+'Oct21'!Y45)</f>
        <v>0</v>
      </c>
      <c r="Z15" s="49">
        <f>IF(Q15=" ",'Oct21'!Z45,Q15+'Oct21'!Z45)</f>
        <v>0</v>
      </c>
      <c r="AA15" s="49">
        <f>IF(R15=" ",'Oct21'!AA45,R15+'Oct21'!AA45)</f>
        <v>0</v>
      </c>
      <c r="AC15" s="49">
        <f>IF(T15=" ",'Oct21'!AC45,T15+'Oct21'!AC45)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Y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32</v>
      </c>
      <c r="F19" s="35"/>
      <c r="G19" s="35"/>
      <c r="H19" s="383" t="s">
        <v>28</v>
      </c>
      <c r="I19" s="381"/>
      <c r="J19" s="382"/>
      <c r="K19" s="204">
        <f>M9+1</f>
        <v>44508</v>
      </c>
      <c r="L19" s="203" t="s">
        <v>76</v>
      </c>
      <c r="M19" s="205">
        <f>K19+6</f>
        <v>44514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33</v>
      </c>
      <c r="F29" s="35"/>
      <c r="G29" s="35"/>
      <c r="H29" s="383" t="s">
        <v>28</v>
      </c>
      <c r="I29" s="381"/>
      <c r="J29" s="382"/>
      <c r="K29" s="204">
        <f>M19+1</f>
        <v>44515</v>
      </c>
      <c r="L29" s="203" t="s">
        <v>76</v>
      </c>
      <c r="M29" s="205">
        <f>K29+6</f>
        <v>44521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34</v>
      </c>
      <c r="F39" s="35"/>
      <c r="G39" s="35"/>
      <c r="H39" s="383" t="s">
        <v>28</v>
      </c>
      <c r="I39" s="440"/>
      <c r="J39" s="441"/>
      <c r="K39" s="204">
        <f>M29+1</f>
        <v>44522</v>
      </c>
      <c r="L39" s="203" t="s">
        <v>76</v>
      </c>
      <c r="M39" s="205">
        <f>K39+6</f>
        <v>44528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8</v>
      </c>
      <c r="F49" s="35"/>
      <c r="G49" s="35"/>
      <c r="H49" s="383" t="s">
        <v>28</v>
      </c>
      <c r="I49" s="381"/>
      <c r="J49" s="382"/>
      <c r="K49" s="204">
        <f>Admin!B211</f>
        <v>44501</v>
      </c>
      <c r="L49" s="203" t="s">
        <v>76</v>
      </c>
      <c r="M49" s="205">
        <f>Admin!B240</f>
        <v>44530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IF(T$49="Y",'Oct21'!H51,0)</f>
        <v>0</v>
      </c>
      <c r="I51" s="89">
        <f>IF(T$49="Y",'Oct21'!I51,0)</f>
        <v>0</v>
      </c>
      <c r="J51" s="89">
        <f>IF(T$49="Y",'Oct21'!J51,0)</f>
        <v>0</v>
      </c>
      <c r="K51" s="89">
        <f>IF(T$49="Y",'Oct21'!K51,I51*J51)</f>
        <v>0</v>
      </c>
      <c r="L51" s="110">
        <f>IF(T$49="Y",'Oct21'!L51,0)</f>
        <v>0</v>
      </c>
      <c r="M51" s="99" t="str">
        <f>IF(E51=" "," ",IF(T$49="Y",'Oct21'!M51,IF((H51+K51+L51)&gt;0,H51+K51+L51,"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IF(Employee!H$35=E$49,Employee!D$34+SUM(M51)+'Oct21'!V51,SUM(M51)+'Oct21'!V51)</f>
        <v>0</v>
      </c>
      <c r="W51" s="49">
        <f>IF(Employee!H$35=E$49,Employee!D$35+SUM(N51)+'Oct21'!W51,SUM(N51)+'Oct21'!W51)</f>
        <v>0</v>
      </c>
      <c r="X51" s="49">
        <f>IF(O51=" ",'Oct21'!X51,O51+'Oct21'!X51)</f>
        <v>0</v>
      </c>
      <c r="Y51" s="49">
        <f>IF(P51=" ",'Oct21'!Y51,P51+'Oct21'!Y51)</f>
        <v>0</v>
      </c>
      <c r="Z51" s="49">
        <f>IF(Q51=" ",'Oct21'!Z51,Q51+'Oct21'!Z51)</f>
        <v>0</v>
      </c>
      <c r="AA51" s="49">
        <f>IF(R51=" ",'Oct21'!AA51,R51+'Oct21'!AA51)</f>
        <v>0</v>
      </c>
      <c r="AC51" s="49">
        <f>IF(T51=" ",'Oct21'!AC51,T51+'Oct21'!AC51)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IF(T$49="Y",'Oct21'!H52,0)</f>
        <v>0</v>
      </c>
      <c r="I52" s="92">
        <f>IF(T$49="Y",'Oct21'!I52,0)</f>
        <v>0</v>
      </c>
      <c r="J52" s="92">
        <f>IF(T$49="Y",'Oct21'!J52,0)</f>
        <v>0</v>
      </c>
      <c r="K52" s="92">
        <f>IF(T$49="Y",'Oct21'!K52,I52*J52)</f>
        <v>0</v>
      </c>
      <c r="L52" s="111">
        <f>IF(T$49="Y",'Oct21'!L52,0)</f>
        <v>0</v>
      </c>
      <c r="M52" s="100" t="str">
        <f>IF(E52=" "," ",IF(T$49="Y",'Oct21'!M52,IF((H52+K52+L52)&gt;0,H52+K52+L52,"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IF(Employee!H$61=E$49,Employee!D$60+SUM(M52)+'Oct21'!V52,SUM(M52)+'Oct21'!V52)</f>
        <v>0</v>
      </c>
      <c r="W52" s="49">
        <f>IF(Employee!H$61=E$49,Employee!D$61+SUM(N52)+'Oct21'!W52,SUM(N52)+'Oct21'!W52)</f>
        <v>0</v>
      </c>
      <c r="X52" s="49">
        <f>IF(O52=" ",'Oct21'!X52,O52+'Oct21'!X52)</f>
        <v>0</v>
      </c>
      <c r="Y52" s="49">
        <f>IF(P52=" ",'Oct21'!Y52,P52+'Oct21'!Y52)</f>
        <v>0</v>
      </c>
      <c r="Z52" s="49">
        <f>IF(Q52=" ",'Oct21'!Z52,Q52+'Oct21'!Z52)</f>
        <v>0</v>
      </c>
      <c r="AA52" s="49">
        <f>IF(R52=" ",'Oct21'!AA52,R52+'Oct21'!AA52)</f>
        <v>0</v>
      </c>
      <c r="AC52" s="49">
        <f>IF(T52=" ",'Oct21'!AC52,T52+'Oct21'!AC52)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IF(T$49="Y",'Oct21'!H53,0)</f>
        <v>0</v>
      </c>
      <c r="I53" s="92">
        <f>IF(T$49="Y",'Oct21'!I53,0)</f>
        <v>0</v>
      </c>
      <c r="J53" s="92">
        <f>IF(T$49="Y",'Oct21'!J53,0)</f>
        <v>0</v>
      </c>
      <c r="K53" s="92">
        <f>IF(T$49="Y",'Oct21'!K53,I53*J53)</f>
        <v>0</v>
      </c>
      <c r="L53" s="111">
        <f>IF(T$49="Y",'Oct21'!L53,0)</f>
        <v>0</v>
      </c>
      <c r="M53" s="100" t="str">
        <f>IF(E53=" "," ",IF(T$49="Y",'Oct21'!M53,IF((H53+K53+L53)&gt;0,H53+K53+L53,"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IF(Employee!H$87=E$49,Employee!D$86+SUM(M53)+'Oct21'!V53,SUM(M53)+'Oct21'!V53)</f>
        <v>0</v>
      </c>
      <c r="W53" s="49">
        <f>IF(Employee!H$87=E$49,Employee!D$87+SUM(N53)+'Oct21'!W53,SUM(N53)+'Oct21'!W53)</f>
        <v>0</v>
      </c>
      <c r="X53" s="49">
        <f>IF(O53=" ",'Oct21'!X53,O53+'Oct21'!X53)</f>
        <v>0</v>
      </c>
      <c r="Y53" s="49">
        <f>IF(P53=" ",'Oct21'!Y53,P53+'Oct21'!Y53)</f>
        <v>0</v>
      </c>
      <c r="Z53" s="49">
        <f>IF(Q53=" ",'Oct21'!Z53,Q53+'Oct21'!Z53)</f>
        <v>0</v>
      </c>
      <c r="AA53" s="49">
        <f>IF(R53=" ",'Oct21'!AA53,R53+'Oct21'!AA53)</f>
        <v>0</v>
      </c>
      <c r="AC53" s="49">
        <f>IF(T53=" ",'Oct21'!AC53,T53+'Oct21'!AC53)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IF(T$49="Y",'Oct21'!H54,0)</f>
        <v>0</v>
      </c>
      <c r="I54" s="92">
        <f>IF(T$49="Y",'Oct21'!I54,0)</f>
        <v>0</v>
      </c>
      <c r="J54" s="92">
        <f>IF(T$49="Y",'Oct21'!J54,0)</f>
        <v>0</v>
      </c>
      <c r="K54" s="92">
        <f>IF(T$49="Y",'Oct21'!K54,I54*J54)</f>
        <v>0</v>
      </c>
      <c r="L54" s="111">
        <f>IF(T$49="Y",'Oct21'!L54,0)</f>
        <v>0</v>
      </c>
      <c r="M54" s="100" t="str">
        <f>IF(E54=" "," ",IF(T$49="Y",'Oct21'!M54,IF((H54+K54+L54)&gt;0,H54+K54+L54,"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IF(Employee!H$113=E$49,Employee!D$112+SUM(M54)+'Oct21'!V54,SUM(M54)+'Oct21'!V54)</f>
        <v>0</v>
      </c>
      <c r="W54" s="49">
        <f>IF(Employee!H$113=E$49,Employee!D$113+SUM(N54)+'Oct21'!W54,SUM(N54)+'Oct21'!W54)</f>
        <v>0</v>
      </c>
      <c r="X54" s="49">
        <f>IF(O54=" ",'Oct21'!X54,O54+'Oct21'!X54)</f>
        <v>0</v>
      </c>
      <c r="Y54" s="49">
        <f>IF(P54=" ",'Oct21'!Y54,P54+'Oct21'!Y54)</f>
        <v>0</v>
      </c>
      <c r="Z54" s="49">
        <f>IF(Q54=" ",'Oct21'!Z54,Q54+'Oct21'!Z54)</f>
        <v>0</v>
      </c>
      <c r="AA54" s="49">
        <f>IF(R54=" ",'Oct21'!AA54,R54+'Oct21'!AA54)</f>
        <v>0</v>
      </c>
      <c r="AC54" s="49">
        <f>IF(T54=" ",'Oct21'!AC54,T54+'Oct21'!AC54)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IF(T$49="Y",'Oct21'!H55,0)</f>
        <v>0</v>
      </c>
      <c r="I55" s="245">
        <f>IF(T$49="Y",'Oct21'!I55,0)</f>
        <v>0</v>
      </c>
      <c r="J55" s="245">
        <f>IF(T$49="Y",'Oct21'!J55,0)</f>
        <v>0</v>
      </c>
      <c r="K55" s="245">
        <f>IF(T$49="Y",'Oct21'!K55,I55*J55)</f>
        <v>0</v>
      </c>
      <c r="L55" s="246">
        <f>IF(T$49="Y",'Oct21'!L55,0)</f>
        <v>0</v>
      </c>
      <c r="M55" s="100" t="str">
        <f>IF(E55=" "," ",IF(T$49="Y",'Oct21'!M55,IF((H55+K55+L55)&gt;0,H55+K55+L55,"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IF(Employee!H$139=E$49,Employee!D$138+SUM(M55)+'Oct21'!V55,SUM(M55)+'Oct21'!V55)</f>
        <v>0</v>
      </c>
      <c r="W55" s="49">
        <f>IF(Employee!H$139=E$49,Employee!D$139+SUM(N55)+'Oct21'!W55,SUM(N55)+'Oct21'!W55)</f>
        <v>0</v>
      </c>
      <c r="X55" s="49">
        <f>IF(O55=" ",'Oct21'!X55,O55+'Oct21'!X55)</f>
        <v>0</v>
      </c>
      <c r="Y55" s="49">
        <f>IF(P55=" ",'Oct21'!Y55,P55+'Oct21'!Y55)</f>
        <v>0</v>
      </c>
      <c r="Z55" s="49">
        <f>IF(Q55=" ",'Oct21'!Z55,Q55+'Oct21'!Z55)</f>
        <v>0</v>
      </c>
      <c r="AA55" s="49">
        <f>IF(R55=" ",'Oct21'!AA55,R55+'Oct21'!AA55)</f>
        <v>0</v>
      </c>
      <c r="AC55" s="49">
        <f>IF(T55=" ",'Oct21'!AC55,T55+'Oct21'!AC55)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AD60+'Oct21'!AD65</f>
        <v>0</v>
      </c>
      <c r="AE65" s="158">
        <f>AE60+'Oct21'!AE65</f>
        <v>0</v>
      </c>
      <c r="AF65" s="158">
        <f>AF60+'Oct21'!AF65</f>
        <v>0</v>
      </c>
      <c r="AG65" s="158">
        <f>AG60+'Oct21'!AG65</f>
        <v>0</v>
      </c>
    </row>
    <row r="66" spans="6:33" ht="13.5" thickTop="1" x14ac:dyDescent="0.2"/>
    <row r="67" spans="6:33" x14ac:dyDescent="0.2">
      <c r="AD67" s="162"/>
      <c r="AE67" s="158">
        <f>AE62+'Oct21'!AE67</f>
        <v>0</v>
      </c>
      <c r="AF67" s="158">
        <f>AF62+'Oct21'!AF67</f>
        <v>0</v>
      </c>
      <c r="AG67" s="158">
        <f>AG62+'Oct21'!AG67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Payslips</vt:lpstr>
      <vt:lpstr>Payment</vt:lpstr>
      <vt:lpstr>Admin</vt:lpstr>
      <vt:lpstr>'Apr21'!Print_Titles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2021-07-06T15:12:24Z</dcterms:modified>
</cp:coreProperties>
</file>