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liez\Projects\Elisoft-Proj\pvz-preproccesor-product\"/>
    </mc:Choice>
  </mc:AlternateContent>
  <xr:revisionPtr revIDLastSave="0" documentId="8_{4E9CEC96-0D7B-4D36-9704-7200305FDC4A}" xr6:coauthVersionLast="47" xr6:coauthVersionMax="47" xr10:uidLastSave="{00000000-0000-0000-0000-000000000000}"/>
  <bookViews>
    <workbookView xWindow="3017" yWindow="3017" windowWidth="17589" windowHeight="10894" xr2:uid="{41DD0664-BBF0-4EEE-B85B-2A6A38B5E211}"/>
  </bookViews>
  <sheets>
    <sheet name="MARCH" sheetId="1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1" l="1"/>
  <c r="O7" i="11"/>
  <c r="AD7" i="11"/>
  <c r="Q7" i="11"/>
  <c r="U7" i="11"/>
  <c r="AC7" i="11"/>
  <c r="AE7" i="11"/>
  <c r="A8" i="11"/>
  <c r="A9" i="11"/>
  <c r="A10" i="11"/>
  <c r="A11" i="11"/>
  <c r="P8" i="11"/>
  <c r="O8" i="11"/>
  <c r="AD8" i="11"/>
  <c r="Q8" i="11"/>
  <c r="U8" i="11"/>
  <c r="AC8" i="11"/>
  <c r="AE8" i="11"/>
  <c r="P9" i="11"/>
  <c r="Q9" i="11"/>
  <c r="O9" i="11"/>
  <c r="AD9" i="11"/>
  <c r="U9" i="11"/>
  <c r="AC9" i="11"/>
  <c r="AE9" i="11"/>
  <c r="P10" i="11"/>
  <c r="Q10" i="11"/>
  <c r="O10" i="11"/>
  <c r="AD10" i="11"/>
  <c r="U10" i="11"/>
  <c r="AC10" i="11"/>
  <c r="AE10" i="11"/>
  <c r="P11" i="11"/>
  <c r="O11" i="11"/>
  <c r="AD11" i="11"/>
  <c r="Q11" i="11"/>
  <c r="U11" i="11"/>
  <c r="AC11" i="11"/>
  <c r="AE11" i="11"/>
</calcChain>
</file>

<file path=xl/sharedStrings.xml><?xml version="1.0" encoding="utf-8"?>
<sst xmlns="http://schemas.openxmlformats.org/spreadsheetml/2006/main" count="74" uniqueCount="54">
  <si>
    <t>G.W.</t>
  </si>
  <si>
    <t>ITEM REFERENCE</t>
  </si>
  <si>
    <t>FOB PRICE (USD)</t>
  </si>
  <si>
    <t>ITEM DESCRIPTION</t>
  </si>
  <si>
    <t>x</t>
  </si>
  <si>
    <t>CARTON DIMENSION (CM)</t>
  </si>
  <si>
    <t>CBM PER CTN</t>
  </si>
  <si>
    <t>6 pcs in brown box</t>
  </si>
  <si>
    <t>N.W. (KG) PER CTN</t>
  </si>
  <si>
    <t>G.W. (KG) PER CTN</t>
  </si>
  <si>
    <t>12 pcs in brown box</t>
  </si>
  <si>
    <t>PIECE QTY PER MASTER CTN</t>
  </si>
  <si>
    <t>10.9 cm ashtray</t>
  </si>
  <si>
    <t>NO</t>
  </si>
  <si>
    <t>ARTICLE</t>
  </si>
  <si>
    <t>N.W.</t>
  </si>
  <si>
    <t>DIA.</t>
  </si>
  <si>
    <t>VOL.</t>
  </si>
  <si>
    <t>INNER</t>
  </si>
  <si>
    <t>QTY</t>
  </si>
  <si>
    <t>P</t>
  </si>
  <si>
    <t>L</t>
  </si>
  <si>
    <t>T</t>
  </si>
  <si>
    <t>DIMENSION (CM)</t>
  </si>
  <si>
    <t>MASTER</t>
  </si>
  <si>
    <t>QTY PER-CONTAINER</t>
  </si>
  <si>
    <t>20'</t>
  </si>
  <si>
    <t>40'</t>
  </si>
  <si>
    <t>40'HC</t>
  </si>
  <si>
    <t>(gr)</t>
  </si>
  <si>
    <t>(ml)</t>
  </si>
  <si>
    <t>(mm)</t>
  </si>
  <si>
    <t>CBM</t>
  </si>
  <si>
    <t>inner</t>
  </si>
  <si>
    <t>Master</t>
  </si>
  <si>
    <t>AT401</t>
  </si>
  <si>
    <t>B2533</t>
  </si>
  <si>
    <t>B321</t>
  </si>
  <si>
    <t>Height</t>
  </si>
  <si>
    <t>PICTURE</t>
  </si>
  <si>
    <t>INNER PACKING</t>
  </si>
  <si>
    <t>Glass</t>
  </si>
  <si>
    <t>Plastik</t>
  </si>
  <si>
    <t>B329</t>
  </si>
  <si>
    <t>B337</t>
  </si>
  <si>
    <t>9.2 cm (165 ml) bowl</t>
  </si>
  <si>
    <t>8 993373 250146</t>
  </si>
  <si>
    <t>8 993373 255707</t>
  </si>
  <si>
    <t>8 993373 250191</t>
  </si>
  <si>
    <t>8 993373 382335</t>
  </si>
  <si>
    <t>8 993373 381093</t>
  </si>
  <si>
    <t>EAN 13</t>
  </si>
  <si>
    <t>5.9 cm (40 ml)  bowl</t>
  </si>
  <si>
    <t>AVAILABLE QTY (CARTONS)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</si>
</sst>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0.000"/>
  </numFmts>
  <fonts count="16"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name val="Tahoma"/>
      <family val="2"/>
    </font>
    <font>
      <sz val="12"/>
      <name val="SWISS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00B050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  <font>
      <b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10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1" fillId="3" borderId="0" xfId="0" applyFont="1" applyFill="1"/>
    <xf numFmtId="0" fontId="3" fillId="4" borderId="1" xfId="0" applyFont="1" applyFill="1" applyBorder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4" fillId="5" borderId="2" xfId="0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5" borderId="5" xfId="0" applyFont="1" applyFill="1" applyBorder="1"/>
    <xf numFmtId="172" fontId="9" fillId="2" borderId="7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172" fontId="2" fillId="3" borderId="5" xfId="0" applyNumberFormat="1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4" fillId="7" borderId="5" xfId="0" applyNumberFormat="1" applyFont="1" applyFill="1" applyBorder="1" applyAlignment="1">
      <alignment horizontal="center" vertical="center"/>
    </xf>
    <xf numFmtId="2" fontId="2" fillId="7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172" fontId="9" fillId="2" borderId="6" xfId="0" applyNumberFormat="1" applyFont="1" applyFill="1" applyBorder="1" applyAlignment="1">
      <alignment horizontal="center" vertical="center"/>
    </xf>
    <xf numFmtId="172" fontId="9" fillId="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2" fontId="2" fillId="2" borderId="7" xfId="0" applyNumberFormat="1" applyFont="1" applyFill="1" applyBorder="1" applyAlignment="1">
      <alignment horizontal="center" vertical="center"/>
    </xf>
    <xf numFmtId="173" fontId="9" fillId="2" borderId="5" xfId="0" applyNumberFormat="1" applyFont="1" applyFill="1" applyBorder="1" applyAlignment="1">
      <alignment horizontal="center" vertical="center"/>
    </xf>
    <xf numFmtId="3" fontId="10" fillId="6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2" fillId="2" borderId="0" xfId="0" applyFont="1" applyFill="1"/>
    <xf numFmtId="0" fontId="10" fillId="2" borderId="6" xfId="0" applyFont="1" applyFill="1" applyBorder="1" applyAlignment="1">
      <alignment horizontal="center" vertical="center"/>
    </xf>
    <xf numFmtId="3" fontId="2" fillId="8" borderId="11" xfId="0" applyNumberFormat="1" applyFont="1" applyFill="1" applyBorder="1" applyAlignment="1">
      <alignment horizontal="center" vertical="center"/>
    </xf>
    <xf numFmtId="173" fontId="2" fillId="9" borderId="5" xfId="0" applyNumberFormat="1" applyFont="1" applyFill="1" applyBorder="1" applyAlignment="1">
      <alignment horizontal="center" vertical="center"/>
    </xf>
    <xf numFmtId="173" fontId="2" fillId="9" borderId="6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2" fontId="4" fillId="7" borderId="3" xfId="0" applyNumberFormat="1" applyFont="1" applyFill="1" applyBorder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E55F5653-AC25-4D86-B4BE-B7A3260606EE}"/>
    <cellStyle name="Normal 2 2" xfId="2" xr:uid="{01D203EF-4574-45C6-BB11-E30FFD986765}"/>
    <cellStyle name="Normal 2 3" xfId="3" xr:uid="{38227AC1-2CF3-4D07-8E34-4475AE3FD27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103414</xdr:rowOff>
    </xdr:from>
    <xdr:to>
      <xdr:col>1</xdr:col>
      <xdr:colOff>2139043</xdr:colOff>
      <xdr:row>6</xdr:row>
      <xdr:rowOff>1491343</xdr:rowOff>
    </xdr:to>
    <xdr:pic>
      <xdr:nvPicPr>
        <xdr:cNvPr id="368515" name="Picture 1" descr="A close-up of a glass ashtray&#10;&#10;Description automatically generated">
          <a:extLst>
            <a:ext uri="{FF2B5EF4-FFF2-40B4-BE49-F238E27FC236}">
              <a16:creationId xmlns:a16="http://schemas.microsoft.com/office/drawing/2014/main" id="{7020D0AD-E298-9A3F-FA2E-80BFA151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660071"/>
          <a:ext cx="2100943" cy="1387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21771</xdr:colOff>
      <xdr:row>8</xdr:row>
      <xdr:rowOff>103414</xdr:rowOff>
    </xdr:from>
    <xdr:to>
      <xdr:col>1</xdr:col>
      <xdr:colOff>2122714</xdr:colOff>
      <xdr:row>8</xdr:row>
      <xdr:rowOff>1491343</xdr:rowOff>
    </xdr:to>
    <xdr:pic>
      <xdr:nvPicPr>
        <xdr:cNvPr id="368516" name="Picture 3" descr="A clear glass bowl with measurements&#10;&#10;Description automatically generated">
          <a:extLst>
            <a:ext uri="{FF2B5EF4-FFF2-40B4-BE49-F238E27FC236}">
              <a16:creationId xmlns:a16="http://schemas.microsoft.com/office/drawing/2014/main" id="{4C867BF6-80D1-AB22-C6FB-52C80F5B2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71" y="4958443"/>
          <a:ext cx="2100943" cy="1387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48986</xdr:colOff>
      <xdr:row>9</xdr:row>
      <xdr:rowOff>38100</xdr:rowOff>
    </xdr:from>
    <xdr:to>
      <xdr:col>1</xdr:col>
      <xdr:colOff>2100943</xdr:colOff>
      <xdr:row>9</xdr:row>
      <xdr:rowOff>1518557</xdr:rowOff>
    </xdr:to>
    <xdr:pic>
      <xdr:nvPicPr>
        <xdr:cNvPr id="368517" name="Picture 4" descr="A measuring cup with measurements&#10;&#10;Description automatically generated with medium confidence">
          <a:extLst>
            <a:ext uri="{FF2B5EF4-FFF2-40B4-BE49-F238E27FC236}">
              <a16:creationId xmlns:a16="http://schemas.microsoft.com/office/drawing/2014/main" id="{100FB439-EAB3-14C3-FAF8-6D9A1685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6" y="6542314"/>
          <a:ext cx="2051957" cy="1480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21771</xdr:colOff>
      <xdr:row>10</xdr:row>
      <xdr:rowOff>92529</xdr:rowOff>
    </xdr:from>
    <xdr:to>
      <xdr:col>1</xdr:col>
      <xdr:colOff>2155371</xdr:colOff>
      <xdr:row>10</xdr:row>
      <xdr:rowOff>1502229</xdr:rowOff>
    </xdr:to>
    <xdr:pic>
      <xdr:nvPicPr>
        <xdr:cNvPr id="368518" name="Picture 2">
          <a:extLst>
            <a:ext uri="{FF2B5EF4-FFF2-40B4-BE49-F238E27FC236}">
              <a16:creationId xmlns:a16="http://schemas.microsoft.com/office/drawing/2014/main" id="{4463C295-74C7-353F-15A8-01E2C3D2D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71" y="8245929"/>
          <a:ext cx="21336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7</xdr:row>
      <xdr:rowOff>206829</xdr:rowOff>
    </xdr:from>
    <xdr:to>
      <xdr:col>1</xdr:col>
      <xdr:colOff>2079171</xdr:colOff>
      <xdr:row>7</xdr:row>
      <xdr:rowOff>1464129</xdr:rowOff>
    </xdr:to>
    <xdr:pic>
      <xdr:nvPicPr>
        <xdr:cNvPr id="368519" name="Picture 2">
          <a:extLst>
            <a:ext uri="{FF2B5EF4-FFF2-40B4-BE49-F238E27FC236}">
              <a16:creationId xmlns:a16="http://schemas.microsoft.com/office/drawing/2014/main" id="{CF31BA18-6D9F-664A-6956-231DDB24C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12671"/>
          <a:ext cx="1888671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A01A-CFB3-4197-8DAE-6F25ABD12F67}">
  <dimension ref="A1:AV11"/>
  <sheetViews>
    <sheetView showGridLines="0" tabSelected="1" zoomScale="80" zoomScaleNormal="80" workbookViewId="0">
      <selection activeCell="G8" sqref="G8"/>
    </sheetView>
  </sheetViews>
  <sheetFormatPr defaultColWidth="9.15234375" defaultRowHeight="14.15"/>
  <cols>
    <col min="1" max="1" width="7" style="4" customWidth="1"/>
    <col min="2" max="2" width="30.69140625" style="4" customWidth="1"/>
    <col min="3" max="3" width="49" style="4" customWidth="1"/>
    <col min="4" max="4" width="9.4609375" style="4" customWidth="1"/>
    <col min="5" max="5" width="17" style="4" customWidth="1"/>
    <col min="6" max="6" width="16.69140625" style="4" customWidth="1"/>
    <col min="7" max="7" width="24.4609375" style="56" customWidth="1"/>
    <col min="8" max="8" width="14.69140625" style="7" customWidth="1"/>
    <col min="9" max="10" width="8.4609375" style="4" customWidth="1"/>
    <col min="11" max="11" width="8.4609375" style="1" customWidth="1"/>
    <col min="12" max="13" width="8.4609375" style="4" customWidth="1"/>
    <col min="14" max="14" width="8.4609375" style="1" customWidth="1"/>
    <col min="15" max="16" width="8.4609375" style="3" customWidth="1"/>
    <col min="17" max="17" width="8.4609375" style="2" customWidth="1"/>
    <col min="18" max="20" width="9.4609375" style="1" customWidth="1"/>
    <col min="21" max="21" width="10.4609375" style="1" customWidth="1"/>
    <col min="22" max="22" width="13.4609375" style="2" customWidth="1"/>
    <col min="23" max="23" width="7.4609375" style="8" customWidth="1"/>
    <col min="24" max="24" width="1.4609375" style="10" customWidth="1"/>
    <col min="25" max="25" width="7.4609375" style="8" customWidth="1"/>
    <col min="26" max="26" width="2.15234375" style="8" customWidth="1"/>
    <col min="27" max="27" width="7.4609375" style="8" customWidth="1"/>
    <col min="28" max="28" width="12.4609375" style="9" customWidth="1"/>
    <col min="29" max="30" width="12.4609375" style="4" customWidth="1"/>
    <col min="31" max="31" width="12.4609375" style="8" customWidth="1"/>
    <col min="32" max="34" width="10.69140625" style="1" customWidth="1"/>
    <col min="35" max="104" width="9.15234375" style="1"/>
    <col min="105" max="105" width="29.3046875" style="1" customWidth="1"/>
    <col min="106" max="108" width="9.15234375" style="1"/>
    <col min="109" max="109" width="14" style="1" bestFit="1" customWidth="1"/>
    <col min="110" max="111" width="9.15234375" style="1"/>
    <col min="112" max="112" width="10.69140625" style="1" bestFit="1" customWidth="1"/>
    <col min="113" max="16384" width="9.15234375" style="1"/>
  </cols>
  <sheetData>
    <row r="1" spans="1:48">
      <c r="K1" s="4"/>
      <c r="N1" s="4"/>
      <c r="O1" s="5"/>
      <c r="P1" s="5"/>
      <c r="Q1" s="6"/>
      <c r="R1" s="4"/>
      <c r="S1" s="4"/>
      <c r="T1" s="4"/>
      <c r="U1" s="4"/>
      <c r="V1" s="6"/>
      <c r="AF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s="13" customFormat="1" ht="25.5" customHeight="1">
      <c r="A2" s="64" t="s">
        <v>13</v>
      </c>
      <c r="B2" s="67" t="s">
        <v>39</v>
      </c>
      <c r="C2" s="64" t="s">
        <v>1</v>
      </c>
      <c r="D2" s="64" t="s">
        <v>51</v>
      </c>
      <c r="E2" s="70" t="s">
        <v>2</v>
      </c>
      <c r="F2" s="76" t="s">
        <v>53</v>
      </c>
      <c r="G2" s="73" t="s">
        <v>3</v>
      </c>
      <c r="H2" s="61" t="s">
        <v>40</v>
      </c>
      <c r="I2" s="106" t="s">
        <v>14</v>
      </c>
      <c r="J2" s="106"/>
      <c r="K2" s="106"/>
      <c r="L2" s="106"/>
      <c r="M2" s="106"/>
      <c r="N2" s="107" t="s">
        <v>18</v>
      </c>
      <c r="O2" s="108"/>
      <c r="P2" s="108"/>
      <c r="Q2" s="108"/>
      <c r="R2" s="108"/>
      <c r="S2" s="108"/>
      <c r="T2" s="108"/>
      <c r="U2" s="109"/>
      <c r="V2" s="12" t="s">
        <v>24</v>
      </c>
      <c r="W2" s="92" t="s">
        <v>5</v>
      </c>
      <c r="X2" s="93"/>
      <c r="Y2" s="93"/>
      <c r="Z2" s="93"/>
      <c r="AA2" s="94"/>
      <c r="AB2" s="61" t="s">
        <v>11</v>
      </c>
      <c r="AC2" s="67" t="s">
        <v>8</v>
      </c>
      <c r="AD2" s="67" t="s">
        <v>9</v>
      </c>
      <c r="AE2" s="84" t="s">
        <v>6</v>
      </c>
      <c r="AF2" s="82" t="s">
        <v>25</v>
      </c>
      <c r="AG2" s="83"/>
      <c r="AH2" s="83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</row>
    <row r="3" spans="1:48" s="13" customFormat="1" ht="21.75" customHeight="1">
      <c r="A3" s="65"/>
      <c r="B3" s="68"/>
      <c r="C3" s="65"/>
      <c r="D3" s="65"/>
      <c r="E3" s="71"/>
      <c r="F3" s="77"/>
      <c r="G3" s="74"/>
      <c r="H3" s="62"/>
      <c r="I3" s="15" t="s">
        <v>15</v>
      </c>
      <c r="J3" s="15" t="s">
        <v>15</v>
      </c>
      <c r="K3" s="104" t="s">
        <v>17</v>
      </c>
      <c r="L3" s="104" t="s">
        <v>16</v>
      </c>
      <c r="M3" s="104" t="s">
        <v>38</v>
      </c>
      <c r="N3" s="89" t="s">
        <v>19</v>
      </c>
      <c r="O3" s="79" t="s">
        <v>0</v>
      </c>
      <c r="P3" s="79" t="s">
        <v>15</v>
      </c>
      <c r="Q3" s="33" t="s">
        <v>15</v>
      </c>
      <c r="R3" s="101" t="s">
        <v>23</v>
      </c>
      <c r="S3" s="102"/>
      <c r="T3" s="102"/>
      <c r="U3" s="103"/>
      <c r="V3" s="16" t="s">
        <v>15</v>
      </c>
      <c r="W3" s="95"/>
      <c r="X3" s="96"/>
      <c r="Y3" s="96"/>
      <c r="Z3" s="96"/>
      <c r="AA3" s="97"/>
      <c r="AB3" s="62"/>
      <c r="AC3" s="68"/>
      <c r="AD3" s="68"/>
      <c r="AE3" s="85"/>
      <c r="AF3" s="87" t="s">
        <v>26</v>
      </c>
      <c r="AG3" s="87" t="s">
        <v>27</v>
      </c>
      <c r="AH3" s="87" t="s">
        <v>28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s="13" customFormat="1" ht="33.75" customHeight="1">
      <c r="A4" s="65"/>
      <c r="B4" s="68"/>
      <c r="C4" s="65"/>
      <c r="D4" s="65"/>
      <c r="E4" s="71"/>
      <c r="F4" s="77"/>
      <c r="G4" s="74"/>
      <c r="H4" s="62"/>
      <c r="I4" s="39" t="s">
        <v>41</v>
      </c>
      <c r="J4" s="39" t="s">
        <v>42</v>
      </c>
      <c r="K4" s="105"/>
      <c r="L4" s="105"/>
      <c r="M4" s="105"/>
      <c r="N4" s="90"/>
      <c r="O4" s="80"/>
      <c r="P4" s="80"/>
      <c r="Q4" s="38"/>
      <c r="R4" s="35"/>
      <c r="S4" s="36"/>
      <c r="T4" s="36"/>
      <c r="U4" s="37"/>
      <c r="V4" s="32"/>
      <c r="W4" s="95"/>
      <c r="X4" s="96"/>
      <c r="Y4" s="96"/>
      <c r="Z4" s="96"/>
      <c r="AA4" s="97"/>
      <c r="AB4" s="62"/>
      <c r="AC4" s="68"/>
      <c r="AD4" s="68"/>
      <c r="AE4" s="85"/>
      <c r="AF4" s="88"/>
      <c r="AG4" s="88"/>
      <c r="AH4" s="88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 s="13" customFormat="1" ht="21" customHeight="1">
      <c r="A5" s="66"/>
      <c r="B5" s="69"/>
      <c r="C5" s="66"/>
      <c r="D5" s="66"/>
      <c r="E5" s="72"/>
      <c r="F5" s="78"/>
      <c r="G5" s="75"/>
      <c r="H5" s="63"/>
      <c r="I5" s="17" t="s">
        <v>29</v>
      </c>
      <c r="J5" s="17" t="s">
        <v>29</v>
      </c>
      <c r="K5" s="17" t="s">
        <v>30</v>
      </c>
      <c r="L5" s="17" t="s">
        <v>31</v>
      </c>
      <c r="M5" s="17" t="s">
        <v>31</v>
      </c>
      <c r="N5" s="91"/>
      <c r="O5" s="81"/>
      <c r="P5" s="81"/>
      <c r="Q5" s="34" t="s">
        <v>33</v>
      </c>
      <c r="R5" s="18" t="s">
        <v>20</v>
      </c>
      <c r="S5" s="18" t="s">
        <v>21</v>
      </c>
      <c r="T5" s="18" t="s">
        <v>22</v>
      </c>
      <c r="U5" s="18" t="s">
        <v>32</v>
      </c>
      <c r="V5" s="19" t="s">
        <v>34</v>
      </c>
      <c r="W5" s="98"/>
      <c r="X5" s="99"/>
      <c r="Y5" s="99"/>
      <c r="Z5" s="99"/>
      <c r="AA5" s="100"/>
      <c r="AB5" s="63"/>
      <c r="AC5" s="69"/>
      <c r="AD5" s="69"/>
      <c r="AE5" s="86"/>
      <c r="AF5" s="88"/>
      <c r="AG5" s="88"/>
      <c r="AH5" s="88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spans="1:48" ht="7.5" customHeight="1">
      <c r="K6" s="4"/>
      <c r="N6" s="4"/>
      <c r="O6" s="5"/>
      <c r="P6" s="5"/>
      <c r="Q6" s="6"/>
      <c r="R6" s="11"/>
      <c r="S6" s="11"/>
      <c r="T6" s="11"/>
      <c r="U6" s="11"/>
      <c r="V6" s="6"/>
      <c r="AF6" s="4"/>
      <c r="AG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s="13" customFormat="1" ht="130" customHeight="1">
      <c r="A7" s="41">
        <v>1</v>
      </c>
      <c r="B7" s="53"/>
      <c r="C7" s="30" t="s">
        <v>35</v>
      </c>
      <c r="D7" s="55" t="s">
        <v>46</v>
      </c>
      <c r="E7" s="59">
        <v>0.16500000000000001</v>
      </c>
      <c r="F7" s="58">
        <v>1315</v>
      </c>
      <c r="G7" s="57" t="s">
        <v>12</v>
      </c>
      <c r="H7" s="29" t="s">
        <v>7</v>
      </c>
      <c r="I7" s="42">
        <v>190</v>
      </c>
      <c r="J7" s="42"/>
      <c r="K7" s="42"/>
      <c r="L7" s="42">
        <v>109</v>
      </c>
      <c r="M7" s="23"/>
      <c r="N7" s="27">
        <v>6</v>
      </c>
      <c r="O7" s="43">
        <f>(J7*N7/1000)+P7+Q7</f>
        <v>1.2060000000000002</v>
      </c>
      <c r="P7" s="43">
        <f>(I7/1000)*N7</f>
        <v>1.1400000000000001</v>
      </c>
      <c r="Q7" s="44">
        <f>0.066</f>
        <v>6.6000000000000003E-2</v>
      </c>
      <c r="R7" s="21">
        <v>15.7</v>
      </c>
      <c r="S7" s="21">
        <v>11.7</v>
      </c>
      <c r="T7" s="31">
        <v>11.7</v>
      </c>
      <c r="U7" s="45">
        <f>(R7*S7*T7)/1000000</f>
        <v>2.1491729999999994E-3</v>
      </c>
      <c r="V7" s="46">
        <v>0.45400000000000001</v>
      </c>
      <c r="W7" s="47">
        <v>48.8</v>
      </c>
      <c r="X7" s="48" t="s">
        <v>4</v>
      </c>
      <c r="Y7" s="26">
        <v>24.5</v>
      </c>
      <c r="Z7" s="48" t="s">
        <v>4</v>
      </c>
      <c r="AA7" s="24">
        <v>25</v>
      </c>
      <c r="AB7" s="49">
        <v>72</v>
      </c>
      <c r="AC7" s="50">
        <f>(I7/1000)*AB7</f>
        <v>13.68</v>
      </c>
      <c r="AD7" s="50">
        <f>(AB7/N7)*O7+V7</f>
        <v>14.926000000000002</v>
      </c>
      <c r="AE7" s="51">
        <f>(W7*Y7*AA7)/1000000</f>
        <v>2.9889999999999996E-2</v>
      </c>
      <c r="AF7" s="52">
        <v>927</v>
      </c>
      <c r="AG7" s="52"/>
      <c r="AH7" s="25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8" s="13" customFormat="1" ht="130" customHeight="1">
      <c r="A8" s="41">
        <f>A7+1</f>
        <v>2</v>
      </c>
      <c r="B8" s="54"/>
      <c r="C8" s="20" t="s">
        <v>36</v>
      </c>
      <c r="D8" s="55" t="s">
        <v>47</v>
      </c>
      <c r="E8" s="60">
        <v>0.105</v>
      </c>
      <c r="F8" s="58">
        <v>1267</v>
      </c>
      <c r="G8" s="28" t="s">
        <v>52</v>
      </c>
      <c r="H8" s="29" t="s">
        <v>10</v>
      </c>
      <c r="I8" s="42">
        <v>45</v>
      </c>
      <c r="J8" s="42"/>
      <c r="K8" s="42">
        <v>40</v>
      </c>
      <c r="L8" s="42">
        <v>59</v>
      </c>
      <c r="M8" s="23"/>
      <c r="N8" s="27">
        <v>12</v>
      </c>
      <c r="O8" s="43">
        <f>(J8*N8/1000)+P8+Q8</f>
        <v>0.59400000000000008</v>
      </c>
      <c r="P8" s="43">
        <f>(I8/1000)*N8</f>
        <v>0.54</v>
      </c>
      <c r="Q8" s="44">
        <f>0.054</f>
        <v>5.3999999999999999E-2</v>
      </c>
      <c r="R8" s="21">
        <v>13.5</v>
      </c>
      <c r="S8" s="21">
        <v>9.3000000000000007</v>
      </c>
      <c r="T8" s="21">
        <v>6.8</v>
      </c>
      <c r="U8" s="45">
        <f>(R8*S8*T8)/1000000</f>
        <v>8.5373999999999997E-4</v>
      </c>
      <c r="V8" s="46">
        <v>0.18</v>
      </c>
      <c r="W8" s="47">
        <v>41</v>
      </c>
      <c r="X8" s="48" t="s">
        <v>4</v>
      </c>
      <c r="Y8" s="26">
        <v>19.2</v>
      </c>
      <c r="Z8" s="48" t="s">
        <v>4</v>
      </c>
      <c r="AA8" s="22">
        <v>15.5</v>
      </c>
      <c r="AB8" s="49">
        <v>144</v>
      </c>
      <c r="AC8" s="50">
        <f>(I8/1000)*AB8</f>
        <v>6.4799999999999995</v>
      </c>
      <c r="AD8" s="50">
        <f>(AB8/N8)*O8+V8</f>
        <v>7.3080000000000007</v>
      </c>
      <c r="AE8" s="51">
        <f>(W8*Y8*AA8)/1000000</f>
        <v>1.2201599999999998E-2</v>
      </c>
      <c r="AF8" s="52">
        <v>2520</v>
      </c>
      <c r="AG8" s="52"/>
      <c r="AH8" s="25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8" s="13" customFormat="1" ht="130" customHeight="1">
      <c r="A9" s="41">
        <f>A8+1</f>
        <v>3</v>
      </c>
      <c r="B9" s="54"/>
      <c r="C9" s="20" t="s">
        <v>37</v>
      </c>
      <c r="D9" s="55" t="s">
        <v>48</v>
      </c>
      <c r="E9" s="60">
        <v>0.115</v>
      </c>
      <c r="F9" s="58">
        <v>300</v>
      </c>
      <c r="G9" s="28" t="s">
        <v>45</v>
      </c>
      <c r="H9" s="29" t="s">
        <v>7</v>
      </c>
      <c r="I9" s="42">
        <v>110</v>
      </c>
      <c r="J9" s="42"/>
      <c r="K9" s="42">
        <v>165</v>
      </c>
      <c r="L9" s="42">
        <v>92</v>
      </c>
      <c r="M9" s="23"/>
      <c r="N9" s="27">
        <v>6</v>
      </c>
      <c r="O9" s="43">
        <f>(J9*N9/1000)+P9+Q9</f>
        <v>0.71200000000000008</v>
      </c>
      <c r="P9" s="43">
        <f>(I9/1000)*N9</f>
        <v>0.66</v>
      </c>
      <c r="Q9" s="44">
        <f>0.052</f>
        <v>5.1999999999999998E-2</v>
      </c>
      <c r="R9" s="21">
        <v>9.4</v>
      </c>
      <c r="S9" s="21">
        <v>9.4</v>
      </c>
      <c r="T9" s="31">
        <v>12.5</v>
      </c>
      <c r="U9" s="45">
        <f>(R9*S9*T9)/1000000</f>
        <v>1.1045000000000002E-3</v>
      </c>
      <c r="V9" s="46">
        <v>0.40400000000000003</v>
      </c>
      <c r="W9" s="47">
        <v>39.5</v>
      </c>
      <c r="X9" s="48" t="s">
        <v>4</v>
      </c>
      <c r="Y9" s="48">
        <v>29.5</v>
      </c>
      <c r="Z9" s="48" t="s">
        <v>4</v>
      </c>
      <c r="AA9" s="24">
        <v>27.5</v>
      </c>
      <c r="AB9" s="49">
        <v>144</v>
      </c>
      <c r="AC9" s="50">
        <f>(I9/1000)*AB9</f>
        <v>15.84</v>
      </c>
      <c r="AD9" s="50">
        <f>(AB9/N9)*O9+V9</f>
        <v>17.492000000000001</v>
      </c>
      <c r="AE9" s="51">
        <f>(W9*Y9*AA9)/1000000</f>
        <v>3.2044375E-2</v>
      </c>
      <c r="AF9" s="52">
        <v>904</v>
      </c>
      <c r="AG9" s="52"/>
      <c r="AH9" s="25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8" s="13" customFormat="1" ht="130" customHeight="1">
      <c r="A10" s="41">
        <f>A9+1</f>
        <v>4</v>
      </c>
      <c r="B10" s="54"/>
      <c r="C10" s="20" t="s">
        <v>43</v>
      </c>
      <c r="D10" s="40" t="s">
        <v>49</v>
      </c>
      <c r="E10" s="60">
        <v>0.115</v>
      </c>
      <c r="F10" s="58">
        <v>300</v>
      </c>
      <c r="G10" s="28" t="s">
        <v>45</v>
      </c>
      <c r="H10" s="29" t="s">
        <v>7</v>
      </c>
      <c r="I10" s="42">
        <v>110</v>
      </c>
      <c r="J10" s="42"/>
      <c r="K10" s="42">
        <v>165</v>
      </c>
      <c r="L10" s="42">
        <v>92</v>
      </c>
      <c r="M10" s="23"/>
      <c r="N10" s="27">
        <v>6</v>
      </c>
      <c r="O10" s="43">
        <f>(J10*N10/1000)+P10+Q10</f>
        <v>0.71200000000000008</v>
      </c>
      <c r="P10" s="43">
        <f>(I10/1000)*N10</f>
        <v>0.66</v>
      </c>
      <c r="Q10" s="44">
        <f>0.052</f>
        <v>5.1999999999999998E-2</v>
      </c>
      <c r="R10" s="21">
        <v>9.4</v>
      </c>
      <c r="S10" s="21">
        <v>9.4</v>
      </c>
      <c r="T10" s="31">
        <v>12.5</v>
      </c>
      <c r="U10" s="45">
        <f>(R10*S10*T10)/1000000</f>
        <v>1.1045000000000002E-3</v>
      </c>
      <c r="V10" s="46">
        <v>0.40400000000000003</v>
      </c>
      <c r="W10" s="47">
        <v>39.5</v>
      </c>
      <c r="X10" s="48" t="s">
        <v>4</v>
      </c>
      <c r="Y10" s="48">
        <v>29.5</v>
      </c>
      <c r="Z10" s="48" t="s">
        <v>4</v>
      </c>
      <c r="AA10" s="24">
        <v>27.5</v>
      </c>
      <c r="AB10" s="49">
        <v>144</v>
      </c>
      <c r="AC10" s="50">
        <f>(I10/1000)*AB10</f>
        <v>15.84</v>
      </c>
      <c r="AD10" s="50">
        <f>(AB10/N10)*O10+V10</f>
        <v>17.492000000000001</v>
      </c>
      <c r="AE10" s="51">
        <f>(W10*Y10*AA10)/1000000</f>
        <v>3.2044375E-2</v>
      </c>
      <c r="AF10" s="52">
        <v>904</v>
      </c>
      <c r="AG10" s="52"/>
      <c r="AH10" s="25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8" s="13" customFormat="1" ht="130" customHeight="1">
      <c r="A11" s="41">
        <f>A10+1</f>
        <v>5</v>
      </c>
      <c r="B11" s="54"/>
      <c r="C11" s="20" t="s">
        <v>44</v>
      </c>
      <c r="D11" s="40" t="s">
        <v>50</v>
      </c>
      <c r="E11" s="60">
        <v>0.115</v>
      </c>
      <c r="F11" s="58">
        <v>450</v>
      </c>
      <c r="G11" s="28" t="s">
        <v>45</v>
      </c>
      <c r="H11" s="29" t="s">
        <v>7</v>
      </c>
      <c r="I11" s="42">
        <v>110</v>
      </c>
      <c r="J11" s="42"/>
      <c r="K11" s="42">
        <v>165</v>
      </c>
      <c r="L11" s="42">
        <v>92</v>
      </c>
      <c r="M11" s="23"/>
      <c r="N11" s="27">
        <v>6</v>
      </c>
      <c r="O11" s="43">
        <f>(J11*N11/1000)+P11+Q11</f>
        <v>0.71200000000000008</v>
      </c>
      <c r="P11" s="43">
        <f>(I11/1000)*N11</f>
        <v>0.66</v>
      </c>
      <c r="Q11" s="44">
        <f>0.052</f>
        <v>5.1999999999999998E-2</v>
      </c>
      <c r="R11" s="21">
        <v>9.4</v>
      </c>
      <c r="S11" s="21">
        <v>9.4</v>
      </c>
      <c r="T11" s="31">
        <v>12.5</v>
      </c>
      <c r="U11" s="45">
        <f>(R11*S11*T11)/1000000</f>
        <v>1.1045000000000002E-3</v>
      </c>
      <c r="V11" s="46">
        <v>0.40400000000000003</v>
      </c>
      <c r="W11" s="47">
        <v>39.5</v>
      </c>
      <c r="X11" s="48" t="s">
        <v>4</v>
      </c>
      <c r="Y11" s="48">
        <v>29.5</v>
      </c>
      <c r="Z11" s="48" t="s">
        <v>4</v>
      </c>
      <c r="AA11" s="24">
        <v>27.5</v>
      </c>
      <c r="AB11" s="49">
        <v>144</v>
      </c>
      <c r="AC11" s="50">
        <f>(I11/1000)*AB11</f>
        <v>15.84</v>
      </c>
      <c r="AD11" s="50">
        <f>(AB11/N11)*O11+V11</f>
        <v>17.492000000000001</v>
      </c>
      <c r="AE11" s="51">
        <f>(W11*Y11*AA11)/1000000</f>
        <v>3.2044375E-2</v>
      </c>
      <c r="AF11" s="52">
        <v>904</v>
      </c>
      <c r="AG11" s="52"/>
      <c r="AH11" s="25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</sheetData>
  <mergeCells count="26">
    <mergeCell ref="N3:N5"/>
    <mergeCell ref="W2:AA5"/>
    <mergeCell ref="AB2:AB5"/>
    <mergeCell ref="O3:O5"/>
    <mergeCell ref="R3:U3"/>
    <mergeCell ref="K3:K4"/>
    <mergeCell ref="L3:L4"/>
    <mergeCell ref="M3:M4"/>
    <mergeCell ref="I2:M2"/>
    <mergeCell ref="N2:U2"/>
    <mergeCell ref="P3:P5"/>
    <mergeCell ref="AC2:AC5"/>
    <mergeCell ref="AF2:AH2"/>
    <mergeCell ref="AE2:AE5"/>
    <mergeCell ref="AD2:AD5"/>
    <mergeCell ref="AF3:AF5"/>
    <mergeCell ref="AG3:AG5"/>
    <mergeCell ref="AH3:AH5"/>
    <mergeCell ref="H2:H5"/>
    <mergeCell ref="A2:A5"/>
    <mergeCell ref="B2:B5"/>
    <mergeCell ref="C2:C5"/>
    <mergeCell ref="E2:E5"/>
    <mergeCell ref="G2:G5"/>
    <mergeCell ref="D2:D5"/>
    <mergeCell ref="F2:F5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kim_Agus</dc:creator>
  <cp:lastModifiedBy>eliezer yulianto</cp:lastModifiedBy>
  <cp:lastPrinted>2023-06-02T07:32:09Z</cp:lastPrinted>
  <dcterms:created xsi:type="dcterms:W3CDTF">2013-05-29T02:07:35Z</dcterms:created>
  <dcterms:modified xsi:type="dcterms:W3CDTF">2024-08-28T03:44:16Z</dcterms:modified>
</cp:coreProperties>
</file>