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17" yWindow="3017" windowWidth="17589" windowHeight="10894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7">
    <font>
      <name val="Calibri"/>
      <charset val="1"/>
      <family val="2"/>
      <color theme="1"/>
      <sz val="11"/>
      <scheme val="minor"/>
    </font>
    <font>
      <name val="Arial"/>
      <family val="2"/>
      <color indexed="8"/>
      <sz val="11"/>
    </font>
    <font>
      <name val="Arial"/>
      <family val="2"/>
      <sz val="14"/>
    </font>
    <font>
      <name val="Arial"/>
      <family val="2"/>
      <b val="1"/>
      <color indexed="8"/>
      <sz val="14"/>
    </font>
    <font>
      <name val="Arial"/>
      <family val="2"/>
      <color indexed="8"/>
      <sz val="14"/>
    </font>
    <font>
      <name val="Tahoma"/>
      <family val="2"/>
      <sz val="14"/>
    </font>
    <font>
      <name val="SWISS"/>
      <sz val="12"/>
    </font>
    <font>
      <name val="Arial"/>
      <family val="2"/>
      <color rgb="FF00B050"/>
      <sz val="11"/>
    </font>
    <font>
      <name val="Arial"/>
      <family val="2"/>
      <color rgb="FFFF0000"/>
      <sz val="11"/>
    </font>
    <font>
      <name val="Arial"/>
      <family val="2"/>
      <color rgb="FFFF0000"/>
      <sz val="14"/>
    </font>
    <font>
      <name val="Arial"/>
      <family val="2"/>
      <color theme="1"/>
      <sz val="14"/>
    </font>
    <font>
      <name val="Arial"/>
      <family val="2"/>
      <color rgb="FF00B050"/>
      <sz val="14"/>
    </font>
    <font>
      <name val="Arial"/>
      <family val="2"/>
      <color theme="1"/>
      <sz val="11"/>
    </font>
    <font>
      <name val="Arial"/>
      <family val="2"/>
      <b val="1"/>
      <color rgb="FFFF0000"/>
      <sz val="14"/>
    </font>
    <font>
      <name val="Arial"/>
      <family val="2"/>
      <b val="1"/>
      <color rgb="FF00B050"/>
      <sz val="14"/>
    </font>
    <font>
      <name val="Arial"/>
      <family val="2"/>
      <b val="1"/>
      <color theme="1"/>
      <sz val="14"/>
    </font>
    <font/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/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20">
    <xf numFmtId="0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2" fontId="1" fillId="0" borderId="0" applyAlignment="1" pivotButton="0" quotePrefix="0" xfId="0">
      <alignment horizontal="center"/>
    </xf>
    <xf numFmtId="0" fontId="1" fillId="2" borderId="0" pivotButton="0" quotePrefix="0" xfId="0"/>
    <xf numFmtId="2" fontId="1" fillId="2" borderId="0" applyAlignment="1" pivotButton="0" quotePrefix="0" xfId="0">
      <alignment horizontal="center"/>
    </xf>
    <xf numFmtId="2" fontId="1" fillId="2" borderId="0" pivotButton="0" quotePrefix="0" xfId="0"/>
    <xf numFmtId="0" fontId="7" fillId="2" borderId="0" applyAlignment="1" pivotButton="0" quotePrefix="0" xfId="0">
      <alignment vertical="center"/>
    </xf>
    <xf numFmtId="0" fontId="8" fillId="2" borderId="0" pivotButton="0" quotePrefix="0" xfId="0"/>
    <xf numFmtId="0" fontId="7" fillId="2" borderId="0" pivotButton="0" quotePrefix="0" xfId="0"/>
    <xf numFmtId="0" fontId="8" fillId="2" borderId="0" applyAlignment="1" pivotButton="0" quotePrefix="0" xfId="0">
      <alignment vertical="center"/>
    </xf>
    <xf numFmtId="0" fontId="1" fillId="3" borderId="0" pivotButton="0" quotePrefix="0" xfId="0"/>
    <xf numFmtId="0" fontId="3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2" borderId="0" pivotButton="0" quotePrefix="0" xfId="0"/>
    <xf numFmtId="0" fontId="4" fillId="5" borderId="2" applyAlignment="1" pivotButton="0" quotePrefix="0" xfId="0">
      <alignment horizontal="center"/>
    </xf>
    <xf numFmtId="2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/>
    </xf>
    <xf numFmtId="0" fontId="4" fillId="3" borderId="5" applyAlignment="1" pivotButton="0" quotePrefix="0" xfId="0">
      <alignment horizontal="center"/>
    </xf>
    <xf numFmtId="2" fontId="4" fillId="4" borderId="4" applyAlignment="1" pivotButton="0" quotePrefix="0" xfId="0">
      <alignment horizontal="center" vertical="center"/>
    </xf>
    <xf numFmtId="0" fontId="2" fillId="2" borderId="6" applyAlignment="1" pivotButton="0" quotePrefix="0" xfId="0">
      <alignment horizontal="left" vertical="center"/>
    </xf>
    <xf numFmtId="0" fontId="2" fillId="3" borderId="5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4" fillId="5" borderId="5" pivotButton="0" quotePrefix="0" xfId="0"/>
    <xf numFmtId="164" fontId="9" fillId="2" borderId="7" applyAlignment="1" pivotButton="0" quotePrefix="0" xfId="0">
      <alignment horizontal="center" vertical="center"/>
    </xf>
    <xf numFmtId="0" fontId="10" fillId="6" borderId="5" applyAlignment="1" pivotButton="0" quotePrefix="0" xfId="0">
      <alignment vertical="center"/>
    </xf>
    <xf numFmtId="0" fontId="9" fillId="2" borderId="1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10" fillId="2" borderId="6" applyAlignment="1" pivotButton="0" quotePrefix="0" xfId="0">
      <alignment horizontal="center" vertical="center" wrapText="1"/>
    </xf>
    <xf numFmtId="0" fontId="11" fillId="2" borderId="6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left" vertical="center"/>
    </xf>
    <xf numFmtId="164" fontId="2" fillId="3" borderId="5" applyAlignment="1" pivotButton="0" quotePrefix="0" xfId="0">
      <alignment horizontal="center" vertical="center"/>
    </xf>
    <xf numFmtId="2" fontId="4" fillId="4" borderId="2" applyAlignment="1" pivotButton="0" quotePrefix="0" xfId="0">
      <alignment horizontal="center" vertical="center"/>
    </xf>
    <xf numFmtId="2" fontId="4" fillId="7" borderId="3" applyAlignment="1" pivotButton="0" quotePrefix="0" xfId="0">
      <alignment horizontal="center" vertical="center"/>
    </xf>
    <xf numFmtId="2" fontId="4" fillId="7" borderId="4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/>
    </xf>
    <xf numFmtId="0" fontId="4" fillId="3" borderId="9" applyAlignment="1" pivotButton="0" quotePrefix="0" xfId="0">
      <alignment horizontal="center"/>
    </xf>
    <xf numFmtId="0" fontId="4" fillId="3" borderId="10" applyAlignment="1" pivotButton="0" quotePrefix="0" xfId="0">
      <alignment horizontal="center"/>
    </xf>
    <xf numFmtId="2" fontId="4" fillId="7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2" fontId="4" fillId="7" borderId="5" applyAlignment="1" pivotButton="0" quotePrefix="0" xfId="0">
      <alignment horizontal="center" vertical="center"/>
    </xf>
    <xf numFmtId="2" fontId="2" fillId="7" borderId="5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2" fontId="2" fillId="4" borderId="5" applyAlignment="1" pivotButton="0" quotePrefix="0" xfId="0">
      <alignment horizontal="center" vertical="center"/>
    </xf>
    <xf numFmtId="164" fontId="9" fillId="2" borderId="6" applyAlignment="1" pivotButton="0" quotePrefix="0" xfId="0">
      <alignment horizontal="center" vertical="center"/>
    </xf>
    <xf numFmtId="164" fontId="9" fillId="2" borderId="1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164" fontId="2" fillId="2" borderId="7" applyAlignment="1" pivotButton="0" quotePrefix="0" xfId="0">
      <alignment horizontal="center" vertical="center"/>
    </xf>
    <xf numFmtId="165" fontId="9" fillId="2" borderId="5" applyAlignment="1" pivotButton="0" quotePrefix="0" xfId="0">
      <alignment horizontal="center" vertical="center"/>
    </xf>
    <xf numFmtId="3" fontId="10" fillId="6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12" fillId="2" borderId="0" pivotButton="0" quotePrefix="0" xfId="0"/>
    <xf numFmtId="0" fontId="10" fillId="2" borderId="6" applyAlignment="1" pivotButton="0" quotePrefix="0" xfId="0">
      <alignment horizontal="center" vertical="center"/>
    </xf>
    <xf numFmtId="3" fontId="2" fillId="8" borderId="11" applyAlignment="1" pivotButton="0" quotePrefix="0" xfId="0">
      <alignment horizontal="center" vertical="center"/>
    </xf>
    <xf numFmtId="165" fontId="2" fillId="9" borderId="5" applyAlignment="1" pivotButton="0" quotePrefix="0" xfId="0">
      <alignment horizontal="center" vertical="center"/>
    </xf>
    <xf numFmtId="165" fontId="2" fillId="9" borderId="6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 wrapText="1"/>
    </xf>
    <xf numFmtId="0" fontId="14" fillId="2" borderId="2" applyAlignment="1" pivotButton="0" quotePrefix="0" xfId="0">
      <alignment horizontal="center" vertical="center" wrapText="1"/>
    </xf>
    <xf numFmtId="0" fontId="14" fillId="2" borderId="4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9" borderId="3" applyAlignment="1" pivotButton="0" quotePrefix="0" xfId="0">
      <alignment horizontal="center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9" borderId="4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center" vertical="center" wrapText="1"/>
    </xf>
    <xf numFmtId="0" fontId="15" fillId="2" borderId="2" applyAlignment="1" pivotButton="0" quotePrefix="0" xfId="0">
      <alignment horizontal="center" vertical="center" wrapText="1"/>
    </xf>
    <xf numFmtId="0" fontId="15" fillId="2" borderId="4" applyAlignment="1" pivotButton="0" quotePrefix="0" xfId="0">
      <alignment horizontal="center" vertical="center" wrapText="1"/>
    </xf>
    <xf numFmtId="0" fontId="3" fillId="10" borderId="3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center" vertical="center" wrapText="1"/>
    </xf>
    <xf numFmtId="0" fontId="3" fillId="10" borderId="4" applyAlignment="1" pivotButton="0" quotePrefix="0" xfId="0">
      <alignment horizontal="center" vertical="center" wrapText="1"/>
    </xf>
    <xf numFmtId="2" fontId="4" fillId="7" borderId="3" applyAlignment="1" pivotButton="0" quotePrefix="0" xfId="0">
      <alignment horizontal="center" vertical="center"/>
    </xf>
    <xf numFmtId="2" fontId="4" fillId="7" borderId="2" applyAlignment="1" pivotButton="0" quotePrefix="0" xfId="0">
      <alignment horizontal="center" vertical="center"/>
    </xf>
    <xf numFmtId="2" fontId="4" fillId="7" borderId="4" applyAlignment="1" pivotButton="0" quotePrefix="0" xfId="0">
      <alignment horizontal="center" vertical="center"/>
    </xf>
    <xf numFmtId="0" fontId="3" fillId="6" borderId="6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  <xf numFmtId="0" fontId="13" fillId="2" borderId="3" applyAlignment="1" pivotButton="0" quotePrefix="0" xfId="0">
      <alignment horizontal="center" vertical="center" wrapText="1"/>
    </xf>
    <xf numFmtId="0" fontId="13" fillId="2" borderId="2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4" fillId="6" borderId="4" applyAlignment="1" pivotButton="0" quotePrefix="0" xfId="0">
      <alignment horizontal="center" vertical="center"/>
    </xf>
    <xf numFmtId="0" fontId="4" fillId="6" borderId="5" applyAlignment="1" pivotButton="0" quotePrefix="0" xfId="0">
      <alignment horizontal="center" vertical="center"/>
    </xf>
    <xf numFmtId="0" fontId="4" fillId="7" borderId="3" applyAlignment="1" pivotButton="0" quotePrefix="0" xfId="0">
      <alignment horizontal="center" vertical="center"/>
    </xf>
    <xf numFmtId="0" fontId="4" fillId="7" borderId="2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3" fillId="2" borderId="10" applyAlignment="1" pivotButton="0" quotePrefix="0" xfId="0">
      <alignment horizontal="center" vertical="center" wrapText="1"/>
    </xf>
    <xf numFmtId="0" fontId="13" fillId="2" borderId="12" applyAlignment="1" pivotButton="0" quotePrefix="0" xfId="0">
      <alignment horizontal="center" vertical="center" wrapText="1"/>
    </xf>
    <xf numFmtId="0" fontId="13" fillId="2" borderId="0" applyAlignment="1" pivotButton="0" quotePrefix="0" xfId="0">
      <alignment horizontal="center" vertical="center" wrapText="1"/>
    </xf>
    <xf numFmtId="0" fontId="13" fillId="2" borderId="13" applyAlignment="1" pivotButton="0" quotePrefix="0" xfId="0">
      <alignment horizontal="center" vertical="center" wrapText="1"/>
    </xf>
    <xf numFmtId="0" fontId="13" fillId="2" borderId="14" applyAlignment="1" pivotButton="0" quotePrefix="0" xfId="0">
      <alignment horizontal="center" vertical="center" wrapText="1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/>
    </xf>
    <xf numFmtId="0" fontId="4" fillId="3" borderId="9" applyAlignment="1" pivotButton="0" quotePrefix="0" xfId="0">
      <alignment horizontal="center"/>
    </xf>
    <xf numFmtId="0" fontId="4" fillId="3" borderId="10" applyAlignment="1" pivotButton="0" quotePrefix="0" xfId="0">
      <alignment horizontal="center"/>
    </xf>
    <xf numFmtId="0" fontId="4" fillId="5" borderId="3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3" fillId="7" borderId="6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7" borderId="7" applyAlignment="1" pivotButton="0" quotePrefix="0" xfId="0">
      <alignment horizontal="center" vertical="center"/>
    </xf>
    <xf numFmtId="0" fontId="16" fillId="0" borderId="17" applyAlignment="1" pivotButton="0" quotePrefix="0" xfId="0">
      <alignment horizontal="left" vertical="top"/>
    </xf>
    <xf numFmtId="2" fontId="16" fillId="0" borderId="17" applyAlignment="1" pivotButton="0" quotePrefix="0" xfId="0">
      <alignment horizontal="left" vertical="top"/>
    </xf>
    <xf numFmtId="165" fontId="2" fillId="9" borderId="5" applyAlignment="1" pivotButton="0" quotePrefix="0" xfId="0">
      <alignment horizontal="center" vertical="center"/>
    </xf>
    <xf numFmtId="164" fontId="2" fillId="3" borderId="5" applyAlignment="1" pivotButton="0" quotePrefix="0" xfId="0">
      <alignment horizontal="center" vertical="center"/>
    </xf>
    <xf numFmtId="164" fontId="9" fillId="2" borderId="6" applyAlignment="1" pivotButton="0" quotePrefix="0" xfId="0">
      <alignment horizontal="center" vertical="center"/>
    </xf>
    <xf numFmtId="164" fontId="9" fillId="2" borderId="1" applyAlignment="1" pivotButton="0" quotePrefix="0" xfId="0">
      <alignment horizontal="center" vertical="center"/>
    </xf>
    <xf numFmtId="164" fontId="9" fillId="2" borderId="7" applyAlignment="1" pivotButton="0" quotePrefix="0" xfId="0">
      <alignment horizontal="center" vertical="center"/>
    </xf>
    <xf numFmtId="164" fontId="2" fillId="2" borderId="7" applyAlignment="1" pivotButton="0" quotePrefix="0" xfId="0">
      <alignment horizontal="center" vertical="center"/>
    </xf>
    <xf numFmtId="165" fontId="9" fillId="2" borderId="5" applyAlignment="1" pivotButton="0" quotePrefix="0" xfId="0">
      <alignment horizontal="center" vertical="center"/>
    </xf>
    <xf numFmtId="165" fontId="2" fillId="9" borderId="6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Normal 2 2" xfId="2"/>
    <cellStyle name="Normal 2 3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38100</colOff>
      <row>6</row>
      <rowOff>103414</rowOff>
    </from>
    <to>
      <col>1</col>
      <colOff>2139043</colOff>
      <row>6</row>
      <rowOff>1491343</rowOff>
    </to>
    <pic>
      <nvPicPr>
        <cNvPr id="368515" name="Picture 1" descr="A close-up of a glass ashtray&#10;&#10;Description automatically generated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33400" y="1660071"/>
          <a:ext cx="2100943" cy="1387929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21771</colOff>
      <row>8</row>
      <rowOff>103414</rowOff>
    </from>
    <to>
      <col>1</col>
      <colOff>2122714</colOff>
      <row>8</row>
      <rowOff>1491343</rowOff>
    </to>
    <pic>
      <nvPicPr>
        <cNvPr id="368516" name="Picture 3" descr="A clear glass bowl with measurements&#10;&#10;Description automatically generated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517071" y="4958443"/>
          <a:ext cx="2100943" cy="1387928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48986</colOff>
      <row>9</row>
      <rowOff>38100</rowOff>
    </from>
    <to>
      <col>1</col>
      <colOff>2100943</colOff>
      <row>9</row>
      <rowOff>1518557</rowOff>
    </to>
    <pic>
      <nvPicPr>
        <cNvPr id="368517" name="Picture 4" descr="A measuring cup with measurements&#10;&#10;Description automatically generated with medium confidence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544286" y="6542314"/>
          <a:ext cx="2051957" cy="148045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21771</colOff>
      <row>10</row>
      <rowOff>92529</rowOff>
    </from>
    <to>
      <col>1</col>
      <colOff>2155371</colOff>
      <row>10</row>
      <rowOff>1502229</rowOff>
    </to>
    <pic>
      <nvPicPr>
        <cNvPr id="368518" name="Picture 2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517071" y="8245929"/>
          <a:ext cx="2133600" cy="14097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190500</colOff>
      <row>7</row>
      <rowOff>206829</rowOff>
    </from>
    <to>
      <col>1</col>
      <colOff>2079171</colOff>
      <row>7</row>
      <rowOff>1464129</rowOff>
    </to>
    <pic>
      <nvPicPr>
        <cNvPr id="368519" name="Picture 2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685800" y="3412671"/>
          <a:ext cx="1888671" cy="12573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1"/>
  <sheetViews>
    <sheetView showGridLines="0" tabSelected="1" zoomScale="80" zoomScaleNormal="80" workbookViewId="0">
      <selection activeCell="G8" sqref="G8"/>
    </sheetView>
  </sheetViews>
  <sheetFormatPr baseColWidth="8" defaultColWidth="9.15234375" defaultRowHeight="14.15"/>
  <cols>
    <col width="8" customWidth="1" style="4" min="1" max="1"/>
    <col width="9" customWidth="1" style="4" min="2" max="2"/>
    <col width="16" customWidth="1" style="4" min="3" max="3"/>
    <col width="17" customWidth="1" style="4" min="4" max="4"/>
    <col width="17" customWidth="1" style="4" min="5" max="5"/>
    <col width="25" customWidth="1" style="4" min="6" max="6"/>
    <col width="22" customWidth="1" style="56" min="7" max="7"/>
    <col width="21" customWidth="1" style="7" min="8" max="8"/>
    <col width="25" customWidth="1" style="4" min="9" max="10"/>
    <col width="27" customWidth="1" min="10" max="10"/>
    <col width="19" customWidth="1" style="1" min="11" max="11"/>
    <col width="19" customWidth="1" style="4" min="12" max="13"/>
    <col width="21" customWidth="1" min="13" max="13"/>
    <col width="11" customWidth="1" style="1" min="14" max="14"/>
    <col width="25" customWidth="1" style="3" min="15" max="16"/>
    <col width="17" customWidth="1" min="16" max="16"/>
    <col width="18" customWidth="1" style="2" min="17" max="17"/>
    <col width="24" customWidth="1" style="1" min="18" max="20"/>
    <col width="24" customWidth="1" min="19" max="19"/>
    <col width="24" customWidth="1" min="20" max="20"/>
    <col width="26" customWidth="1" style="1" min="21" max="21"/>
    <col width="20" customWidth="1" style="2" min="22" max="22"/>
    <col width="23" customWidth="1" style="8" min="23" max="23"/>
    <col width="23" customWidth="1" style="10" min="24" max="24"/>
    <col width="23" customWidth="1" style="8" min="25" max="25"/>
    <col width="23" customWidth="1" style="8" min="26" max="26"/>
    <col width="23" customWidth="1" style="8" min="27" max="27"/>
    <col width="26" customWidth="1" style="9" min="28" max="28"/>
    <col width="19" customWidth="1" style="4" min="29" max="30"/>
    <col width="21" customWidth="1" min="30" max="30"/>
    <col width="25" customWidth="1" style="8" min="31" max="31"/>
    <col width="23" customWidth="1" style="1" min="32" max="34"/>
    <col width="23" customWidth="1" min="33" max="33"/>
    <col width="25" customWidth="1" min="34" max="34"/>
    <col width="9.15234375" customWidth="1" style="1" min="35" max="104"/>
    <col width="2" customWidth="1" min="36" max="36"/>
    <col width="2" customWidth="1" min="37" max="37"/>
    <col width="2" customWidth="1" min="38" max="38"/>
    <col width="2" customWidth="1" min="39" max="39"/>
    <col width="2" customWidth="1" min="40" max="40"/>
    <col width="2" customWidth="1" min="41" max="41"/>
    <col width="2" customWidth="1" min="42" max="42"/>
    <col width="2" customWidth="1" min="43" max="43"/>
    <col width="2" customWidth="1" min="44" max="44"/>
    <col width="2" customWidth="1" min="45" max="45"/>
    <col width="2" customWidth="1" min="46" max="46"/>
    <col width="2" customWidth="1" min="47" max="47"/>
    <col width="2" customWidth="1" min="48" max="48"/>
    <col width="29.3046875" customWidth="1" style="1" min="105" max="105"/>
    <col width="9.15234375" customWidth="1" style="1" min="106" max="108"/>
    <col width="14" bestFit="1" customWidth="1" style="1" min="109" max="109"/>
    <col width="9.15234375" customWidth="1" style="1" min="110" max="111"/>
    <col width="10.69140625" bestFit="1" customWidth="1" style="1" min="112" max="112"/>
    <col width="9.15234375" customWidth="1" style="1" min="113" max="16384"/>
  </cols>
  <sheetData>
    <row r="1">
      <c r="A1" s="110" t="n"/>
      <c r="B1" s="110" t="n"/>
      <c r="C1" s="110" t="n"/>
      <c r="D1" s="110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1" t="n"/>
      <c r="P1" s="111" t="n"/>
      <c r="Q1" s="111" t="n"/>
      <c r="R1" s="110" t="n"/>
      <c r="S1" s="110" t="n"/>
      <c r="T1" s="110" t="n"/>
      <c r="U1" s="110" t="n"/>
      <c r="V1" s="111" t="n"/>
      <c r="W1" s="110" t="n"/>
      <c r="X1" s="110" t="n"/>
      <c r="Y1" s="110" t="n"/>
      <c r="Z1" s="110" t="n"/>
      <c r="AA1" s="110" t="n"/>
      <c r="AB1" s="110" t="n"/>
      <c r="AC1" s="110" t="n"/>
      <c r="AD1" s="110" t="n"/>
      <c r="AE1" s="110" t="n"/>
      <c r="AF1" s="110" t="n"/>
      <c r="AG1" s="110" t="n"/>
      <c r="AH1" s="110" t="n"/>
      <c r="AI1" s="110" t="n"/>
      <c r="AJ1" s="110" t="n"/>
      <c r="AK1" s="110" t="n"/>
      <c r="AL1" s="110" t="n"/>
      <c r="AM1" s="110" t="n"/>
      <c r="AN1" s="110" t="n"/>
      <c r="AO1" s="110" t="n"/>
      <c r="AP1" s="110" t="n"/>
      <c r="AQ1" s="110" t="n"/>
      <c r="AR1" s="110" t="n"/>
      <c r="AS1" s="110" t="n"/>
      <c r="AT1" s="110" t="n"/>
      <c r="AU1" s="110" t="n"/>
      <c r="AV1" s="110" t="n"/>
    </row>
    <row r="2" ht="25.5" customFormat="1" customHeight="1" s="13">
      <c r="A2" s="110" t="n"/>
      <c r="B2" s="110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  <c r="AD2" s="110" t="n"/>
      <c r="AE2" s="110" t="n"/>
      <c r="AF2" s="110" t="n"/>
      <c r="AG2" s="110" t="n"/>
      <c r="AH2" s="110" t="n"/>
      <c r="AI2" s="110" t="n"/>
      <c r="AJ2" s="110" t="n"/>
      <c r="AK2" s="110" t="n"/>
      <c r="AL2" s="110" t="n"/>
      <c r="AM2" s="110" t="n"/>
      <c r="AN2" s="110" t="n"/>
      <c r="AO2" s="110" t="n"/>
      <c r="AP2" s="110" t="n"/>
      <c r="AQ2" s="110" t="n"/>
      <c r="AR2" s="110" t="n"/>
      <c r="AS2" s="110" t="n"/>
      <c r="AT2" s="110" t="n"/>
      <c r="AU2" s="110" t="n"/>
      <c r="AV2" s="110" t="n"/>
    </row>
    <row r="3" ht="21.75" customFormat="1" customHeight="1" s="13">
      <c r="A3" s="110" t="n"/>
      <c r="B3" s="110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  <c r="L3" s="110" t="n"/>
      <c r="M3" s="110" t="n"/>
      <c r="N3" s="110" t="n"/>
      <c r="O3" s="111" t="n"/>
      <c r="P3" s="111" t="n"/>
      <c r="Q3" s="111" t="n"/>
      <c r="R3" s="110" t="n"/>
      <c r="S3" s="110" t="n"/>
      <c r="T3" s="110" t="n"/>
      <c r="U3" s="110" t="n"/>
      <c r="V3" s="111" t="n"/>
      <c r="W3" s="110" t="n"/>
      <c r="X3" s="110" t="n"/>
      <c r="Y3" s="110" t="n"/>
      <c r="Z3" s="110" t="n"/>
      <c r="AA3" s="110" t="n"/>
      <c r="AB3" s="110" t="n"/>
      <c r="AC3" s="110" t="n"/>
      <c r="AD3" s="110" t="n"/>
      <c r="AE3" s="110" t="n"/>
      <c r="AF3" s="110" t="n"/>
      <c r="AG3" s="110" t="n"/>
      <c r="AH3" s="110" t="n"/>
      <c r="AI3" s="110" t="n"/>
      <c r="AJ3" s="110" t="n"/>
      <c r="AK3" s="110" t="n"/>
      <c r="AL3" s="110" t="n"/>
      <c r="AM3" s="110" t="n"/>
      <c r="AN3" s="110" t="n"/>
      <c r="AO3" s="110" t="n"/>
      <c r="AP3" s="110" t="n"/>
      <c r="AQ3" s="110" t="n"/>
      <c r="AR3" s="110" t="n"/>
      <c r="AS3" s="110" t="n"/>
      <c r="AT3" s="110" t="n"/>
      <c r="AU3" s="110" t="n"/>
      <c r="AV3" s="110" t="n"/>
    </row>
    <row r="4" ht="33.75" customFormat="1" customHeight="1" s="13">
      <c r="A4" s="110" t="n"/>
      <c r="B4" s="110" t="n"/>
      <c r="C4" s="110" t="n"/>
      <c r="D4" s="110" t="n"/>
      <c r="E4" s="110" t="n"/>
      <c r="F4" s="110" t="n"/>
      <c r="G4" s="110" t="n"/>
      <c r="H4" s="110" t="n"/>
      <c r="I4" s="110" t="n"/>
      <c r="J4" s="110" t="n"/>
      <c r="K4" s="110" t="n"/>
      <c r="L4" s="110" t="n"/>
      <c r="M4" s="110" t="n"/>
      <c r="N4" s="110" t="n"/>
      <c r="O4" s="110" t="n"/>
      <c r="P4" s="110" t="n"/>
      <c r="Q4" s="111" t="n"/>
      <c r="R4" s="110" t="n"/>
      <c r="S4" s="110" t="n"/>
      <c r="T4" s="110" t="n"/>
      <c r="U4" s="110" t="n"/>
      <c r="V4" s="111" t="n"/>
      <c r="W4" s="110" t="n"/>
      <c r="X4" s="110" t="n"/>
      <c r="Y4" s="110" t="n"/>
      <c r="Z4" s="110" t="n"/>
      <c r="AA4" s="110" t="n"/>
      <c r="AB4" s="110" t="n"/>
      <c r="AC4" s="110" t="n"/>
      <c r="AD4" s="110" t="n"/>
      <c r="AE4" s="110" t="n"/>
      <c r="AF4" s="110" t="n"/>
      <c r="AG4" s="110" t="n"/>
      <c r="AH4" s="110" t="n"/>
      <c r="AI4" s="110" t="n"/>
      <c r="AJ4" s="110" t="n"/>
      <c r="AK4" s="110" t="n"/>
      <c r="AL4" s="110" t="n"/>
      <c r="AM4" s="110" t="n"/>
      <c r="AN4" s="110" t="n"/>
      <c r="AO4" s="110" t="n"/>
      <c r="AP4" s="110" t="n"/>
      <c r="AQ4" s="110" t="n"/>
      <c r="AR4" s="110" t="n"/>
      <c r="AS4" s="110" t="n"/>
      <c r="AT4" s="110" t="n"/>
      <c r="AU4" s="110" t="n"/>
      <c r="AV4" s="110" t="n"/>
    </row>
    <row r="5" ht="21" customFormat="1" customHeight="1" s="13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1" t="n"/>
      <c r="R5" s="110" t="n"/>
      <c r="S5" s="110" t="n"/>
      <c r="T5" s="110" t="n"/>
      <c r="U5" s="110" t="n"/>
      <c r="V5" s="111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</row>
    <row r="6" ht="7.5" customHeight="1">
      <c r="A6" s="110" t="inlineStr">
        <is>
          <t>NO</t>
        </is>
      </c>
      <c r="B6" s="110" t="inlineStr">
        <is>
          <t>PICTURE</t>
        </is>
      </c>
      <c r="C6" s="110" t="inlineStr">
        <is>
          <t>ITEM REFERENCE</t>
        </is>
      </c>
      <c r="D6" s="110" t="inlineStr">
        <is>
          <t>EAN 13</t>
        </is>
      </c>
      <c r="E6" s="110" t="inlineStr">
        <is>
          <t>FOB PRICE (USD)</t>
        </is>
      </c>
      <c r="F6" s="110" t="inlineStr">
        <is>
          <t>AVAILABLE QTY (CARTONS)</t>
        </is>
      </c>
      <c r="G6" s="110" t="inlineStr">
        <is>
          <t>ITEM DESCRIPTION</t>
        </is>
      </c>
      <c r="H6" s="110" t="inlineStr">
        <is>
          <t>INNER PACKING</t>
        </is>
      </c>
      <c r="I6" s="110" t="inlineStr">
        <is>
          <t>ARTICLE N.W. Glass (gr)</t>
        </is>
      </c>
      <c r="J6" s="110" t="inlineStr">
        <is>
          <t>ARTICLE N.W. Plastik (gr)</t>
        </is>
      </c>
      <c r="K6" s="110" t="inlineStr">
        <is>
          <t>ARTICLE VOL. (ml)</t>
        </is>
      </c>
      <c r="L6" s="110" t="inlineStr">
        <is>
          <t>ARTICLE DIA. (mm)</t>
        </is>
      </c>
      <c r="M6" s="110" t="inlineStr">
        <is>
          <t>ARTICLE Height (mm)</t>
        </is>
      </c>
      <c r="N6" s="110" t="inlineStr">
        <is>
          <t>INNER QTY</t>
        </is>
      </c>
      <c r="O6" s="111" t="inlineStr">
        <is>
          <t>INNER G.W.</t>
        </is>
      </c>
      <c r="P6" s="111" t="inlineStr">
        <is>
          <t>INNER N.W.</t>
        </is>
      </c>
      <c r="Q6" s="111" t="inlineStr">
        <is>
          <t>INNER N.W. inner</t>
        </is>
      </c>
      <c r="R6" s="110" t="inlineStr">
        <is>
          <t>INNER DIMENSION (CM) P</t>
        </is>
      </c>
      <c r="S6" s="110" t="inlineStr">
        <is>
          <t>INNER DIMENSION (CM) L</t>
        </is>
      </c>
      <c r="T6" s="110" t="inlineStr">
        <is>
          <t>INNER DIMENSION (CM) T</t>
        </is>
      </c>
      <c r="U6" s="110" t="inlineStr">
        <is>
          <t>INNER DIMENSION (CM) CBM</t>
        </is>
      </c>
      <c r="V6" s="111" t="inlineStr">
        <is>
          <t>MASTER N.W. Master</t>
        </is>
      </c>
      <c r="W6" s="110" t="inlineStr">
        <is>
          <t>CARTON DIMENSION (CM)</t>
        </is>
      </c>
      <c r="X6" s="110" t="inlineStr">
        <is>
          <t>CARTON DIMENSION (CM)</t>
        </is>
      </c>
      <c r="Y6" s="110" t="inlineStr">
        <is>
          <t>CARTON DIMENSION (CM)</t>
        </is>
      </c>
      <c r="Z6" s="110" t="inlineStr">
        <is>
          <t>CARTON DIMENSION (CM)</t>
        </is>
      </c>
      <c r="AA6" s="110" t="inlineStr">
        <is>
          <t>CARTON DIMENSION (CM)</t>
        </is>
      </c>
      <c r="AB6" s="110" t="inlineStr">
        <is>
          <t>PIECE QTY PER MASTER CTN</t>
        </is>
      </c>
      <c r="AC6" s="110" t="inlineStr">
        <is>
          <t>N.W. (KG) PER CTN</t>
        </is>
      </c>
      <c r="AD6" s="110" t="inlineStr">
        <is>
          <t>G.W. (KG) PER CTN</t>
        </is>
      </c>
      <c r="AE6" s="110" t="inlineStr">
        <is>
          <t>CBM PER CTN</t>
        </is>
      </c>
      <c r="AF6" s="110" t="inlineStr">
        <is>
          <t>QTY PER-CONTAINER 20'</t>
        </is>
      </c>
      <c r="AG6" s="110" t="inlineStr">
        <is>
          <t>QTY PER-CONTAINER 40'</t>
        </is>
      </c>
      <c r="AH6" s="110" t="inlineStr">
        <is>
          <t>QTY PER-CONTAINER 40'HC</t>
        </is>
      </c>
      <c r="AI6" s="110" t="inlineStr">
        <is>
          <t>Image Filename</t>
        </is>
      </c>
      <c r="AJ6" s="110" t="inlineStr"/>
      <c r="AK6" s="110" t="inlineStr"/>
      <c r="AL6" s="110" t="inlineStr"/>
      <c r="AM6" s="110" t="inlineStr"/>
      <c r="AN6" s="110" t="inlineStr"/>
      <c r="AO6" s="110" t="inlineStr"/>
      <c r="AP6" s="110" t="inlineStr"/>
      <c r="AQ6" s="110" t="inlineStr"/>
      <c r="AR6" s="110" t="inlineStr"/>
      <c r="AS6" s="110" t="inlineStr"/>
      <c r="AT6" s="110" t="inlineStr"/>
      <c r="AU6" s="110" t="inlineStr"/>
      <c r="AV6" s="110" t="inlineStr"/>
    </row>
    <row r="7" ht="130" customFormat="1" customHeight="1" s="13">
      <c r="A7" s="41" t="n">
        <v>1</v>
      </c>
      <c r="B7" s="53" t="n"/>
      <c r="C7" s="30" t="inlineStr">
        <is>
          <t>AT401</t>
        </is>
      </c>
      <c r="D7" s="55" t="inlineStr">
        <is>
          <t>8 993373 250146</t>
        </is>
      </c>
      <c r="E7" s="112" t="n">
        <v>0.165</v>
      </c>
      <c r="F7" s="58" t="n">
        <v>1315</v>
      </c>
      <c r="G7" s="57" t="inlineStr">
        <is>
          <t>10.9 cm ashtray</t>
        </is>
      </c>
      <c r="H7" s="29" t="inlineStr">
        <is>
          <t>6 pcs in brown box</t>
        </is>
      </c>
      <c r="I7" s="42" t="n">
        <v>190</v>
      </c>
      <c r="J7" s="42" t="n"/>
      <c r="K7" s="42" t="n"/>
      <c r="L7" s="42" t="n">
        <v>109</v>
      </c>
      <c r="M7" s="23" t="n"/>
      <c r="N7" s="27" t="n">
        <v>6</v>
      </c>
      <c r="O7" s="43">
        <f>(J7*N7/1000)+P7+Q7</f>
        <v/>
      </c>
      <c r="P7" s="43">
        <f>(I7/1000)*N7</f>
        <v/>
      </c>
      <c r="Q7" s="44">
        <f>0.066</f>
        <v/>
      </c>
      <c r="R7" s="21" t="n">
        <v>15.7</v>
      </c>
      <c r="S7" s="21" t="n">
        <v>11.7</v>
      </c>
      <c r="T7" s="113" t="n">
        <v>11.7</v>
      </c>
      <c r="U7" s="45">
        <f>(R7*S7*T7)/1000000</f>
        <v/>
      </c>
      <c r="V7" s="46" t="n">
        <v>0.454</v>
      </c>
      <c r="W7" s="114" t="n">
        <v>48.8</v>
      </c>
      <c r="X7" s="115" t="inlineStr">
        <is>
          <t>x</t>
        </is>
      </c>
      <c r="Y7" s="26" t="n">
        <v>24.5</v>
      </c>
      <c r="Z7" s="115" t="inlineStr">
        <is>
          <t>x</t>
        </is>
      </c>
      <c r="AA7" s="116" t="n">
        <v>25</v>
      </c>
      <c r="AB7" s="49" t="n">
        <v>72</v>
      </c>
      <c r="AC7" s="117">
        <f>(I7/1000)*AB7</f>
        <v/>
      </c>
      <c r="AD7" s="117">
        <f>(AB7/N7)*O7+V7</f>
        <v/>
      </c>
      <c r="AE7" s="118">
        <f>(W7*Y7*AA7)/1000000</f>
        <v/>
      </c>
      <c r="AF7" s="52" t="n">
        <v>927</v>
      </c>
      <c r="AG7" s="52" t="n"/>
      <c r="AH7" s="25" t="n"/>
      <c r="AI7" s="14" t="inlineStr">
        <is>
          <t>f75e30028daf44e09affacd5cfe4be58.png</t>
        </is>
      </c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</row>
    <row r="8" ht="130" customFormat="1" customHeight="1" s="13">
      <c r="A8" s="41">
        <f>A7+1</f>
        <v/>
      </c>
      <c r="B8" s="54" t="n"/>
      <c r="C8" s="20" t="inlineStr">
        <is>
          <t>B2533</t>
        </is>
      </c>
      <c r="D8" s="55" t="inlineStr">
        <is>
          <t>8 993373 255707</t>
        </is>
      </c>
      <c r="E8" s="119" t="n">
        <v>0.105</v>
      </c>
      <c r="F8" s="58" t="n">
        <v>1267</v>
      </c>
      <c r="G8" s="28" t="inlineStr">
        <is>
          <t>5.9 cm (40 ml)  bowl</t>
        </is>
      </c>
      <c r="H8" s="29" t="inlineStr">
        <is>
          <t>12 pcs in brown box</t>
        </is>
      </c>
      <c r="I8" s="42" t="n">
        <v>45</v>
      </c>
      <c r="J8" s="42" t="n"/>
      <c r="K8" s="42" t="n">
        <v>40</v>
      </c>
      <c r="L8" s="42" t="n">
        <v>59</v>
      </c>
      <c r="M8" s="23" t="n"/>
      <c r="N8" s="27" t="n">
        <v>12</v>
      </c>
      <c r="O8" s="43">
        <f>(J8*N8/1000)+P8+Q8</f>
        <v/>
      </c>
      <c r="P8" s="43">
        <f>(I8/1000)*N8</f>
        <v/>
      </c>
      <c r="Q8" s="44">
        <f>0.054</f>
        <v/>
      </c>
      <c r="R8" s="21" t="n">
        <v>13.5</v>
      </c>
      <c r="S8" s="21" t="n">
        <v>9.300000000000001</v>
      </c>
      <c r="T8" s="21" t="n">
        <v>6.8</v>
      </c>
      <c r="U8" s="45">
        <f>(R8*S8*T8)/1000000</f>
        <v/>
      </c>
      <c r="V8" s="46" t="n">
        <v>0.18</v>
      </c>
      <c r="W8" s="114" t="n">
        <v>41</v>
      </c>
      <c r="X8" s="115" t="inlineStr">
        <is>
          <t>x</t>
        </is>
      </c>
      <c r="Y8" s="26" t="n">
        <v>19.2</v>
      </c>
      <c r="Z8" s="115" t="inlineStr">
        <is>
          <t>x</t>
        </is>
      </c>
      <c r="AA8" s="22" t="n">
        <v>15.5</v>
      </c>
      <c r="AB8" s="49" t="n">
        <v>144</v>
      </c>
      <c r="AC8" s="117">
        <f>(I8/1000)*AB8</f>
        <v/>
      </c>
      <c r="AD8" s="117">
        <f>(AB8/N8)*O8+V8</f>
        <v/>
      </c>
      <c r="AE8" s="118">
        <f>(W8*Y8*AA8)/1000000</f>
        <v/>
      </c>
      <c r="AF8" s="52" t="n">
        <v>2520</v>
      </c>
      <c r="AG8" s="52" t="n"/>
      <c r="AH8" s="25" t="n"/>
      <c r="AI8" s="14" t="inlineStr">
        <is>
          <t>cdde7118aee6497aa5238adb035940d0.png</t>
        </is>
      </c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</row>
    <row r="9" ht="130" customFormat="1" customHeight="1" s="13">
      <c r="A9" s="41">
        <f>A8+1</f>
        <v/>
      </c>
      <c r="B9" s="54" t="n"/>
      <c r="C9" s="20" t="inlineStr">
        <is>
          <t>B321</t>
        </is>
      </c>
      <c r="D9" s="55" t="inlineStr">
        <is>
          <t>8 993373 250191</t>
        </is>
      </c>
      <c r="E9" s="119" t="n">
        <v>0.115</v>
      </c>
      <c r="F9" s="58" t="n">
        <v>300</v>
      </c>
      <c r="G9" s="28" t="inlineStr">
        <is>
          <t>9.2 cm (165 ml) bowl</t>
        </is>
      </c>
      <c r="H9" s="29" t="inlineStr">
        <is>
          <t>6 pcs in brown box</t>
        </is>
      </c>
      <c r="I9" s="42" t="n">
        <v>110</v>
      </c>
      <c r="J9" s="42" t="n"/>
      <c r="K9" s="42" t="n">
        <v>165</v>
      </c>
      <c r="L9" s="42" t="n">
        <v>92</v>
      </c>
      <c r="M9" s="23" t="n"/>
      <c r="N9" s="27" t="n">
        <v>6</v>
      </c>
      <c r="O9" s="43">
        <f>(J9*N9/1000)+P9+Q9</f>
        <v/>
      </c>
      <c r="P9" s="43">
        <f>(I9/1000)*N9</f>
        <v/>
      </c>
      <c r="Q9" s="44">
        <f>0.052</f>
        <v/>
      </c>
      <c r="R9" s="21" t="n">
        <v>9.4</v>
      </c>
      <c r="S9" s="21" t="n">
        <v>9.4</v>
      </c>
      <c r="T9" s="113" t="n">
        <v>12.5</v>
      </c>
      <c r="U9" s="45">
        <f>(R9*S9*T9)/1000000</f>
        <v/>
      </c>
      <c r="V9" s="46" t="n">
        <v>0.404</v>
      </c>
      <c r="W9" s="114" t="n">
        <v>39.5</v>
      </c>
      <c r="X9" s="115" t="inlineStr">
        <is>
          <t>x</t>
        </is>
      </c>
      <c r="Y9" s="115" t="n">
        <v>29.5</v>
      </c>
      <c r="Z9" s="115" t="inlineStr">
        <is>
          <t>x</t>
        </is>
      </c>
      <c r="AA9" s="116" t="n">
        <v>27.5</v>
      </c>
      <c r="AB9" s="49" t="n">
        <v>144</v>
      </c>
      <c r="AC9" s="117">
        <f>(I9/1000)*AB9</f>
        <v/>
      </c>
      <c r="AD9" s="117">
        <f>(AB9/N9)*O9+V9</f>
        <v/>
      </c>
      <c r="AE9" s="118">
        <f>(W9*Y9*AA9)/1000000</f>
        <v/>
      </c>
      <c r="AF9" s="52" t="n">
        <v>904</v>
      </c>
      <c r="AG9" s="52" t="n"/>
      <c r="AH9" s="25" t="n"/>
      <c r="AI9" s="14" t="inlineStr">
        <is>
          <t>a63d0e2935b44516aa5cdabcad8f81d5.png</t>
        </is>
      </c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</row>
    <row r="10" ht="130" customFormat="1" customHeight="1" s="13">
      <c r="A10" s="41">
        <f>A9+1</f>
        <v/>
      </c>
      <c r="B10" s="54" t="n"/>
      <c r="C10" s="20" t="inlineStr">
        <is>
          <t>B329</t>
        </is>
      </c>
      <c r="D10" s="40" t="inlineStr">
        <is>
          <t>8 993373 382335</t>
        </is>
      </c>
      <c r="E10" s="119" t="n">
        <v>0.115</v>
      </c>
      <c r="F10" s="58" t="n">
        <v>300</v>
      </c>
      <c r="G10" s="28" t="inlineStr">
        <is>
          <t>9.2 cm (165 ml) bowl</t>
        </is>
      </c>
      <c r="H10" s="29" t="inlineStr">
        <is>
          <t>6 pcs in brown box</t>
        </is>
      </c>
      <c r="I10" s="42" t="n">
        <v>110</v>
      </c>
      <c r="J10" s="42" t="n"/>
      <c r="K10" s="42" t="n">
        <v>165</v>
      </c>
      <c r="L10" s="42" t="n">
        <v>92</v>
      </c>
      <c r="M10" s="23" t="n"/>
      <c r="N10" s="27" t="n">
        <v>6</v>
      </c>
      <c r="O10" s="43">
        <f>(J10*N10/1000)+P10+Q10</f>
        <v/>
      </c>
      <c r="P10" s="43">
        <f>(I10/1000)*N10</f>
        <v/>
      </c>
      <c r="Q10" s="44">
        <f>0.052</f>
        <v/>
      </c>
      <c r="R10" s="21" t="n">
        <v>9.4</v>
      </c>
      <c r="S10" s="21" t="n">
        <v>9.4</v>
      </c>
      <c r="T10" s="113" t="n">
        <v>12.5</v>
      </c>
      <c r="U10" s="45">
        <f>(R10*S10*T10)/1000000</f>
        <v/>
      </c>
      <c r="V10" s="46" t="n">
        <v>0.404</v>
      </c>
      <c r="W10" s="114" t="n">
        <v>39.5</v>
      </c>
      <c r="X10" s="115" t="inlineStr">
        <is>
          <t>x</t>
        </is>
      </c>
      <c r="Y10" s="115" t="n">
        <v>29.5</v>
      </c>
      <c r="Z10" s="115" t="inlineStr">
        <is>
          <t>x</t>
        </is>
      </c>
      <c r="AA10" s="116" t="n">
        <v>27.5</v>
      </c>
      <c r="AB10" s="49" t="n">
        <v>144</v>
      </c>
      <c r="AC10" s="117">
        <f>(I10/1000)*AB10</f>
        <v/>
      </c>
      <c r="AD10" s="117">
        <f>(AB10/N10)*O10+V10</f>
        <v/>
      </c>
      <c r="AE10" s="118">
        <f>(W10*Y10*AA10)/1000000</f>
        <v/>
      </c>
      <c r="AF10" s="52" t="n">
        <v>904</v>
      </c>
      <c r="AG10" s="52" t="n"/>
      <c r="AH10" s="25" t="n"/>
      <c r="AI10" s="14" t="inlineStr">
        <is>
          <t>e8dc63b7931a4a6888c9626615c66853.png</t>
        </is>
      </c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</row>
    <row r="11" ht="130" customFormat="1" customHeight="1" s="13">
      <c r="A11" s="41">
        <f>A10+1</f>
        <v/>
      </c>
      <c r="B11" s="54" t="n"/>
      <c r="C11" s="20" t="inlineStr">
        <is>
          <t>B337</t>
        </is>
      </c>
      <c r="D11" s="40" t="inlineStr">
        <is>
          <t>8 993373 381093</t>
        </is>
      </c>
      <c r="E11" s="119" t="n">
        <v>0.115</v>
      </c>
      <c r="F11" s="58" t="n">
        <v>450</v>
      </c>
      <c r="G11" s="28" t="inlineStr">
        <is>
          <t>9.2 cm (165 ml) bowl</t>
        </is>
      </c>
      <c r="H11" s="29" t="inlineStr">
        <is>
          <t>6 pcs in brown box</t>
        </is>
      </c>
      <c r="I11" s="42" t="n">
        <v>110</v>
      </c>
      <c r="J11" s="42" t="n"/>
      <c r="K11" s="42" t="n">
        <v>165</v>
      </c>
      <c r="L11" s="42" t="n">
        <v>92</v>
      </c>
      <c r="M11" s="23" t="n"/>
      <c r="N11" s="27" t="n">
        <v>6</v>
      </c>
      <c r="O11" s="43">
        <f>(J11*N11/1000)+P11+Q11</f>
        <v/>
      </c>
      <c r="P11" s="43">
        <f>(I11/1000)*N11</f>
        <v/>
      </c>
      <c r="Q11" s="44">
        <f>0.052</f>
        <v/>
      </c>
      <c r="R11" s="21" t="n">
        <v>9.4</v>
      </c>
      <c r="S11" s="21" t="n">
        <v>9.4</v>
      </c>
      <c r="T11" s="113" t="n">
        <v>12.5</v>
      </c>
      <c r="U11" s="45">
        <f>(R11*S11*T11)/1000000</f>
        <v/>
      </c>
      <c r="V11" s="46" t="n">
        <v>0.404</v>
      </c>
      <c r="W11" s="114" t="n">
        <v>39.5</v>
      </c>
      <c r="X11" s="115" t="inlineStr">
        <is>
          <t>x</t>
        </is>
      </c>
      <c r="Y11" s="115" t="n">
        <v>29.5</v>
      </c>
      <c r="Z11" s="115" t="inlineStr">
        <is>
          <t>x</t>
        </is>
      </c>
      <c r="AA11" s="116" t="n">
        <v>27.5</v>
      </c>
      <c r="AB11" s="49" t="n">
        <v>144</v>
      </c>
      <c r="AC11" s="117">
        <f>(I11/1000)*AB11</f>
        <v/>
      </c>
      <c r="AD11" s="117">
        <f>(AB11/N11)*O11+V11</f>
        <v/>
      </c>
      <c r="AE11" s="118">
        <f>(W11*Y11*AA11)/1000000</f>
        <v/>
      </c>
      <c r="AF11" s="52" t="n">
        <v>904</v>
      </c>
      <c r="AG11" s="52" t="n"/>
      <c r="AH11" s="25" t="n"/>
      <c r="AI11" s="14" t="inlineStr">
        <is>
          <t>d3c114cdf3f344b8b0d52e555380e883.png</t>
        </is>
      </c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kim_Agus</dc:creator>
  <dcterms:created xsi:type="dcterms:W3CDTF">2013-05-29T02:07:35Z</dcterms:created>
  <dcterms:modified xsi:type="dcterms:W3CDTF">2024-08-28T03:44:23Z</dcterms:modified>
  <cp:lastModifiedBy>eliezer yulianto</cp:lastModifiedBy>
  <cp:lastPrinted>2023-06-02T07:32:09Z</cp:lastPrinted>
</cp:coreProperties>
</file>