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0" yWindow="0" windowWidth="20730" windowHeight="11760"/>
  </bookViews>
  <sheets>
    <sheet name="неделя" sheetId="3" r:id="rId1"/>
    <sheet name="месяц" sheetId="4" r:id="rId2"/>
    <sheet name="Комментарии" sheetId="5" r:id="rId3"/>
  </sheets>
  <definedNames>
    <definedName name="_xlnm.Print_Area" localSheetId="2">Комментарии!$A$1:$T$18</definedName>
    <definedName name="_xlnm.Print_Area" localSheetId="1">месяц!$A$1:$AM$81</definedName>
  </definedNames>
  <calcPr calcId="145621"/>
</workbook>
</file>

<file path=xl/calcChain.xml><?xml version="1.0" encoding="utf-8"?>
<calcChain xmlns="http://schemas.openxmlformats.org/spreadsheetml/2006/main">
  <c r="Q61" i="4" l="1"/>
  <c r="L61" i="4"/>
  <c r="T60" i="4"/>
  <c r="O60" i="4"/>
  <c r="T58" i="4"/>
  <c r="O58" i="4"/>
  <c r="T57" i="4"/>
  <c r="O57" i="4"/>
  <c r="T24" i="4"/>
  <c r="O24" i="4"/>
  <c r="O9" i="4"/>
  <c r="T8" i="4"/>
  <c r="O8" i="4"/>
  <c r="BV23" i="3" l="1"/>
  <c r="AM14" i="4" l="1"/>
  <c r="AM32" i="4" s="1"/>
  <c r="AM48" i="4" s="1"/>
  <c r="AM64" i="4" s="1"/>
  <c r="E3" i="4"/>
  <c r="EZ32" i="3"/>
  <c r="DN32" i="3"/>
  <c r="CB32" i="3"/>
  <c r="AP32" i="3"/>
  <c r="D32" i="3"/>
  <c r="BX13" i="3"/>
  <c r="DJ13" i="3" s="1"/>
  <c r="EV13" i="3" s="1"/>
  <c r="GH13" i="3" s="1"/>
  <c r="AL45" i="3"/>
  <c r="AL60" i="3" s="1"/>
  <c r="BX60" i="3" s="1"/>
  <c r="DJ60" i="3" s="1"/>
  <c r="EV60" i="3" s="1"/>
  <c r="GH60" i="3" s="1"/>
  <c r="AL30" i="3"/>
  <c r="BX30" i="3" s="1"/>
  <c r="DJ30" i="3" s="1"/>
  <c r="EV30" i="3" s="1"/>
  <c r="GH30" i="3" s="1"/>
  <c r="AA41" i="4"/>
  <c r="AL25" i="4"/>
  <c r="AL26" i="4"/>
  <c r="AO3" i="3"/>
  <c r="G3" i="3"/>
  <c r="GF38" i="3"/>
  <c r="J55" i="3"/>
  <c r="H55" i="3"/>
  <c r="F55" i="3"/>
  <c r="D55" i="3"/>
  <c r="FF54" i="3"/>
  <c r="FD54" i="3"/>
  <c r="FB54" i="3"/>
  <c r="EZ54" i="3"/>
  <c r="J54" i="3"/>
  <c r="H54" i="3"/>
  <c r="F54" i="3"/>
  <c r="D54" i="3"/>
  <c r="FF53" i="3"/>
  <c r="FD53" i="3"/>
  <c r="FB53" i="3"/>
  <c r="EZ53" i="3"/>
  <c r="J53" i="3"/>
  <c r="H53" i="3"/>
  <c r="F53" i="3"/>
  <c r="D53" i="3"/>
  <c r="J40" i="3"/>
  <c r="F40" i="3"/>
  <c r="D40" i="3"/>
  <c r="FF39" i="3"/>
  <c r="FD39" i="3"/>
  <c r="FB39" i="3"/>
  <c r="EZ39" i="3"/>
  <c r="DT39" i="3"/>
  <c r="DR39" i="3"/>
  <c r="DP39" i="3"/>
  <c r="DN39" i="3"/>
  <c r="AV39" i="3"/>
  <c r="AT39" i="3"/>
  <c r="J39" i="3"/>
  <c r="F39" i="3"/>
  <c r="D39" i="3"/>
  <c r="FF38" i="3"/>
  <c r="FD38" i="3"/>
  <c r="FB38" i="3"/>
  <c r="EZ38" i="3"/>
  <c r="J38" i="3"/>
  <c r="H38" i="3"/>
  <c r="F38" i="3"/>
  <c r="D38" i="3"/>
  <c r="EZ25" i="3"/>
  <c r="DN25" i="3"/>
  <c r="AP25" i="3"/>
  <c r="J25" i="3"/>
  <c r="H25" i="3"/>
  <c r="F25" i="3"/>
  <c r="D25" i="3"/>
  <c r="FF24" i="3"/>
  <c r="FD24" i="3"/>
  <c r="FB24" i="3"/>
  <c r="EZ24" i="3"/>
  <c r="J24" i="3"/>
  <c r="H24" i="3"/>
  <c r="F24" i="3"/>
  <c r="D24" i="3"/>
  <c r="FF23" i="3"/>
  <c r="FD23" i="3"/>
  <c r="FB23" i="3"/>
  <c r="EZ23" i="3"/>
  <c r="J23" i="3"/>
  <c r="H23" i="3"/>
  <c r="F23" i="3"/>
  <c r="D23" i="3"/>
  <c r="FF22" i="3"/>
  <c r="FD22" i="3"/>
  <c r="FB22" i="3"/>
  <c r="EZ22" i="3"/>
  <c r="J22" i="3"/>
  <c r="H22" i="3"/>
  <c r="F22" i="3"/>
  <c r="D22" i="3"/>
  <c r="J8" i="3"/>
  <c r="H8" i="3"/>
  <c r="F8" i="3"/>
  <c r="D8" i="3"/>
  <c r="J7" i="3"/>
  <c r="H7" i="3"/>
  <c r="F7" i="3"/>
  <c r="D7" i="3"/>
  <c r="FF6" i="3"/>
  <c r="FD6" i="3"/>
  <c r="FB6" i="3"/>
  <c r="EZ6" i="3"/>
  <c r="J6" i="3"/>
  <c r="H6" i="3"/>
  <c r="F6" i="3"/>
  <c r="D6" i="3"/>
  <c r="FF5" i="3"/>
  <c r="FD5" i="3"/>
  <c r="FB5" i="3"/>
  <c r="EZ5" i="3"/>
  <c r="J5" i="3"/>
  <c r="H5" i="3"/>
  <c r="F5" i="3"/>
  <c r="D5" i="3"/>
  <c r="AC7" i="4"/>
  <c r="BX45" i="3" l="1"/>
  <c r="DJ45" i="3" s="1"/>
  <c r="EV45" i="3" s="1"/>
  <c r="GH45" i="3" s="1"/>
  <c r="T59" i="4"/>
  <c r="O59" i="4"/>
  <c r="T43" i="4"/>
  <c r="O43" i="4"/>
  <c r="T42" i="4"/>
  <c r="O42" i="4"/>
  <c r="T27" i="4"/>
  <c r="O27" i="4"/>
  <c r="T9" i="4"/>
  <c r="AI27" i="4"/>
  <c r="AJ41" i="4" l="1"/>
  <c r="CH55" i="3" l="1"/>
  <c r="CF55" i="3"/>
  <c r="CD55" i="3"/>
  <c r="CB55" i="3"/>
  <c r="DT54" i="3"/>
  <c r="DR54" i="3"/>
  <c r="DP54" i="3"/>
  <c r="DN54" i="3"/>
  <c r="CH54" i="3"/>
  <c r="CF54" i="3"/>
  <c r="CD54" i="3"/>
  <c r="CB54" i="3"/>
  <c r="AV54" i="3"/>
  <c r="AR54" i="3"/>
  <c r="AP54" i="3"/>
  <c r="DT53" i="3"/>
  <c r="DR53" i="3"/>
  <c r="DP53" i="3"/>
  <c r="DN53" i="3"/>
  <c r="CH53" i="3"/>
  <c r="CF53" i="3"/>
  <c r="CD53" i="3"/>
  <c r="CB53" i="3"/>
  <c r="AV53" i="3"/>
  <c r="AR53" i="3"/>
  <c r="AP53" i="3"/>
  <c r="CH40" i="3"/>
  <c r="CF40" i="3"/>
  <c r="CD40" i="3"/>
  <c r="CB40" i="3"/>
  <c r="H40" i="3"/>
  <c r="CH39" i="3"/>
  <c r="CF39" i="3"/>
  <c r="CD39" i="3"/>
  <c r="CB39" i="3"/>
  <c r="AR39" i="3"/>
  <c r="AP39" i="3"/>
  <c r="H39" i="3"/>
  <c r="E39" i="3"/>
  <c r="DT38" i="3"/>
  <c r="DR38" i="3"/>
  <c r="DP38" i="3"/>
  <c r="DN38" i="3"/>
  <c r="CH38" i="3"/>
  <c r="CF38" i="3"/>
  <c r="CD38" i="3"/>
  <c r="CB38" i="3"/>
  <c r="AV38" i="3"/>
  <c r="AT38" i="3"/>
  <c r="AR38" i="3"/>
  <c r="AP38" i="3"/>
  <c r="CH25" i="3"/>
  <c r="CF25" i="3"/>
  <c r="CD25" i="3"/>
  <c r="CB25" i="3"/>
  <c r="DT24" i="3"/>
  <c r="DR24" i="3"/>
  <c r="DP24" i="3"/>
  <c r="DN24" i="3"/>
  <c r="CH24" i="3"/>
  <c r="CF24" i="3"/>
  <c r="CD24" i="3"/>
  <c r="CB24" i="3"/>
  <c r="AT24" i="3"/>
  <c r="AR24" i="3"/>
  <c r="AP24" i="3"/>
  <c r="DT23" i="3"/>
  <c r="DR23" i="3"/>
  <c r="DP23" i="3"/>
  <c r="DN23" i="3"/>
  <c r="CH23" i="3"/>
  <c r="CF23" i="3"/>
  <c r="CD23" i="3"/>
  <c r="CB23" i="3"/>
  <c r="AT23" i="3"/>
  <c r="AR23" i="3"/>
  <c r="AP23" i="3"/>
  <c r="DT22" i="3"/>
  <c r="DR22" i="3"/>
  <c r="DP22" i="3"/>
  <c r="DN22" i="3"/>
  <c r="CH22" i="3"/>
  <c r="CF22" i="3"/>
  <c r="CD22" i="3"/>
  <c r="CB22" i="3"/>
  <c r="AT22" i="3"/>
  <c r="AR22" i="3"/>
  <c r="AP22" i="3"/>
  <c r="FF8" i="3"/>
  <c r="FD8" i="3"/>
  <c r="FB8" i="3"/>
  <c r="EZ8" i="3"/>
  <c r="DR8" i="3"/>
  <c r="DP8" i="3"/>
  <c r="DN8" i="3"/>
  <c r="CH8" i="3"/>
  <c r="CF8" i="3"/>
  <c r="CD8" i="3"/>
  <c r="CB8" i="3"/>
  <c r="AV8" i="3"/>
  <c r="AT8" i="3"/>
  <c r="AR8" i="3"/>
  <c r="AP8" i="3"/>
  <c r="FF7" i="3"/>
  <c r="FD7" i="3"/>
  <c r="FB7" i="3"/>
  <c r="EZ7" i="3"/>
  <c r="DR7" i="3"/>
  <c r="DP7" i="3"/>
  <c r="DN7" i="3"/>
  <c r="CH7" i="3"/>
  <c r="CF7" i="3"/>
  <c r="CD7" i="3"/>
  <c r="CB7" i="3"/>
  <c r="AV7" i="3"/>
  <c r="AT7" i="3"/>
  <c r="AR7" i="3"/>
  <c r="AP7" i="3"/>
  <c r="DR6" i="3"/>
  <c r="DP6" i="3"/>
  <c r="DN6" i="3"/>
  <c r="CH6" i="3"/>
  <c r="CF6" i="3"/>
  <c r="CD6" i="3"/>
  <c r="CB6" i="3"/>
  <c r="AV6" i="3"/>
  <c r="AT6" i="3"/>
  <c r="AR6" i="3"/>
  <c r="AP6" i="3"/>
  <c r="DR5" i="3"/>
  <c r="DP5" i="3"/>
  <c r="DN5" i="3"/>
  <c r="CH5" i="3"/>
  <c r="CF5" i="3"/>
  <c r="CD5" i="3"/>
  <c r="CB5" i="3"/>
  <c r="AV5" i="3"/>
  <c r="AT5" i="3"/>
  <c r="AR5" i="3"/>
  <c r="AP5" i="3"/>
  <c r="AL41" i="4" l="1"/>
  <c r="AF41" i="4"/>
  <c r="AG41" i="4"/>
  <c r="AH41" i="4"/>
  <c r="AE41" i="4"/>
  <c r="BV38" i="3"/>
  <c r="FH2" i="3"/>
  <c r="FH19" i="3" s="1"/>
  <c r="FH35" i="3" s="1"/>
  <c r="FH50" i="3" s="1"/>
  <c r="AX2" i="3"/>
  <c r="AI41" i="4" l="1"/>
  <c r="AK41" i="4"/>
  <c r="AL6" i="4"/>
  <c r="AL7" i="4"/>
  <c r="AL8" i="4"/>
  <c r="BV54" i="3" l="1"/>
  <c r="AJ23" i="3" l="1"/>
  <c r="CZ44" i="3"/>
  <c r="BN44" i="3"/>
  <c r="EZ33" i="3"/>
  <c r="DN33" i="3"/>
  <c r="CB33" i="3"/>
  <c r="AP33" i="3"/>
  <c r="D33" i="3"/>
  <c r="GG26" i="3"/>
  <c r="GE26" i="3"/>
  <c r="GD26" i="3"/>
  <c r="GC26" i="3"/>
  <c r="GB26" i="3"/>
  <c r="GA26" i="3"/>
  <c r="FY26" i="3"/>
  <c r="FZ26" i="3" s="1"/>
  <c r="FW26" i="3"/>
  <c r="FW29" i="3" s="1"/>
  <c r="FV26" i="3"/>
  <c r="FV29" i="3" s="1"/>
  <c r="FU26" i="3"/>
  <c r="FT26" i="3"/>
  <c r="FR26" i="3"/>
  <c r="FU27" i="3" s="1"/>
  <c r="FN26" i="3"/>
  <c r="FM26" i="3"/>
  <c r="FI26" i="3"/>
  <c r="FH26" i="3"/>
  <c r="FE26" i="3"/>
  <c r="FC26" i="3"/>
  <c r="FA26" i="3"/>
  <c r="EY26" i="3"/>
  <c r="EU26" i="3"/>
  <c r="ES26" i="3"/>
  <c r="ER26" i="3"/>
  <c r="EQ26" i="3"/>
  <c r="EP26" i="3"/>
  <c r="EO26" i="3"/>
  <c r="EM26" i="3"/>
  <c r="EK26" i="3"/>
  <c r="EK29" i="3" s="1"/>
  <c r="EJ26" i="3"/>
  <c r="EJ29" i="3" s="1"/>
  <c r="EI26" i="3"/>
  <c r="EH26" i="3"/>
  <c r="EF26" i="3"/>
  <c r="EI27" i="3" s="1"/>
  <c r="EB26" i="3"/>
  <c r="EA26" i="3"/>
  <c r="DW26" i="3"/>
  <c r="DV26" i="3"/>
  <c r="DS26" i="3"/>
  <c r="DQ26" i="3"/>
  <c r="DO26" i="3"/>
  <c r="DM26" i="3"/>
  <c r="DI26" i="3"/>
  <c r="DG26" i="3"/>
  <c r="DF26" i="3"/>
  <c r="DE26" i="3"/>
  <c r="DD26" i="3"/>
  <c r="DC26" i="3"/>
  <c r="DA26" i="3"/>
  <c r="CY26" i="3"/>
  <c r="CX26" i="3"/>
  <c r="CX29" i="3" s="1"/>
  <c r="CW26" i="3"/>
  <c r="CV26" i="3"/>
  <c r="CT26" i="3"/>
  <c r="CW27" i="3" s="1"/>
  <c r="CP26" i="3"/>
  <c r="CO26" i="3"/>
  <c r="CK26" i="3"/>
  <c r="CJ26" i="3"/>
  <c r="CG26" i="3"/>
  <c r="CE26" i="3"/>
  <c r="CC26" i="3"/>
  <c r="CA26" i="3"/>
  <c r="BW26" i="3"/>
  <c r="BU26" i="3"/>
  <c r="BT26" i="3"/>
  <c r="BS26" i="3"/>
  <c r="BR26" i="3"/>
  <c r="BQ26" i="3"/>
  <c r="BO26" i="3"/>
  <c r="BM26" i="3"/>
  <c r="BM29" i="3" s="1"/>
  <c r="BL26" i="3"/>
  <c r="BL29" i="3" s="1"/>
  <c r="BK26" i="3"/>
  <c r="BJ26" i="3"/>
  <c r="BH26" i="3"/>
  <c r="BK27" i="3" s="1"/>
  <c r="BD26" i="3"/>
  <c r="BC26" i="3"/>
  <c r="AY26" i="3"/>
  <c r="AX26" i="3"/>
  <c r="AU26" i="3"/>
  <c r="AS26" i="3"/>
  <c r="AQ26" i="3"/>
  <c r="AO26" i="3"/>
  <c r="AK26" i="3"/>
  <c r="AI26" i="3"/>
  <c r="AH26" i="3"/>
  <c r="AG26" i="3"/>
  <c r="AF26" i="3"/>
  <c r="AE26" i="3"/>
  <c r="AC26" i="3"/>
  <c r="AA26" i="3"/>
  <c r="AA29" i="3" s="1"/>
  <c r="Z26" i="3"/>
  <c r="Z29" i="3" s="1"/>
  <c r="Y26" i="3"/>
  <c r="X26" i="3"/>
  <c r="V26" i="3"/>
  <c r="Y27" i="3" s="1"/>
  <c r="R26" i="3"/>
  <c r="Q26" i="3"/>
  <c r="M26" i="3"/>
  <c r="L26" i="3"/>
  <c r="I26" i="3"/>
  <c r="G26" i="3"/>
  <c r="E26" i="3"/>
  <c r="C26" i="3"/>
  <c r="FZ25" i="3"/>
  <c r="FX25" i="3"/>
  <c r="FP25" i="3"/>
  <c r="FO25" i="3"/>
  <c r="FQ25" i="3" s="1"/>
  <c r="FK25" i="3"/>
  <c r="FJ25" i="3"/>
  <c r="FL25" i="3" s="1"/>
  <c r="FG25" i="3"/>
  <c r="FF25" i="3"/>
  <c r="FD25" i="3"/>
  <c r="FB25" i="3"/>
  <c r="EN25" i="3"/>
  <c r="EL25" i="3"/>
  <c r="ED25" i="3"/>
  <c r="EC25" i="3"/>
  <c r="EE25" i="3" s="1"/>
  <c r="DY25" i="3"/>
  <c r="DX25" i="3"/>
  <c r="DU25" i="3"/>
  <c r="DT25" i="3"/>
  <c r="DR25" i="3"/>
  <c r="DP25" i="3"/>
  <c r="DB25" i="3"/>
  <c r="CZ25" i="3"/>
  <c r="CR25" i="3"/>
  <c r="CQ25" i="3"/>
  <c r="CS25" i="3" s="1"/>
  <c r="CM25" i="3"/>
  <c r="CL25" i="3"/>
  <c r="CI25" i="3"/>
  <c r="BP25" i="3"/>
  <c r="BN25" i="3"/>
  <c r="BF25" i="3"/>
  <c r="BE25" i="3"/>
  <c r="BA25" i="3"/>
  <c r="AZ25" i="3"/>
  <c r="BB25" i="3" s="1"/>
  <c r="AW25" i="3"/>
  <c r="AV25" i="3"/>
  <c r="AT25" i="3"/>
  <c r="AR25" i="3"/>
  <c r="AJ25" i="3"/>
  <c r="AD25" i="3"/>
  <c r="AB25" i="3"/>
  <c r="U25" i="3"/>
  <c r="T25" i="3"/>
  <c r="P25" i="3"/>
  <c r="O25" i="3"/>
  <c r="K25" i="3"/>
  <c r="GF24" i="3"/>
  <c r="FZ24" i="3"/>
  <c r="FX24" i="3"/>
  <c r="FP24" i="3"/>
  <c r="FO24" i="3"/>
  <c r="FQ24" i="3" s="1"/>
  <c r="FK24" i="3"/>
  <c r="FJ24" i="3"/>
  <c r="FL24" i="3" s="1"/>
  <c r="FG24" i="3"/>
  <c r="ET24" i="3"/>
  <c r="EL24" i="3"/>
  <c r="EC24" i="3"/>
  <c r="DX24" i="3"/>
  <c r="DZ24" i="3" s="1"/>
  <c r="DU24" i="3"/>
  <c r="DH24" i="3"/>
  <c r="CZ24" i="3"/>
  <c r="CQ24" i="3"/>
  <c r="CL24" i="3"/>
  <c r="CM24" i="3" s="1"/>
  <c r="CI24" i="3"/>
  <c r="BV24" i="3"/>
  <c r="BN24" i="3"/>
  <c r="BE24" i="3"/>
  <c r="AZ24" i="3"/>
  <c r="AW24" i="3"/>
  <c r="AV24" i="3"/>
  <c r="AJ24" i="3"/>
  <c r="AB24" i="3"/>
  <c r="S24" i="3"/>
  <c r="T24" i="3" s="1"/>
  <c r="N24" i="3"/>
  <c r="P24" i="3" s="1"/>
  <c r="K24" i="3"/>
  <c r="GF23" i="3"/>
  <c r="FZ23" i="3"/>
  <c r="FO23" i="3"/>
  <c r="FQ23" i="3" s="1"/>
  <c r="FJ23" i="3"/>
  <c r="FK23" i="3" s="1"/>
  <c r="ET23" i="3"/>
  <c r="EN23" i="3"/>
  <c r="EL23" i="3"/>
  <c r="EC23" i="3"/>
  <c r="ED23" i="3" s="1"/>
  <c r="DX23" i="3"/>
  <c r="DZ23" i="3" s="1"/>
  <c r="DU23" i="3"/>
  <c r="DH23" i="3"/>
  <c r="DB23" i="3"/>
  <c r="CZ23" i="3"/>
  <c r="CQ23" i="3"/>
  <c r="CR23" i="3" s="1"/>
  <c r="CL23" i="3"/>
  <c r="CM23" i="3" s="1"/>
  <c r="CI23" i="3"/>
  <c r="BP23" i="3"/>
  <c r="BN23" i="3"/>
  <c r="BE23" i="3"/>
  <c r="BF23" i="3" s="1"/>
  <c r="AZ23" i="3"/>
  <c r="BB23" i="3" s="1"/>
  <c r="AW23" i="3"/>
  <c r="AV23" i="3"/>
  <c r="AB23" i="3"/>
  <c r="S23" i="3"/>
  <c r="T23" i="3" s="1"/>
  <c r="N23" i="3"/>
  <c r="P23" i="3" s="1"/>
  <c r="K23" i="3"/>
  <c r="GF22" i="3"/>
  <c r="FZ22" i="3"/>
  <c r="FX22" i="3"/>
  <c r="FO22" i="3"/>
  <c r="FP22" i="3" s="1"/>
  <c r="FK22" i="3"/>
  <c r="FJ22" i="3"/>
  <c r="FG22" i="3"/>
  <c r="ET22" i="3"/>
  <c r="EN22" i="3"/>
  <c r="EL22" i="3"/>
  <c r="EC22" i="3"/>
  <c r="DX22" i="3"/>
  <c r="DZ22" i="3" s="1"/>
  <c r="DU22" i="3"/>
  <c r="DH22" i="3"/>
  <c r="DB22" i="3"/>
  <c r="CZ22" i="3"/>
  <c r="CQ22" i="3"/>
  <c r="CR22" i="3" s="1"/>
  <c r="CL22" i="3"/>
  <c r="CN22" i="3" s="1"/>
  <c r="CI22" i="3"/>
  <c r="BV22" i="3"/>
  <c r="BN22" i="3"/>
  <c r="BE22" i="3"/>
  <c r="AZ22" i="3"/>
  <c r="BB22" i="3" s="1"/>
  <c r="AW22" i="3"/>
  <c r="AV22" i="3"/>
  <c r="AJ22" i="3"/>
  <c r="AB22" i="3"/>
  <c r="S22" i="3"/>
  <c r="T22" i="3" s="1"/>
  <c r="N22" i="3"/>
  <c r="P22" i="3" s="1"/>
  <c r="K22" i="3"/>
  <c r="AX19" i="3"/>
  <c r="L19" i="3"/>
  <c r="CJ2" i="3"/>
  <c r="DV2" i="3" s="1"/>
  <c r="DV19" i="3" s="1"/>
  <c r="EG25" i="3" l="1"/>
  <c r="D26" i="3"/>
  <c r="D29" i="3" s="1"/>
  <c r="H26" i="3"/>
  <c r="H29" i="3" s="1"/>
  <c r="J26" i="3"/>
  <c r="J29" i="3" s="1"/>
  <c r="F26" i="3"/>
  <c r="F29" i="3" s="1"/>
  <c r="BA23" i="3"/>
  <c r="DU26" i="3"/>
  <c r="DU29" i="3" s="1"/>
  <c r="FG26" i="3"/>
  <c r="FG29" i="3" s="1"/>
  <c r="FP23" i="3"/>
  <c r="EE22" i="3"/>
  <c r="EE24" i="3"/>
  <c r="DY23" i="3"/>
  <c r="ED24" i="3"/>
  <c r="DY22" i="3"/>
  <c r="DY24" i="3"/>
  <c r="ED22" i="3"/>
  <c r="EE23" i="3"/>
  <c r="CS24" i="3"/>
  <c r="BG24" i="3"/>
  <c r="CZ26" i="3"/>
  <c r="CZ29" i="3" s="1"/>
  <c r="BF24" i="3"/>
  <c r="BI23" i="3"/>
  <c r="AT26" i="3"/>
  <c r="AT29" i="3" s="1"/>
  <c r="AV26" i="3"/>
  <c r="AV29" i="3" s="1"/>
  <c r="AR26" i="3"/>
  <c r="AR29" i="3" s="1"/>
  <c r="AP26" i="3"/>
  <c r="AP29" i="3" s="1"/>
  <c r="CF26" i="3"/>
  <c r="CF29" i="3" s="1"/>
  <c r="CD26" i="3"/>
  <c r="CD29" i="3" s="1"/>
  <c r="CB26" i="3"/>
  <c r="CB29" i="3" s="1"/>
  <c r="CH26" i="3"/>
  <c r="CH29" i="3" s="1"/>
  <c r="DR26" i="3"/>
  <c r="DR29" i="3" s="1"/>
  <c r="DT26" i="3"/>
  <c r="DT29" i="3" s="1"/>
  <c r="DP26" i="3"/>
  <c r="DP29" i="3" s="1"/>
  <c r="DN26" i="3"/>
  <c r="DN29" i="3" s="1"/>
  <c r="FD26" i="3"/>
  <c r="FD29" i="3" s="1"/>
  <c r="FB26" i="3"/>
  <c r="FB29" i="3" s="1"/>
  <c r="EZ26" i="3"/>
  <c r="EZ29" i="3" s="1"/>
  <c r="FF26" i="3"/>
  <c r="FF29" i="3" s="1"/>
  <c r="BE26" i="3"/>
  <c r="BF26" i="3" s="1"/>
  <c r="BF29" i="3" s="1"/>
  <c r="FS22" i="3"/>
  <c r="FS23" i="3"/>
  <c r="AJ26" i="3"/>
  <c r="DH29" i="3"/>
  <c r="CJ27" i="3" s="1"/>
  <c r="BA22" i="3"/>
  <c r="GF26" i="3"/>
  <c r="FU29" i="3"/>
  <c r="EI29" i="3"/>
  <c r="BF22" i="3"/>
  <c r="CR24" i="3"/>
  <c r="CM22" i="3"/>
  <c r="BB24" i="3"/>
  <c r="BA24" i="3"/>
  <c r="AW26" i="3"/>
  <c r="AW29" i="3" s="1"/>
  <c r="CQ26" i="3"/>
  <c r="GF29" i="3"/>
  <c r="FH27" i="3" s="1"/>
  <c r="DZ25" i="3"/>
  <c r="ET26" i="3"/>
  <c r="BI25" i="3"/>
  <c r="DX26" i="3"/>
  <c r="CU25" i="3"/>
  <c r="CS23" i="3"/>
  <c r="FO26" i="3"/>
  <c r="CU24" i="3"/>
  <c r="DB24" i="3" s="1"/>
  <c r="CI26" i="3"/>
  <c r="CI29" i="3" s="1"/>
  <c r="DH26" i="3"/>
  <c r="CW29" i="3"/>
  <c r="CU23" i="3"/>
  <c r="CN24" i="3"/>
  <c r="BV26" i="3"/>
  <c r="BG23" i="3"/>
  <c r="BK29" i="3"/>
  <c r="BG22" i="3"/>
  <c r="CY29" i="3"/>
  <c r="BI24" i="3"/>
  <c r="BP24" i="3" s="1"/>
  <c r="EL26" i="3"/>
  <c r="EL29" i="3" s="1"/>
  <c r="FX26" i="3"/>
  <c r="FX29" i="3" s="1"/>
  <c r="FL22" i="3"/>
  <c r="O23" i="3"/>
  <c r="FL23" i="3"/>
  <c r="O24" i="3"/>
  <c r="BG25" i="3"/>
  <c r="EC26" i="3"/>
  <c r="O22" i="3"/>
  <c r="U23" i="3"/>
  <c r="CN23" i="3"/>
  <c r="U24" i="3"/>
  <c r="N26" i="3"/>
  <c r="O26" i="3" s="1"/>
  <c r="O29" i="3" s="1"/>
  <c r="K26" i="3"/>
  <c r="K29" i="3" s="1"/>
  <c r="AB26" i="3"/>
  <c r="AB29" i="3" s="1"/>
  <c r="Y29" i="3"/>
  <c r="S26" i="3"/>
  <c r="U26" i="3" s="1"/>
  <c r="U29" i="3" s="1"/>
  <c r="U22" i="3"/>
  <c r="W22" i="3"/>
  <c r="ET29" i="3"/>
  <c r="EG23" i="3"/>
  <c r="AJ29" i="3"/>
  <c r="CS22" i="3"/>
  <c r="EG22" i="3"/>
  <c r="FJ26" i="3"/>
  <c r="BV29" i="3"/>
  <c r="EG24" i="3"/>
  <c r="EN24" i="3" s="1"/>
  <c r="CL26" i="3"/>
  <c r="AZ26" i="3"/>
  <c r="CJ19" i="3"/>
  <c r="BI22" i="3"/>
  <c r="BP22" i="3" s="1"/>
  <c r="CU22" i="3"/>
  <c r="FS24" i="3"/>
  <c r="FQ22" i="3"/>
  <c r="W23" i="3"/>
  <c r="W24" i="3"/>
  <c r="CN25" i="3"/>
  <c r="FS25" i="3"/>
  <c r="BN26" i="3"/>
  <c r="BN29" i="3" s="1"/>
  <c r="Z41" i="4"/>
  <c r="EE26" i="3" l="1"/>
  <c r="EE29" i="3" s="1"/>
  <c r="FQ26" i="3"/>
  <c r="FQ29" i="3" s="1"/>
  <c r="CS26" i="3"/>
  <c r="CS29" i="3" s="1"/>
  <c r="CC27" i="3"/>
  <c r="CE27" i="3"/>
  <c r="CE29" i="3" s="1"/>
  <c r="CO27" i="3"/>
  <c r="CO29" i="3" s="1"/>
  <c r="CR26" i="3"/>
  <c r="CR29" i="3" s="1"/>
  <c r="BG26" i="3"/>
  <c r="BG29" i="3" s="1"/>
  <c r="FS26" i="3"/>
  <c r="FY27" i="3" s="1"/>
  <c r="FY29" i="3" s="1"/>
  <c r="P26" i="3"/>
  <c r="P29" i="3" s="1"/>
  <c r="FP26" i="3"/>
  <c r="FP29" i="3" s="1"/>
  <c r="FE27" i="3"/>
  <c r="FE29" i="3" s="1"/>
  <c r="FC27" i="3"/>
  <c r="FC29" i="3" s="1"/>
  <c r="FA27" i="3"/>
  <c r="EY27" i="3"/>
  <c r="FM27" i="3"/>
  <c r="FM29" i="3" s="1"/>
  <c r="CA27" i="3"/>
  <c r="CA29" i="3" s="1"/>
  <c r="CG27" i="3"/>
  <c r="CG29" i="3" s="1"/>
  <c r="ED26" i="3"/>
  <c r="ED29" i="3" s="1"/>
  <c r="EH27" i="3"/>
  <c r="EH29" i="3" s="1"/>
  <c r="DZ26" i="3"/>
  <c r="DZ29" i="3" s="1"/>
  <c r="DY26" i="3"/>
  <c r="DY29" i="3" s="1"/>
  <c r="BI26" i="3"/>
  <c r="CU26" i="3"/>
  <c r="C27" i="3"/>
  <c r="E27" i="3"/>
  <c r="G27" i="3"/>
  <c r="G29" i="3" s="1"/>
  <c r="I27" i="3"/>
  <c r="I29" i="3" s="1"/>
  <c r="T26" i="3"/>
  <c r="T29" i="3" s="1"/>
  <c r="X27" i="3"/>
  <c r="X29" i="3" s="1"/>
  <c r="W26" i="3"/>
  <c r="CJ29" i="3"/>
  <c r="CV27" i="3"/>
  <c r="CV29" i="3" s="1"/>
  <c r="CM26" i="3"/>
  <c r="CM29" i="3" s="1"/>
  <c r="CN26" i="3"/>
  <c r="CN29" i="3" s="1"/>
  <c r="DQ27" i="3"/>
  <c r="DQ29" i="3" s="1"/>
  <c r="DM27" i="3"/>
  <c r="DS27" i="3"/>
  <c r="DS29" i="3" s="1"/>
  <c r="DV27" i="3"/>
  <c r="DV29" i="3" s="1"/>
  <c r="EA27" i="3"/>
  <c r="EA29" i="3" s="1"/>
  <c r="DO27" i="3"/>
  <c r="BJ27" i="3"/>
  <c r="BJ29" i="3" s="1"/>
  <c r="BB26" i="3"/>
  <c r="BB29" i="3" s="1"/>
  <c r="BA26" i="3"/>
  <c r="BA29" i="3" s="1"/>
  <c r="FT27" i="3"/>
  <c r="FT29" i="3" s="1"/>
  <c r="FL26" i="3"/>
  <c r="FL29" i="3" s="1"/>
  <c r="FH29" i="3"/>
  <c r="FK26" i="3"/>
  <c r="FK29" i="3" s="1"/>
  <c r="Q27" i="3"/>
  <c r="Q29" i="3" s="1"/>
  <c r="L27" i="3"/>
  <c r="L29" i="3" s="1"/>
  <c r="AX27" i="3"/>
  <c r="AX29" i="3" s="1"/>
  <c r="BC27" i="3"/>
  <c r="BC29" i="3" s="1"/>
  <c r="AU27" i="3"/>
  <c r="AU29" i="3" s="1"/>
  <c r="AO27" i="3"/>
  <c r="AQ27" i="3"/>
  <c r="AS27" i="3"/>
  <c r="AS29" i="3" s="1"/>
  <c r="CC29" i="3"/>
  <c r="EG26" i="3"/>
  <c r="X57" i="4"/>
  <c r="X58" i="4"/>
  <c r="R58" i="4"/>
  <c r="R57" i="4"/>
  <c r="Q58" i="4"/>
  <c r="Q57" i="4"/>
  <c r="GF54" i="3"/>
  <c r="GF53" i="3"/>
  <c r="AH7" i="4"/>
  <c r="EM27" i="3" l="1"/>
  <c r="EM29" i="3" s="1"/>
  <c r="EN26" i="3"/>
  <c r="FA29" i="3"/>
  <c r="EY29" i="3"/>
  <c r="DA27" i="3"/>
  <c r="DA29" i="3" s="1"/>
  <c r="DB26" i="3"/>
  <c r="BO27" i="3"/>
  <c r="BO29" i="3" s="1"/>
  <c r="BP26" i="3"/>
  <c r="AC27" i="3"/>
  <c r="AC29" i="3" s="1"/>
  <c r="AD26" i="3"/>
  <c r="AO29" i="3"/>
  <c r="AQ29" i="3"/>
  <c r="E29" i="3"/>
  <c r="C29" i="3"/>
  <c r="DM29" i="3"/>
  <c r="DO29" i="3"/>
  <c r="Z6" i="4"/>
  <c r="AJ25" i="4"/>
  <c r="AJ26" i="4"/>
  <c r="AF57" i="4" l="1"/>
  <c r="AG57" i="4"/>
  <c r="AH57" i="4"/>
  <c r="AF58" i="4"/>
  <c r="AG58" i="4"/>
  <c r="AH58" i="4"/>
  <c r="AE58" i="4"/>
  <c r="AE59" i="4"/>
  <c r="AE57" i="4"/>
  <c r="AJ58" i="4"/>
  <c r="AJ59" i="4"/>
  <c r="AK59" i="4" s="1"/>
  <c r="AJ57" i="4"/>
  <c r="AJ27" i="4"/>
  <c r="AK27" i="4" s="1"/>
  <c r="AJ24" i="4"/>
  <c r="AJ7" i="4"/>
  <c r="AJ8" i="4"/>
  <c r="AJ9" i="4"/>
  <c r="AJ6" i="4"/>
  <c r="AE7" i="4"/>
  <c r="AF7" i="4"/>
  <c r="AG7" i="4"/>
  <c r="AE8" i="4"/>
  <c r="AF8" i="4"/>
  <c r="AG8" i="4"/>
  <c r="AH8" i="4"/>
  <c r="AE9" i="4"/>
  <c r="AF9" i="4"/>
  <c r="AG9" i="4"/>
  <c r="AH9" i="4"/>
  <c r="AF6" i="4"/>
  <c r="AG6" i="4"/>
  <c r="AH6" i="4"/>
  <c r="AE6" i="4"/>
  <c r="AE25" i="4"/>
  <c r="AF25" i="4"/>
  <c r="AG25" i="4"/>
  <c r="AH25" i="4"/>
  <c r="AE26" i="4"/>
  <c r="AF26" i="4"/>
  <c r="AG26" i="4"/>
  <c r="AH26" i="4"/>
  <c r="AF24" i="4"/>
  <c r="AG24" i="4"/>
  <c r="AH24" i="4"/>
  <c r="AE24" i="4"/>
  <c r="AL24" i="4"/>
  <c r="AJ42" i="4"/>
  <c r="AJ43" i="4"/>
  <c r="AE42" i="4"/>
  <c r="AF42" i="4"/>
  <c r="AG42" i="4"/>
  <c r="AH42" i="4"/>
  <c r="AE43" i="4"/>
  <c r="AF43" i="4"/>
  <c r="AG43" i="4"/>
  <c r="AH43" i="4"/>
  <c r="AS3" i="3"/>
  <c r="DV35" i="3"/>
  <c r="DV50" i="3" s="1"/>
  <c r="AX35" i="3"/>
  <c r="AX50" i="3" s="1"/>
  <c r="DH53" i="3"/>
  <c r="L35" i="3"/>
  <c r="L50" i="3" s="1"/>
  <c r="AC8" i="4"/>
  <c r="AC9" i="4"/>
  <c r="AC6" i="4"/>
  <c r="AC25" i="4"/>
  <c r="AC26" i="4"/>
  <c r="AC24" i="4"/>
  <c r="AC41" i="4"/>
  <c r="V7" i="4"/>
  <c r="X7" i="4"/>
  <c r="Y7" i="4"/>
  <c r="Z7" i="4"/>
  <c r="AA7" i="4"/>
  <c r="V8" i="4"/>
  <c r="X8" i="4"/>
  <c r="Y8" i="4"/>
  <c r="Z8" i="4"/>
  <c r="AA8" i="4"/>
  <c r="V9" i="4"/>
  <c r="X9" i="4"/>
  <c r="Y9" i="4"/>
  <c r="Z9" i="4"/>
  <c r="AA9" i="4"/>
  <c r="X6" i="4"/>
  <c r="Y6" i="4"/>
  <c r="AA6" i="4"/>
  <c r="V6" i="4"/>
  <c r="R8" i="4"/>
  <c r="R9" i="4"/>
  <c r="R7" i="4"/>
  <c r="R6" i="4"/>
  <c r="Q8" i="4"/>
  <c r="Q9" i="4"/>
  <c r="Q7" i="4"/>
  <c r="Q6" i="4"/>
  <c r="M8" i="4"/>
  <c r="M9" i="4"/>
  <c r="M7" i="4"/>
  <c r="M6" i="4"/>
  <c r="L8" i="4"/>
  <c r="L9" i="4"/>
  <c r="L7" i="4"/>
  <c r="L6" i="4"/>
  <c r="I8" i="4"/>
  <c r="I9" i="4"/>
  <c r="I7" i="4"/>
  <c r="I6" i="4"/>
  <c r="G8" i="4"/>
  <c r="G9" i="4"/>
  <c r="G7" i="4"/>
  <c r="G6" i="4"/>
  <c r="E7" i="4"/>
  <c r="E8" i="4"/>
  <c r="E9" i="4"/>
  <c r="E6" i="4"/>
  <c r="I27" i="4"/>
  <c r="G27" i="4"/>
  <c r="E27" i="4"/>
  <c r="C9" i="4"/>
  <c r="C7" i="4"/>
  <c r="C8" i="4"/>
  <c r="C6" i="4"/>
  <c r="D6" i="4" s="1"/>
  <c r="GF6" i="3"/>
  <c r="GF7" i="3"/>
  <c r="GF8" i="3"/>
  <c r="GF5" i="3"/>
  <c r="AL28" i="4" l="1"/>
  <c r="C34" i="4"/>
  <c r="AI8" i="4"/>
  <c r="AI57" i="4"/>
  <c r="AI24" i="4"/>
  <c r="AI25" i="4"/>
  <c r="AI58" i="4"/>
  <c r="AI7" i="4"/>
  <c r="AI6" i="4"/>
  <c r="AI26" i="4"/>
  <c r="AK42" i="4"/>
  <c r="AK43" i="4"/>
  <c r="CJ35" i="3"/>
  <c r="CJ50" i="3" s="1"/>
  <c r="AK24" i="4"/>
  <c r="AK57" i="4"/>
  <c r="AK58" i="4"/>
  <c r="X10" i="4"/>
  <c r="AJ10" i="4"/>
  <c r="AG10" i="4"/>
  <c r="Z10" i="4"/>
  <c r="R10" i="4"/>
  <c r="M10" i="4"/>
  <c r="Q10" i="4"/>
  <c r="V10" i="4"/>
  <c r="Y10" i="4"/>
  <c r="AA10" i="4"/>
  <c r="AC10" i="4"/>
  <c r="AF10" i="4"/>
  <c r="AE10" i="4"/>
  <c r="AH10" i="4"/>
  <c r="C10" i="4"/>
  <c r="AK25" i="4"/>
  <c r="AK26" i="4"/>
  <c r="AK6" i="4"/>
  <c r="AK7" i="4"/>
  <c r="Y25" i="4"/>
  <c r="Z25" i="4"/>
  <c r="AA25" i="4"/>
  <c r="Y26" i="4"/>
  <c r="Z26" i="4"/>
  <c r="AA26" i="4"/>
  <c r="Y24" i="4"/>
  <c r="Z24" i="4"/>
  <c r="AA24" i="4"/>
  <c r="X25" i="4"/>
  <c r="X26" i="4"/>
  <c r="X24" i="4"/>
  <c r="R25" i="4"/>
  <c r="R26" i="4"/>
  <c r="R24" i="4"/>
  <c r="Q25" i="4"/>
  <c r="Q26" i="4"/>
  <c r="Q24" i="4"/>
  <c r="G24" i="4"/>
  <c r="G25" i="4"/>
  <c r="E24" i="4"/>
  <c r="E25" i="4"/>
  <c r="M41" i="4"/>
  <c r="AC58" i="4"/>
  <c r="AC57" i="4"/>
  <c r="AA58" i="4"/>
  <c r="Z58" i="4"/>
  <c r="Z57" i="4"/>
  <c r="AA57" i="4"/>
  <c r="Y58" i="4"/>
  <c r="Y57" i="4"/>
  <c r="V58" i="4"/>
  <c r="V57" i="4"/>
  <c r="L58" i="4"/>
  <c r="M58" i="4"/>
  <c r="M57" i="4"/>
  <c r="L57" i="4"/>
  <c r="I58" i="4"/>
  <c r="I57" i="4"/>
  <c r="G58" i="4"/>
  <c r="E58" i="4"/>
  <c r="E57" i="4"/>
  <c r="C58" i="4"/>
  <c r="C57" i="4"/>
  <c r="Q41" i="4"/>
  <c r="R41" i="4"/>
  <c r="L41" i="4"/>
  <c r="Q29" i="4" l="1"/>
  <c r="L29" i="4"/>
  <c r="AI60" i="4"/>
  <c r="AI10" i="4"/>
  <c r="AL44" i="4"/>
  <c r="S41" i="4"/>
  <c r="T41" i="4" s="1"/>
  <c r="Q45" i="4" l="1"/>
  <c r="L45" i="4"/>
  <c r="S44" i="4"/>
  <c r="T44" i="4" s="1"/>
  <c r="FJ7" i="3"/>
  <c r="N8" i="4" s="1"/>
  <c r="FJ8" i="3"/>
  <c r="FO7" i="3"/>
  <c r="FQ7" i="3" s="1"/>
  <c r="C17" i="4"/>
  <c r="FJ5" i="3"/>
  <c r="FK5" i="3" s="1"/>
  <c r="X28" i="4"/>
  <c r="FO5" i="3"/>
  <c r="S6" i="4" s="1"/>
  <c r="T6" i="4" s="1"/>
  <c r="FO6" i="3"/>
  <c r="FP6" i="3" s="1"/>
  <c r="FO8" i="3"/>
  <c r="FP8" i="3" s="1"/>
  <c r="FJ6" i="3"/>
  <c r="FL6" i="3" s="1"/>
  <c r="N7" i="4"/>
  <c r="O7" i="4" s="1"/>
  <c r="S25" i="4"/>
  <c r="T25" i="4" s="1"/>
  <c r="Q28" i="4"/>
  <c r="L24" i="4"/>
  <c r="M24" i="4"/>
  <c r="L25" i="4"/>
  <c r="M25" i="4"/>
  <c r="L26" i="4"/>
  <c r="M26" i="4"/>
  <c r="FJ38" i="3"/>
  <c r="N41" i="4" s="1"/>
  <c r="N42" i="4"/>
  <c r="P42" i="4" s="1"/>
  <c r="AL57" i="4"/>
  <c r="AL58" i="4"/>
  <c r="FJ53" i="3"/>
  <c r="FK53" i="3" s="1"/>
  <c r="FJ54" i="3"/>
  <c r="FL54" i="3" s="1"/>
  <c r="FO53" i="3"/>
  <c r="FP53" i="3" s="1"/>
  <c r="FO54" i="3"/>
  <c r="AG60" i="4"/>
  <c r="AH60" i="4"/>
  <c r="AH44" i="4"/>
  <c r="N5" i="3"/>
  <c r="N6" i="3"/>
  <c r="P6" i="3" s="1"/>
  <c r="N7" i="3"/>
  <c r="P7" i="3" s="1"/>
  <c r="N8" i="3"/>
  <c r="P8" i="3" s="1"/>
  <c r="I9" i="3"/>
  <c r="AU9" i="3"/>
  <c r="CG9" i="3"/>
  <c r="DS9" i="3"/>
  <c r="GG9" i="3"/>
  <c r="FX5" i="3"/>
  <c r="AB6" i="4" s="1"/>
  <c r="FX6" i="3"/>
  <c r="AB7" i="4" s="1"/>
  <c r="FX7" i="3"/>
  <c r="AB8" i="4" s="1"/>
  <c r="Z13" i="4"/>
  <c r="J7" i="4"/>
  <c r="AS9" i="3"/>
  <c r="G9" i="3"/>
  <c r="CE9" i="3"/>
  <c r="DQ9" i="3"/>
  <c r="BV53" i="3"/>
  <c r="AE60" i="4"/>
  <c r="BN53" i="3"/>
  <c r="BM56" i="3"/>
  <c r="AJ54" i="3"/>
  <c r="DH54" i="3"/>
  <c r="DH56" i="3" s="1"/>
  <c r="ET54" i="3"/>
  <c r="AO51" i="3"/>
  <c r="AS51" i="3" s="1"/>
  <c r="AB26" i="4"/>
  <c r="V25" i="4"/>
  <c r="V26" i="4"/>
  <c r="V24" i="4"/>
  <c r="I25" i="4"/>
  <c r="I26" i="4"/>
  <c r="I24" i="4"/>
  <c r="G26" i="4"/>
  <c r="E26" i="4"/>
  <c r="C25" i="4"/>
  <c r="C26" i="4"/>
  <c r="C24" i="4"/>
  <c r="Y41" i="4"/>
  <c r="Y44" i="4" s="1"/>
  <c r="X41" i="4"/>
  <c r="X44" i="4" s="1"/>
  <c r="V41" i="4"/>
  <c r="I41" i="4"/>
  <c r="G41" i="4"/>
  <c r="H41" i="4" s="1"/>
  <c r="E41" i="4"/>
  <c r="E44" i="4" s="1"/>
  <c r="F44" i="4" s="1"/>
  <c r="F47" i="4" s="1"/>
  <c r="C41" i="4"/>
  <c r="C44" i="4" s="1"/>
  <c r="Y28" i="4"/>
  <c r="AB25" i="4"/>
  <c r="ET53" i="3"/>
  <c r="L38" i="4"/>
  <c r="CZ5" i="3"/>
  <c r="AB53" i="3"/>
  <c r="BN54" i="3"/>
  <c r="AB38" i="3"/>
  <c r="AB39" i="3"/>
  <c r="ET38" i="3"/>
  <c r="ET6" i="3"/>
  <c r="ET7" i="3"/>
  <c r="ET8" i="3"/>
  <c r="ET5" i="3"/>
  <c r="DH38" i="3"/>
  <c r="DH41" i="3" s="1"/>
  <c r="DH6" i="3"/>
  <c r="DH7" i="3"/>
  <c r="DH8" i="3"/>
  <c r="DH5" i="3"/>
  <c r="BV6" i="3"/>
  <c r="BV7" i="3"/>
  <c r="BV8" i="3"/>
  <c r="BV5" i="3"/>
  <c r="AJ53" i="3"/>
  <c r="AJ38" i="3"/>
  <c r="AJ41" i="3" s="1"/>
  <c r="AJ6" i="3"/>
  <c r="AJ7" i="3"/>
  <c r="AJ8" i="3"/>
  <c r="AJ5" i="3"/>
  <c r="C50" i="4"/>
  <c r="DI9" i="3"/>
  <c r="AT54" i="3"/>
  <c r="EZ63" i="3"/>
  <c r="EZ62" i="3"/>
  <c r="GG56" i="3"/>
  <c r="GF56" i="3"/>
  <c r="GE56" i="3"/>
  <c r="GD56" i="3"/>
  <c r="GC56" i="3"/>
  <c r="GB56" i="3"/>
  <c r="GA56" i="3"/>
  <c r="FY56" i="3"/>
  <c r="FW56" i="3"/>
  <c r="FW59" i="3" s="1"/>
  <c r="FV56" i="3"/>
  <c r="FV59" i="3" s="1"/>
  <c r="FU56" i="3"/>
  <c r="FT56" i="3"/>
  <c r="FR56" i="3"/>
  <c r="FU57" i="3" s="1"/>
  <c r="FN56" i="3"/>
  <c r="FM56" i="3"/>
  <c r="FI56" i="3"/>
  <c r="FH56" i="3"/>
  <c r="FE56" i="3"/>
  <c r="FC56" i="3"/>
  <c r="FA56" i="3"/>
  <c r="EY56" i="3"/>
  <c r="FZ55" i="3"/>
  <c r="FX55" i="3"/>
  <c r="FS55" i="3"/>
  <c r="FQ55" i="3"/>
  <c r="FP55" i="3"/>
  <c r="FL55" i="3"/>
  <c r="FK55" i="3"/>
  <c r="FG55" i="3"/>
  <c r="FF55" i="3"/>
  <c r="FD55" i="3"/>
  <c r="FB55" i="3"/>
  <c r="EZ55" i="3"/>
  <c r="FX54" i="3"/>
  <c r="AB58" i="4" s="1"/>
  <c r="FP54" i="3"/>
  <c r="FG54" i="3"/>
  <c r="FX53" i="3"/>
  <c r="FG53" i="3"/>
  <c r="G57" i="4"/>
  <c r="EZ47" i="3"/>
  <c r="GG41" i="3"/>
  <c r="GF41" i="3"/>
  <c r="GE41" i="3"/>
  <c r="GD41" i="3"/>
  <c r="GC41" i="3"/>
  <c r="GB41" i="3"/>
  <c r="GA41" i="3"/>
  <c r="FY41" i="3"/>
  <c r="FW41" i="3"/>
  <c r="FW44" i="3" s="1"/>
  <c r="FV41" i="3"/>
  <c r="FV44" i="3" s="1"/>
  <c r="FU41" i="3"/>
  <c r="FT41" i="3"/>
  <c r="FR41" i="3"/>
  <c r="FU42" i="3" s="1"/>
  <c r="FU44" i="3" s="1"/>
  <c r="FN41" i="3"/>
  <c r="FM41" i="3"/>
  <c r="FI41" i="3"/>
  <c r="FH41" i="3"/>
  <c r="FE41" i="3"/>
  <c r="FC41" i="3"/>
  <c r="FA41" i="3"/>
  <c r="EY41" i="3"/>
  <c r="FZ40" i="3"/>
  <c r="FX40" i="3"/>
  <c r="FS40" i="3"/>
  <c r="FQ40" i="3"/>
  <c r="FP40" i="3"/>
  <c r="FL40" i="3"/>
  <c r="FK40" i="3"/>
  <c r="FG40" i="3"/>
  <c r="FF40" i="3"/>
  <c r="FD40" i="3"/>
  <c r="FB40" i="3"/>
  <c r="EZ40" i="3"/>
  <c r="FZ39" i="3"/>
  <c r="FX39" i="3"/>
  <c r="FP39" i="3"/>
  <c r="FO39" i="3"/>
  <c r="FQ39" i="3" s="1"/>
  <c r="FK39" i="3"/>
  <c r="FJ39" i="3"/>
  <c r="FL39" i="3" s="1"/>
  <c r="FG39" i="3"/>
  <c r="FO38" i="3"/>
  <c r="FO41" i="3" s="1"/>
  <c r="FG38" i="3"/>
  <c r="EZ16" i="3"/>
  <c r="EZ15" i="3"/>
  <c r="GF9" i="3"/>
  <c r="GE9" i="3"/>
  <c r="GD9" i="3"/>
  <c r="GC9" i="3"/>
  <c r="GB9" i="3"/>
  <c r="GA9" i="3"/>
  <c r="FY9" i="3"/>
  <c r="FW9" i="3"/>
  <c r="FX9" i="3" s="1"/>
  <c r="FX12" i="3" s="1"/>
  <c r="FV9" i="3"/>
  <c r="FV12" i="3" s="1"/>
  <c r="FU9" i="3"/>
  <c r="FT9" i="3"/>
  <c r="FR9" i="3"/>
  <c r="FU10" i="3" s="1"/>
  <c r="FN9" i="3"/>
  <c r="FM9" i="3"/>
  <c r="FI9" i="3"/>
  <c r="FH9" i="3"/>
  <c r="FE9" i="3"/>
  <c r="FC9" i="3"/>
  <c r="FA9" i="3"/>
  <c r="EY9" i="3"/>
  <c r="FZ8" i="3"/>
  <c r="AD9" i="4" s="1"/>
  <c r="FX8" i="3"/>
  <c r="AB9" i="4" s="1"/>
  <c r="FK8" i="3"/>
  <c r="FG8" i="3"/>
  <c r="FP7" i="3"/>
  <c r="FG7" i="3"/>
  <c r="FG6" i="3"/>
  <c r="H7" i="4"/>
  <c r="F7" i="4"/>
  <c r="FG5" i="3"/>
  <c r="DN63" i="3"/>
  <c r="DN62" i="3"/>
  <c r="EU56" i="3"/>
  <c r="ES56" i="3"/>
  <c r="ER56" i="3"/>
  <c r="EQ56" i="3"/>
  <c r="EP56" i="3"/>
  <c r="EO56" i="3"/>
  <c r="EM56" i="3"/>
  <c r="EK56" i="3"/>
  <c r="EK59" i="3" s="1"/>
  <c r="EJ56" i="3"/>
  <c r="EJ59" i="3" s="1"/>
  <c r="EI56" i="3"/>
  <c r="EH56" i="3"/>
  <c r="EF56" i="3"/>
  <c r="EI57" i="3" s="1"/>
  <c r="EB56" i="3"/>
  <c r="EA56" i="3"/>
  <c r="DW56" i="3"/>
  <c r="DV56" i="3"/>
  <c r="DS56" i="3"/>
  <c r="DQ56" i="3"/>
  <c r="DO56" i="3"/>
  <c r="DM56" i="3"/>
  <c r="EN55" i="3"/>
  <c r="EL55" i="3"/>
  <c r="EG55" i="3"/>
  <c r="EE55" i="3"/>
  <c r="ED55" i="3"/>
  <c r="DZ55" i="3"/>
  <c r="DY55" i="3"/>
  <c r="DU55" i="3"/>
  <c r="DT55" i="3"/>
  <c r="DR55" i="3"/>
  <c r="DP55" i="3"/>
  <c r="DN55" i="3"/>
  <c r="EL54" i="3"/>
  <c r="EC54" i="3"/>
  <c r="DX54" i="3"/>
  <c r="DZ54" i="3" s="1"/>
  <c r="DU54" i="3"/>
  <c r="EL53" i="3"/>
  <c r="EC53" i="3"/>
  <c r="DX53" i="3"/>
  <c r="DY53" i="3" s="1"/>
  <c r="DU53" i="3"/>
  <c r="DN47" i="3"/>
  <c r="EU41" i="3"/>
  <c r="ES41" i="3"/>
  <c r="ER41" i="3"/>
  <c r="EQ41" i="3"/>
  <c r="EP41" i="3"/>
  <c r="EO41" i="3"/>
  <c r="EM41" i="3"/>
  <c r="EK41" i="3"/>
  <c r="EJ41" i="3"/>
  <c r="EJ44" i="3" s="1"/>
  <c r="EI41" i="3"/>
  <c r="EH41" i="3"/>
  <c r="EF41" i="3"/>
  <c r="EI42" i="3" s="1"/>
  <c r="EB41" i="3"/>
  <c r="EA41" i="3"/>
  <c r="DW41" i="3"/>
  <c r="DV41" i="3"/>
  <c r="DS41" i="3"/>
  <c r="DQ41" i="3"/>
  <c r="DO41" i="3"/>
  <c r="DM41" i="3"/>
  <c r="EN40" i="3"/>
  <c r="EL40" i="3"/>
  <c r="EG40" i="3"/>
  <c r="EE40" i="3"/>
  <c r="ED40" i="3"/>
  <c r="DZ40" i="3"/>
  <c r="DY40" i="3"/>
  <c r="DU40" i="3"/>
  <c r="DT40" i="3"/>
  <c r="DR40" i="3"/>
  <c r="DP40" i="3"/>
  <c r="DN40" i="3"/>
  <c r="EN39" i="3"/>
  <c r="EL39" i="3"/>
  <c r="ED39" i="3"/>
  <c r="EC39" i="3"/>
  <c r="EE39" i="3" s="1"/>
  <c r="DY39" i="3"/>
  <c r="DX39" i="3"/>
  <c r="DU39" i="3"/>
  <c r="EL38" i="3"/>
  <c r="EC38" i="3"/>
  <c r="ED38" i="3" s="1"/>
  <c r="DX38" i="3"/>
  <c r="DZ38" i="3" s="1"/>
  <c r="DU38" i="3"/>
  <c r="DN16" i="3"/>
  <c r="DN15" i="3"/>
  <c r="EU9" i="3"/>
  <c r="ES9" i="3"/>
  <c r="ER9" i="3"/>
  <c r="EQ9" i="3"/>
  <c r="EP9" i="3"/>
  <c r="EO9" i="3"/>
  <c r="EM9" i="3"/>
  <c r="EK9" i="3"/>
  <c r="EK12" i="3" s="1"/>
  <c r="EJ9" i="3"/>
  <c r="EJ12" i="3" s="1"/>
  <c r="EI9" i="3"/>
  <c r="EH9" i="3"/>
  <c r="EF9" i="3"/>
  <c r="EI10" i="3" s="1"/>
  <c r="EB9" i="3"/>
  <c r="EA9" i="3"/>
  <c r="DW9" i="3"/>
  <c r="DV9" i="3"/>
  <c r="DO9" i="3"/>
  <c r="DM9" i="3"/>
  <c r="EN8" i="3"/>
  <c r="EL8" i="3"/>
  <c r="EC8" i="3"/>
  <c r="DX8" i="3"/>
  <c r="DU8" i="3"/>
  <c r="DT8" i="3"/>
  <c r="EL7" i="3"/>
  <c r="EC7" i="3"/>
  <c r="ED7" i="3" s="1"/>
  <c r="DX7" i="3"/>
  <c r="DZ7" i="3" s="1"/>
  <c r="DU7" i="3"/>
  <c r="DT7" i="3"/>
  <c r="EL6" i="3"/>
  <c r="EC6" i="3"/>
  <c r="ED6" i="3" s="1"/>
  <c r="DX6" i="3"/>
  <c r="DZ6" i="3" s="1"/>
  <c r="DU6" i="3"/>
  <c r="DT6" i="3"/>
  <c r="EL5" i="3"/>
  <c r="EC5" i="3"/>
  <c r="DX5" i="3"/>
  <c r="DY5" i="3" s="1"/>
  <c r="DU5" i="3"/>
  <c r="DT5" i="3"/>
  <c r="CB63" i="3"/>
  <c r="CB62" i="3"/>
  <c r="DI56" i="3"/>
  <c r="DG56" i="3"/>
  <c r="DF56" i="3"/>
  <c r="DE56" i="3"/>
  <c r="DD56" i="3"/>
  <c r="DC56" i="3"/>
  <c r="DA56" i="3"/>
  <c r="CY56" i="3"/>
  <c r="CY59" i="3" s="1"/>
  <c r="CX56" i="3"/>
  <c r="CX59" i="3" s="1"/>
  <c r="CW56" i="3"/>
  <c r="CV56" i="3"/>
  <c r="CT56" i="3"/>
  <c r="CW57" i="3" s="1"/>
  <c r="CP56" i="3"/>
  <c r="CO56" i="3"/>
  <c r="CK56" i="3"/>
  <c r="CJ56" i="3"/>
  <c r="CG56" i="3"/>
  <c r="CE56" i="3"/>
  <c r="CC56" i="3"/>
  <c r="CA56" i="3"/>
  <c r="DB55" i="3"/>
  <c r="CZ55" i="3"/>
  <c r="CU55" i="3"/>
  <c r="CS55" i="3"/>
  <c r="CR55" i="3"/>
  <c r="CN55" i="3"/>
  <c r="CM55" i="3"/>
  <c r="CI55" i="3"/>
  <c r="CZ54" i="3"/>
  <c r="CQ54" i="3"/>
  <c r="CR54" i="3" s="1"/>
  <c r="CL54" i="3"/>
  <c r="CI54" i="3"/>
  <c r="CZ53" i="3"/>
  <c r="CQ53" i="3"/>
  <c r="CL53" i="3"/>
  <c r="CN53" i="3" s="1"/>
  <c r="CI53" i="3"/>
  <c r="CB47" i="3"/>
  <c r="DI41" i="3"/>
  <c r="DG41" i="3"/>
  <c r="DF41" i="3"/>
  <c r="DE41" i="3"/>
  <c r="DD41" i="3"/>
  <c r="DC41" i="3"/>
  <c r="DA41" i="3"/>
  <c r="CY41" i="3"/>
  <c r="CY44" i="3" s="1"/>
  <c r="CX41" i="3"/>
  <c r="CX44" i="3" s="1"/>
  <c r="CW41" i="3"/>
  <c r="CV41" i="3"/>
  <c r="CT41" i="3"/>
  <c r="CW42" i="3" s="1"/>
  <c r="CP41" i="3"/>
  <c r="CO41" i="3"/>
  <c r="CK41" i="3"/>
  <c r="CJ41" i="3"/>
  <c r="CG41" i="3"/>
  <c r="CI41" i="3" s="1"/>
  <c r="CI44" i="3" s="1"/>
  <c r="CE41" i="3"/>
  <c r="CC41" i="3"/>
  <c r="CA41" i="3"/>
  <c r="DB40" i="3"/>
  <c r="CZ40" i="3"/>
  <c r="CU40" i="3"/>
  <c r="CS40" i="3"/>
  <c r="CR40" i="3"/>
  <c r="CN40" i="3"/>
  <c r="CM40" i="3"/>
  <c r="CI40" i="3"/>
  <c r="DB39" i="3"/>
  <c r="CZ39" i="3"/>
  <c r="CR39" i="3"/>
  <c r="CQ39" i="3"/>
  <c r="CS39" i="3" s="1"/>
  <c r="CM39" i="3"/>
  <c r="CL39" i="3"/>
  <c r="CN39" i="3" s="1"/>
  <c r="CI39" i="3"/>
  <c r="CQ38" i="3"/>
  <c r="CL38" i="3"/>
  <c r="CN38" i="3" s="1"/>
  <c r="CI38" i="3"/>
  <c r="CB16" i="3"/>
  <c r="CB15" i="3"/>
  <c r="DG9" i="3"/>
  <c r="DF9" i="3"/>
  <c r="DE9" i="3"/>
  <c r="DD9" i="3"/>
  <c r="DC9" i="3"/>
  <c r="DA9" i="3"/>
  <c r="CY9" i="3"/>
  <c r="CY12" i="3" s="1"/>
  <c r="CX9" i="3"/>
  <c r="CX12" i="3" s="1"/>
  <c r="CW9" i="3"/>
  <c r="CV9" i="3"/>
  <c r="CT9" i="3"/>
  <c r="CW10" i="3" s="1"/>
  <c r="CP9" i="3"/>
  <c r="CO9" i="3"/>
  <c r="CK9" i="3"/>
  <c r="CJ9" i="3"/>
  <c r="CC9" i="3"/>
  <c r="CA9" i="3"/>
  <c r="DB8" i="3"/>
  <c r="CZ8" i="3"/>
  <c r="CQ8" i="3"/>
  <c r="CL8" i="3"/>
  <c r="CM8" i="3" s="1"/>
  <c r="CI8" i="3"/>
  <c r="CZ7" i="3"/>
  <c r="CQ7" i="3"/>
  <c r="CL7" i="3"/>
  <c r="CI7" i="3"/>
  <c r="CZ6" i="3"/>
  <c r="CQ6" i="3"/>
  <c r="CR6" i="3" s="1"/>
  <c r="CL6" i="3"/>
  <c r="CN6" i="3" s="1"/>
  <c r="CI6" i="3"/>
  <c r="CQ5" i="3"/>
  <c r="CL5" i="3"/>
  <c r="CI5" i="3"/>
  <c r="AP63" i="3"/>
  <c r="AP62" i="3"/>
  <c r="BW56" i="3"/>
  <c r="BU56" i="3"/>
  <c r="BT56" i="3"/>
  <c r="BS56" i="3"/>
  <c r="BR56" i="3"/>
  <c r="BQ56" i="3"/>
  <c r="BO56" i="3"/>
  <c r="BL56" i="3"/>
  <c r="BL59" i="3" s="1"/>
  <c r="BK56" i="3"/>
  <c r="BJ56" i="3"/>
  <c r="BH56" i="3"/>
  <c r="BK57" i="3" s="1"/>
  <c r="BD56" i="3"/>
  <c r="BC56" i="3"/>
  <c r="AY56" i="3"/>
  <c r="AX56" i="3"/>
  <c r="AU56" i="3"/>
  <c r="AS56" i="3"/>
  <c r="AQ56" i="3"/>
  <c r="AO56" i="3"/>
  <c r="BP55" i="3"/>
  <c r="BN55" i="3"/>
  <c r="BI55" i="3"/>
  <c r="BG55" i="3"/>
  <c r="BF55" i="3"/>
  <c r="BB55" i="3"/>
  <c r="BA55" i="3"/>
  <c r="AW55" i="3"/>
  <c r="AV55" i="3"/>
  <c r="AT55" i="3"/>
  <c r="AR55" i="3"/>
  <c r="AP55" i="3"/>
  <c r="BE54" i="3"/>
  <c r="BF54" i="3" s="1"/>
  <c r="AZ54" i="3"/>
  <c r="AW54" i="3"/>
  <c r="BE53" i="3"/>
  <c r="AZ53" i="3"/>
  <c r="BA53" i="3" s="1"/>
  <c r="AW53" i="3"/>
  <c r="AT53" i="3"/>
  <c r="AP47" i="3"/>
  <c r="BW41" i="3"/>
  <c r="BU41" i="3"/>
  <c r="BT41" i="3"/>
  <c r="BS41" i="3"/>
  <c r="BR41" i="3"/>
  <c r="BQ41" i="3"/>
  <c r="BO41" i="3"/>
  <c r="BM41" i="3"/>
  <c r="BM44" i="3" s="1"/>
  <c r="BL41" i="3"/>
  <c r="BL44" i="3" s="1"/>
  <c r="BK41" i="3"/>
  <c r="BJ41" i="3"/>
  <c r="BH41" i="3"/>
  <c r="BK42" i="3" s="1"/>
  <c r="BD41" i="3"/>
  <c r="BC41" i="3"/>
  <c r="AY41" i="3"/>
  <c r="AX41" i="3"/>
  <c r="AU41" i="3"/>
  <c r="AS41" i="3"/>
  <c r="AQ41" i="3"/>
  <c r="AO41" i="3"/>
  <c r="BP40" i="3"/>
  <c r="BN40" i="3"/>
  <c r="BI40" i="3"/>
  <c r="BG40" i="3"/>
  <c r="BF40" i="3"/>
  <c r="BB40" i="3"/>
  <c r="BA40" i="3"/>
  <c r="AW40" i="3"/>
  <c r="AV40" i="3"/>
  <c r="AT40" i="3"/>
  <c r="AR40" i="3"/>
  <c r="AP40" i="3"/>
  <c r="BP39" i="3"/>
  <c r="BN39" i="3"/>
  <c r="BF39" i="3"/>
  <c r="BE39" i="3"/>
  <c r="BA39" i="3"/>
  <c r="AZ39" i="3"/>
  <c r="BB39" i="3" s="1"/>
  <c r="AW39" i="3"/>
  <c r="BE38" i="3"/>
  <c r="AZ38" i="3"/>
  <c r="AW38" i="3"/>
  <c r="AP16" i="3"/>
  <c r="AP15" i="3"/>
  <c r="BW9" i="3"/>
  <c r="BU9" i="3"/>
  <c r="BT9" i="3"/>
  <c r="BS9" i="3"/>
  <c r="BR9" i="3"/>
  <c r="BQ9" i="3"/>
  <c r="BO9" i="3"/>
  <c r="BM9" i="3"/>
  <c r="BL9" i="3"/>
  <c r="BL12" i="3" s="1"/>
  <c r="BK9" i="3"/>
  <c r="BJ9" i="3"/>
  <c r="BH9" i="3"/>
  <c r="BK10" i="3" s="1"/>
  <c r="BD9" i="3"/>
  <c r="BC9" i="3"/>
  <c r="AY9" i="3"/>
  <c r="AX9" i="3"/>
  <c r="AQ9" i="3"/>
  <c r="AO9" i="3"/>
  <c r="BE8" i="3"/>
  <c r="AZ8" i="3"/>
  <c r="BA8" i="3" s="1"/>
  <c r="AW8" i="3"/>
  <c r="BE7" i="3"/>
  <c r="AZ7" i="3"/>
  <c r="BA7" i="3" s="1"/>
  <c r="AW7" i="3"/>
  <c r="BN6" i="3"/>
  <c r="BE6" i="3"/>
  <c r="BF6" i="3" s="1"/>
  <c r="AZ6" i="3"/>
  <c r="BB6" i="3" s="1"/>
  <c r="AW6" i="3"/>
  <c r="BE5" i="3"/>
  <c r="AZ5" i="3"/>
  <c r="AW5" i="3"/>
  <c r="AK56" i="3"/>
  <c r="AI56" i="3"/>
  <c r="AH56" i="3"/>
  <c r="AG56" i="3"/>
  <c r="AF56" i="3"/>
  <c r="AE56" i="3"/>
  <c r="ED5" i="3"/>
  <c r="DY54" i="3"/>
  <c r="BP8" i="3"/>
  <c r="ED54" i="3"/>
  <c r="CR8" i="3"/>
  <c r="BF8" i="3"/>
  <c r="BF38" i="3"/>
  <c r="BB8" i="3"/>
  <c r="AE44" i="4"/>
  <c r="AF44" i="4"/>
  <c r="Q44" i="4"/>
  <c r="L44" i="4"/>
  <c r="M44" i="4"/>
  <c r="AK9" i="3"/>
  <c r="AI9" i="3"/>
  <c r="AF9" i="3"/>
  <c r="AG9" i="3"/>
  <c r="AH9" i="3"/>
  <c r="AE9" i="3"/>
  <c r="AC9" i="3"/>
  <c r="AA9" i="3"/>
  <c r="AA12" i="3" s="1"/>
  <c r="Z9" i="3"/>
  <c r="Z12" i="3" s="1"/>
  <c r="Y9" i="3"/>
  <c r="X9" i="3"/>
  <c r="V9" i="3"/>
  <c r="Y10" i="3" s="1"/>
  <c r="R9" i="3"/>
  <c r="Q9" i="3"/>
  <c r="M9" i="3"/>
  <c r="L9" i="3"/>
  <c r="E9" i="3"/>
  <c r="C9" i="3"/>
  <c r="S7" i="3"/>
  <c r="T7" i="3" s="1"/>
  <c r="S8" i="3"/>
  <c r="K7" i="3"/>
  <c r="L54" i="4"/>
  <c r="L21" i="4"/>
  <c r="C20" i="3"/>
  <c r="G20" i="3" s="1"/>
  <c r="AE41" i="3"/>
  <c r="AC44" i="4"/>
  <c r="Z44" i="4"/>
  <c r="Z47" i="4" s="1"/>
  <c r="B41" i="4"/>
  <c r="A39" i="4"/>
  <c r="AJ44" i="4"/>
  <c r="AD43" i="4"/>
  <c r="AB43" i="4"/>
  <c r="U43" i="4"/>
  <c r="P43" i="4"/>
  <c r="K43" i="4"/>
  <c r="C51" i="4"/>
  <c r="AB42" i="4"/>
  <c r="J42" i="4"/>
  <c r="H42" i="4"/>
  <c r="F42" i="4"/>
  <c r="D42" i="4"/>
  <c r="K42" i="4"/>
  <c r="AD42" i="4"/>
  <c r="U42" i="4"/>
  <c r="C36" i="3"/>
  <c r="G36" i="3" s="1"/>
  <c r="D47" i="3"/>
  <c r="AK41" i="3"/>
  <c r="AI41" i="3"/>
  <c r="AH41" i="3"/>
  <c r="AG41" i="3"/>
  <c r="AF41" i="3"/>
  <c r="AC41" i="3"/>
  <c r="AA41" i="3"/>
  <c r="Z41" i="3"/>
  <c r="Z44" i="3" s="1"/>
  <c r="Y41" i="3"/>
  <c r="X41" i="3"/>
  <c r="V41" i="3"/>
  <c r="Y42" i="3" s="1"/>
  <c r="R41" i="3"/>
  <c r="Q41" i="3"/>
  <c r="M41" i="3"/>
  <c r="L41" i="3"/>
  <c r="I41" i="3"/>
  <c r="G41" i="3"/>
  <c r="E41" i="3"/>
  <c r="C41" i="3"/>
  <c r="AD40" i="3"/>
  <c r="AB40" i="3"/>
  <c r="W40" i="3"/>
  <c r="U40" i="3"/>
  <c r="T40" i="3"/>
  <c r="P40" i="3"/>
  <c r="O40" i="3"/>
  <c r="K40" i="3"/>
  <c r="T39" i="3"/>
  <c r="S39" i="3"/>
  <c r="U39" i="3" s="1"/>
  <c r="N39" i="3"/>
  <c r="P39" i="3" s="1"/>
  <c r="K39" i="3"/>
  <c r="S38" i="3"/>
  <c r="T38" i="3" s="1"/>
  <c r="N38" i="3"/>
  <c r="P38" i="3" s="1"/>
  <c r="K38" i="3"/>
  <c r="AD39" i="3"/>
  <c r="O39" i="3"/>
  <c r="AB32" i="4"/>
  <c r="A22" i="4"/>
  <c r="A55" i="4" s="1"/>
  <c r="C51" i="3"/>
  <c r="G51" i="3" s="1"/>
  <c r="X60" i="4"/>
  <c r="AB57" i="4"/>
  <c r="D63" i="3"/>
  <c r="D62" i="3"/>
  <c r="D16" i="3"/>
  <c r="D15" i="3"/>
  <c r="AD59" i="4"/>
  <c r="AB59" i="4"/>
  <c r="K27" i="4"/>
  <c r="B59" i="4"/>
  <c r="B58" i="4"/>
  <c r="B57" i="4"/>
  <c r="B27" i="4"/>
  <c r="B26" i="4"/>
  <c r="B24" i="4"/>
  <c r="S6" i="3"/>
  <c r="K6" i="3"/>
  <c r="S5" i="3"/>
  <c r="T5" i="3" s="1"/>
  <c r="K5" i="3"/>
  <c r="R56" i="3"/>
  <c r="AD55" i="3"/>
  <c r="AB55" i="3"/>
  <c r="O55" i="3"/>
  <c r="P55" i="3"/>
  <c r="K55" i="3"/>
  <c r="AB54" i="3"/>
  <c r="S54" i="3"/>
  <c r="T54" i="3" s="1"/>
  <c r="N54" i="3"/>
  <c r="O54" i="3" s="1"/>
  <c r="K54" i="3"/>
  <c r="AA56" i="3"/>
  <c r="X56" i="3"/>
  <c r="S53" i="3"/>
  <c r="T53" i="3" s="1"/>
  <c r="N53" i="3"/>
  <c r="P53" i="3" s="1"/>
  <c r="K53" i="3"/>
  <c r="G56" i="3"/>
  <c r="C56" i="3"/>
  <c r="K59" i="4"/>
  <c r="V56" i="3"/>
  <c r="Y57" i="3" s="1"/>
  <c r="L56" i="3"/>
  <c r="Z56" i="3"/>
  <c r="Z59" i="3" s="1"/>
  <c r="E56" i="3"/>
  <c r="I56" i="3"/>
  <c r="M56" i="3"/>
  <c r="Q56" i="3"/>
  <c r="Y56" i="3"/>
  <c r="AC56" i="3"/>
  <c r="P27" i="4"/>
  <c r="U27" i="4"/>
  <c r="T55" i="3"/>
  <c r="U55" i="3"/>
  <c r="W55" i="3"/>
  <c r="P59" i="4"/>
  <c r="U59" i="4"/>
  <c r="AB12" i="3"/>
  <c r="AD8" i="3"/>
  <c r="O8" i="3"/>
  <c r="O53" i="3"/>
  <c r="R44" i="4"/>
  <c r="E45" i="4"/>
  <c r="Z60" i="4"/>
  <c r="Z63" i="4" s="1"/>
  <c r="C45" i="4"/>
  <c r="I45" i="4"/>
  <c r="G45" i="4"/>
  <c r="AI47" i="4"/>
  <c r="O41" i="4" l="1"/>
  <c r="W41" i="4"/>
  <c r="O7" i="3"/>
  <c r="AJ59" i="3"/>
  <c r="E57" i="3" s="1"/>
  <c r="F56" i="3"/>
  <c r="F59" i="3" s="1"/>
  <c r="H56" i="3"/>
  <c r="H59" i="3" s="1"/>
  <c r="D56" i="3"/>
  <c r="D59" i="3" s="1"/>
  <c r="J56" i="3"/>
  <c r="J59" i="3" s="1"/>
  <c r="D41" i="3"/>
  <c r="D44" i="3" s="1"/>
  <c r="J41" i="3"/>
  <c r="J44" i="3" s="1"/>
  <c r="F41" i="3"/>
  <c r="F44" i="3" s="1"/>
  <c r="H41" i="3"/>
  <c r="H44" i="3" s="1"/>
  <c r="AJ12" i="3"/>
  <c r="I10" i="3" s="1"/>
  <c r="I12" i="3" s="1"/>
  <c r="H9" i="3"/>
  <c r="H12" i="3" s="1"/>
  <c r="J9" i="3"/>
  <c r="J12" i="3" s="1"/>
  <c r="D9" i="3"/>
  <c r="D12" i="3" s="1"/>
  <c r="F9" i="3"/>
  <c r="F12" i="3" s="1"/>
  <c r="FP38" i="3"/>
  <c r="DY7" i="3"/>
  <c r="DY38" i="3"/>
  <c r="P8" i="4"/>
  <c r="P7" i="4"/>
  <c r="DY6" i="3"/>
  <c r="CM53" i="3"/>
  <c r="FJ41" i="3"/>
  <c r="FK41" i="3" s="1"/>
  <c r="FK44" i="3" s="1"/>
  <c r="CL41" i="3"/>
  <c r="CN41" i="3" s="1"/>
  <c r="CN44" i="3" s="1"/>
  <c r="EG39" i="3"/>
  <c r="U7" i="3"/>
  <c r="AV56" i="3"/>
  <c r="AV59" i="3" s="1"/>
  <c r="AT56" i="3"/>
  <c r="AT59" i="3" s="1"/>
  <c r="AR56" i="3"/>
  <c r="AR59" i="3" s="1"/>
  <c r="AP56" i="3"/>
  <c r="AP59" i="3" s="1"/>
  <c r="CH56" i="3"/>
  <c r="CH59" i="3" s="1"/>
  <c r="CF56" i="3"/>
  <c r="CF59" i="3" s="1"/>
  <c r="CD56" i="3"/>
  <c r="CD59" i="3" s="1"/>
  <c r="CB56" i="3"/>
  <c r="CB59" i="3" s="1"/>
  <c r="DT9" i="3"/>
  <c r="DT12" i="3" s="1"/>
  <c r="DN9" i="3"/>
  <c r="DN12" i="3" s="1"/>
  <c r="DR9" i="3"/>
  <c r="DR12" i="3" s="1"/>
  <c r="DP9" i="3"/>
  <c r="DP12" i="3" s="1"/>
  <c r="FS39" i="3"/>
  <c r="AR41" i="3"/>
  <c r="AR44" i="3" s="1"/>
  <c r="AP41" i="3"/>
  <c r="AP44" i="3" s="1"/>
  <c r="AV41" i="3"/>
  <c r="AV44" i="3" s="1"/>
  <c r="AT41" i="3"/>
  <c r="AT44" i="3" s="1"/>
  <c r="DT56" i="3"/>
  <c r="DT59" i="3" s="1"/>
  <c r="DR56" i="3"/>
  <c r="DR59" i="3" s="1"/>
  <c r="DN56" i="3"/>
  <c r="DN59" i="3" s="1"/>
  <c r="DP56" i="3"/>
  <c r="DP59" i="3" s="1"/>
  <c r="FB41" i="3"/>
  <c r="FB44" i="3" s="1"/>
  <c r="EZ41" i="3"/>
  <c r="EZ44" i="3" s="1"/>
  <c r="FD41" i="3"/>
  <c r="FD44" i="3" s="1"/>
  <c r="FF41" i="3"/>
  <c r="FF44" i="3" s="1"/>
  <c r="FF56" i="3"/>
  <c r="FF59" i="3" s="1"/>
  <c r="FD56" i="3"/>
  <c r="FD59" i="3" s="1"/>
  <c r="FB56" i="3"/>
  <c r="FB59" i="3" s="1"/>
  <c r="EZ56" i="3"/>
  <c r="EZ59" i="3" s="1"/>
  <c r="DH12" i="3"/>
  <c r="CE10" i="3" s="1"/>
  <c r="CE12" i="3" s="1"/>
  <c r="CH9" i="3"/>
  <c r="CH12" i="3" s="1"/>
  <c r="CF9" i="3"/>
  <c r="CF12" i="3" s="1"/>
  <c r="CD9" i="3"/>
  <c r="CD12" i="3" s="1"/>
  <c r="CB9" i="3"/>
  <c r="CB12" i="3" s="1"/>
  <c r="AV9" i="3"/>
  <c r="AV12" i="3" s="1"/>
  <c r="AP9" i="3"/>
  <c r="AP12" i="3" s="1"/>
  <c r="AT9" i="3"/>
  <c r="AT12" i="3" s="1"/>
  <c r="AR9" i="3"/>
  <c r="AR12" i="3" s="1"/>
  <c r="CD41" i="3"/>
  <c r="CD44" i="3" s="1"/>
  <c r="CB41" i="3"/>
  <c r="CB44" i="3" s="1"/>
  <c r="CF41" i="3"/>
  <c r="CF44" i="3" s="1"/>
  <c r="CH41" i="3"/>
  <c r="CH44" i="3" s="1"/>
  <c r="DP41" i="3"/>
  <c r="DP44" i="3" s="1"/>
  <c r="DN41" i="3"/>
  <c r="DN44" i="3" s="1"/>
  <c r="DR41" i="3"/>
  <c r="DR44" i="3" s="1"/>
  <c r="DT41" i="3"/>
  <c r="DT44" i="3" s="1"/>
  <c r="FF9" i="3"/>
  <c r="FD9" i="3"/>
  <c r="FB9" i="3"/>
  <c r="EZ9" i="3"/>
  <c r="EZ12" i="3" s="1"/>
  <c r="ET41" i="3"/>
  <c r="GF12" i="3"/>
  <c r="FH10" i="3" s="1"/>
  <c r="GF59" i="3"/>
  <c r="FH57" i="3" s="1"/>
  <c r="EE38" i="3"/>
  <c r="ET12" i="3"/>
  <c r="DS10" i="3" s="1"/>
  <c r="DS12" i="3" s="1"/>
  <c r="ET59" i="3"/>
  <c r="DQ57" i="3" s="1"/>
  <c r="DQ59" i="3" s="1"/>
  <c r="DH59" i="3"/>
  <c r="CE57" i="3" s="1"/>
  <c r="CE59" i="3" s="1"/>
  <c r="BG7" i="3"/>
  <c r="BV44" i="3"/>
  <c r="AQ42" i="3" s="1"/>
  <c r="EE7" i="3"/>
  <c r="DZ5" i="3"/>
  <c r="EI44" i="3"/>
  <c r="DX56" i="3"/>
  <c r="DZ56" i="3" s="1"/>
  <c r="DZ59" i="3" s="1"/>
  <c r="CS7" i="3"/>
  <c r="DZ53" i="3"/>
  <c r="BI39" i="3"/>
  <c r="BF7" i="3"/>
  <c r="U53" i="3"/>
  <c r="DZ39" i="3"/>
  <c r="CR7" i="3"/>
  <c r="EG6" i="3"/>
  <c r="EN6" i="3" s="1"/>
  <c r="W42" i="4"/>
  <c r="BG54" i="3"/>
  <c r="BG38" i="3"/>
  <c r="BN56" i="3"/>
  <c r="BN59" i="3" s="1"/>
  <c r="CW44" i="3"/>
  <c r="CZ56" i="3"/>
  <c r="CZ59" i="3" s="1"/>
  <c r="CQ56" i="3"/>
  <c r="CR56" i="3" s="1"/>
  <c r="CR59" i="3" s="1"/>
  <c r="BK44" i="3"/>
  <c r="BI38" i="3"/>
  <c r="BP38" i="3" s="1"/>
  <c r="D41" i="4"/>
  <c r="BB53" i="3"/>
  <c r="Y44" i="3"/>
  <c r="EL41" i="3"/>
  <c r="EL44" i="3" s="1"/>
  <c r="EK44" i="3"/>
  <c r="I57" i="3"/>
  <c r="I59" i="3" s="1"/>
  <c r="BV56" i="3"/>
  <c r="ET9" i="3"/>
  <c r="W7" i="3"/>
  <c r="T47" i="4"/>
  <c r="AB41" i="3"/>
  <c r="AB44" i="3" s="1"/>
  <c r="AA44" i="3"/>
  <c r="K56" i="3"/>
  <c r="K59" i="3" s="1"/>
  <c r="FX56" i="3"/>
  <c r="FX59" i="3" s="1"/>
  <c r="FL53" i="3"/>
  <c r="FX41" i="3"/>
  <c r="FX44" i="3" s="1"/>
  <c r="FG41" i="3"/>
  <c r="FG44" i="3" s="1"/>
  <c r="FL5" i="3"/>
  <c r="FK6" i="3"/>
  <c r="EL9" i="3"/>
  <c r="EL12" i="3" s="1"/>
  <c r="EG7" i="3"/>
  <c r="EN7" i="3" s="1"/>
  <c r="EE6" i="3"/>
  <c r="EG38" i="3"/>
  <c r="EC41" i="3"/>
  <c r="ET44" i="3"/>
  <c r="ET56" i="3"/>
  <c r="EG54" i="3"/>
  <c r="EN54" i="3" s="1"/>
  <c r="DU56" i="3"/>
  <c r="DU59" i="3" s="1"/>
  <c r="CS53" i="3"/>
  <c r="CU39" i="3"/>
  <c r="CM38" i="3"/>
  <c r="CZ9" i="3"/>
  <c r="CZ12" i="3" s="1"/>
  <c r="CU6" i="3"/>
  <c r="DB6" i="3" s="1"/>
  <c r="CS8" i="3"/>
  <c r="CS6" i="3"/>
  <c r="CM6" i="3"/>
  <c r="CS5" i="3"/>
  <c r="AZ56" i="3"/>
  <c r="BA56" i="3" s="1"/>
  <c r="BA59" i="3" s="1"/>
  <c r="Q47" i="4"/>
  <c r="AW41" i="3"/>
  <c r="AW44" i="3" s="1"/>
  <c r="W53" i="3"/>
  <c r="AD53" i="3" s="1"/>
  <c r="U38" i="3"/>
  <c r="O38" i="3"/>
  <c r="FG9" i="3"/>
  <c r="FG12" i="3" s="1"/>
  <c r="FU59" i="3"/>
  <c r="BE41" i="3"/>
  <c r="BF41" i="3" s="1"/>
  <c r="BF44" i="3" s="1"/>
  <c r="CU7" i="3"/>
  <c r="DB7" i="3" s="1"/>
  <c r="DX41" i="3"/>
  <c r="DY41" i="3" s="1"/>
  <c r="DY44" i="3" s="1"/>
  <c r="W39" i="3"/>
  <c r="EE54" i="3"/>
  <c r="DX9" i="3"/>
  <c r="EL56" i="3"/>
  <c r="EL59" i="3" s="1"/>
  <c r="EI59" i="3"/>
  <c r="EG53" i="3"/>
  <c r="BA6" i="3"/>
  <c r="CW12" i="3"/>
  <c r="CU8" i="3"/>
  <c r="CN8" i="3"/>
  <c r="AB56" i="3"/>
  <c r="AB59" i="3" s="1"/>
  <c r="BI6" i="3"/>
  <c r="BP6" i="3" s="1"/>
  <c r="AZ41" i="3"/>
  <c r="BG39" i="3"/>
  <c r="BK59" i="3"/>
  <c r="CU38" i="3"/>
  <c r="CS54" i="3"/>
  <c r="AJ9" i="3"/>
  <c r="DH9" i="3"/>
  <c r="J58" i="4"/>
  <c r="AB41" i="4"/>
  <c r="BN9" i="3"/>
  <c r="BN12" i="3" s="1"/>
  <c r="EC9" i="3"/>
  <c r="C66" i="4"/>
  <c r="Y12" i="3"/>
  <c r="O6" i="3"/>
  <c r="W6" i="3"/>
  <c r="AD6" i="3" s="1"/>
  <c r="K9" i="3"/>
  <c r="K12" i="3" s="1"/>
  <c r="AL10" i="4"/>
  <c r="BK12" i="3"/>
  <c r="BE9" i="3"/>
  <c r="BF9" i="3" s="1"/>
  <c r="BF12" i="3" s="1"/>
  <c r="BV12" i="3"/>
  <c r="BV9" i="3"/>
  <c r="AJ60" i="4"/>
  <c r="BM59" i="3"/>
  <c r="BE56" i="3"/>
  <c r="BI54" i="3"/>
  <c r="BP54" i="3" s="1"/>
  <c r="C28" i="4"/>
  <c r="BV41" i="3"/>
  <c r="BB38" i="3"/>
  <c r="W8" i="3"/>
  <c r="N9" i="3"/>
  <c r="O9" i="3" s="1"/>
  <c r="O12" i="3" s="1"/>
  <c r="D26" i="4"/>
  <c r="U41" i="4"/>
  <c r="H25" i="4"/>
  <c r="F58" i="4"/>
  <c r="H58" i="4"/>
  <c r="D58" i="4"/>
  <c r="C67" i="4"/>
  <c r="AJ56" i="3"/>
  <c r="Y59" i="3"/>
  <c r="S56" i="3"/>
  <c r="T56" i="3" s="1"/>
  <c r="T59" i="3" s="1"/>
  <c r="J25" i="4"/>
  <c r="AJ44" i="3"/>
  <c r="W38" i="3"/>
  <c r="H9" i="4"/>
  <c r="FQ54" i="3"/>
  <c r="FK54" i="3"/>
  <c r="FS53" i="3"/>
  <c r="FZ53" i="3" s="1"/>
  <c r="FG56" i="3"/>
  <c r="FG59" i="3" s="1"/>
  <c r="FL38" i="3"/>
  <c r="FS38" i="3"/>
  <c r="FQ38" i="3"/>
  <c r="FK38" i="3"/>
  <c r="FQ5" i="3"/>
  <c r="FP5" i="3"/>
  <c r="FK7" i="3"/>
  <c r="EG5" i="3"/>
  <c r="EN5" i="3" s="1"/>
  <c r="AJ28" i="4"/>
  <c r="AF60" i="4"/>
  <c r="EN53" i="3"/>
  <c r="EC56" i="3"/>
  <c r="EE56" i="3" s="1"/>
  <c r="EE59" i="3" s="1"/>
  <c r="ED53" i="3"/>
  <c r="EE53" i="3"/>
  <c r="DU41" i="3"/>
  <c r="DU44" i="3" s="1"/>
  <c r="E28" i="4"/>
  <c r="DU9" i="3"/>
  <c r="DU12" i="3" s="1"/>
  <c r="BV59" i="3"/>
  <c r="G28" i="4"/>
  <c r="CQ9" i="3"/>
  <c r="CU5" i="3"/>
  <c r="DB5" i="3" s="1"/>
  <c r="CR5" i="3"/>
  <c r="CN7" i="3"/>
  <c r="CM7" i="3"/>
  <c r="CO57" i="3"/>
  <c r="CW59" i="3"/>
  <c r="CU53" i="3"/>
  <c r="DB53" i="3" s="1"/>
  <c r="CR53" i="3"/>
  <c r="CN54" i="3"/>
  <c r="CM54" i="3"/>
  <c r="CL56" i="3"/>
  <c r="CU54" i="3"/>
  <c r="DB54" i="3" s="1"/>
  <c r="DH44" i="3"/>
  <c r="CQ41" i="3"/>
  <c r="CS38" i="3"/>
  <c r="CR38" i="3"/>
  <c r="BM12" i="3"/>
  <c r="BF5" i="3"/>
  <c r="BG5" i="3"/>
  <c r="BG8" i="3"/>
  <c r="L28" i="4"/>
  <c r="I28" i="4"/>
  <c r="K26" i="4"/>
  <c r="BA38" i="3"/>
  <c r="BI53" i="3"/>
  <c r="BF53" i="3"/>
  <c r="BG53" i="3"/>
  <c r="BB54" i="3"/>
  <c r="BA54" i="3"/>
  <c r="AZ9" i="3"/>
  <c r="BB9" i="3" s="1"/>
  <c r="BB12" i="3" s="1"/>
  <c r="BB7" i="3"/>
  <c r="BI5" i="3"/>
  <c r="BB5" i="3"/>
  <c r="BA5" i="3"/>
  <c r="BP7" i="3"/>
  <c r="BG6" i="3"/>
  <c r="I10" i="4"/>
  <c r="G10" i="4"/>
  <c r="E10" i="4"/>
  <c r="AW9" i="3"/>
  <c r="AW12" i="3" s="1"/>
  <c r="AA59" i="3"/>
  <c r="AG44" i="4"/>
  <c r="AI44" i="4" s="1"/>
  <c r="AK44" i="4"/>
  <c r="S41" i="3"/>
  <c r="N41" i="3"/>
  <c r="G44" i="4"/>
  <c r="H44" i="4" s="1"/>
  <c r="H47" i="4" s="1"/>
  <c r="F41" i="4"/>
  <c r="K41" i="4"/>
  <c r="K41" i="3"/>
  <c r="K44" i="3" s="1"/>
  <c r="H24" i="4"/>
  <c r="D24" i="4"/>
  <c r="F25" i="4"/>
  <c r="D25" i="4"/>
  <c r="AF28" i="4"/>
  <c r="CA3" i="3"/>
  <c r="AO20" i="3"/>
  <c r="AS20" i="3" s="1"/>
  <c r="AO36" i="3"/>
  <c r="AS36" i="3" s="1"/>
  <c r="F9" i="4"/>
  <c r="U8" i="3"/>
  <c r="T8" i="3"/>
  <c r="T6" i="3"/>
  <c r="U6" i="3"/>
  <c r="S9" i="3"/>
  <c r="P5" i="3"/>
  <c r="U5" i="3"/>
  <c r="W5" i="3"/>
  <c r="O5" i="3"/>
  <c r="N25" i="4"/>
  <c r="O25" i="4" s="1"/>
  <c r="V44" i="4"/>
  <c r="Y45" i="4" s="1"/>
  <c r="Y47" i="4" s="1"/>
  <c r="K24" i="4"/>
  <c r="AA44" i="4"/>
  <c r="AE28" i="4"/>
  <c r="AL60" i="4"/>
  <c r="AK8" i="4"/>
  <c r="AK9" i="4"/>
  <c r="V28" i="4"/>
  <c r="Y29" i="4" s="1"/>
  <c r="Y31" i="4" s="1"/>
  <c r="E47" i="4"/>
  <c r="EI12" i="3"/>
  <c r="ED8" i="3"/>
  <c r="EE8" i="3"/>
  <c r="EG8" i="3"/>
  <c r="DZ8" i="3"/>
  <c r="DY8" i="3"/>
  <c r="EE5" i="3"/>
  <c r="CN5" i="3"/>
  <c r="CL9" i="3"/>
  <c r="CM5" i="3"/>
  <c r="CI9" i="3"/>
  <c r="CI12" i="3" s="1"/>
  <c r="H8" i="4"/>
  <c r="F8" i="4"/>
  <c r="C16" i="4"/>
  <c r="F6" i="4"/>
  <c r="H6" i="4"/>
  <c r="FW12" i="3"/>
  <c r="AB10" i="4"/>
  <c r="FU12" i="3"/>
  <c r="S9" i="4"/>
  <c r="S8" i="4"/>
  <c r="FS6" i="3"/>
  <c r="FZ6" i="3" s="1"/>
  <c r="FQ6" i="3"/>
  <c r="FS5" i="3"/>
  <c r="FZ5" i="3" s="1"/>
  <c r="S7" i="4"/>
  <c r="T7" i="4" s="1"/>
  <c r="FO9" i="3"/>
  <c r="FQ8" i="3"/>
  <c r="FS8" i="3"/>
  <c r="L10" i="4"/>
  <c r="N6" i="4"/>
  <c r="O6" i="4" s="1"/>
  <c r="FS7" i="3"/>
  <c r="FZ7" i="3" s="1"/>
  <c r="FJ9" i="3"/>
  <c r="FL9" i="3" s="1"/>
  <c r="FL12" i="3" s="1"/>
  <c r="FL7" i="3"/>
  <c r="N9" i="4"/>
  <c r="FL8" i="3"/>
  <c r="J9" i="4"/>
  <c r="J8" i="4"/>
  <c r="K6" i="4"/>
  <c r="J6" i="4"/>
  <c r="K9" i="4"/>
  <c r="D9" i="4"/>
  <c r="D8" i="4"/>
  <c r="K8" i="4"/>
  <c r="K7" i="4"/>
  <c r="D7" i="4"/>
  <c r="C35" i="4"/>
  <c r="F26" i="4"/>
  <c r="H26" i="4"/>
  <c r="F24" i="4"/>
  <c r="AH28" i="4"/>
  <c r="AG28" i="4"/>
  <c r="Z28" i="4"/>
  <c r="Z31" i="4" s="1"/>
  <c r="AB24" i="4"/>
  <c r="AA28" i="4"/>
  <c r="S26" i="4"/>
  <c r="T26" i="4" s="1"/>
  <c r="N24" i="4"/>
  <c r="M28" i="4"/>
  <c r="N26" i="4"/>
  <c r="O26" i="4" s="1"/>
  <c r="AC28" i="4"/>
  <c r="J26" i="4"/>
  <c r="J24" i="4"/>
  <c r="K25" i="4"/>
  <c r="GF44" i="3"/>
  <c r="FP41" i="3"/>
  <c r="FP44" i="3" s="1"/>
  <c r="N44" i="4"/>
  <c r="O44" i="4" s="1"/>
  <c r="J41" i="4"/>
  <c r="P41" i="4"/>
  <c r="I44" i="4"/>
  <c r="K44" i="4" s="1"/>
  <c r="K47" i="4" s="1"/>
  <c r="D44" i="4"/>
  <c r="D47" i="4" s="1"/>
  <c r="C47" i="4"/>
  <c r="F57" i="4"/>
  <c r="H57" i="4"/>
  <c r="AA60" i="4"/>
  <c r="AB60" i="4" s="1"/>
  <c r="Q60" i="4"/>
  <c r="S58" i="4"/>
  <c r="FO56" i="3"/>
  <c r="FQ53" i="3"/>
  <c r="FJ56" i="3"/>
  <c r="FK56" i="3" s="1"/>
  <c r="FK59" i="3" s="1"/>
  <c r="FS54" i="3"/>
  <c r="M60" i="4"/>
  <c r="N57" i="4"/>
  <c r="AC60" i="4"/>
  <c r="J57" i="4"/>
  <c r="K57" i="4"/>
  <c r="Y60" i="4"/>
  <c r="CI56" i="3"/>
  <c r="CI59" i="3" s="1"/>
  <c r="K58" i="4"/>
  <c r="C60" i="4"/>
  <c r="AW56" i="3"/>
  <c r="AW59" i="3" s="1"/>
  <c r="D57" i="4"/>
  <c r="L60" i="4"/>
  <c r="U54" i="3"/>
  <c r="W54" i="3"/>
  <c r="P54" i="3"/>
  <c r="N56" i="3"/>
  <c r="Q11" i="4" l="1"/>
  <c r="L11" i="4"/>
  <c r="CG57" i="3"/>
  <c r="CG59" i="3" s="1"/>
  <c r="CG10" i="3"/>
  <c r="CG12" i="3" s="1"/>
  <c r="G60" i="4"/>
  <c r="H60" i="4" s="1"/>
  <c r="H63" i="4" s="1"/>
  <c r="CJ57" i="3"/>
  <c r="CJ59" i="3" s="1"/>
  <c r="FS41" i="3"/>
  <c r="FY42" i="3" s="1"/>
  <c r="FY44" i="3" s="1"/>
  <c r="C57" i="3"/>
  <c r="E59" i="3" s="1"/>
  <c r="Q57" i="3"/>
  <c r="Q59" i="3" s="1"/>
  <c r="L57" i="3"/>
  <c r="L59" i="3" s="1"/>
  <c r="G57" i="3"/>
  <c r="G59" i="3" s="1"/>
  <c r="G10" i="3"/>
  <c r="G12" i="3" s="1"/>
  <c r="Q10" i="3"/>
  <c r="Q12" i="3" s="1"/>
  <c r="C10" i="3"/>
  <c r="E12" i="3" s="1"/>
  <c r="L10" i="3"/>
  <c r="L12" i="3" s="1"/>
  <c r="E10" i="3"/>
  <c r="FQ41" i="3"/>
  <c r="FQ44" i="3" s="1"/>
  <c r="FT42" i="3"/>
  <c r="FT44" i="3" s="1"/>
  <c r="FL41" i="3"/>
  <c r="FL44" i="3" s="1"/>
  <c r="FM57" i="3"/>
  <c r="FM59" i="3" s="1"/>
  <c r="CM41" i="3"/>
  <c r="CM44" i="3" s="1"/>
  <c r="CC57" i="3"/>
  <c r="BC42" i="3"/>
  <c r="BC44" i="3" s="1"/>
  <c r="AU42" i="3"/>
  <c r="AU44" i="3" s="1"/>
  <c r="AI28" i="4"/>
  <c r="AX42" i="3"/>
  <c r="FM10" i="3"/>
  <c r="FM12" i="3" s="1"/>
  <c r="DO10" i="3"/>
  <c r="DM10" i="3"/>
  <c r="DM12" i="3" s="1"/>
  <c r="DS57" i="3"/>
  <c r="DS59" i="3" s="1"/>
  <c r="DQ10" i="3"/>
  <c r="DQ12" i="3" s="1"/>
  <c r="EA10" i="3"/>
  <c r="EA12" i="3" s="1"/>
  <c r="DV10" i="3"/>
  <c r="DV12" i="3" s="1"/>
  <c r="CA57" i="3"/>
  <c r="CA59" i="3" s="1"/>
  <c r="DM57" i="3"/>
  <c r="DM59" i="3" s="1"/>
  <c r="CC10" i="3"/>
  <c r="DV57" i="3"/>
  <c r="DV59" i="3" s="1"/>
  <c r="CA10" i="3"/>
  <c r="CC12" i="3" s="1"/>
  <c r="CO10" i="3"/>
  <c r="CO12" i="3" s="1"/>
  <c r="CJ10" i="3"/>
  <c r="CJ12" i="3" s="1"/>
  <c r="FZ41" i="3"/>
  <c r="FE10" i="3"/>
  <c r="FE12" i="3" s="1"/>
  <c r="FC10" i="3"/>
  <c r="FC12" i="3" s="1"/>
  <c r="FA10" i="3"/>
  <c r="EY10" i="3"/>
  <c r="FA12" i="3" s="1"/>
  <c r="FE42" i="3"/>
  <c r="FE44" i="3" s="1"/>
  <c r="FC42" i="3"/>
  <c r="FC44" i="3" s="1"/>
  <c r="FA42" i="3"/>
  <c r="EY42" i="3"/>
  <c r="FE57" i="3"/>
  <c r="FE59" i="3" s="1"/>
  <c r="FC57" i="3"/>
  <c r="FC59" i="3" s="1"/>
  <c r="FA57" i="3"/>
  <c r="EY57" i="3"/>
  <c r="EY59" i="3" s="1"/>
  <c r="EG41" i="3"/>
  <c r="EN38" i="3"/>
  <c r="EA57" i="3"/>
  <c r="EA59" i="3" s="1"/>
  <c r="DO57" i="3"/>
  <c r="AO42" i="3"/>
  <c r="AQ44" i="3" s="1"/>
  <c r="AS42" i="3"/>
  <c r="AS44" i="3" s="1"/>
  <c r="EE9" i="3"/>
  <c r="EE12" i="3" s="1"/>
  <c r="DY56" i="3"/>
  <c r="DY59" i="3" s="1"/>
  <c r="W44" i="4"/>
  <c r="AC45" i="4" s="1"/>
  <c r="AC47" i="4" s="1"/>
  <c r="CO59" i="3"/>
  <c r="BI41" i="3"/>
  <c r="BO42" i="3" s="1"/>
  <c r="BO44" i="3" s="1"/>
  <c r="EG56" i="3"/>
  <c r="EM57" i="3" s="1"/>
  <c r="EM59" i="3" s="1"/>
  <c r="CS41" i="3"/>
  <c r="CS44" i="3" s="1"/>
  <c r="AX10" i="3"/>
  <c r="AX12" i="3" s="1"/>
  <c r="AO10" i="3"/>
  <c r="AO12" i="3" s="1"/>
  <c r="AU10" i="3"/>
  <c r="AU12" i="3" s="1"/>
  <c r="AS10" i="3"/>
  <c r="AS12" i="3" s="1"/>
  <c r="AQ10" i="3"/>
  <c r="BC10" i="3"/>
  <c r="BC12" i="3" s="1"/>
  <c r="BA41" i="3"/>
  <c r="BA44" i="3" s="1"/>
  <c r="AX44" i="3"/>
  <c r="ED41" i="3"/>
  <c r="ED44" i="3" s="1"/>
  <c r="FH42" i="3"/>
  <c r="FH44" i="3" s="1"/>
  <c r="FM42" i="3"/>
  <c r="FM44" i="3" s="1"/>
  <c r="CJ42" i="3"/>
  <c r="CJ44" i="3" s="1"/>
  <c r="CA42" i="3"/>
  <c r="CG42" i="3"/>
  <c r="CG44" i="3" s="1"/>
  <c r="CE42" i="3"/>
  <c r="CE44" i="3" s="1"/>
  <c r="CO42" i="3"/>
  <c r="CO44" i="3" s="1"/>
  <c r="CC42" i="3"/>
  <c r="DQ42" i="3"/>
  <c r="DQ44" i="3" s="1"/>
  <c r="EA42" i="3"/>
  <c r="EA44" i="3" s="1"/>
  <c r="DO42" i="3"/>
  <c r="DV42" i="3"/>
  <c r="DV44" i="3" s="1"/>
  <c r="DM42" i="3"/>
  <c r="DS42" i="3"/>
  <c r="DS44" i="3" s="1"/>
  <c r="C42" i="3"/>
  <c r="E42" i="3"/>
  <c r="L42" i="3"/>
  <c r="L44" i="3" s="1"/>
  <c r="G42" i="3"/>
  <c r="G44" i="3" s="1"/>
  <c r="Q42" i="3"/>
  <c r="Q44" i="3" s="1"/>
  <c r="I42" i="3"/>
  <c r="I44" i="3" s="1"/>
  <c r="I60" i="4"/>
  <c r="K60" i="4" s="1"/>
  <c r="K63" i="4" s="1"/>
  <c r="ED9" i="3"/>
  <c r="ED12" i="3" s="1"/>
  <c r="EG9" i="3"/>
  <c r="EM10" i="3" s="1"/>
  <c r="EM12" i="3" s="1"/>
  <c r="BB56" i="3"/>
  <c r="BB59" i="3" s="1"/>
  <c r="BG56" i="3"/>
  <c r="BG59" i="3" s="1"/>
  <c r="BJ42" i="3"/>
  <c r="BJ44" i="3" s="1"/>
  <c r="BG41" i="3"/>
  <c r="BG44" i="3" s="1"/>
  <c r="BB41" i="3"/>
  <c r="BB44" i="3" s="1"/>
  <c r="U8" i="4"/>
  <c r="EH42" i="3"/>
  <c r="EH44" i="3" s="1"/>
  <c r="CU9" i="3"/>
  <c r="DA10" i="3" s="1"/>
  <c r="DA12" i="3" s="1"/>
  <c r="DZ41" i="3"/>
  <c r="DZ44" i="3" s="1"/>
  <c r="EE41" i="3"/>
  <c r="EE44" i="3" s="1"/>
  <c r="EH10" i="3"/>
  <c r="EH12" i="3" s="1"/>
  <c r="DZ9" i="3"/>
  <c r="DZ12" i="3" s="1"/>
  <c r="DY9" i="3"/>
  <c r="DY12" i="3" s="1"/>
  <c r="CU41" i="3"/>
  <c r="DB38" i="3"/>
  <c r="W7" i="4"/>
  <c r="AD7" i="4" s="1"/>
  <c r="W41" i="3"/>
  <c r="AD38" i="3"/>
  <c r="AK60" i="4"/>
  <c r="AK10" i="4"/>
  <c r="P9" i="4"/>
  <c r="BF56" i="3"/>
  <c r="BF59" i="3" s="1"/>
  <c r="BJ57" i="3"/>
  <c r="BJ59" i="3" s="1"/>
  <c r="BI56" i="3"/>
  <c r="BO57" i="3" s="1"/>
  <c r="BO59" i="3" s="1"/>
  <c r="AK28" i="4"/>
  <c r="G47" i="4"/>
  <c r="U9" i="3"/>
  <c r="U12" i="3" s="1"/>
  <c r="P9" i="3"/>
  <c r="P12" i="3" s="1"/>
  <c r="I29" i="4"/>
  <c r="E61" i="4"/>
  <c r="W25" i="4"/>
  <c r="AD25" i="4" s="1"/>
  <c r="P25" i="4"/>
  <c r="G61" i="4"/>
  <c r="E60" i="4"/>
  <c r="F60" i="4" s="1"/>
  <c r="F63" i="4" s="1"/>
  <c r="V60" i="4"/>
  <c r="Y61" i="4" s="1"/>
  <c r="Y63" i="4" s="1"/>
  <c r="FZ54" i="3"/>
  <c r="W9" i="4"/>
  <c r="C29" i="4"/>
  <c r="C31" i="4" s="1"/>
  <c r="E29" i="4"/>
  <c r="ED56" i="3"/>
  <c r="ED59" i="3" s="1"/>
  <c r="EH57" i="3"/>
  <c r="EH59" i="3" s="1"/>
  <c r="EN56" i="3"/>
  <c r="AS57" i="3"/>
  <c r="AS59" i="3" s="1"/>
  <c r="AQ57" i="3"/>
  <c r="AU57" i="3"/>
  <c r="AU59" i="3" s="1"/>
  <c r="AO57" i="3"/>
  <c r="AX57" i="3"/>
  <c r="AX59" i="3" s="1"/>
  <c r="BC57" i="3"/>
  <c r="BC59" i="3" s="1"/>
  <c r="P26" i="4"/>
  <c r="CR9" i="3"/>
  <c r="CR12" i="3" s="1"/>
  <c r="CU56" i="3"/>
  <c r="DA57" i="3" s="1"/>
  <c r="DA59" i="3" s="1"/>
  <c r="CS56" i="3"/>
  <c r="CS59" i="3" s="1"/>
  <c r="CV57" i="3"/>
  <c r="CV59" i="3" s="1"/>
  <c r="CM56" i="3"/>
  <c r="CM59" i="3" s="1"/>
  <c r="CN56" i="3"/>
  <c r="CN59" i="3" s="1"/>
  <c r="CR41" i="3"/>
  <c r="CR44" i="3" s="1"/>
  <c r="CV42" i="3"/>
  <c r="CV44" i="3" s="1"/>
  <c r="W8" i="4"/>
  <c r="AD8" i="4" s="1"/>
  <c r="AD41" i="4"/>
  <c r="BP53" i="3"/>
  <c r="BP5" i="3"/>
  <c r="BI9" i="3"/>
  <c r="BA9" i="3"/>
  <c r="BA12" i="3" s="1"/>
  <c r="BJ10" i="3"/>
  <c r="BJ12" i="3" s="1"/>
  <c r="BG9" i="3"/>
  <c r="BG12" i="3" s="1"/>
  <c r="I61" i="4"/>
  <c r="T41" i="3"/>
  <c r="T44" i="3" s="1"/>
  <c r="U41" i="3"/>
  <c r="U44" i="3" s="1"/>
  <c r="O41" i="3"/>
  <c r="O44" i="3" s="1"/>
  <c r="X42" i="3"/>
  <c r="X44" i="3" s="1"/>
  <c r="P41" i="3"/>
  <c r="P44" i="3" s="1"/>
  <c r="CA36" i="3"/>
  <c r="CE36" i="3" s="1"/>
  <c r="CE3" i="3"/>
  <c r="CA51" i="3"/>
  <c r="CE51" i="3" s="1"/>
  <c r="DM3" i="3"/>
  <c r="CA20" i="3"/>
  <c r="CE20" i="3" s="1"/>
  <c r="AA13" i="4"/>
  <c r="AB13" i="4" s="1"/>
  <c r="T9" i="3"/>
  <c r="T12" i="3" s="1"/>
  <c r="X10" i="3"/>
  <c r="X12" i="3" s="1"/>
  <c r="W6" i="4"/>
  <c r="AD5" i="3"/>
  <c r="W9" i="3"/>
  <c r="AA47" i="4"/>
  <c r="AB47" i="4" s="1"/>
  <c r="AB44" i="4"/>
  <c r="C61" i="4"/>
  <c r="C63" i="4" s="1"/>
  <c r="AI63" i="4"/>
  <c r="U25" i="4"/>
  <c r="G29" i="4"/>
  <c r="CS9" i="3"/>
  <c r="CS12" i="3" s="1"/>
  <c r="CM9" i="3"/>
  <c r="CM12" i="3" s="1"/>
  <c r="CV10" i="3"/>
  <c r="CV12" i="3" s="1"/>
  <c r="CN9" i="3"/>
  <c r="CN12" i="3" s="1"/>
  <c r="D10" i="4"/>
  <c r="D13" i="4" s="1"/>
  <c r="FD12" i="3"/>
  <c r="FF12" i="3"/>
  <c r="J10" i="4"/>
  <c r="J13" i="4" s="1"/>
  <c r="AI13" i="4"/>
  <c r="G11" i="4"/>
  <c r="E11" i="4"/>
  <c r="I11" i="4"/>
  <c r="C11" i="4"/>
  <c r="C13" i="4" s="1"/>
  <c r="FB12" i="3"/>
  <c r="Y11" i="4"/>
  <c r="Y13" i="4" s="1"/>
  <c r="U7" i="4"/>
  <c r="S10" i="4"/>
  <c r="T10" i="4" s="1"/>
  <c r="FS9" i="3"/>
  <c r="FP9" i="3"/>
  <c r="FP12" i="3" s="1"/>
  <c r="FQ9" i="3"/>
  <c r="FQ12" i="3" s="1"/>
  <c r="U6" i="4"/>
  <c r="P6" i="4"/>
  <c r="FK9" i="3"/>
  <c r="FK12" i="3" s="1"/>
  <c r="FH12" i="3"/>
  <c r="FT10" i="3"/>
  <c r="FT12" i="3" s="1"/>
  <c r="N10" i="4"/>
  <c r="O10" i="4" s="1"/>
  <c r="U9" i="4"/>
  <c r="AI31" i="4"/>
  <c r="F28" i="4"/>
  <c r="F31" i="4" s="1"/>
  <c r="AA31" i="4"/>
  <c r="AB31" i="4" s="1"/>
  <c r="AB28" i="4"/>
  <c r="S24" i="4"/>
  <c r="R28" i="4"/>
  <c r="P24" i="4"/>
  <c r="N28" i="4"/>
  <c r="O28" i="4" s="1"/>
  <c r="U26" i="4"/>
  <c r="W26" i="4"/>
  <c r="AD26" i="4" s="1"/>
  <c r="D28" i="4"/>
  <c r="D31" i="4" s="1"/>
  <c r="O47" i="4"/>
  <c r="U44" i="4"/>
  <c r="U47" i="4" s="1"/>
  <c r="L47" i="4"/>
  <c r="X45" i="4"/>
  <c r="X47" i="4" s="1"/>
  <c r="J44" i="4"/>
  <c r="J47" i="4" s="1"/>
  <c r="P44" i="4"/>
  <c r="P47" i="4" s="1"/>
  <c r="I47" i="4"/>
  <c r="P57" i="4"/>
  <c r="AA63" i="4"/>
  <c r="AB63" i="4" s="1"/>
  <c r="FP56" i="3"/>
  <c r="FP59" i="3" s="1"/>
  <c r="FQ56" i="3"/>
  <c r="FQ59" i="3" s="1"/>
  <c r="FT57" i="3"/>
  <c r="FT59" i="3" s="1"/>
  <c r="R60" i="4"/>
  <c r="S57" i="4"/>
  <c r="FH59" i="3"/>
  <c r="FL56" i="3"/>
  <c r="FL59" i="3" s="1"/>
  <c r="FS56" i="3"/>
  <c r="N58" i="4"/>
  <c r="D60" i="4"/>
  <c r="D63" i="4" s="1"/>
  <c r="W56" i="3"/>
  <c r="AD54" i="3"/>
  <c r="O56" i="3"/>
  <c r="O59" i="3" s="1"/>
  <c r="P56" i="3"/>
  <c r="P59" i="3" s="1"/>
  <c r="X57" i="3"/>
  <c r="X59" i="3" s="1"/>
  <c r="U56" i="3"/>
  <c r="U59" i="3" s="1"/>
  <c r="G63" i="4" l="1"/>
  <c r="C59" i="3"/>
  <c r="C12" i="3"/>
  <c r="EY12" i="3"/>
  <c r="DO12" i="3"/>
  <c r="DO59" i="3"/>
  <c r="CA12" i="3"/>
  <c r="FA59" i="3"/>
  <c r="BP56" i="3"/>
  <c r="CC59" i="3"/>
  <c r="BP41" i="3"/>
  <c r="AD44" i="4"/>
  <c r="AO44" i="3"/>
  <c r="EM42" i="3"/>
  <c r="EM44" i="3" s="1"/>
  <c r="EN41" i="3"/>
  <c r="DB56" i="3"/>
  <c r="DB9" i="3"/>
  <c r="AQ12" i="3"/>
  <c r="DO44" i="3"/>
  <c r="DM44" i="3"/>
  <c r="EY44" i="3"/>
  <c r="FA44" i="3"/>
  <c r="CA44" i="3"/>
  <c r="CC44" i="3"/>
  <c r="C44" i="3"/>
  <c r="E44" i="3"/>
  <c r="I63" i="4"/>
  <c r="J60" i="4"/>
  <c r="J63" i="4" s="1"/>
  <c r="EN9" i="3"/>
  <c r="DA42" i="3"/>
  <c r="DA44" i="3" s="1"/>
  <c r="DB41" i="3"/>
  <c r="AC42" i="3"/>
  <c r="AC44" i="3" s="1"/>
  <c r="AD41" i="3"/>
  <c r="W10" i="4"/>
  <c r="AC11" i="4" s="1"/>
  <c r="AC13" i="4" s="1"/>
  <c r="E63" i="4"/>
  <c r="FY57" i="3"/>
  <c r="FY59" i="3" s="1"/>
  <c r="FZ56" i="3"/>
  <c r="FY10" i="3"/>
  <c r="FY12" i="3" s="1"/>
  <c r="FZ9" i="3"/>
  <c r="AQ59" i="3"/>
  <c r="AO59" i="3"/>
  <c r="BP9" i="3"/>
  <c r="BO10" i="3"/>
  <c r="BO12" i="3" s="1"/>
  <c r="DM51" i="3"/>
  <c r="DQ51" i="3" s="1"/>
  <c r="EY3" i="3"/>
  <c r="FC3" i="3" s="1"/>
  <c r="DM20" i="3"/>
  <c r="DQ20" i="3" s="1"/>
  <c r="DQ3" i="3"/>
  <c r="DM36" i="3"/>
  <c r="DQ36" i="3" s="1"/>
  <c r="Q13" i="4"/>
  <c r="AC10" i="3"/>
  <c r="AC12" i="3" s="1"/>
  <c r="AD9" i="3"/>
  <c r="K10" i="4"/>
  <c r="K13" i="4" s="1"/>
  <c r="I13" i="4"/>
  <c r="H10" i="4"/>
  <c r="H13" i="4" s="1"/>
  <c r="G13" i="4"/>
  <c r="F10" i="4"/>
  <c r="F13" i="4" s="1"/>
  <c r="E13" i="4"/>
  <c r="T13" i="4"/>
  <c r="AD6" i="4"/>
  <c r="O13" i="4"/>
  <c r="U10" i="4"/>
  <c r="U13" i="4" s="1"/>
  <c r="X11" i="4"/>
  <c r="X13" i="4" s="1"/>
  <c r="L13" i="4"/>
  <c r="P10" i="4"/>
  <c r="P13" i="4" s="1"/>
  <c r="J28" i="4"/>
  <c r="J31" i="4" s="1"/>
  <c r="I31" i="4"/>
  <c r="H28" i="4"/>
  <c r="H31" i="4" s="1"/>
  <c r="G31" i="4"/>
  <c r="K28" i="4"/>
  <c r="K31" i="4" s="1"/>
  <c r="E31" i="4"/>
  <c r="S28" i="4"/>
  <c r="T28" i="4" s="1"/>
  <c r="U24" i="4"/>
  <c r="W24" i="4"/>
  <c r="AD24" i="4" s="1"/>
  <c r="P28" i="4"/>
  <c r="P31" i="4" s="1"/>
  <c r="L31" i="4"/>
  <c r="O31" i="4"/>
  <c r="S60" i="4"/>
  <c r="W57" i="4"/>
  <c r="AD57" i="4" s="1"/>
  <c r="U57" i="4"/>
  <c r="W58" i="4"/>
  <c r="U58" i="4"/>
  <c r="P58" i="4"/>
  <c r="N60" i="4"/>
  <c r="AD56" i="3"/>
  <c r="AC57" i="3"/>
  <c r="AC59" i="3" s="1"/>
  <c r="EY20" i="3" l="1"/>
  <c r="FC20" i="3" s="1"/>
  <c r="EY36" i="3"/>
  <c r="FC36" i="3" s="1"/>
  <c r="EY51" i="3"/>
  <c r="FC51" i="3" s="1"/>
  <c r="AD10" i="4"/>
  <c r="T31" i="4"/>
  <c r="Q31" i="4"/>
  <c r="X29" i="4"/>
  <c r="X31" i="4" s="1"/>
  <c r="W28" i="4"/>
  <c r="AC29" i="4" s="1"/>
  <c r="AC31" i="4" s="1"/>
  <c r="U28" i="4"/>
  <c r="U31" i="4" s="1"/>
  <c r="T63" i="4"/>
  <c r="Q63" i="4"/>
  <c r="U60" i="4"/>
  <c r="U63" i="4" s="1"/>
  <c r="P60" i="4"/>
  <c r="P63" i="4" s="1"/>
  <c r="O63" i="4"/>
  <c r="L63" i="4"/>
  <c r="W60" i="4"/>
  <c r="AD58" i="4"/>
  <c r="X61" i="4"/>
  <c r="X63" i="4" s="1"/>
  <c r="AD28" i="4" l="1"/>
  <c r="AC61" i="4"/>
  <c r="AC63" i="4" s="1"/>
  <c r="AD60" i="4"/>
</calcChain>
</file>

<file path=xl/sharedStrings.xml><?xml version="1.0" encoding="utf-8"?>
<sst xmlns="http://schemas.openxmlformats.org/spreadsheetml/2006/main" count="1376" uniqueCount="94">
  <si>
    <t>РУКОВОДИТЕЛЬ:</t>
  </si>
  <si>
    <t>Мунаев З.В.</t>
  </si>
  <si>
    <t>Неделя 1</t>
  </si>
  <si>
    <t>-</t>
  </si>
  <si>
    <t>1 Зв./ Назн.</t>
  </si>
  <si>
    <t>Встреча 1</t>
  </si>
  <si>
    <t>Назн./        1 Встр.</t>
  </si>
  <si>
    <t>Встреча 2</t>
  </si>
  <si>
    <t>1 Встр./       2 Встр.</t>
  </si>
  <si>
    <t>Встреча сопр.</t>
  </si>
  <si>
    <t>Встреч Всего</t>
  </si>
  <si>
    <t>Полевые тренинги</t>
  </si>
  <si>
    <t>Полев.тр. по сопр.</t>
  </si>
  <si>
    <t>1-ые собеседования</t>
  </si>
  <si>
    <t>стажеры</t>
  </si>
  <si>
    <t>1-ые собес-я/      стажеры</t>
  </si>
  <si>
    <t>Рек-ции</t>
  </si>
  <si>
    <t>Встр./ Рек</t>
  </si>
  <si>
    <t>Продажи</t>
  </si>
  <si>
    <t>Должность</t>
  </si>
  <si>
    <t>ФИО:</t>
  </si>
  <si>
    <t>1зв.</t>
  </si>
  <si>
    <t>сотр/    день</t>
  </si>
  <si>
    <t>2 зв.</t>
  </si>
  <si>
    <t>3 зв.</t>
  </si>
  <si>
    <t>Назн.</t>
  </si>
  <si>
    <t>office</t>
  </si>
  <si>
    <t>out</t>
  </si>
  <si>
    <t>∑</t>
  </si>
  <si>
    <t>сотр/   неделя</t>
  </si>
  <si>
    <t>Всего продаж</t>
  </si>
  <si>
    <t>ЗДДП</t>
  </si>
  <si>
    <t>Юдин М.С.</t>
  </si>
  <si>
    <t>Зайцев А.С.</t>
  </si>
  <si>
    <t>Факт:</t>
  </si>
  <si>
    <t>Стандарт:</t>
  </si>
  <si>
    <t>% выполнения</t>
  </si>
  <si>
    <t>Всего сотрудников:</t>
  </si>
  <si>
    <t>,</t>
  </si>
  <si>
    <t>Пахомов В.С.</t>
  </si>
  <si>
    <t>РО</t>
  </si>
  <si>
    <t>Москалюк Д.</t>
  </si>
  <si>
    <t>Тетюев С.</t>
  </si>
  <si>
    <t>MONTHLY STATISTICS</t>
  </si>
  <si>
    <t>Сотр/день</t>
  </si>
  <si>
    <t>Полев. трен. по сопр.</t>
  </si>
  <si>
    <t>1-ые собес/стажеры</t>
  </si>
  <si>
    <t>% реал-ии</t>
  </si>
  <si>
    <t>в день</t>
  </si>
  <si>
    <t>в неделю</t>
  </si>
  <si>
    <t>Агура</t>
  </si>
  <si>
    <t>Данченко</t>
  </si>
  <si>
    <t>Стандарты</t>
  </si>
  <si>
    <t>Киев: полевые тренинги - 40 % от 1-х и 2-х встреч;  полевые тренинги по сопровождению  40 % от кол-ва встреч сопровождения; встр/реком. - 1.</t>
  </si>
  <si>
    <t>СПб: полевые тренинги - 40 % от 1-х и 2-х встреч;  полевые тренинги по сопровождению  40 % от кол-ва встреч сопровождения; встр/реком. - 1;</t>
  </si>
  <si>
    <t>Мск: полевые тренинги - 60 % от суммы 1-х и 2-х встреч; полевые тренинги по сопровождению  60 % от кол-ва встреч сопровождения; встр/реком. - 2;</t>
  </si>
  <si>
    <t>Все стандарты по всем показателям являются одинаковыми для трех филиалов QBF за исключением полевых тренингов, полевых тренингов по сопровождению и встречи/ рекомендации.</t>
  </si>
  <si>
    <t>Отработанные дни</t>
  </si>
  <si>
    <t>Кол-во сотрудников в отделе</t>
  </si>
  <si>
    <t>Рекрутинг</t>
  </si>
  <si>
    <t>Мск</t>
  </si>
  <si>
    <t>СПб</t>
  </si>
  <si>
    <t>Киев</t>
  </si>
  <si>
    <t>1-ые этапы/выход на стажировку</t>
  </si>
  <si>
    <t>1-ые этапы/ сотрудник в неделю</t>
  </si>
  <si>
    <t>Агура К.</t>
  </si>
  <si>
    <t>Данченко А.</t>
  </si>
  <si>
    <t>Подпис. (вкл. ЗПИФ)</t>
  </si>
  <si>
    <t>ПИФ, нов кл.</t>
  </si>
  <si>
    <t>ДУ+КУ, нов.кл.</t>
  </si>
  <si>
    <t>Реализ-я (вкл. ЗПИФ)</t>
  </si>
  <si>
    <t>Дозавод  (вкл. ЗПИФ), кол-во</t>
  </si>
  <si>
    <t>Всего продаж (вкл. ЗПИФ)</t>
  </si>
  <si>
    <t>Рухов А.В.</t>
  </si>
  <si>
    <t xml:space="preserve">Реализ-я </t>
  </si>
  <si>
    <t xml:space="preserve">Дозавод  </t>
  </si>
  <si>
    <t>Соболев К.С.</t>
  </si>
  <si>
    <t>Соболев</t>
  </si>
  <si>
    <t>РКО</t>
  </si>
  <si>
    <t>СК</t>
  </si>
  <si>
    <t>Юр. л.</t>
  </si>
  <si>
    <t>Екб</t>
  </si>
  <si>
    <t>Соболев К.</t>
  </si>
  <si>
    <t>Неделя 2</t>
  </si>
  <si>
    <t>Неделя 3</t>
  </si>
  <si>
    <t>Неделя 4</t>
  </si>
  <si>
    <t>Неделя 5</t>
  </si>
  <si>
    <t>ЗРО</t>
  </si>
  <si>
    <t>Кисин Г.</t>
  </si>
  <si>
    <t>ЗПИФ, нов кл.</t>
  </si>
  <si>
    <t>Февраль</t>
  </si>
  <si>
    <t>Месяц: Февраль</t>
  </si>
  <si>
    <t>QBF</t>
  </si>
  <si>
    <t>Назн./3 Встр.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</si>
</sst>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"/>
    <numFmt numFmtId="166" formatCode="[$-419]mmmm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  <charset val="204"/>
    </font>
    <font>
      <b/>
      <i/>
      <sz val="14"/>
      <color rgb="FF4D3242"/>
      <name val="Arial"/>
      <family val="2"/>
      <charset val="204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i/>
      <sz val="14"/>
      <color theme="1"/>
      <name val="Arial"/>
      <family val="2"/>
      <charset val="204"/>
    </font>
    <font>
      <b/>
      <i/>
      <sz val="14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4"/>
      <color theme="1"/>
      <name val="Calibri"/>
      <family val="2"/>
      <scheme val="minor"/>
    </font>
    <font>
      <sz val="16"/>
      <name val="Arial"/>
      <family val="2"/>
      <charset val="204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6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gray125">
        <bgColor theme="0" tint="-4.9989318521683403E-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4A48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CEEE8"/>
        <bgColor indexed="64"/>
      </patternFill>
    </fill>
    <fill>
      <patternFill patternType="solid">
        <fgColor rgb="FFD4F4F0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15" xfId="0" applyFont="1" applyFill="1" applyBorder="1" applyAlignment="1" applyProtection="1">
      <alignment vertical="center"/>
    </xf>
    <xf numFmtId="0" fontId="3" fillId="0" borderId="0" xfId="0" applyFont="1"/>
    <xf numFmtId="0" fontId="5" fillId="0" borderId="0" xfId="0" applyFont="1"/>
    <xf numFmtId="0" fontId="7" fillId="0" borderId="17" xfId="0" applyFont="1" applyBorder="1" applyAlignment="1" applyProtection="1">
      <alignment horizontal="center" vertical="center" wrapText="1"/>
    </xf>
    <xf numFmtId="0" fontId="7" fillId="0" borderId="21" xfId="0" applyNumberFormat="1" applyFont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 applyProtection="1">
      <alignment horizontal="center" vertical="center"/>
    </xf>
    <xf numFmtId="165" fontId="9" fillId="0" borderId="27" xfId="1" applyNumberFormat="1" applyFont="1" applyFill="1" applyBorder="1" applyAlignment="1" applyProtection="1">
      <alignment horizontal="center" vertical="center"/>
    </xf>
    <xf numFmtId="0" fontId="9" fillId="0" borderId="30" xfId="0" applyFont="1" applyBorder="1" applyAlignment="1" applyProtection="1">
      <alignment horizontal="center" vertical="center"/>
    </xf>
    <xf numFmtId="0" fontId="9" fillId="0" borderId="31" xfId="0" applyNumberFormat="1" applyFont="1" applyBorder="1" applyAlignment="1" applyProtection="1">
      <alignment horizontal="center" vertical="center"/>
    </xf>
    <xf numFmtId="0" fontId="9" fillId="0" borderId="25" xfId="0" applyNumberFormat="1" applyFont="1" applyBorder="1" applyAlignment="1" applyProtection="1">
      <alignment horizontal="center" vertical="center"/>
    </xf>
    <xf numFmtId="0" fontId="9" fillId="0" borderId="33" xfId="0" applyNumberFormat="1" applyFont="1" applyBorder="1" applyAlignment="1" applyProtection="1">
      <alignment horizontal="center" vertical="center"/>
    </xf>
    <xf numFmtId="0" fontId="9" fillId="0" borderId="32" xfId="0" applyFont="1" applyBorder="1" applyAlignment="1" applyProtection="1">
      <alignment horizontal="center" vertical="center"/>
    </xf>
    <xf numFmtId="0" fontId="9" fillId="0" borderId="34" xfId="0" applyFont="1" applyBorder="1" applyAlignment="1" applyProtection="1">
      <alignment horizontal="center" vertical="center"/>
    </xf>
    <xf numFmtId="165" fontId="9" fillId="0" borderId="39" xfId="1" applyNumberFormat="1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/>
    </xf>
    <xf numFmtId="0" fontId="9" fillId="0" borderId="37" xfId="0" applyNumberFormat="1" applyFont="1" applyBorder="1" applyAlignment="1" applyProtection="1">
      <alignment horizontal="center" vertical="center"/>
    </xf>
    <xf numFmtId="0" fontId="9" fillId="0" borderId="41" xfId="0" applyFont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/>
    </xf>
    <xf numFmtId="0" fontId="9" fillId="0" borderId="41" xfId="0" applyNumberFormat="1" applyFont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/>
    </xf>
    <xf numFmtId="0" fontId="9" fillId="0" borderId="46" xfId="0" applyNumberFormat="1" applyFont="1" applyBorder="1" applyAlignment="1" applyProtection="1">
      <alignment horizontal="center" vertical="center"/>
    </xf>
    <xf numFmtId="0" fontId="9" fillId="0" borderId="48" xfId="0" applyFont="1" applyBorder="1" applyAlignment="1" applyProtection="1">
      <alignment horizontal="center" vertical="center"/>
    </xf>
    <xf numFmtId="0" fontId="9" fillId="0" borderId="49" xfId="0" applyFont="1" applyBorder="1" applyAlignment="1" applyProtection="1">
      <alignment horizontal="center" vertical="center"/>
    </xf>
    <xf numFmtId="0" fontId="9" fillId="0" borderId="47" xfId="0" applyNumberFormat="1" applyFont="1" applyBorder="1" applyAlignment="1" applyProtection="1">
      <alignment horizontal="center" vertical="center"/>
    </xf>
    <xf numFmtId="0" fontId="9" fillId="0" borderId="9" xfId="0" applyNumberFormat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165" fontId="8" fillId="3" borderId="3" xfId="1" applyNumberFormat="1" applyFont="1" applyFill="1" applyBorder="1" applyAlignment="1" applyProtection="1">
      <alignment horizontal="center" vertical="center"/>
    </xf>
    <xf numFmtId="0" fontId="8" fillId="0" borderId="21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165" fontId="8" fillId="0" borderId="13" xfId="0" applyNumberFormat="1" applyFont="1" applyBorder="1" applyAlignment="1" applyProtection="1">
      <alignment horizontal="center" vertical="center"/>
    </xf>
    <xf numFmtId="0" fontId="8" fillId="0" borderId="1" xfId="0" applyNumberFormat="1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2" borderId="0" xfId="0" applyNumberFormat="1" applyFont="1" applyFill="1" applyBorder="1" applyAlignment="1" applyProtection="1">
      <alignment vertical="center"/>
    </xf>
    <xf numFmtId="0" fontId="8" fillId="5" borderId="16" xfId="0" applyFont="1" applyFill="1" applyBorder="1" applyAlignment="1">
      <alignment horizontal="center" vertical="center"/>
    </xf>
    <xf numFmtId="1" fontId="8" fillId="5" borderId="3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1" fontId="8" fillId="5" borderId="17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3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13" xfId="0" applyNumberFormat="1" applyFont="1" applyFill="1" applyBorder="1" applyAlignment="1" applyProtection="1">
      <alignment horizontal="center" vertical="center"/>
    </xf>
    <xf numFmtId="1" fontId="8" fillId="5" borderId="15" xfId="0" applyNumberFormat="1" applyFont="1" applyFill="1" applyBorder="1" applyAlignment="1" applyProtection="1">
      <alignment horizontal="center" vertical="center"/>
    </xf>
    <xf numFmtId="1" fontId="8" fillId="5" borderId="16" xfId="0" applyNumberFormat="1" applyFont="1" applyFill="1" applyBorder="1" applyAlignment="1" applyProtection="1">
      <alignment horizontal="center" vertical="center"/>
    </xf>
    <xf numFmtId="0" fontId="10" fillId="2" borderId="0" xfId="0" applyNumberFormat="1" applyFont="1" applyFill="1" applyBorder="1" applyAlignment="1" applyProtection="1">
      <alignment vertical="center"/>
    </xf>
    <xf numFmtId="0" fontId="8" fillId="2" borderId="52" xfId="0" applyNumberFormat="1" applyFont="1" applyFill="1" applyBorder="1" applyAlignment="1" applyProtection="1">
      <alignment vertical="center"/>
    </xf>
    <xf numFmtId="0" fontId="8" fillId="2" borderId="19" xfId="0" applyNumberFormat="1" applyFont="1" applyFill="1" applyBorder="1" applyAlignment="1" applyProtection="1">
      <alignment vertical="center"/>
    </xf>
    <xf numFmtId="0" fontId="8" fillId="2" borderId="14" xfId="0" applyNumberFormat="1" applyFont="1" applyFill="1" applyBorder="1" applyAlignment="1" applyProtection="1">
      <alignment vertical="center"/>
    </xf>
    <xf numFmtId="9" fontId="8" fillId="0" borderId="11" xfId="1" applyFont="1" applyFill="1" applyBorder="1" applyAlignment="1" applyProtection="1">
      <alignment horizontal="center" vertical="center"/>
    </xf>
    <xf numFmtId="9" fontId="8" fillId="0" borderId="13" xfId="1" applyFont="1" applyFill="1" applyBorder="1" applyAlignment="1" applyProtection="1">
      <alignment horizontal="center" vertical="center"/>
    </xf>
    <xf numFmtId="9" fontId="8" fillId="0" borderId="4" xfId="1" applyFont="1" applyFill="1" applyBorder="1" applyAlignment="1" applyProtection="1">
      <alignment horizontal="center" vertical="center"/>
    </xf>
    <xf numFmtId="0" fontId="8" fillId="2" borderId="10" xfId="0" applyNumberFormat="1" applyFont="1" applyFill="1" applyBorder="1" applyAlignment="1" applyProtection="1">
      <alignment horizontal="center" vertical="center"/>
    </xf>
    <xf numFmtId="0" fontId="8" fillId="2" borderId="14" xfId="0" applyNumberFormat="1" applyFont="1" applyFill="1" applyBorder="1" applyAlignment="1" applyProtection="1">
      <alignment horizontal="center" vertical="center"/>
    </xf>
    <xf numFmtId="9" fontId="8" fillId="0" borderId="15" xfId="1" applyFont="1" applyFill="1" applyBorder="1" applyAlignment="1" applyProtection="1">
      <alignment horizontal="center" vertical="center"/>
    </xf>
    <xf numFmtId="9" fontId="8" fillId="0" borderId="21" xfId="1" applyFont="1" applyFill="1" applyBorder="1" applyAlignment="1" applyProtection="1">
      <alignment horizontal="center" vertical="center"/>
    </xf>
    <xf numFmtId="9" fontId="8" fillId="0" borderId="3" xfId="1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vertical="center"/>
    </xf>
    <xf numFmtId="0" fontId="8" fillId="0" borderId="15" xfId="0" applyNumberFormat="1" applyFont="1" applyFill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2" borderId="0" xfId="0" applyNumberFormat="1" applyFont="1" applyFill="1" applyBorder="1" applyAlignment="1" applyProtection="1">
      <alignment vertical="center"/>
    </xf>
    <xf numFmtId="0" fontId="0" fillId="8" borderId="29" xfId="0" applyFill="1" applyBorder="1" applyAlignment="1">
      <alignment vertical="center"/>
    </xf>
    <xf numFmtId="0" fontId="8" fillId="0" borderId="22" xfId="0" applyFont="1" applyBorder="1" applyAlignment="1" applyProtection="1">
      <alignment horizontal="center" vertical="center"/>
    </xf>
    <xf numFmtId="165" fontId="8" fillId="5" borderId="18" xfId="0" applyNumberFormat="1" applyFont="1" applyFill="1" applyBorder="1" applyAlignment="1" applyProtection="1">
      <alignment horizontal="center" vertical="center"/>
    </xf>
    <xf numFmtId="0" fontId="9" fillId="0" borderId="26" xfId="1" applyNumberFormat="1" applyFont="1" applyFill="1" applyBorder="1" applyAlignment="1" applyProtection="1">
      <alignment horizontal="center" vertical="center"/>
    </xf>
    <xf numFmtId="165" fontId="9" fillId="0" borderId="58" xfId="1" applyNumberFormat="1" applyFont="1" applyFill="1" applyBorder="1" applyAlignment="1" applyProtection="1">
      <alignment horizontal="center" vertical="center"/>
    </xf>
    <xf numFmtId="0" fontId="9" fillId="0" borderId="59" xfId="0" applyFont="1" applyBorder="1" applyAlignment="1" applyProtection="1">
      <alignment horizontal="center" vertical="center"/>
    </xf>
    <xf numFmtId="0" fontId="9" fillId="0" borderId="60" xfId="0" applyFont="1" applyBorder="1" applyAlignment="1" applyProtection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0" fontId="3" fillId="0" borderId="0" xfId="0" applyFont="1" applyBorder="1"/>
    <xf numFmtId="0" fontId="3" fillId="0" borderId="53" xfId="0" applyFont="1" applyFill="1" applyBorder="1" applyAlignment="1" applyProtection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/>
    <xf numFmtId="1" fontId="5" fillId="0" borderId="57" xfId="0" applyNumberFormat="1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/>
    </xf>
    <xf numFmtId="0" fontId="3" fillId="0" borderId="18" xfId="0" applyNumberFormat="1" applyFont="1" applyBorder="1" applyAlignment="1" applyProtection="1">
      <alignment horizontal="center" vertical="center"/>
    </xf>
    <xf numFmtId="0" fontId="3" fillId="0" borderId="21" xfId="0" applyNumberFormat="1" applyFont="1" applyBorder="1" applyAlignment="1" applyProtection="1">
      <alignment horizontal="center" vertical="center"/>
    </xf>
    <xf numFmtId="0" fontId="3" fillId="0" borderId="16" xfId="0" applyNumberFormat="1" applyFont="1" applyBorder="1" applyAlignment="1" applyProtection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165" fontId="3" fillId="0" borderId="27" xfId="0" applyNumberFormat="1" applyFont="1" applyBorder="1" applyAlignment="1" applyProtection="1">
      <alignment horizontal="center" vertical="center"/>
    </xf>
    <xf numFmtId="0" fontId="3" fillId="0" borderId="37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31" xfId="0" applyNumberFormat="1" applyFont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3" fillId="0" borderId="41" xfId="0" applyFont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/>
    </xf>
    <xf numFmtId="1" fontId="3" fillId="0" borderId="55" xfId="1" applyNumberFormat="1" applyFont="1" applyFill="1" applyBorder="1" applyAlignment="1" applyProtection="1">
      <alignment horizontal="center" vertical="center"/>
    </xf>
    <xf numFmtId="165" fontId="3" fillId="0" borderId="58" xfId="0" applyNumberFormat="1" applyFont="1" applyBorder="1" applyAlignment="1" applyProtection="1">
      <alignment horizontal="center" vertical="center"/>
    </xf>
    <xf numFmtId="0" fontId="3" fillId="0" borderId="57" xfId="0" applyFont="1" applyBorder="1" applyAlignment="1" applyProtection="1">
      <alignment horizontal="center" vertical="center"/>
    </xf>
    <xf numFmtId="0" fontId="3" fillId="0" borderId="59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0" borderId="66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/>
    </xf>
    <xf numFmtId="0" fontId="3" fillId="0" borderId="47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11" fillId="2" borderId="10" xfId="0" applyNumberFormat="1" applyFont="1" applyFill="1" applyBorder="1" applyAlignment="1" applyProtection="1">
      <alignment vertical="center"/>
    </xf>
    <xf numFmtId="0" fontId="11" fillId="0" borderId="1" xfId="0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8" xfId="0" applyFont="1" applyBorder="1" applyAlignment="1" applyProtection="1">
      <alignment horizontal="center" vertical="center"/>
    </xf>
    <xf numFmtId="0" fontId="11" fillId="0" borderId="1" xfId="0" applyNumberFormat="1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</xf>
    <xf numFmtId="1" fontId="11" fillId="5" borderId="1" xfId="0" applyNumberFormat="1" applyFont="1" applyFill="1" applyBorder="1" applyAlignment="1" applyProtection="1">
      <alignment horizontal="center" vertical="center"/>
    </xf>
    <xf numFmtId="1" fontId="11" fillId="5" borderId="62" xfId="0" applyNumberFormat="1" applyFont="1" applyFill="1" applyBorder="1" applyAlignment="1" applyProtection="1">
      <alignment horizontal="center" vertical="center"/>
    </xf>
    <xf numFmtId="1" fontId="11" fillId="5" borderId="62" xfId="0" applyNumberFormat="1" applyFont="1" applyFill="1" applyBorder="1" applyAlignment="1">
      <alignment horizontal="center" vertical="center"/>
    </xf>
    <xf numFmtId="0" fontId="11" fillId="5" borderId="2" xfId="0" applyNumberFormat="1" applyFont="1" applyFill="1" applyBorder="1" applyAlignment="1" applyProtection="1">
      <alignment horizontal="center" vertical="center"/>
    </xf>
    <xf numFmtId="1" fontId="11" fillId="5" borderId="17" xfId="0" applyNumberFormat="1" applyFont="1" applyFill="1" applyBorder="1" applyAlignment="1" applyProtection="1">
      <alignment horizontal="center" vertical="center"/>
    </xf>
    <xf numFmtId="0" fontId="11" fillId="5" borderId="3" xfId="0" applyNumberFormat="1" applyFont="1" applyFill="1" applyBorder="1" applyAlignment="1" applyProtection="1">
      <alignment horizontal="center" vertical="center"/>
    </xf>
    <xf numFmtId="0" fontId="11" fillId="2" borderId="5" xfId="0" applyNumberFormat="1" applyFont="1" applyFill="1" applyBorder="1" applyAlignment="1" applyProtection="1">
      <alignment horizontal="center" vertical="center"/>
    </xf>
    <xf numFmtId="0" fontId="11" fillId="2" borderId="53" xfId="0" applyNumberFormat="1" applyFont="1" applyFill="1" applyBorder="1" applyAlignment="1" applyProtection="1">
      <alignment horizontal="center" vertical="center"/>
    </xf>
    <xf numFmtId="1" fontId="11" fillId="5" borderId="15" xfId="0" applyNumberFormat="1" applyFont="1" applyFill="1" applyBorder="1" applyAlignment="1" applyProtection="1">
      <alignment horizontal="center" vertical="center"/>
    </xf>
    <xf numFmtId="1" fontId="11" fillId="5" borderId="18" xfId="0" applyNumberFormat="1" applyFont="1" applyFill="1" applyBorder="1" applyAlignment="1" applyProtection="1">
      <alignment horizontal="center" vertical="center"/>
    </xf>
    <xf numFmtId="1" fontId="11" fillId="5" borderId="3" xfId="0" applyNumberFormat="1" applyFont="1" applyFill="1" applyBorder="1" applyAlignment="1" applyProtection="1">
      <alignment horizontal="center" vertical="center"/>
    </xf>
    <xf numFmtId="0" fontId="12" fillId="2" borderId="0" xfId="0" applyNumberFormat="1" applyFont="1" applyFill="1" applyBorder="1" applyAlignment="1" applyProtection="1">
      <alignment vertical="center"/>
    </xf>
    <xf numFmtId="0" fontId="11" fillId="2" borderId="0" xfId="0" applyNumberFormat="1" applyFont="1" applyFill="1" applyBorder="1" applyAlignment="1" applyProtection="1">
      <alignment vertical="center"/>
    </xf>
    <xf numFmtId="0" fontId="11" fillId="2" borderId="62" xfId="0" applyNumberFormat="1" applyFont="1" applyFill="1" applyBorder="1" applyAlignment="1" applyProtection="1">
      <alignment vertical="center"/>
    </xf>
    <xf numFmtId="0" fontId="11" fillId="2" borderId="45" xfId="0" applyNumberFormat="1" applyFont="1" applyFill="1" applyBorder="1" applyAlignment="1" applyProtection="1">
      <alignment vertical="center"/>
    </xf>
    <xf numFmtId="0" fontId="11" fillId="2" borderId="52" xfId="0" applyNumberFormat="1" applyFont="1" applyFill="1" applyBorder="1" applyAlignment="1" applyProtection="1">
      <alignment vertical="center"/>
    </xf>
    <xf numFmtId="0" fontId="11" fillId="2" borderId="19" xfId="0" applyNumberFormat="1" applyFont="1" applyFill="1" applyBorder="1" applyAlignment="1" applyProtection="1">
      <alignment vertical="center"/>
    </xf>
    <xf numFmtId="0" fontId="11" fillId="2" borderId="14" xfId="0" applyNumberFormat="1" applyFont="1" applyFill="1" applyBorder="1" applyAlignment="1" applyProtection="1">
      <alignment vertical="center"/>
    </xf>
    <xf numFmtId="9" fontId="11" fillId="0" borderId="1" xfId="1" applyFont="1" applyFill="1" applyBorder="1" applyAlignment="1" applyProtection="1">
      <alignment horizontal="center" vertical="center"/>
    </xf>
    <xf numFmtId="9" fontId="11" fillId="0" borderId="17" xfId="1" applyFont="1" applyFill="1" applyBorder="1" applyAlignment="1" applyProtection="1">
      <alignment horizontal="center" vertical="center"/>
    </xf>
    <xf numFmtId="9" fontId="11" fillId="0" borderId="53" xfId="1" applyFont="1" applyFill="1" applyBorder="1" applyAlignment="1" applyProtection="1">
      <alignment horizontal="center" vertical="center"/>
    </xf>
    <xf numFmtId="9" fontId="11" fillId="0" borderId="3" xfId="1" applyFont="1" applyFill="1" applyBorder="1" applyAlignment="1" applyProtection="1">
      <alignment horizontal="center" vertical="center"/>
    </xf>
    <xf numFmtId="9" fontId="11" fillId="0" borderId="4" xfId="1" applyFont="1" applyFill="1" applyBorder="1" applyAlignment="1" applyProtection="1">
      <alignment horizontal="center" vertical="center"/>
    </xf>
    <xf numFmtId="9" fontId="11" fillId="0" borderId="13" xfId="1" applyFont="1" applyFill="1" applyBorder="1" applyAlignment="1" applyProtection="1">
      <alignment horizontal="center" vertical="center"/>
    </xf>
    <xf numFmtId="0" fontId="11" fillId="2" borderId="10" xfId="0" applyNumberFormat="1" applyFont="1" applyFill="1" applyBorder="1" applyAlignment="1" applyProtection="1">
      <alignment horizontal="center" vertical="center"/>
    </xf>
    <xf numFmtId="0" fontId="11" fillId="2" borderId="14" xfId="0" applyNumberFormat="1" applyFont="1" applyFill="1" applyBorder="1" applyAlignment="1" applyProtection="1">
      <alignment horizontal="center" vertical="center"/>
    </xf>
    <xf numFmtId="9" fontId="11" fillId="0" borderId="5" xfId="1" applyFont="1" applyFill="1" applyBorder="1" applyAlignment="1" applyProtection="1">
      <alignment horizontal="center" vertical="center"/>
    </xf>
    <xf numFmtId="9" fontId="11" fillId="0" borderId="11" xfId="1" applyFont="1" applyFill="1" applyBorder="1" applyAlignment="1" applyProtection="1">
      <alignment horizontal="center" vertical="center"/>
    </xf>
    <xf numFmtId="9" fontId="11" fillId="0" borderId="12" xfId="1" applyFont="1" applyFill="1" applyBorder="1" applyAlignment="1" applyProtection="1">
      <alignment horizontal="center" vertical="center"/>
    </xf>
    <xf numFmtId="9" fontId="11" fillId="0" borderId="21" xfId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vertical="center"/>
    </xf>
    <xf numFmtId="1" fontId="11" fillId="0" borderId="4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68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/>
    </xf>
    <xf numFmtId="0" fontId="3" fillId="0" borderId="69" xfId="0" applyFont="1" applyBorder="1" applyAlignment="1" applyProtection="1">
      <alignment horizontal="center" vertical="center" wrapText="1"/>
    </xf>
    <xf numFmtId="165" fontId="3" fillId="0" borderId="36" xfId="0" applyNumberFormat="1" applyFont="1" applyBorder="1" applyAlignment="1" applyProtection="1">
      <alignment horizontal="center" vertical="center"/>
    </xf>
    <xf numFmtId="165" fontId="3" fillId="0" borderId="43" xfId="0" applyNumberFormat="1" applyFont="1" applyBorder="1" applyAlignment="1" applyProtection="1">
      <alignment horizontal="center" vertical="center"/>
    </xf>
    <xf numFmtId="165" fontId="3" fillId="0" borderId="42" xfId="0" applyNumberFormat="1" applyFont="1" applyBorder="1" applyAlignment="1" applyProtection="1">
      <alignment horizontal="center" vertical="center"/>
    </xf>
    <xf numFmtId="165" fontId="3" fillId="0" borderId="8" xfId="0" applyNumberFormat="1" applyFont="1" applyBorder="1" applyAlignment="1" applyProtection="1">
      <alignment horizontal="center" vertical="center"/>
    </xf>
    <xf numFmtId="0" fontId="3" fillId="0" borderId="70" xfId="0" applyFont="1" applyBorder="1" applyAlignment="1" applyProtection="1">
      <alignment horizontal="center" vertical="center"/>
    </xf>
    <xf numFmtId="165" fontId="3" fillId="0" borderId="61" xfId="0" applyNumberFormat="1" applyFont="1" applyBorder="1" applyAlignment="1" applyProtection="1">
      <alignment horizontal="center" vertical="center"/>
    </xf>
    <xf numFmtId="1" fontId="11" fillId="5" borderId="16" xfId="0" applyNumberFormat="1" applyFont="1" applyFill="1" applyBorder="1" applyAlignment="1" applyProtection="1">
      <alignment horizontal="center" vertical="center"/>
    </xf>
    <xf numFmtId="0" fontId="11" fillId="2" borderId="13" xfId="0" applyNumberFormat="1" applyFont="1" applyFill="1" applyBorder="1" applyAlignment="1" applyProtection="1">
      <alignment horizontal="center" vertical="center"/>
    </xf>
    <xf numFmtId="0" fontId="11" fillId="2" borderId="8" xfId="0" applyNumberFormat="1" applyFont="1" applyFill="1" applyBorder="1" applyAlignment="1" applyProtection="1">
      <alignment vertical="center"/>
    </xf>
    <xf numFmtId="9" fontId="11" fillId="0" borderId="16" xfId="1" applyFont="1" applyFill="1" applyBorder="1" applyAlignment="1" applyProtection="1">
      <alignment horizontal="center" vertical="center"/>
    </xf>
    <xf numFmtId="9" fontId="11" fillId="0" borderId="18" xfId="1" applyFont="1" applyFill="1" applyBorder="1" applyAlignment="1" applyProtection="1">
      <alignment horizontal="center" vertical="center"/>
    </xf>
    <xf numFmtId="1" fontId="11" fillId="5" borderId="3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 applyProtection="1">
      <alignment horizontal="center" vertical="center"/>
    </xf>
    <xf numFmtId="0" fontId="7" fillId="0" borderId="20" xfId="0" applyNumberFormat="1" applyFont="1" applyFill="1" applyBorder="1" applyAlignment="1" applyProtection="1">
      <alignment horizontal="center" vertical="center" wrapText="1"/>
    </xf>
    <xf numFmtId="0" fontId="9" fillId="0" borderId="65" xfId="0" applyFont="1" applyBorder="1" applyAlignment="1" applyProtection="1">
      <alignment horizontal="center" vertical="center"/>
    </xf>
    <xf numFmtId="0" fontId="9" fillId="0" borderId="57" xfId="0" applyFont="1" applyBorder="1" applyAlignment="1" applyProtection="1">
      <alignment horizontal="center" vertical="center"/>
    </xf>
    <xf numFmtId="0" fontId="9" fillId="0" borderId="72" xfId="0" applyFont="1" applyBorder="1" applyAlignment="1" applyProtection="1">
      <alignment horizontal="center" vertical="center"/>
    </xf>
    <xf numFmtId="0" fontId="9" fillId="0" borderId="7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1" fontId="8" fillId="5" borderId="2" xfId="0" applyNumberFormat="1" applyFont="1" applyFill="1" applyBorder="1" applyAlignment="1" applyProtection="1">
      <alignment horizontal="center" vertical="center"/>
    </xf>
    <xf numFmtId="0" fontId="9" fillId="4" borderId="25" xfId="0" applyFont="1" applyFill="1" applyBorder="1" applyAlignment="1" applyProtection="1">
      <alignment horizontal="center" vertical="center"/>
    </xf>
    <xf numFmtId="0" fontId="9" fillId="0" borderId="59" xfId="1" applyNumberFormat="1" applyFont="1" applyFill="1" applyBorder="1" applyAlignment="1" applyProtection="1">
      <alignment horizontal="center" vertical="center"/>
    </xf>
    <xf numFmtId="0" fontId="15" fillId="9" borderId="59" xfId="0" applyFont="1" applyFill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165" fontId="11" fillId="0" borderId="8" xfId="0" applyNumberFormat="1" applyFont="1" applyBorder="1" applyAlignment="1" applyProtection="1">
      <alignment horizontal="center" vertical="center"/>
    </xf>
    <xf numFmtId="165" fontId="11" fillId="0" borderId="7" xfId="0" applyNumberFormat="1" applyFont="1" applyBorder="1" applyAlignment="1" applyProtection="1">
      <alignment horizontal="center" vertical="center"/>
    </xf>
    <xf numFmtId="0" fontId="16" fillId="0" borderId="0" xfId="0" applyFont="1"/>
    <xf numFmtId="165" fontId="11" fillId="0" borderId="62" xfId="0" applyNumberFormat="1" applyFont="1" applyBorder="1" applyAlignment="1" applyProtection="1">
      <alignment horizontal="center" vertical="center"/>
    </xf>
    <xf numFmtId="0" fontId="3" fillId="0" borderId="44" xfId="0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</xf>
    <xf numFmtId="9" fontId="11" fillId="0" borderId="1" xfId="1" applyFont="1" applyFill="1" applyBorder="1" applyAlignment="1" applyProtection="1">
      <alignment horizontal="center" vertical="center"/>
    </xf>
    <xf numFmtId="9" fontId="11" fillId="0" borderId="12" xfId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 wrapText="1"/>
    </xf>
    <xf numFmtId="0" fontId="7" fillId="0" borderId="56" xfId="0" applyNumberFormat="1" applyFont="1" applyFill="1" applyBorder="1" applyAlignment="1" applyProtection="1">
      <alignment horizontal="center" vertical="center" wrapText="1"/>
    </xf>
    <xf numFmtId="0" fontId="7" fillId="0" borderId="21" xfId="0" applyNumberFormat="1" applyFont="1" applyFill="1" applyBorder="1" applyAlignment="1" applyProtection="1">
      <alignment horizontal="center" vertical="center" wrapText="1"/>
    </xf>
    <xf numFmtId="0" fontId="3" fillId="0" borderId="55" xfId="0" applyFont="1" applyBorder="1" applyAlignment="1" applyProtection="1">
      <alignment horizontal="center" vertical="center"/>
    </xf>
    <xf numFmtId="0" fontId="3" fillId="0" borderId="42" xfId="0" applyFont="1" applyBorder="1" applyAlignment="1" applyProtection="1">
      <alignment horizontal="center" vertical="center"/>
    </xf>
    <xf numFmtId="0" fontId="3" fillId="0" borderId="49" xfId="0" applyFont="1" applyBorder="1" applyAlignment="1" applyProtection="1">
      <alignment horizontal="center" vertical="center"/>
    </xf>
    <xf numFmtId="0" fontId="5" fillId="0" borderId="10" xfId="0" applyFont="1" applyBorder="1"/>
    <xf numFmtId="165" fontId="8" fillId="3" borderId="17" xfId="1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1" fontId="8" fillId="5" borderId="2" xfId="0" applyNumberFormat="1" applyFont="1" applyFill="1" applyBorder="1" applyAlignment="1" applyProtection="1">
      <alignment horizontal="center" vertical="center"/>
    </xf>
    <xf numFmtId="0" fontId="9" fillId="4" borderId="25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9" fontId="11" fillId="0" borderId="5" xfId="1" applyFont="1" applyFill="1" applyBorder="1" applyAlignment="1" applyProtection="1">
      <alignment horizontal="center" vertical="center"/>
    </xf>
    <xf numFmtId="9" fontId="11" fillId="0" borderId="53" xfId="1" applyFont="1" applyFill="1" applyBorder="1" applyAlignment="1" applyProtection="1">
      <alignment horizontal="center" vertical="center"/>
    </xf>
    <xf numFmtId="9" fontId="11" fillId="0" borderId="12" xfId="1" applyFont="1" applyFill="1" applyBorder="1" applyAlignment="1" applyProtection="1">
      <alignment horizontal="center" vertical="center"/>
    </xf>
    <xf numFmtId="1" fontId="5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1" fillId="0" borderId="6" xfId="0" applyFont="1" applyBorder="1" applyAlignment="1" applyProtection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2" xfId="1" applyNumberFormat="1" applyFont="1" applyFill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 vertical="center"/>
    </xf>
    <xf numFmtId="0" fontId="9" fillId="0" borderId="6" xfId="0" applyNumberFormat="1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0" borderId="52" xfId="0" applyFont="1" applyBorder="1" applyAlignment="1" applyProtection="1">
      <alignment horizontal="center" vertical="center"/>
    </xf>
    <xf numFmtId="0" fontId="9" fillId="7" borderId="10" xfId="0" applyFont="1" applyFill="1" applyBorder="1" applyAlignment="1" applyProtection="1">
      <alignment horizontal="center" vertical="center"/>
    </xf>
    <xf numFmtId="0" fontId="9" fillId="0" borderId="75" xfId="0" applyFont="1" applyBorder="1" applyAlignment="1" applyProtection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0" xfId="0" applyNumberFormat="1" applyFont="1" applyBorder="1" applyAlignment="1" applyProtection="1">
      <alignment horizontal="center" vertical="center"/>
    </xf>
    <xf numFmtId="0" fontId="3" fillId="0" borderId="37" xfId="0" applyNumberFormat="1" applyFont="1" applyBorder="1" applyAlignment="1" applyProtection="1">
      <alignment horizontal="center" vertical="center"/>
    </xf>
    <xf numFmtId="1" fontId="3" fillId="0" borderId="57" xfId="1" applyNumberFormat="1" applyFont="1" applyFill="1" applyBorder="1" applyAlignment="1" applyProtection="1">
      <alignment horizontal="center" vertical="center"/>
    </xf>
    <xf numFmtId="0" fontId="3" fillId="7" borderId="6" xfId="0" applyFont="1" applyFill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56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6" xfId="0" applyNumberFormat="1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3" fillId="0" borderId="70" xfId="0" applyNumberFormat="1" applyFont="1" applyBorder="1" applyAlignment="1" applyProtection="1">
      <alignment horizontal="center" vertical="center"/>
    </xf>
    <xf numFmtId="0" fontId="15" fillId="9" borderId="52" xfId="0" applyFont="1" applyFill="1" applyBorder="1" applyAlignment="1">
      <alignment horizontal="center" vertical="center"/>
    </xf>
    <xf numFmtId="0" fontId="15" fillId="9" borderId="44" xfId="0" applyFont="1" applyFill="1" applyBorder="1" applyAlignment="1">
      <alignment horizontal="center" vertical="center"/>
    </xf>
    <xf numFmtId="0" fontId="3" fillId="0" borderId="24" xfId="0" applyFont="1" applyBorder="1" applyAlignment="1" applyProtection="1">
      <alignment horizontal="center" vertical="center"/>
    </xf>
    <xf numFmtId="1" fontId="8" fillId="5" borderId="2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9" fillId="4" borderId="25" xfId="0" applyFont="1" applyFill="1" applyBorder="1" applyAlignment="1" applyProtection="1">
      <alignment horizontal="center" vertical="center"/>
    </xf>
    <xf numFmtId="0" fontId="9" fillId="5" borderId="37" xfId="0" applyFont="1" applyFill="1" applyBorder="1" applyAlignment="1" applyProtection="1">
      <alignment horizontal="center" vertical="center"/>
    </xf>
    <xf numFmtId="165" fontId="8" fillId="3" borderId="62" xfId="1" applyNumberFormat="1" applyFont="1" applyFill="1" applyBorder="1" applyAlignment="1" applyProtection="1">
      <alignment horizontal="center" vertical="center"/>
    </xf>
    <xf numFmtId="165" fontId="9" fillId="0" borderId="64" xfId="1" applyNumberFormat="1" applyFont="1" applyFill="1" applyBorder="1" applyAlignment="1" applyProtection="1">
      <alignment horizontal="center" vertical="center"/>
    </xf>
    <xf numFmtId="165" fontId="9" fillId="0" borderId="45" xfId="1" applyNumberFormat="1" applyFont="1" applyFill="1" applyBorder="1" applyAlignment="1" applyProtection="1">
      <alignment horizontal="center" vertical="center"/>
    </xf>
    <xf numFmtId="0" fontId="9" fillId="0" borderId="29" xfId="0" applyFont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</xf>
    <xf numFmtId="165" fontId="3" fillId="0" borderId="63" xfId="0" applyNumberFormat="1" applyFont="1" applyBorder="1" applyAlignment="1" applyProtection="1">
      <alignment horizontal="center" vertical="center"/>
    </xf>
    <xf numFmtId="0" fontId="7" fillId="0" borderId="0" xfId="0" applyFont="1" applyFill="1" applyBorder="1"/>
    <xf numFmtId="0" fontId="9" fillId="0" borderId="26" xfId="0" applyFont="1" applyFill="1" applyBorder="1" applyAlignment="1" applyProtection="1">
      <alignment horizontal="center" vertical="center"/>
    </xf>
    <xf numFmtId="0" fontId="9" fillId="0" borderId="30" xfId="0" applyFont="1" applyFill="1" applyBorder="1" applyAlignment="1" applyProtection="1">
      <alignment horizontal="center" vertical="center"/>
    </xf>
    <xf numFmtId="0" fontId="9" fillId="0" borderId="59" xfId="0" applyFont="1" applyFill="1" applyBorder="1" applyAlignment="1" applyProtection="1">
      <alignment horizontal="center" vertical="center"/>
    </xf>
    <xf numFmtId="0" fontId="9" fillId="0" borderId="40" xfId="0" applyFont="1" applyFill="1" applyBorder="1" applyAlignment="1" applyProtection="1">
      <alignment horizontal="center" vertical="center"/>
    </xf>
    <xf numFmtId="0" fontId="9" fillId="4" borderId="24" xfId="0" applyFont="1" applyFill="1" applyBorder="1" applyAlignment="1" applyProtection="1">
      <alignment horizontal="center" vertical="center"/>
    </xf>
    <xf numFmtId="0" fontId="9" fillId="0" borderId="31" xfId="0" applyFont="1" applyBorder="1" applyAlignment="1" applyProtection="1">
      <alignment horizontal="center" vertical="center"/>
    </xf>
    <xf numFmtId="0" fontId="9" fillId="0" borderId="24" xfId="0" applyNumberFormat="1" applyFont="1" applyBorder="1" applyAlignment="1" applyProtection="1">
      <alignment horizontal="center" vertical="center"/>
    </xf>
    <xf numFmtId="0" fontId="9" fillId="0" borderId="33" xfId="0" applyFont="1" applyBorder="1" applyAlignment="1" applyProtection="1">
      <alignment horizontal="center" vertical="center"/>
    </xf>
    <xf numFmtId="0" fontId="9" fillId="0" borderId="55" xfId="0" applyFont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165" fontId="3" fillId="0" borderId="13" xfId="0" applyNumberFormat="1" applyFont="1" applyBorder="1" applyAlignment="1" applyProtection="1">
      <alignment horizontal="center" vertical="center"/>
    </xf>
    <xf numFmtId="165" fontId="3" fillId="0" borderId="53" xfId="0" applyNumberFormat="1" applyFont="1" applyBorder="1" applyAlignment="1" applyProtection="1">
      <alignment horizontal="center" vertical="center"/>
    </xf>
    <xf numFmtId="0" fontId="3" fillId="0" borderId="1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0" borderId="26" xfId="0" applyNumberFormat="1" applyFont="1" applyBorder="1" applyAlignment="1" applyProtection="1">
      <alignment horizontal="center" vertical="center"/>
    </xf>
    <xf numFmtId="0" fontId="3" fillId="0" borderId="59" xfId="0" applyNumberFormat="1" applyFont="1" applyBorder="1" applyAlignment="1" applyProtection="1">
      <alignment horizontal="center" vertical="center"/>
    </xf>
    <xf numFmtId="165" fontId="9" fillId="0" borderId="62" xfId="1" applyNumberFormat="1" applyFont="1" applyFill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/>
    </xf>
    <xf numFmtId="0" fontId="9" fillId="0" borderId="35" xfId="0" applyNumberFormat="1" applyFont="1" applyBorder="1" applyAlignment="1" applyProtection="1">
      <alignment horizontal="center" vertical="center"/>
    </xf>
    <xf numFmtId="0" fontId="9" fillId="0" borderId="43" xfId="0" applyNumberFormat="1" applyFont="1" applyBorder="1" applyAlignment="1" applyProtection="1">
      <alignment horizontal="center" vertical="center"/>
    </xf>
    <xf numFmtId="0" fontId="9" fillId="0" borderId="64" xfId="0" applyFont="1" applyFill="1" applyBorder="1" applyAlignment="1" applyProtection="1">
      <alignment horizontal="center" vertical="center"/>
    </xf>
    <xf numFmtId="0" fontId="7" fillId="0" borderId="8" xfId="0" applyNumberFormat="1" applyFont="1" applyFill="1" applyBorder="1" applyAlignment="1" applyProtection="1">
      <alignment horizontal="center" vertical="center" wrapText="1"/>
    </xf>
    <xf numFmtId="0" fontId="9" fillId="0" borderId="76" xfId="0" applyNumberFormat="1" applyFont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 wrapText="1"/>
    </xf>
    <xf numFmtId="0" fontId="7" fillId="0" borderId="17" xfId="0" applyNumberFormat="1" applyFont="1" applyFill="1" applyBorder="1" applyAlignment="1" applyProtection="1">
      <alignment horizontal="center" vertical="center" wrapText="1"/>
    </xf>
    <xf numFmtId="0" fontId="9" fillId="0" borderId="58" xfId="0" applyFont="1" applyFill="1" applyBorder="1" applyAlignment="1" applyProtection="1">
      <alignment horizontal="center" vertical="center"/>
    </xf>
    <xf numFmtId="0" fontId="9" fillId="0" borderId="70" xfId="0" applyFont="1" applyBorder="1" applyAlignment="1" applyProtection="1">
      <alignment horizontal="center" vertical="center"/>
    </xf>
    <xf numFmtId="0" fontId="9" fillId="0" borderId="66" xfId="0" applyFont="1" applyBorder="1" applyAlignment="1" applyProtection="1">
      <alignment horizontal="center" vertical="center"/>
    </xf>
    <xf numFmtId="0" fontId="9" fillId="0" borderId="62" xfId="0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165" fontId="9" fillId="0" borderId="59" xfId="1" applyNumberFormat="1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</xf>
    <xf numFmtId="0" fontId="3" fillId="0" borderId="15" xfId="0" applyNumberFormat="1" applyFont="1" applyBorder="1" applyAlignment="1" applyProtection="1">
      <alignment horizontal="center" vertical="center"/>
    </xf>
    <xf numFmtId="0" fontId="9" fillId="0" borderId="77" xfId="0" applyFont="1" applyBorder="1" applyAlignment="1" applyProtection="1">
      <alignment horizontal="center" vertical="center"/>
    </xf>
    <xf numFmtId="0" fontId="9" fillId="0" borderId="68" xfId="0" applyFont="1" applyBorder="1" applyAlignment="1" applyProtection="1">
      <alignment horizontal="center" vertical="center"/>
    </xf>
    <xf numFmtId="0" fontId="9" fillId="0" borderId="67" xfId="0" applyFont="1" applyBorder="1" applyAlignment="1" applyProtection="1">
      <alignment horizontal="center" vertical="center"/>
    </xf>
    <xf numFmtId="0" fontId="9" fillId="0" borderId="32" xfId="0" applyNumberFormat="1" applyFont="1" applyBorder="1" applyAlignment="1" applyProtection="1">
      <alignment horizontal="center" vertical="center"/>
    </xf>
    <xf numFmtId="0" fontId="9" fillId="0" borderId="75" xfId="0" applyNumberFormat="1" applyFont="1" applyBorder="1" applyAlignment="1" applyProtection="1">
      <alignment horizontal="center" vertical="center"/>
    </xf>
    <xf numFmtId="0" fontId="9" fillId="0" borderId="64" xfId="0" applyFont="1" applyBorder="1" applyAlignment="1" applyProtection="1">
      <alignment horizontal="center" vertical="center"/>
    </xf>
    <xf numFmtId="0" fontId="9" fillId="0" borderId="50" xfId="0" applyFont="1" applyBorder="1" applyAlignment="1" applyProtection="1">
      <alignment horizontal="center" vertical="center"/>
    </xf>
    <xf numFmtId="0" fontId="9" fillId="0" borderId="58" xfId="0" applyFont="1" applyBorder="1" applyAlignment="1" applyProtection="1">
      <alignment horizontal="center" vertical="center"/>
    </xf>
    <xf numFmtId="0" fontId="11" fillId="6" borderId="20" xfId="0" applyNumberFormat="1" applyFont="1" applyFill="1" applyBorder="1" applyAlignment="1" applyProtection="1">
      <alignment vertical="center"/>
    </xf>
    <xf numFmtId="0" fontId="3" fillId="0" borderId="71" xfId="0" applyFont="1" applyBorder="1" applyAlignment="1" applyProtection="1">
      <alignment horizontal="center" vertical="center"/>
    </xf>
    <xf numFmtId="0" fontId="3" fillId="0" borderId="71" xfId="0" applyNumberFormat="1" applyFont="1" applyBorder="1" applyAlignment="1" applyProtection="1">
      <alignment horizontal="center" vertical="center"/>
    </xf>
    <xf numFmtId="0" fontId="3" fillId="0" borderId="17" xfId="0" applyNumberFormat="1" applyFont="1" applyBorder="1" applyAlignment="1" applyProtection="1">
      <alignment horizontal="center" vertical="center"/>
    </xf>
    <xf numFmtId="0" fontId="3" fillId="0" borderId="36" xfId="0" applyFont="1" applyBorder="1" applyAlignment="1" applyProtection="1">
      <alignment horizontal="center" vertical="center"/>
    </xf>
    <xf numFmtId="0" fontId="3" fillId="0" borderId="61" xfId="0" applyFont="1" applyBorder="1" applyAlignment="1" applyProtection="1">
      <alignment horizontal="center" vertical="center"/>
    </xf>
    <xf numFmtId="0" fontId="11" fillId="0" borderId="17" xfId="0" applyFont="1" applyBorder="1" applyAlignment="1" applyProtection="1">
      <alignment horizontal="center" vertical="center"/>
    </xf>
    <xf numFmtId="0" fontId="9" fillId="6" borderId="41" xfId="0" applyFont="1" applyFill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31" xfId="0" applyFont="1" applyBorder="1" applyAlignment="1" applyProtection="1">
      <alignment horizontal="center" vertical="center"/>
    </xf>
    <xf numFmtId="165" fontId="3" fillId="0" borderId="74" xfId="0" applyNumberFormat="1" applyFont="1" applyBorder="1" applyAlignment="1" applyProtection="1">
      <alignment horizontal="center" vertical="center"/>
    </xf>
    <xf numFmtId="0" fontId="3" fillId="0" borderId="38" xfId="0" applyNumberFormat="1" applyFont="1" applyBorder="1" applyAlignment="1" applyProtection="1">
      <alignment horizontal="center" vertical="center"/>
    </xf>
    <xf numFmtId="0" fontId="3" fillId="0" borderId="75" xfId="0" applyNumberFormat="1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1" fontId="3" fillId="0" borderId="35" xfId="0" applyNumberFormat="1" applyFont="1" applyBorder="1" applyAlignment="1" applyProtection="1">
      <alignment horizontal="center" vertical="center"/>
    </xf>
    <xf numFmtId="0" fontId="3" fillId="0" borderId="57" xfId="0" applyFont="1" applyFill="1" applyBorder="1" applyAlignment="1" applyProtection="1">
      <alignment horizontal="center" vertical="center"/>
    </xf>
    <xf numFmtId="0" fontId="11" fillId="6" borderId="15" xfId="0" applyNumberFormat="1" applyFont="1" applyFill="1" applyBorder="1" applyAlignment="1" applyProtection="1">
      <alignment vertical="center"/>
    </xf>
    <xf numFmtId="0" fontId="3" fillId="0" borderId="55" xfId="0" applyFont="1" applyFill="1" applyBorder="1" applyAlignment="1" applyProtection="1">
      <alignment horizontal="center" vertical="center"/>
    </xf>
    <xf numFmtId="0" fontId="3" fillId="0" borderId="21" xfId="0" applyNumberFormat="1" applyFont="1" applyFill="1" applyBorder="1" applyAlignment="1" applyProtection="1">
      <alignment horizontal="center" vertical="center" wrapText="1"/>
    </xf>
    <xf numFmtId="0" fontId="3" fillId="0" borderId="72" xfId="0" applyFont="1" applyBorder="1" applyAlignment="1" applyProtection="1">
      <alignment horizontal="center" vertical="center"/>
    </xf>
    <xf numFmtId="1" fontId="3" fillId="0" borderId="72" xfId="1" applyNumberFormat="1" applyFont="1" applyFill="1" applyBorder="1" applyAlignment="1" applyProtection="1">
      <alignment horizontal="center" vertical="center"/>
    </xf>
    <xf numFmtId="0" fontId="3" fillId="0" borderId="72" xfId="0" applyFont="1" applyFill="1" applyBorder="1" applyAlignment="1" applyProtection="1">
      <alignment horizontal="center" vertical="center"/>
    </xf>
    <xf numFmtId="1" fontId="3" fillId="0" borderId="14" xfId="0" applyNumberFormat="1" applyFont="1" applyBorder="1" applyAlignment="1" applyProtection="1">
      <alignment horizontal="center" vertical="center"/>
    </xf>
    <xf numFmtId="1" fontId="3" fillId="0" borderId="57" xfId="0" applyNumberFormat="1" applyFont="1" applyBorder="1" applyAlignment="1" applyProtection="1">
      <alignment horizontal="center" vertical="center"/>
    </xf>
    <xf numFmtId="1" fontId="3" fillId="0" borderId="72" xfId="0" applyNumberFormat="1" applyFont="1" applyBorder="1" applyAlignment="1" applyProtection="1">
      <alignment horizontal="center" vertical="center"/>
    </xf>
    <xf numFmtId="1" fontId="3" fillId="0" borderId="15" xfId="0" applyNumberFormat="1" applyFont="1" applyBorder="1" applyAlignment="1" applyProtection="1">
      <alignment horizontal="center" vertical="center"/>
    </xf>
    <xf numFmtId="1" fontId="3" fillId="0" borderId="55" xfId="0" applyNumberFormat="1" applyFont="1" applyBorder="1" applyAlignment="1" applyProtection="1">
      <alignment horizontal="center" vertical="center"/>
    </xf>
    <xf numFmtId="0" fontId="7" fillId="0" borderId="17" xfId="0" applyFont="1" applyFill="1" applyBorder="1" applyAlignment="1" applyProtection="1">
      <alignment horizontal="center" vertical="center" wrapText="1"/>
    </xf>
    <xf numFmtId="0" fontId="3" fillId="0" borderId="47" xfId="0" applyFont="1" applyFill="1" applyBorder="1" applyAlignment="1" applyProtection="1">
      <alignment horizontal="center" vertical="center"/>
    </xf>
    <xf numFmtId="165" fontId="9" fillId="0" borderId="50" xfId="1" applyNumberFormat="1" applyFont="1" applyFill="1" applyBorder="1" applyAlignment="1" applyProtection="1">
      <alignment horizontal="center" vertical="center"/>
    </xf>
    <xf numFmtId="165" fontId="9" fillId="0" borderId="63" xfId="1" applyNumberFormat="1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41" xfId="0" applyFont="1" applyFill="1" applyBorder="1" applyAlignment="1" applyProtection="1">
      <alignment horizontal="center" vertical="center"/>
    </xf>
    <xf numFmtId="0" fontId="3" fillId="0" borderId="71" xfId="0" applyNumberFormat="1" applyFont="1" applyFill="1" applyBorder="1" applyAlignment="1" applyProtection="1">
      <alignment horizontal="center" vertical="center"/>
    </xf>
    <xf numFmtId="0" fontId="3" fillId="0" borderId="5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26" xfId="0" applyNumberFormat="1" applyFont="1" applyFill="1" applyBorder="1" applyAlignment="1" applyProtection="1">
      <alignment horizontal="center" vertical="center"/>
    </xf>
    <xf numFmtId="0" fontId="3" fillId="0" borderId="26" xfId="0" applyFont="1" applyFill="1" applyBorder="1" applyAlignment="1" applyProtection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3" fillId="0" borderId="38" xfId="0" applyFont="1" applyFill="1" applyBorder="1" applyAlignment="1" applyProtection="1">
      <alignment horizontal="center" vertical="center"/>
    </xf>
    <xf numFmtId="0" fontId="3" fillId="0" borderId="59" xfId="0" applyNumberFormat="1" applyFont="1" applyFill="1" applyBorder="1" applyAlignment="1" applyProtection="1">
      <alignment horizontal="center" vertical="center"/>
    </xf>
    <xf numFmtId="0" fontId="3" fillId="0" borderId="40" xfId="0" applyFont="1" applyFill="1" applyBorder="1" applyAlignment="1" applyProtection="1">
      <alignment horizontal="center" vertical="center"/>
    </xf>
    <xf numFmtId="0" fontId="3" fillId="0" borderId="51" xfId="0" applyFont="1" applyFill="1" applyBorder="1" applyAlignment="1" applyProtection="1">
      <alignment horizontal="center" vertical="center"/>
    </xf>
    <xf numFmtId="0" fontId="3" fillId="0" borderId="30" xfId="0" applyFont="1" applyFill="1" applyBorder="1" applyAlignment="1" applyProtection="1">
      <alignment horizontal="center" vertical="center"/>
    </xf>
    <xf numFmtId="0" fontId="18" fillId="0" borderId="47" xfId="0" applyFont="1" applyFill="1" applyBorder="1" applyAlignment="1" applyProtection="1">
      <alignment horizontal="center" vertical="center"/>
    </xf>
    <xf numFmtId="0" fontId="3" fillId="0" borderId="31" xfId="0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48" xfId="0" applyFont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1" fontId="3" fillId="0" borderId="78" xfId="1" applyNumberFormat="1" applyFont="1" applyFill="1" applyBorder="1" applyAlignment="1" applyProtection="1">
      <alignment horizontal="center" vertical="center"/>
    </xf>
    <xf numFmtId="1" fontId="3" fillId="0" borderId="15" xfId="1" applyNumberFormat="1" applyFont="1" applyFill="1" applyBorder="1" applyAlignment="1" applyProtection="1">
      <alignment horizontal="center" vertical="center"/>
    </xf>
    <xf numFmtId="0" fontId="11" fillId="0" borderId="69" xfId="0" applyFont="1" applyFill="1" applyBorder="1" applyAlignment="1" applyProtection="1">
      <alignment horizontal="center" vertical="center"/>
    </xf>
    <xf numFmtId="0" fontId="11" fillId="0" borderId="69" xfId="0" applyFont="1" applyBorder="1" applyAlignment="1" applyProtection="1">
      <alignment horizontal="center" vertical="center"/>
    </xf>
    <xf numFmtId="1" fontId="8" fillId="5" borderId="2" xfId="0" applyNumberFormat="1" applyFont="1" applyFill="1" applyBorder="1" applyAlignment="1" applyProtection="1">
      <alignment horizontal="center" vertical="center"/>
    </xf>
    <xf numFmtId="9" fontId="8" fillId="0" borderId="5" xfId="1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3" fillId="0" borderId="30" xfId="0" applyFont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9" fillId="10" borderId="9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/>
    </xf>
    <xf numFmtId="0" fontId="8" fillId="5" borderId="15" xfId="0" applyNumberFormat="1" applyFont="1" applyFill="1" applyBorder="1" applyAlignment="1" applyProtection="1">
      <alignment horizontal="center" vertical="center"/>
    </xf>
    <xf numFmtId="0" fontId="8" fillId="2" borderId="10" xfId="0" applyNumberFormat="1" applyFont="1" applyFill="1" applyBorder="1" applyAlignment="1" applyProtection="1">
      <alignment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8" xfId="0" applyNumberFormat="1" applyFont="1" applyFill="1" applyBorder="1" applyAlignment="1" applyProtection="1">
      <alignment horizontal="center" vertical="center"/>
    </xf>
    <xf numFmtId="9" fontId="8" fillId="0" borderId="16" xfId="1" applyFont="1" applyFill="1" applyBorder="1" applyAlignment="1" applyProtection="1">
      <alignment horizontal="center" vertical="center"/>
    </xf>
    <xf numFmtId="0" fontId="9" fillId="2" borderId="7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center"/>
    </xf>
    <xf numFmtId="0" fontId="3" fillId="10" borderId="4" xfId="0" applyFont="1" applyFill="1" applyBorder="1" applyAlignment="1" applyProtection="1">
      <alignment vertical="center"/>
    </xf>
    <xf numFmtId="0" fontId="3" fillId="10" borderId="9" xfId="0" applyFont="1" applyFill="1" applyBorder="1" applyAlignment="1" applyProtection="1">
      <alignment vertical="center"/>
    </xf>
    <xf numFmtId="0" fontId="9" fillId="10" borderId="20" xfId="0" applyFont="1" applyFill="1" applyBorder="1" applyAlignment="1" applyProtection="1">
      <alignment horizontal="center" vertical="center"/>
    </xf>
    <xf numFmtId="0" fontId="15" fillId="10" borderId="59" xfId="0" applyFont="1" applyFill="1" applyBorder="1" applyAlignment="1" applyProtection="1">
      <alignment horizontal="center" vertical="center"/>
    </xf>
    <xf numFmtId="0" fontId="15" fillId="10" borderId="22" xfId="0" applyFont="1" applyFill="1" applyBorder="1" applyAlignment="1" applyProtection="1">
      <alignment horizontal="center" vertical="center"/>
    </xf>
    <xf numFmtId="0" fontId="15" fillId="10" borderId="60" xfId="0" applyFont="1" applyFill="1" applyBorder="1" applyAlignment="1" applyProtection="1">
      <alignment horizontal="center" vertical="center"/>
    </xf>
    <xf numFmtId="0" fontId="3" fillId="11" borderId="1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11" fillId="3" borderId="71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5" borderId="16" xfId="0" applyFont="1" applyFill="1" applyBorder="1" applyAlignment="1" applyProtection="1">
      <alignment horizontal="center" vertical="center"/>
    </xf>
    <xf numFmtId="0" fontId="7" fillId="5" borderId="19" xfId="0" applyFont="1" applyFill="1" applyBorder="1" applyAlignment="1" applyProtection="1">
      <alignment horizontal="center" vertical="center"/>
    </xf>
    <xf numFmtId="165" fontId="9" fillId="3" borderId="29" xfId="1" applyNumberFormat="1" applyFont="1" applyFill="1" applyBorder="1" applyAlignment="1" applyProtection="1">
      <alignment horizontal="center" vertical="center"/>
    </xf>
    <xf numFmtId="165" fontId="8" fillId="3" borderId="21" xfId="0" applyNumberFormat="1" applyFont="1" applyFill="1" applyBorder="1" applyAlignment="1" applyProtection="1">
      <alignment horizontal="center" vertical="center"/>
    </xf>
    <xf numFmtId="165" fontId="9" fillId="3" borderId="4" xfId="1" applyNumberFormat="1" applyFont="1" applyFill="1" applyBorder="1" applyAlignment="1" applyProtection="1">
      <alignment horizontal="center" vertical="center"/>
    </xf>
    <xf numFmtId="165" fontId="9" fillId="3" borderId="41" xfId="1" applyNumberFormat="1" applyFont="1" applyFill="1" applyBorder="1" applyAlignment="1" applyProtection="1">
      <alignment horizontal="center" vertical="center"/>
    </xf>
    <xf numFmtId="165" fontId="9" fillId="3" borderId="32" xfId="1" applyNumberFormat="1" applyFont="1" applyFill="1" applyBorder="1" applyAlignment="1" applyProtection="1">
      <alignment horizontal="center" vertical="center"/>
    </xf>
    <xf numFmtId="165" fontId="9" fillId="3" borderId="33" xfId="1" applyNumberFormat="1" applyFont="1" applyFill="1" applyBorder="1" applyAlignment="1" applyProtection="1">
      <alignment horizontal="center" vertical="center"/>
    </xf>
    <xf numFmtId="165" fontId="9" fillId="3" borderId="35" xfId="0" applyNumberFormat="1" applyFont="1" applyFill="1" applyBorder="1" applyAlignment="1" applyProtection="1">
      <alignment horizontal="center" vertical="center"/>
    </xf>
    <xf numFmtId="165" fontId="9" fillId="3" borderId="33" xfId="0" applyNumberFormat="1" applyFont="1" applyFill="1" applyBorder="1" applyAlignment="1" applyProtection="1">
      <alignment horizontal="center" vertical="center"/>
    </xf>
    <xf numFmtId="165" fontId="8" fillId="3" borderId="15" xfId="0" applyNumberFormat="1" applyFont="1" applyFill="1" applyBorder="1" applyAlignment="1" applyProtection="1">
      <alignment horizontal="center" vertical="center"/>
    </xf>
    <xf numFmtId="0" fontId="9" fillId="14" borderId="37" xfId="0" applyFont="1" applyFill="1" applyBorder="1" applyAlignment="1" applyProtection="1">
      <alignment horizontal="center" vertical="center"/>
    </xf>
    <xf numFmtId="0" fontId="9" fillId="3" borderId="37" xfId="0" applyFont="1" applyFill="1" applyBorder="1" applyAlignment="1" applyProtection="1">
      <alignment horizontal="center" vertical="center"/>
    </xf>
    <xf numFmtId="165" fontId="9" fillId="3" borderId="0" xfId="1" applyNumberFormat="1" applyFont="1" applyFill="1" applyBorder="1" applyAlignment="1" applyProtection="1">
      <alignment horizontal="center" vertical="center"/>
    </xf>
    <xf numFmtId="165" fontId="8" fillId="3" borderId="69" xfId="0" applyNumberFormat="1" applyFont="1" applyFill="1" applyBorder="1" applyAlignment="1" applyProtection="1">
      <alignment horizontal="center" vertical="center"/>
    </xf>
    <xf numFmtId="0" fontId="7" fillId="5" borderId="16" xfId="0" applyNumberFormat="1" applyFont="1" applyFill="1" applyBorder="1" applyAlignment="1" applyProtection="1">
      <alignment horizontal="center" vertical="center"/>
    </xf>
    <xf numFmtId="0" fontId="7" fillId="5" borderId="21" xfId="0" applyNumberFormat="1" applyFont="1" applyFill="1" applyBorder="1" applyAlignment="1" applyProtection="1">
      <alignment horizontal="center" vertical="center"/>
    </xf>
    <xf numFmtId="0" fontId="7" fillId="5" borderId="56" xfId="0" applyNumberFormat="1" applyFont="1" applyFill="1" applyBorder="1" applyAlignment="1" applyProtection="1">
      <alignment horizontal="center" vertical="center" wrapText="1"/>
    </xf>
    <xf numFmtId="0" fontId="7" fillId="5" borderId="18" xfId="0" applyFont="1" applyFill="1" applyBorder="1" applyAlignment="1" applyProtection="1">
      <alignment horizontal="center" vertical="center"/>
    </xf>
    <xf numFmtId="0" fontId="7" fillId="5" borderId="21" xfId="0" applyNumberFormat="1" applyFont="1" applyFill="1" applyBorder="1" applyAlignment="1" applyProtection="1">
      <alignment horizontal="center" vertical="center" wrapText="1"/>
    </xf>
    <xf numFmtId="0" fontId="7" fillId="5" borderId="18" xfId="0" applyNumberFormat="1" applyFont="1" applyFill="1" applyBorder="1" applyAlignment="1" applyProtection="1">
      <alignment horizontal="center" vertical="center"/>
    </xf>
    <xf numFmtId="0" fontId="15" fillId="3" borderId="59" xfId="0" applyFont="1" applyFill="1" applyBorder="1" applyAlignment="1">
      <alignment horizontal="center" vertical="center"/>
    </xf>
    <xf numFmtId="165" fontId="9" fillId="3" borderId="35" xfId="1" applyNumberFormat="1" applyFont="1" applyFill="1" applyBorder="1" applyAlignment="1" applyProtection="1">
      <alignment horizontal="center" vertical="center"/>
    </xf>
    <xf numFmtId="165" fontId="9" fillId="3" borderId="14" xfId="1" applyNumberFormat="1" applyFont="1" applyFill="1" applyBorder="1" applyAlignment="1" applyProtection="1">
      <alignment horizontal="center" vertical="center"/>
    </xf>
    <xf numFmtId="165" fontId="8" fillId="3" borderId="17" xfId="0" applyNumberFormat="1" applyFont="1" applyFill="1" applyBorder="1" applyAlignment="1" applyProtection="1">
      <alignment horizontal="center" vertical="center"/>
    </xf>
    <xf numFmtId="165" fontId="9" fillId="3" borderId="9" xfId="1" applyNumberFormat="1" applyFont="1" applyFill="1" applyBorder="1" applyAlignment="1" applyProtection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1" fontId="8" fillId="5" borderId="8" xfId="0" applyNumberFormat="1" applyFont="1" applyFill="1" applyBorder="1" applyAlignment="1" applyProtection="1">
      <alignment horizontal="center" vertical="center"/>
    </xf>
    <xf numFmtId="165" fontId="9" fillId="3" borderId="32" xfId="0" applyNumberFormat="1" applyFont="1" applyFill="1" applyBorder="1" applyAlignment="1" applyProtection="1">
      <alignment horizontal="center" vertical="center"/>
    </xf>
    <xf numFmtId="165" fontId="9" fillId="3" borderId="41" xfId="0" applyNumberFormat="1" applyFont="1" applyFill="1" applyBorder="1" applyAlignment="1" applyProtection="1">
      <alignment horizontal="center" vertical="center"/>
    </xf>
    <xf numFmtId="165" fontId="8" fillId="3" borderId="75" xfId="0" applyNumberFormat="1" applyFont="1" applyFill="1" applyBorder="1" applyAlignment="1" applyProtection="1">
      <alignment horizontal="center" vertical="center"/>
    </xf>
    <xf numFmtId="165" fontId="3" fillId="3" borderId="29" xfId="1" applyNumberFormat="1" applyFont="1" applyFill="1" applyBorder="1" applyAlignment="1" applyProtection="1">
      <alignment horizontal="center" vertical="center"/>
    </xf>
    <xf numFmtId="165" fontId="3" fillId="3" borderId="42" xfId="1" applyNumberFormat="1" applyFont="1" applyFill="1" applyBorder="1" applyAlignment="1" applyProtection="1">
      <alignment horizontal="center" vertical="center"/>
    </xf>
    <xf numFmtId="165" fontId="3" fillId="3" borderId="74" xfId="1" applyNumberFormat="1" applyFont="1" applyFill="1" applyBorder="1" applyAlignment="1" applyProtection="1">
      <alignment horizontal="center" vertical="center"/>
    </xf>
    <xf numFmtId="165" fontId="11" fillId="3" borderId="20" xfId="1" applyNumberFormat="1" applyFont="1" applyFill="1" applyBorder="1" applyAlignment="1" applyProtection="1">
      <alignment horizontal="center" vertical="center"/>
    </xf>
    <xf numFmtId="165" fontId="3" fillId="3" borderId="32" xfId="1" applyNumberFormat="1" applyFont="1" applyFill="1" applyBorder="1" applyAlignment="1" applyProtection="1">
      <alignment horizontal="center" vertical="center"/>
    </xf>
    <xf numFmtId="165" fontId="3" fillId="3" borderId="41" xfId="1" applyNumberFormat="1" applyFont="1" applyFill="1" applyBorder="1" applyAlignment="1" applyProtection="1">
      <alignment horizontal="center" vertical="center"/>
    </xf>
    <xf numFmtId="165" fontId="3" fillId="3" borderId="75" xfId="1" applyNumberFormat="1" applyFont="1" applyFill="1" applyBorder="1" applyAlignment="1" applyProtection="1">
      <alignment horizontal="center" vertical="center"/>
    </xf>
    <xf numFmtId="165" fontId="11" fillId="3" borderId="9" xfId="1" applyNumberFormat="1" applyFont="1" applyFill="1" applyBorder="1" applyAlignment="1" applyProtection="1">
      <alignment horizontal="center" vertical="center"/>
    </xf>
    <xf numFmtId="165" fontId="3" fillId="3" borderId="33" xfId="1" applyNumberFormat="1" applyFont="1" applyFill="1" applyBorder="1" applyAlignment="1" applyProtection="1">
      <alignment horizontal="center" vertical="center"/>
    </xf>
    <xf numFmtId="165" fontId="3" fillId="3" borderId="35" xfId="0" applyNumberFormat="1" applyFont="1" applyFill="1" applyBorder="1" applyAlignment="1" applyProtection="1">
      <alignment horizontal="center" vertical="center"/>
    </xf>
    <xf numFmtId="165" fontId="3" fillId="3" borderId="25" xfId="0" applyNumberFormat="1" applyFont="1" applyFill="1" applyBorder="1" applyAlignment="1" applyProtection="1">
      <alignment horizontal="center" vertical="center"/>
    </xf>
    <xf numFmtId="165" fontId="3" fillId="3" borderId="24" xfId="0" applyNumberFormat="1" applyFont="1" applyFill="1" applyBorder="1" applyAlignment="1" applyProtection="1">
      <alignment horizontal="center" vertical="center"/>
    </xf>
    <xf numFmtId="165" fontId="11" fillId="3" borderId="20" xfId="0" applyNumberFormat="1" applyFont="1" applyFill="1" applyBorder="1" applyAlignment="1" applyProtection="1">
      <alignment horizontal="center" vertical="center"/>
    </xf>
    <xf numFmtId="165" fontId="3" fillId="3" borderId="0" xfId="1" applyNumberFormat="1" applyFont="1" applyFill="1" applyBorder="1" applyAlignment="1" applyProtection="1">
      <alignment horizontal="center" vertical="center"/>
    </xf>
    <xf numFmtId="165" fontId="11" fillId="3" borderId="3" xfId="1" applyNumberFormat="1" applyFont="1" applyFill="1" applyBorder="1" applyAlignment="1" applyProtection="1">
      <alignment horizontal="center" vertical="center"/>
    </xf>
    <xf numFmtId="165" fontId="3" fillId="3" borderId="4" xfId="1" applyNumberFormat="1" applyFont="1" applyFill="1" applyBorder="1" applyAlignment="1" applyProtection="1">
      <alignment horizontal="center" vertical="center"/>
    </xf>
    <xf numFmtId="165" fontId="3" fillId="3" borderId="9" xfId="1" applyNumberFormat="1" applyFont="1" applyFill="1" applyBorder="1" applyAlignment="1" applyProtection="1">
      <alignment horizontal="center" vertical="center"/>
    </xf>
    <xf numFmtId="165" fontId="11" fillId="3" borderId="4" xfId="1" applyNumberFormat="1" applyFont="1" applyFill="1" applyBorder="1" applyAlignment="1" applyProtection="1">
      <alignment horizontal="center" vertical="center"/>
    </xf>
    <xf numFmtId="165" fontId="11" fillId="3" borderId="15" xfId="1" applyNumberFormat="1" applyFont="1" applyFill="1" applyBorder="1" applyAlignment="1" applyProtection="1">
      <alignment horizontal="center" vertical="center"/>
    </xf>
    <xf numFmtId="0" fontId="3" fillId="0" borderId="73" xfId="0" applyFont="1" applyBorder="1" applyAlignment="1" applyProtection="1">
      <alignment horizontal="center" vertical="center"/>
    </xf>
    <xf numFmtId="165" fontId="3" fillId="3" borderId="4" xfId="0" applyNumberFormat="1" applyFont="1" applyFill="1" applyBorder="1" applyAlignment="1" applyProtection="1">
      <alignment horizontal="center" vertical="center"/>
    </xf>
    <xf numFmtId="165" fontId="3" fillId="3" borderId="41" xfId="0" applyNumberFormat="1" applyFont="1" applyFill="1" applyBorder="1" applyAlignment="1" applyProtection="1">
      <alignment horizontal="center" vertical="center"/>
    </xf>
    <xf numFmtId="165" fontId="3" fillId="3" borderId="33" xfId="0" applyNumberFormat="1" applyFont="1" applyFill="1" applyBorder="1" applyAlignment="1" applyProtection="1">
      <alignment horizontal="center" vertical="center"/>
    </xf>
    <xf numFmtId="165" fontId="3" fillId="3" borderId="9" xfId="0" applyNumberFormat="1" applyFont="1" applyFill="1" applyBorder="1" applyAlignment="1" applyProtection="1">
      <alignment horizontal="center" vertical="center"/>
    </xf>
    <xf numFmtId="165" fontId="11" fillId="3" borderId="15" xfId="0" applyNumberFormat="1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9" fontId="11" fillId="11" borderId="21" xfId="1" applyFont="1" applyFill="1" applyBorder="1" applyAlignment="1" applyProtection="1">
      <alignment horizontal="center" vertical="center"/>
    </xf>
    <xf numFmtId="165" fontId="3" fillId="3" borderId="14" xfId="0" applyNumberFormat="1" applyFont="1" applyFill="1" applyBorder="1" applyAlignment="1" applyProtection="1">
      <alignment horizontal="center" vertical="center"/>
    </xf>
    <xf numFmtId="165" fontId="11" fillId="3" borderId="21" xfId="0" applyNumberFormat="1" applyFont="1" applyFill="1" applyBorder="1" applyAlignment="1" applyProtection="1">
      <alignment horizontal="center" vertical="center"/>
    </xf>
    <xf numFmtId="165" fontId="11" fillId="3" borderId="1" xfId="0" applyNumberFormat="1" applyFont="1" applyFill="1" applyBorder="1" applyAlignment="1" applyProtection="1">
      <alignment horizontal="center" vertical="center"/>
    </xf>
    <xf numFmtId="165" fontId="3" fillId="3" borderId="32" xfId="0" applyNumberFormat="1" applyFont="1" applyFill="1" applyBorder="1" applyAlignment="1" applyProtection="1">
      <alignment horizontal="center" vertical="center"/>
    </xf>
    <xf numFmtId="0" fontId="3" fillId="3" borderId="37" xfId="0" applyFont="1" applyFill="1" applyBorder="1" applyAlignment="1" applyProtection="1">
      <alignment horizontal="center" vertical="center"/>
    </xf>
    <xf numFmtId="0" fontId="3" fillId="3" borderId="46" xfId="0" applyFont="1" applyFill="1" applyBorder="1" applyAlignment="1" applyProtection="1">
      <alignment horizontal="center" vertical="center"/>
    </xf>
    <xf numFmtId="0" fontId="3" fillId="14" borderId="37" xfId="0" applyFont="1" applyFill="1" applyBorder="1" applyAlignment="1" applyProtection="1">
      <alignment horizontal="center" vertical="center"/>
    </xf>
    <xf numFmtId="165" fontId="3" fillId="13" borderId="39" xfId="1" applyNumberFormat="1" applyFont="1" applyFill="1" applyBorder="1" applyAlignment="1" applyProtection="1">
      <alignment horizontal="center" vertical="center"/>
    </xf>
    <xf numFmtId="165" fontId="3" fillId="13" borderId="62" xfId="1" applyNumberFormat="1" applyFont="1" applyFill="1" applyBorder="1" applyAlignment="1" applyProtection="1">
      <alignment horizontal="center" vertical="center"/>
    </xf>
    <xf numFmtId="165" fontId="3" fillId="13" borderId="50" xfId="1" applyNumberFormat="1" applyFont="1" applyFill="1" applyBorder="1" applyAlignment="1" applyProtection="1">
      <alignment horizontal="center" vertical="center"/>
    </xf>
    <xf numFmtId="165" fontId="3" fillId="13" borderId="63" xfId="1" applyNumberFormat="1" applyFont="1" applyFill="1" applyBorder="1" applyAlignment="1" applyProtection="1">
      <alignment horizontal="center" vertical="center"/>
    </xf>
    <xf numFmtId="165" fontId="3" fillId="13" borderId="45" xfId="1" applyNumberFormat="1" applyFont="1" applyFill="1" applyBorder="1" applyAlignment="1" applyProtection="1">
      <alignment horizontal="center" vertical="center"/>
    </xf>
    <xf numFmtId="0" fontId="3" fillId="0" borderId="46" xfId="0" applyFont="1" applyBorder="1" applyAlignment="1" applyProtection="1">
      <alignment horizontal="center" vertical="center"/>
    </xf>
    <xf numFmtId="165" fontId="3" fillId="3" borderId="75" xfId="0" applyNumberFormat="1" applyFont="1" applyFill="1" applyBorder="1" applyAlignment="1" applyProtection="1">
      <alignment horizontal="center" vertical="center"/>
    </xf>
    <xf numFmtId="165" fontId="3" fillId="13" borderId="28" xfId="1" applyNumberFormat="1" applyFont="1" applyFill="1" applyBorder="1" applyAlignment="1" applyProtection="1">
      <alignment horizontal="center" vertical="center"/>
    </xf>
    <xf numFmtId="165" fontId="11" fillId="13" borderId="3" xfId="0" applyNumberFormat="1" applyFont="1" applyFill="1" applyBorder="1" applyAlignment="1" applyProtection="1">
      <alignment horizontal="center" vertical="center"/>
    </xf>
    <xf numFmtId="165" fontId="3" fillId="13" borderId="17" xfId="1" applyNumberFormat="1" applyFont="1" applyFill="1" applyBorder="1" applyAlignment="1" applyProtection="1">
      <alignment horizontal="center" vertical="center"/>
    </xf>
    <xf numFmtId="1" fontId="8" fillId="0" borderId="3" xfId="0" applyNumberFormat="1" applyFont="1" applyFill="1" applyBorder="1" applyAlignment="1" applyProtection="1">
      <alignment horizontal="center" vertical="center"/>
    </xf>
    <xf numFmtId="1" fontId="8" fillId="0" borderId="17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0" xfId="0" applyFont="1" applyFill="1" applyBorder="1" applyAlignment="1" applyProtection="1">
      <alignment horizontal="center" vertical="center"/>
    </xf>
    <xf numFmtId="1" fontId="8" fillId="5" borderId="1" xfId="0" applyNumberFormat="1" applyFont="1" applyFill="1" applyBorder="1" applyAlignment="1" applyProtection="1">
      <alignment horizontal="center" vertical="center"/>
    </xf>
    <xf numFmtId="1" fontId="8" fillId="5" borderId="2" xfId="0" applyNumberFormat="1" applyFont="1" applyFill="1" applyBorder="1" applyAlignment="1" applyProtection="1">
      <alignment horizontal="center" vertical="center"/>
    </xf>
    <xf numFmtId="1" fontId="8" fillId="5" borderId="18" xfId="0" applyNumberFormat="1" applyFont="1" applyFill="1" applyBorder="1" applyAlignment="1" applyProtection="1">
      <alignment horizontal="center" vertical="center"/>
    </xf>
    <xf numFmtId="9" fontId="8" fillId="0" borderId="5" xfId="1" applyFont="1" applyFill="1" applyBorder="1" applyAlignment="1" applyProtection="1">
      <alignment horizontal="center" vertical="center"/>
    </xf>
    <xf numFmtId="9" fontId="8" fillId="0" borderId="53" xfId="1" applyFont="1" applyFill="1" applyBorder="1" applyAlignment="1" applyProtection="1">
      <alignment horizontal="center" vertical="center"/>
    </xf>
    <xf numFmtId="9" fontId="8" fillId="0" borderId="12" xfId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/>
    </xf>
    <xf numFmtId="0" fontId="5" fillId="0" borderId="55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0" fontId="7" fillId="0" borderId="4" xfId="0" applyFont="1" applyBorder="1" applyAlignment="1" applyProtection="1">
      <alignment horizontal="center" vertical="center" wrapText="1"/>
    </xf>
    <xf numFmtId="0" fontId="7" fillId="0" borderId="20" xfId="0" applyFont="1" applyBorder="1" applyAlignment="1" applyProtection="1">
      <alignment horizontal="center" vertical="center" wrapText="1"/>
    </xf>
    <xf numFmtId="0" fontId="7" fillId="0" borderId="6" xfId="0" applyNumberFormat="1" applyFont="1" applyBorder="1" applyAlignment="1" applyProtection="1">
      <alignment horizontal="center" vertical="center"/>
    </xf>
    <xf numFmtId="0" fontId="7" fillId="0" borderId="7" xfId="0" applyNumberFormat="1" applyFont="1" applyBorder="1" applyAlignment="1" applyProtection="1">
      <alignment horizontal="center" vertical="center"/>
    </xf>
    <xf numFmtId="0" fontId="7" fillId="0" borderId="8" xfId="0" applyNumberFormat="1" applyFont="1" applyBorder="1" applyAlignment="1" applyProtection="1">
      <alignment horizontal="center" vertical="center"/>
    </xf>
    <xf numFmtId="0" fontId="7" fillId="0" borderId="9" xfId="0" applyNumberFormat="1" applyFont="1" applyBorder="1" applyAlignment="1" applyProtection="1">
      <alignment horizontal="center" vertical="center" wrapText="1"/>
    </xf>
    <xf numFmtId="0" fontId="7" fillId="0" borderId="20" xfId="0" applyNumberFormat="1" applyFont="1" applyBorder="1" applyAlignment="1" applyProtection="1">
      <alignment horizontal="center" vertical="center" wrapText="1"/>
    </xf>
    <xf numFmtId="0" fontId="7" fillId="0" borderId="6" xfId="0" applyNumberFormat="1" applyFont="1" applyBorder="1" applyAlignment="1" applyProtection="1">
      <alignment horizontal="center" vertical="center" wrapText="1"/>
    </xf>
    <xf numFmtId="0" fontId="7" fillId="0" borderId="7" xfId="0" applyNumberFormat="1" applyFont="1" applyBorder="1" applyAlignment="1" applyProtection="1">
      <alignment horizontal="center" vertical="center" wrapText="1"/>
    </xf>
    <xf numFmtId="0" fontId="7" fillId="0" borderId="8" xfId="0" applyNumberFormat="1" applyFont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2" xfId="0" applyNumberFormat="1" applyFont="1" applyFill="1" applyBorder="1" applyAlignment="1" applyProtection="1">
      <alignment horizontal="center" vertical="center"/>
    </xf>
    <xf numFmtId="0" fontId="6" fillId="3" borderId="3" xfId="0" applyNumberFormat="1" applyFont="1" applyFill="1" applyBorder="1" applyAlignment="1" applyProtection="1">
      <alignment horizontal="center" vertical="center"/>
    </xf>
    <xf numFmtId="0" fontId="7" fillId="0" borderId="13" xfId="0" applyNumberFormat="1" applyFont="1" applyBorder="1" applyAlignment="1" applyProtection="1">
      <alignment horizontal="center" vertical="center" wrapText="1"/>
    </xf>
    <xf numFmtId="0" fontId="7" fillId="5" borderId="12" xfId="0" applyNumberFormat="1" applyFont="1" applyFill="1" applyBorder="1" applyAlignment="1" applyProtection="1">
      <alignment horizontal="center" vertical="center" wrapText="1"/>
    </xf>
    <xf numFmtId="0" fontId="7" fillId="5" borderId="23" xfId="0" applyNumberFormat="1" applyFont="1" applyFill="1" applyBorder="1" applyAlignment="1" applyProtection="1">
      <alignment horizontal="center" vertical="center" wrapText="1"/>
    </xf>
    <xf numFmtId="0" fontId="7" fillId="5" borderId="11" xfId="0" applyNumberFormat="1" applyFont="1" applyFill="1" applyBorder="1" applyAlignment="1" applyProtection="1">
      <alignment horizontal="center" vertical="center" wrapText="1"/>
    </xf>
    <xf numFmtId="0" fontId="7" fillId="5" borderId="22" xfId="0" applyNumberFormat="1" applyFont="1" applyFill="1" applyBorder="1" applyAlignment="1" applyProtection="1">
      <alignment horizontal="center" vertical="center" wrapText="1"/>
    </xf>
    <xf numFmtId="0" fontId="7" fillId="5" borderId="0" xfId="0" applyNumberFormat="1" applyFont="1" applyFill="1" applyBorder="1" applyAlignment="1" applyProtection="1">
      <alignment horizontal="center" vertical="center" wrapText="1"/>
    </xf>
    <xf numFmtId="0" fontId="7" fillId="5" borderId="7" xfId="0" applyNumberFormat="1" applyFont="1" applyFill="1" applyBorder="1" applyAlignment="1" applyProtection="1">
      <alignment horizontal="center" vertical="center" wrapText="1"/>
    </xf>
    <xf numFmtId="0" fontId="7" fillId="5" borderId="10" xfId="0" applyNumberFormat="1" applyFont="1" applyFill="1" applyBorder="1" applyAlignment="1" applyProtection="1">
      <alignment horizontal="center" vertical="center" wrapText="1"/>
    </xf>
    <xf numFmtId="0" fontId="7" fillId="5" borderId="6" xfId="0" applyNumberFormat="1" applyFont="1" applyFill="1" applyBorder="1" applyAlignment="1" applyProtection="1">
      <alignment horizontal="center" vertical="center" wrapText="1"/>
    </xf>
    <xf numFmtId="0" fontId="7" fillId="5" borderId="4" xfId="0" applyNumberFormat="1" applyFont="1" applyFill="1" applyBorder="1" applyAlignment="1" applyProtection="1">
      <alignment horizontal="center" vertical="center" wrapText="1"/>
    </xf>
    <xf numFmtId="0" fontId="7" fillId="5" borderId="20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/>
    </xf>
    <xf numFmtId="0" fontId="7" fillId="5" borderId="8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</xf>
    <xf numFmtId="164" fontId="6" fillId="0" borderId="2" xfId="0" applyNumberFormat="1" applyFont="1" applyBorder="1" applyAlignment="1" applyProtection="1">
      <alignment horizontal="center" vertical="center"/>
    </xf>
    <xf numFmtId="164" fontId="6" fillId="0" borderId="3" xfId="0" applyNumberFormat="1" applyFont="1" applyBorder="1" applyAlignment="1" applyProtection="1">
      <alignment horizontal="center" vertical="center"/>
    </xf>
    <xf numFmtId="0" fontId="7" fillId="5" borderId="53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2" borderId="2" xfId="0" applyNumberFormat="1" applyFont="1" applyFill="1" applyBorder="1" applyAlignment="1" applyProtection="1">
      <alignment horizontal="center" vertical="center"/>
    </xf>
    <xf numFmtId="0" fontId="7" fillId="5" borderId="0" xfId="0" applyNumberFormat="1" applyFont="1" applyFill="1" applyBorder="1" applyAlignment="1" applyProtection="1">
      <alignment horizontal="center" vertical="center"/>
    </xf>
    <xf numFmtId="0" fontId="7" fillId="5" borderId="7" xfId="0" applyNumberFormat="1" applyFont="1" applyFill="1" applyBorder="1" applyAlignment="1" applyProtection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/>
    </xf>
    <xf numFmtId="0" fontId="9" fillId="12" borderId="68" xfId="0" applyFont="1" applyFill="1" applyBorder="1" applyAlignment="1">
      <alignment horizontal="center"/>
    </xf>
    <xf numFmtId="0" fontId="9" fillId="12" borderId="42" xfId="0" applyFont="1" applyFill="1" applyBorder="1" applyAlignment="1">
      <alignment horizontal="center"/>
    </xf>
    <xf numFmtId="0" fontId="9" fillId="12" borderId="40" xfId="0" applyFont="1" applyFill="1" applyBorder="1" applyAlignment="1">
      <alignment horizontal="center"/>
    </xf>
    <xf numFmtId="165" fontId="9" fillId="12" borderId="68" xfId="0" applyNumberFormat="1" applyFont="1" applyFill="1" applyBorder="1" applyAlignment="1">
      <alignment horizontal="center"/>
    </xf>
    <xf numFmtId="165" fontId="9" fillId="12" borderId="42" xfId="0" applyNumberFormat="1" applyFont="1" applyFill="1" applyBorder="1" applyAlignment="1">
      <alignment horizontal="center"/>
    </xf>
    <xf numFmtId="165" fontId="9" fillId="12" borderId="43" xfId="0" applyNumberFormat="1" applyFont="1" applyFill="1" applyBorder="1" applyAlignment="1">
      <alignment horizontal="center"/>
    </xf>
    <xf numFmtId="0" fontId="9" fillId="3" borderId="68" xfId="0" applyFont="1" applyFill="1" applyBorder="1" applyAlignment="1">
      <alignment horizontal="center"/>
    </xf>
    <xf numFmtId="0" fontId="9" fillId="3" borderId="42" xfId="0" applyFont="1" applyFill="1" applyBorder="1" applyAlignment="1">
      <alignment horizontal="center"/>
    </xf>
    <xf numFmtId="0" fontId="9" fillId="3" borderId="40" xfId="0" applyFont="1" applyFill="1" applyBorder="1" applyAlignment="1">
      <alignment horizontal="center"/>
    </xf>
    <xf numFmtId="165" fontId="9" fillId="3" borderId="57" xfId="0" applyNumberFormat="1" applyFont="1" applyFill="1" applyBorder="1" applyAlignment="1">
      <alignment horizontal="center"/>
    </xf>
    <xf numFmtId="0" fontId="9" fillId="3" borderId="57" xfId="0" applyFont="1" applyFill="1" applyBorder="1" applyAlignment="1">
      <alignment horizontal="center"/>
    </xf>
    <xf numFmtId="0" fontId="9" fillId="3" borderId="58" xfId="0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3" xfId="0" applyFont="1" applyFill="1" applyBorder="1" applyAlignment="1" applyProtection="1">
      <alignment horizontal="center" vertical="center"/>
    </xf>
    <xf numFmtId="0" fontId="9" fillId="0" borderId="67" xfId="0" applyFont="1" applyBorder="1" applyAlignment="1" applyProtection="1">
      <alignment horizontal="center" vertical="center" wrapText="1"/>
    </xf>
    <xf numFmtId="0" fontId="9" fillId="0" borderId="29" xfId="0" applyFont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9" fillId="0" borderId="39" xfId="0" applyFont="1" applyBorder="1" applyAlignment="1" applyProtection="1">
      <alignment horizontal="center" vertical="center" wrapText="1"/>
    </xf>
    <xf numFmtId="9" fontId="8" fillId="0" borderId="1" xfId="1" applyFont="1" applyFill="1" applyBorder="1" applyAlignment="1" applyProtection="1">
      <alignment horizontal="center" vertical="center"/>
    </xf>
    <xf numFmtId="9" fontId="8" fillId="0" borderId="2" xfId="1" applyFont="1" applyFill="1" applyBorder="1" applyAlignment="1" applyProtection="1">
      <alignment horizontal="center" vertical="center"/>
    </xf>
    <xf numFmtId="9" fontId="8" fillId="0" borderId="18" xfId="1" applyFont="1" applyFill="1" applyBorder="1" applyAlignment="1" applyProtection="1">
      <alignment horizontal="center" vertical="center"/>
    </xf>
    <xf numFmtId="0" fontId="3" fillId="11" borderId="1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3" xfId="0" applyFont="1" applyFill="1" applyBorder="1" applyAlignment="1" applyProtection="1">
      <alignment horizontal="center" vertical="center"/>
    </xf>
    <xf numFmtId="0" fontId="0" fillId="0" borderId="3" xfId="0" applyBorder="1"/>
    <xf numFmtId="0" fontId="7" fillId="0" borderId="5" xfId="0" applyFont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/>
    </xf>
    <xf numFmtId="0" fontId="9" fillId="3" borderId="73" xfId="0" applyFont="1" applyFill="1" applyBorder="1" applyAlignment="1">
      <alignment horizontal="center"/>
    </xf>
    <xf numFmtId="0" fontId="9" fillId="3" borderId="74" xfId="0" applyFont="1" applyFill="1" applyBorder="1" applyAlignment="1">
      <alignment horizontal="center"/>
    </xf>
    <xf numFmtId="0" fontId="9" fillId="3" borderId="70" xfId="0" applyFont="1" applyFill="1" applyBorder="1" applyAlignment="1">
      <alignment horizontal="center"/>
    </xf>
    <xf numFmtId="165" fontId="9" fillId="3" borderId="66" xfId="0" applyNumberFormat="1" applyFont="1" applyFill="1" applyBorder="1" applyAlignment="1">
      <alignment horizontal="center"/>
    </xf>
    <xf numFmtId="0" fontId="9" fillId="3" borderId="66" xfId="0" applyFont="1" applyFill="1" applyBorder="1" applyAlignment="1">
      <alignment horizontal="center"/>
    </xf>
    <xf numFmtId="0" fontId="9" fillId="3" borderId="63" xfId="0" applyFont="1" applyFill="1" applyBorder="1" applyAlignment="1">
      <alignment horizontal="center"/>
    </xf>
    <xf numFmtId="165" fontId="9" fillId="12" borderId="57" xfId="0" applyNumberFormat="1" applyFont="1" applyFill="1" applyBorder="1" applyAlignment="1">
      <alignment horizontal="center"/>
    </xf>
    <xf numFmtId="0" fontId="9" fillId="12" borderId="57" xfId="0" applyFont="1" applyFill="1" applyBorder="1" applyAlignment="1">
      <alignment horizontal="center"/>
    </xf>
    <xf numFmtId="0" fontId="9" fillId="12" borderId="58" xfId="0" applyFont="1" applyFill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5" fontId="9" fillId="3" borderId="68" xfId="0" applyNumberFormat="1" applyFont="1" applyFill="1" applyBorder="1" applyAlignment="1">
      <alignment horizontal="center"/>
    </xf>
    <xf numFmtId="165" fontId="9" fillId="3" borderId="42" xfId="0" applyNumberFormat="1" applyFont="1" applyFill="1" applyBorder="1" applyAlignment="1">
      <alignment horizontal="center"/>
    </xf>
    <xf numFmtId="165" fontId="9" fillId="3" borderId="4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7" fillId="3" borderId="68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165" fontId="17" fillId="3" borderId="57" xfId="0" applyNumberFormat="1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7" fillId="3" borderId="58" xfId="0" applyFont="1" applyFill="1" applyBorder="1" applyAlignment="1">
      <alignment horizontal="center"/>
    </xf>
    <xf numFmtId="165" fontId="9" fillId="0" borderId="57" xfId="0" applyNumberFormat="1" applyFont="1" applyFill="1" applyBorder="1" applyAlignment="1">
      <alignment horizontal="center"/>
    </xf>
    <xf numFmtId="0" fontId="9" fillId="0" borderId="57" xfId="0" applyFont="1" applyFill="1" applyBorder="1" applyAlignment="1">
      <alignment horizontal="center"/>
    </xf>
    <xf numFmtId="0" fontId="9" fillId="0" borderId="58" xfId="0" applyFont="1" applyFill="1" applyBorder="1" applyAlignment="1">
      <alignment horizontal="center"/>
    </xf>
    <xf numFmtId="2" fontId="9" fillId="3" borderId="73" xfId="0" applyNumberFormat="1" applyFont="1" applyFill="1" applyBorder="1" applyAlignment="1">
      <alignment horizontal="center"/>
    </xf>
    <xf numFmtId="2" fontId="9" fillId="3" borderId="74" xfId="0" applyNumberFormat="1" applyFont="1" applyFill="1" applyBorder="1" applyAlignment="1">
      <alignment horizontal="center"/>
    </xf>
    <xf numFmtId="2" fontId="9" fillId="3" borderId="70" xfId="0" applyNumberFormat="1" applyFont="1" applyFill="1" applyBorder="1" applyAlignment="1">
      <alignment horizontal="center"/>
    </xf>
    <xf numFmtId="165" fontId="9" fillId="0" borderId="57" xfId="0" applyNumberFormat="1" applyFont="1" applyBorder="1" applyAlignment="1">
      <alignment horizontal="center"/>
    </xf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165" fontId="9" fillId="0" borderId="68" xfId="0" applyNumberFormat="1" applyFont="1" applyFill="1" applyBorder="1" applyAlignment="1">
      <alignment horizontal="center"/>
    </xf>
    <xf numFmtId="165" fontId="9" fillId="0" borderId="42" xfId="0" applyNumberFormat="1" applyFont="1" applyFill="1" applyBorder="1" applyAlignment="1">
      <alignment horizontal="center"/>
    </xf>
    <xf numFmtId="165" fontId="9" fillId="0" borderId="43" xfId="0" applyNumberFormat="1" applyFont="1" applyFill="1" applyBorder="1" applyAlignment="1">
      <alignment horizontal="center"/>
    </xf>
    <xf numFmtId="0" fontId="0" fillId="0" borderId="2" xfId="0" applyBorder="1"/>
    <xf numFmtId="0" fontId="2" fillId="0" borderId="7" xfId="0" applyFont="1" applyBorder="1" applyAlignment="1">
      <alignment horizontal="center"/>
    </xf>
    <xf numFmtId="0" fontId="3" fillId="11" borderId="53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0" fontId="11" fillId="6" borderId="1" xfId="0" applyNumberFormat="1" applyFont="1" applyFill="1" applyBorder="1" applyAlignment="1" applyProtection="1">
      <alignment horizontal="center" vertical="center"/>
    </xf>
    <xf numFmtId="0" fontId="11" fillId="6" borderId="2" xfId="0" applyNumberFormat="1" applyFont="1" applyFill="1" applyBorder="1" applyAlignment="1" applyProtection="1">
      <alignment horizontal="center" vertical="center"/>
    </xf>
    <xf numFmtId="0" fontId="11" fillId="6" borderId="3" xfId="0" applyNumberFormat="1" applyFont="1" applyFill="1" applyBorder="1" applyAlignment="1" applyProtection="1">
      <alignment horizontal="center" vertical="center"/>
    </xf>
    <xf numFmtId="166" fontId="11" fillId="0" borderId="1" xfId="0" applyNumberFormat="1" applyFont="1" applyBorder="1" applyAlignment="1" applyProtection="1">
      <alignment horizontal="center" vertical="center"/>
    </xf>
    <xf numFmtId="166" fontId="11" fillId="0" borderId="2" xfId="0" applyNumberFormat="1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8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 wrapText="1"/>
    </xf>
    <xf numFmtId="0" fontId="3" fillId="0" borderId="20" xfId="0" applyNumberFormat="1" applyFont="1" applyBorder="1" applyAlignment="1" applyProtection="1">
      <alignment horizontal="center" vertical="center" wrapText="1"/>
    </xf>
    <xf numFmtId="1" fontId="11" fillId="13" borderId="1" xfId="0" applyNumberFormat="1" applyFont="1" applyFill="1" applyBorder="1" applyAlignment="1" applyProtection="1">
      <alignment horizontal="center" vertical="center"/>
    </xf>
    <xf numFmtId="1" fontId="11" fillId="13" borderId="2" xfId="0" applyNumberFormat="1" applyFont="1" applyFill="1" applyBorder="1" applyAlignment="1" applyProtection="1">
      <alignment horizontal="center" vertical="center"/>
    </xf>
    <xf numFmtId="1" fontId="11" fillId="13" borderId="18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Border="1" applyAlignment="1" applyProtection="1">
      <alignment horizontal="center" vertical="center" wrapText="1"/>
    </xf>
    <xf numFmtId="0" fontId="3" fillId="0" borderId="23" xfId="0" applyNumberFormat="1" applyFont="1" applyBorder="1" applyAlignment="1" applyProtection="1">
      <alignment horizontal="center" vertical="center" wrapText="1"/>
    </xf>
    <xf numFmtId="0" fontId="3" fillId="0" borderId="54" xfId="0" applyNumberFormat="1" applyFont="1" applyBorder="1" applyAlignment="1" applyProtection="1">
      <alignment horizontal="center" vertical="center" wrapText="1"/>
    </xf>
    <xf numFmtId="0" fontId="3" fillId="0" borderId="56" xfId="0" applyNumberFormat="1" applyFont="1" applyBorder="1" applyAlignment="1" applyProtection="1">
      <alignment horizontal="center" vertical="center" wrapText="1"/>
    </xf>
    <xf numFmtId="0" fontId="3" fillId="0" borderId="13" xfId="0" applyNumberFormat="1" applyFont="1" applyBorder="1" applyAlignment="1" applyProtection="1">
      <alignment horizontal="center" vertical="center" wrapText="1"/>
    </xf>
    <xf numFmtId="0" fontId="3" fillId="0" borderId="8" xfId="0" applyNumberFormat="1" applyFont="1" applyBorder="1" applyAlignment="1" applyProtection="1">
      <alignment horizontal="center" vertical="center" wrapText="1"/>
    </xf>
    <xf numFmtId="0" fontId="3" fillId="0" borderId="4" xfId="0" applyNumberFormat="1" applyFont="1" applyBorder="1" applyAlignment="1" applyProtection="1">
      <alignment horizontal="center" vertical="center" wrapText="1"/>
    </xf>
    <xf numFmtId="0" fontId="3" fillId="0" borderId="5" xfId="0" applyNumberFormat="1" applyFont="1" applyBorder="1" applyAlignment="1" applyProtection="1">
      <alignment horizontal="center" vertical="center" wrapText="1"/>
    </xf>
    <xf numFmtId="0" fontId="3" fillId="0" borderId="6" xfId="0" applyNumberFormat="1" applyFont="1" applyBorder="1" applyAlignment="1" applyProtection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/>
    </xf>
    <xf numFmtId="0" fontId="3" fillId="0" borderId="53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11" fillId="0" borderId="5" xfId="1" applyFont="1" applyFill="1" applyBorder="1" applyAlignment="1" applyProtection="1">
      <alignment horizontal="center" vertical="center"/>
    </xf>
    <xf numFmtId="9" fontId="11" fillId="0" borderId="53" xfId="1" applyFont="1" applyFill="1" applyBorder="1" applyAlignment="1" applyProtection="1">
      <alignment horizontal="center" vertical="center"/>
    </xf>
    <xf numFmtId="9" fontId="11" fillId="0" borderId="12" xfId="1" applyFont="1" applyFill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 wrapText="1"/>
    </xf>
    <xf numFmtId="0" fontId="3" fillId="0" borderId="11" xfId="0" applyNumberFormat="1" applyFont="1" applyBorder="1" applyAlignment="1" applyProtection="1">
      <alignment horizontal="center" vertical="center" wrapText="1"/>
    </xf>
    <xf numFmtId="0" fontId="3" fillId="0" borderId="22" xfId="0" applyNumberFormat="1" applyFont="1" applyBorder="1" applyAlignment="1" applyProtection="1">
      <alignment horizontal="center" vertical="center" wrapText="1"/>
    </xf>
    <xf numFmtId="0" fontId="3" fillId="0" borderId="4" xfId="0" applyNumberFormat="1" applyFont="1" applyBorder="1" applyAlignment="1" applyProtection="1">
      <alignment horizontal="center" vertical="center"/>
    </xf>
    <xf numFmtId="0" fontId="3" fillId="0" borderId="20" xfId="0" applyNumberFormat="1" applyFont="1" applyBorder="1" applyAlignment="1" applyProtection="1">
      <alignment horizontal="center" vertical="center"/>
    </xf>
    <xf numFmtId="0" fontId="13" fillId="11" borderId="1" xfId="0" applyFont="1" applyFill="1" applyBorder="1" applyAlignment="1" applyProtection="1">
      <alignment horizontal="center" vertical="center"/>
    </xf>
    <xf numFmtId="0" fontId="13" fillId="11" borderId="2" xfId="0" applyFont="1" applyFill="1" applyBorder="1" applyAlignment="1" applyProtection="1">
      <alignment horizontal="center" vertical="center"/>
    </xf>
    <xf numFmtId="0" fontId="13" fillId="11" borderId="3" xfId="0" applyFont="1" applyFill="1" applyBorder="1" applyAlignment="1" applyProtection="1">
      <alignment horizontal="center" vertical="center"/>
    </xf>
    <xf numFmtId="0" fontId="9" fillId="0" borderId="0" xfId="0" applyNumberFormat="1" applyFont="1" applyBorder="1" applyAlignment="1">
      <alignment horizontal="center"/>
    </xf>
    <xf numFmtId="0" fontId="3" fillId="11" borderId="2" xfId="0" applyFont="1" applyFill="1" applyBorder="1" applyAlignment="1" applyProtection="1">
      <alignment horizontal="right" vertical="center"/>
    </xf>
    <xf numFmtId="0" fontId="3" fillId="11" borderId="3" xfId="0" applyFont="1" applyFill="1" applyBorder="1" applyAlignment="1" applyProtection="1">
      <alignment horizontal="right" vertical="center"/>
    </xf>
    <xf numFmtId="0" fontId="3" fillId="13" borderId="13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0" fillId="11" borderId="1" xfId="0" applyFont="1" applyFill="1" applyBorder="1" applyAlignment="1" applyProtection="1">
      <alignment horizontal="center" vertical="center"/>
    </xf>
    <xf numFmtId="0" fontId="20" fillId="11" borderId="2" xfId="0" applyFont="1" applyFill="1" applyBorder="1" applyAlignment="1" applyProtection="1">
      <alignment horizontal="center" vertical="center"/>
    </xf>
    <xf numFmtId="0" fontId="20" fillId="11" borderId="3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1" fillId="3" borderId="2" xfId="0" applyNumberFormat="1" applyFont="1" applyFill="1" applyBorder="1" applyAlignment="1" applyProtection="1">
      <alignment horizontal="center" vertical="center"/>
    </xf>
    <xf numFmtId="0" fontId="11" fillId="3" borderId="3" xfId="0" applyNumberFormat="1" applyFont="1" applyFill="1" applyBorder="1" applyAlignment="1" applyProtection="1">
      <alignment horizontal="center" vertical="center"/>
    </xf>
    <xf numFmtId="0" fontId="3" fillId="10" borderId="14" xfId="0" applyFont="1" applyFill="1" applyBorder="1" applyAlignment="1" applyProtection="1">
      <alignment horizontal="center" vertical="center"/>
    </xf>
    <xf numFmtId="9" fontId="11" fillId="0" borderId="1" xfId="1" applyFont="1" applyFill="1" applyBorder="1" applyAlignment="1" applyProtection="1">
      <alignment horizontal="center" vertical="center"/>
    </xf>
    <xf numFmtId="9" fontId="11" fillId="0" borderId="2" xfId="1" applyFont="1" applyFill="1" applyBorder="1" applyAlignment="1" applyProtection="1">
      <alignment horizontal="center" vertical="center"/>
    </xf>
    <xf numFmtId="9" fontId="11" fillId="0" borderId="18" xfId="1" applyFont="1" applyFill="1" applyBorder="1" applyAlignment="1" applyProtection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colors>
    <mruColors>
      <color rgb="FFBCEEE8"/>
      <color rgb="FF24A48F"/>
      <color rgb="FFD4F4F0"/>
      <color rgb="FF956180"/>
      <color rgb="FFFFFF99"/>
      <color rgb="FF794F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71"/>
  <sheetViews>
    <sheetView tabSelected="1" zoomScale="50" zoomScaleNormal="50" zoomScalePageLayoutView="50" workbookViewId="0">
      <selection activeCell="BS24" sqref="BS24"/>
    </sheetView>
  </sheetViews>
  <sheetFormatPr defaultColWidth="9.140625" defaultRowHeight="12.75" x14ac:dyDescent="0.2"/>
  <cols>
    <col min="1" max="1" width="15.7109375" style="14" customWidth="1"/>
    <col min="2" max="2" width="22" style="1" customWidth="1"/>
    <col min="3" max="10" width="9.85546875" style="1" customWidth="1"/>
    <col min="11" max="11" width="12.5703125" style="1" customWidth="1"/>
    <col min="12" max="15" width="9.85546875" style="1" customWidth="1"/>
    <col min="16" max="16" width="12.5703125" style="1" customWidth="1"/>
    <col min="17" max="20" width="9.85546875" style="1" customWidth="1"/>
    <col min="21" max="21" width="12.5703125" style="1" customWidth="1"/>
    <col min="22" max="23" width="9.85546875" style="1" customWidth="1"/>
    <col min="24" max="24" width="10.85546875" style="1" customWidth="1"/>
    <col min="25" max="25" width="13.5703125" style="1" customWidth="1"/>
    <col min="26" max="26" width="10.28515625" style="1" customWidth="1"/>
    <col min="27" max="27" width="12.28515625" style="1" customWidth="1"/>
    <col min="28" max="28" width="11.28515625" style="1" customWidth="1"/>
    <col min="29" max="35" width="9.85546875" style="1" customWidth="1"/>
    <col min="36" max="36" width="10.28515625" style="1" customWidth="1"/>
    <col min="37" max="37" width="5.85546875" style="1" bestFit="1" customWidth="1"/>
    <col min="38" max="38" width="8" style="1" customWidth="1"/>
    <col min="39" max="39" width="11.5703125" style="14" customWidth="1"/>
    <col min="40" max="40" width="23.7109375" style="1" customWidth="1"/>
    <col min="41" max="41" width="10.5703125" style="1" bestFit="1" customWidth="1"/>
    <col min="42" max="42" width="10.85546875" style="1" customWidth="1"/>
    <col min="43" max="46" width="9.7109375" style="1" customWidth="1"/>
    <col min="47" max="47" width="14.42578125" style="1" bestFit="1" customWidth="1"/>
    <col min="48" max="48" width="10.85546875" style="1" customWidth="1"/>
    <col min="49" max="49" width="10" style="1" customWidth="1"/>
    <col min="50" max="58" width="9.7109375" style="1" customWidth="1"/>
    <col min="59" max="59" width="10" style="1" customWidth="1"/>
    <col min="60" max="61" width="9.7109375" style="1" customWidth="1"/>
    <col min="62" max="62" width="11.7109375" style="1" customWidth="1"/>
    <col min="63" max="63" width="10.5703125" style="1" customWidth="1"/>
    <col min="64" max="64" width="9.7109375" style="1" customWidth="1"/>
    <col min="65" max="65" width="10" style="1" customWidth="1"/>
    <col min="66" max="66" width="11" style="1" customWidth="1"/>
    <col min="67" max="74" width="9.7109375" style="1" customWidth="1"/>
    <col min="75" max="75" width="5.85546875" style="1" bestFit="1" customWidth="1"/>
    <col min="76" max="76" width="8" style="1" customWidth="1"/>
    <col min="77" max="77" width="14.28515625" style="14" customWidth="1"/>
    <col min="78" max="78" width="23.7109375" style="1" customWidth="1"/>
    <col min="79" max="87" width="13" style="1" customWidth="1"/>
    <col min="88" max="90" width="9.7109375" style="1" customWidth="1"/>
    <col min="91" max="91" width="13" style="1" customWidth="1"/>
    <col min="92" max="92" width="11.5703125" style="1" customWidth="1"/>
    <col min="93" max="95" width="9.7109375" style="1" customWidth="1"/>
    <col min="96" max="96" width="13" style="1" customWidth="1"/>
    <col min="97" max="97" width="9.28515625" style="1" customWidth="1"/>
    <col min="98" max="99" width="9.7109375" style="1" customWidth="1"/>
    <col min="100" max="101" width="13.28515625" style="1" customWidth="1"/>
    <col min="102" max="103" width="9.7109375" style="1" customWidth="1"/>
    <col min="104" max="104" width="14.140625" style="1" customWidth="1"/>
    <col min="105" max="105" width="13.28515625" style="1" customWidth="1"/>
    <col min="106" max="112" width="9.7109375" style="1" customWidth="1"/>
    <col min="113" max="113" width="5.28515625" style="1" bestFit="1" customWidth="1"/>
    <col min="114" max="114" width="8" style="1" customWidth="1"/>
    <col min="115" max="115" width="14" style="14" customWidth="1"/>
    <col min="116" max="116" width="24.5703125" style="1" customWidth="1"/>
    <col min="117" max="117" width="13.28515625" style="1" customWidth="1"/>
    <col min="118" max="125" width="13" style="1" customWidth="1"/>
    <col min="126" max="128" width="9.7109375" style="1" customWidth="1"/>
    <col min="129" max="130" width="13" style="1" customWidth="1"/>
    <col min="131" max="133" width="9.7109375" style="1" customWidth="1"/>
    <col min="134" max="135" width="13" style="1" customWidth="1"/>
    <col min="136" max="137" width="9.7109375" style="1" customWidth="1"/>
    <col min="138" max="138" width="13.28515625" style="1" customWidth="1"/>
    <col min="139" max="139" width="13.42578125" style="1" customWidth="1"/>
    <col min="140" max="140" width="14.140625" style="1" customWidth="1"/>
    <col min="141" max="141" width="10.5703125" style="1" bestFit="1" customWidth="1"/>
    <col min="142" max="142" width="12.7109375" style="1" customWidth="1"/>
    <col min="143" max="143" width="13.28515625" style="1" customWidth="1"/>
    <col min="144" max="150" width="9.7109375" style="1" customWidth="1"/>
    <col min="151" max="151" width="5.85546875" style="1" bestFit="1" customWidth="1"/>
    <col min="152" max="152" width="7.42578125" style="1" customWidth="1"/>
    <col min="153" max="153" width="15.140625" style="14" customWidth="1"/>
    <col min="154" max="154" width="23.140625" style="1" customWidth="1"/>
    <col min="155" max="155" width="11.7109375" style="1" customWidth="1"/>
    <col min="156" max="156" width="13" style="1" customWidth="1"/>
    <col min="157" max="157" width="12.42578125" style="1" customWidth="1"/>
    <col min="158" max="160" width="13" style="1" customWidth="1"/>
    <col min="161" max="161" width="13.28515625" style="1" customWidth="1"/>
    <col min="162" max="164" width="13" style="1" customWidth="1"/>
    <col min="165" max="167" width="9.7109375" style="1" customWidth="1"/>
    <col min="168" max="169" width="13" style="1" customWidth="1"/>
    <col min="170" max="172" width="9.7109375" style="1" customWidth="1"/>
    <col min="173" max="174" width="13" style="1" customWidth="1"/>
    <col min="175" max="176" width="9.7109375" style="1" customWidth="1"/>
    <col min="177" max="178" width="13.28515625" style="1" customWidth="1"/>
    <col min="179" max="180" width="9.7109375" style="1" customWidth="1"/>
    <col min="181" max="181" width="12.7109375" style="1" customWidth="1"/>
    <col min="182" max="182" width="13.28515625" style="1" customWidth="1"/>
    <col min="183" max="188" width="9.7109375" style="1" customWidth="1"/>
    <col min="189" max="189" width="7.42578125" style="1" customWidth="1"/>
    <col min="190" max="190" width="7.5703125" style="1" customWidth="1"/>
    <col min="191" max="191" width="4" style="1" customWidth="1"/>
    <col min="192" max="16384" width="9.140625" style="1"/>
  </cols>
  <sheetData>
    <row r="1" spans="1:191" ht="16.5" customHeight="1" thickBot="1" x14ac:dyDescent="0.25">
      <c r="A1" s="580"/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580"/>
      <c r="W1" s="580"/>
      <c r="X1" s="580"/>
      <c r="Y1" s="580"/>
      <c r="Z1" s="580"/>
      <c r="AA1" s="580"/>
      <c r="AB1" s="580"/>
      <c r="AC1" s="580"/>
      <c r="AD1" s="580"/>
      <c r="AE1" s="580"/>
      <c r="AF1" s="580"/>
      <c r="AG1" s="580"/>
      <c r="AH1" s="580"/>
      <c r="AI1" s="580"/>
      <c r="AJ1" s="580"/>
      <c r="AK1" s="580"/>
    </row>
    <row r="2" spans="1:191" s="11" customFormat="1" ht="33" customHeight="1" thickBot="1" x14ac:dyDescent="0.3">
      <c r="A2" s="502" t="s">
        <v>0</v>
      </c>
      <c r="B2" s="509"/>
      <c r="C2" s="503"/>
      <c r="D2" s="509" t="s">
        <v>1</v>
      </c>
      <c r="E2" s="509"/>
      <c r="F2" s="509"/>
      <c r="G2" s="509"/>
      <c r="H2" s="509"/>
      <c r="I2" s="509"/>
      <c r="J2" s="509"/>
      <c r="K2" s="503"/>
      <c r="L2" s="510" t="s">
        <v>90</v>
      </c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511"/>
      <c r="AI2" s="511"/>
      <c r="AJ2" s="511"/>
      <c r="AK2" s="511"/>
      <c r="AL2" s="462"/>
      <c r="AM2" s="502" t="s">
        <v>0</v>
      </c>
      <c r="AN2" s="509"/>
      <c r="AO2" s="503"/>
      <c r="AP2" s="509" t="s">
        <v>1</v>
      </c>
      <c r="AQ2" s="509"/>
      <c r="AR2" s="509"/>
      <c r="AS2" s="509"/>
      <c r="AT2" s="509"/>
      <c r="AU2" s="509"/>
      <c r="AV2" s="509"/>
      <c r="AW2" s="503"/>
      <c r="AX2" s="510" t="str">
        <f>L2</f>
        <v>Февраль</v>
      </c>
      <c r="AY2" s="511"/>
      <c r="AZ2" s="511"/>
      <c r="BA2" s="511"/>
      <c r="BB2" s="511"/>
      <c r="BC2" s="511"/>
      <c r="BD2" s="511"/>
      <c r="BE2" s="511"/>
      <c r="BF2" s="511"/>
      <c r="BG2" s="511"/>
      <c r="BH2" s="511"/>
      <c r="BI2" s="511"/>
      <c r="BJ2" s="511"/>
      <c r="BK2" s="511"/>
      <c r="BL2" s="511"/>
      <c r="BM2" s="511"/>
      <c r="BN2" s="511"/>
      <c r="BO2" s="511"/>
      <c r="BP2" s="511"/>
      <c r="BQ2" s="511"/>
      <c r="BR2" s="511"/>
      <c r="BS2" s="511"/>
      <c r="BT2" s="511"/>
      <c r="BU2" s="511"/>
      <c r="BV2" s="511"/>
      <c r="BW2" s="511"/>
      <c r="BX2" s="462"/>
      <c r="BY2" s="502" t="s">
        <v>0</v>
      </c>
      <c r="BZ2" s="509"/>
      <c r="CA2" s="503"/>
      <c r="CB2" s="509" t="s">
        <v>1</v>
      </c>
      <c r="CC2" s="509"/>
      <c r="CD2" s="509"/>
      <c r="CE2" s="509"/>
      <c r="CF2" s="509"/>
      <c r="CG2" s="509"/>
      <c r="CH2" s="509"/>
      <c r="CI2" s="503"/>
      <c r="CJ2" s="510" t="str">
        <f>AX2</f>
        <v>Февраль</v>
      </c>
      <c r="CK2" s="511"/>
      <c r="CL2" s="511"/>
      <c r="CM2" s="511"/>
      <c r="CN2" s="511"/>
      <c r="CO2" s="511"/>
      <c r="CP2" s="511"/>
      <c r="CQ2" s="511"/>
      <c r="CR2" s="511"/>
      <c r="CS2" s="511"/>
      <c r="CT2" s="511"/>
      <c r="CU2" s="511"/>
      <c r="CV2" s="511"/>
      <c r="CW2" s="511"/>
      <c r="CX2" s="511"/>
      <c r="CY2" s="511"/>
      <c r="CZ2" s="511"/>
      <c r="DA2" s="511"/>
      <c r="DB2" s="511"/>
      <c r="DC2" s="511"/>
      <c r="DD2" s="511"/>
      <c r="DE2" s="511"/>
      <c r="DF2" s="511"/>
      <c r="DG2" s="511"/>
      <c r="DH2" s="511"/>
      <c r="DI2" s="511"/>
      <c r="DJ2" s="462"/>
      <c r="DK2" s="502" t="s">
        <v>0</v>
      </c>
      <c r="DL2" s="509"/>
      <c r="DM2" s="503"/>
      <c r="DN2" s="509" t="s">
        <v>1</v>
      </c>
      <c r="DO2" s="509"/>
      <c r="DP2" s="509"/>
      <c r="DQ2" s="509"/>
      <c r="DR2" s="509"/>
      <c r="DS2" s="509"/>
      <c r="DT2" s="509"/>
      <c r="DU2" s="503"/>
      <c r="DV2" s="510" t="str">
        <f>CJ2</f>
        <v>Февраль</v>
      </c>
      <c r="DW2" s="511"/>
      <c r="DX2" s="511"/>
      <c r="DY2" s="511"/>
      <c r="DZ2" s="511"/>
      <c r="EA2" s="511"/>
      <c r="EB2" s="511"/>
      <c r="EC2" s="511"/>
      <c r="ED2" s="511"/>
      <c r="EE2" s="511"/>
      <c r="EF2" s="511"/>
      <c r="EG2" s="511"/>
      <c r="EH2" s="511"/>
      <c r="EI2" s="511"/>
      <c r="EJ2" s="511"/>
      <c r="EK2" s="511"/>
      <c r="EL2" s="511"/>
      <c r="EM2" s="511"/>
      <c r="EN2" s="511"/>
      <c r="EO2" s="511"/>
      <c r="EP2" s="511"/>
      <c r="EQ2" s="511"/>
      <c r="ER2" s="511"/>
      <c r="ES2" s="511"/>
      <c r="ET2" s="511"/>
      <c r="EU2" s="511"/>
      <c r="EV2" s="462"/>
      <c r="EW2" s="502" t="s">
        <v>0</v>
      </c>
      <c r="EX2" s="509"/>
      <c r="EY2" s="503"/>
      <c r="EZ2" s="509" t="s">
        <v>1</v>
      </c>
      <c r="FA2" s="509"/>
      <c r="FB2" s="509"/>
      <c r="FC2" s="509"/>
      <c r="FD2" s="509"/>
      <c r="FE2" s="509"/>
      <c r="FF2" s="509"/>
      <c r="FG2" s="503"/>
      <c r="FH2" s="510" t="str">
        <f>L2</f>
        <v>Февраль</v>
      </c>
      <c r="FI2" s="511"/>
      <c r="FJ2" s="511"/>
      <c r="FK2" s="511"/>
      <c r="FL2" s="511"/>
      <c r="FM2" s="511"/>
      <c r="FN2" s="511"/>
      <c r="FO2" s="511"/>
      <c r="FP2" s="511"/>
      <c r="FQ2" s="511"/>
      <c r="FR2" s="511"/>
      <c r="FS2" s="511"/>
      <c r="FT2" s="511"/>
      <c r="FU2" s="511"/>
      <c r="FV2" s="511"/>
      <c r="FW2" s="511"/>
      <c r="FX2" s="511"/>
      <c r="FY2" s="511"/>
      <c r="FZ2" s="511"/>
      <c r="GA2" s="511"/>
      <c r="GB2" s="511"/>
      <c r="GC2" s="511"/>
      <c r="GD2" s="511"/>
      <c r="GE2" s="511"/>
      <c r="GF2" s="511"/>
      <c r="GG2" s="511"/>
      <c r="GH2" s="462"/>
    </row>
    <row r="3" spans="1:191" s="11" customFormat="1" ht="19.5" customHeight="1" thickBot="1" x14ac:dyDescent="0.3">
      <c r="A3" s="502" t="s">
        <v>2</v>
      </c>
      <c r="B3" s="503"/>
      <c r="C3" s="504">
        <v>42401</v>
      </c>
      <c r="D3" s="505"/>
      <c r="E3" s="505"/>
      <c r="F3" s="506"/>
      <c r="G3" s="504">
        <f>C3+4</f>
        <v>42405</v>
      </c>
      <c r="H3" s="505"/>
      <c r="I3" s="505"/>
      <c r="J3" s="506"/>
      <c r="K3" s="476" t="s">
        <v>4</v>
      </c>
      <c r="L3" s="478" t="s">
        <v>5</v>
      </c>
      <c r="M3" s="479"/>
      <c r="N3" s="479"/>
      <c r="O3" s="480"/>
      <c r="P3" s="481" t="s">
        <v>6</v>
      </c>
      <c r="Q3" s="483" t="s">
        <v>7</v>
      </c>
      <c r="R3" s="484"/>
      <c r="S3" s="484"/>
      <c r="T3" s="485"/>
      <c r="U3" s="481" t="s">
        <v>8</v>
      </c>
      <c r="V3" s="496" t="s">
        <v>9</v>
      </c>
      <c r="W3" s="481" t="s">
        <v>10</v>
      </c>
      <c r="X3" s="498" t="s">
        <v>11</v>
      </c>
      <c r="Y3" s="494" t="s">
        <v>12</v>
      </c>
      <c r="Z3" s="492" t="s">
        <v>13</v>
      </c>
      <c r="AA3" s="490" t="s">
        <v>14</v>
      </c>
      <c r="AB3" s="489" t="s">
        <v>15</v>
      </c>
      <c r="AC3" s="512" t="s">
        <v>16</v>
      </c>
      <c r="AD3" s="508" t="s">
        <v>17</v>
      </c>
      <c r="AE3" s="486" t="s">
        <v>18</v>
      </c>
      <c r="AF3" s="487"/>
      <c r="AG3" s="487"/>
      <c r="AH3" s="487"/>
      <c r="AI3" s="487"/>
      <c r="AJ3" s="487"/>
      <c r="AK3" s="488"/>
      <c r="AL3" s="463"/>
      <c r="AM3" s="502" t="s">
        <v>83</v>
      </c>
      <c r="AN3" s="503"/>
      <c r="AO3" s="504">
        <f>C3+7</f>
        <v>42408</v>
      </c>
      <c r="AP3" s="505"/>
      <c r="AQ3" s="505"/>
      <c r="AR3" s="506"/>
      <c r="AS3" s="504">
        <f>AO3+4</f>
        <v>42412</v>
      </c>
      <c r="AT3" s="505"/>
      <c r="AU3" s="505"/>
      <c r="AV3" s="506"/>
      <c r="AW3" s="476" t="s">
        <v>4</v>
      </c>
      <c r="AX3" s="478" t="s">
        <v>5</v>
      </c>
      <c r="AY3" s="479"/>
      <c r="AZ3" s="479"/>
      <c r="BA3" s="480"/>
      <c r="BB3" s="481" t="s">
        <v>6</v>
      </c>
      <c r="BC3" s="483" t="s">
        <v>7</v>
      </c>
      <c r="BD3" s="484"/>
      <c r="BE3" s="484"/>
      <c r="BF3" s="485"/>
      <c r="BG3" s="481" t="s">
        <v>8</v>
      </c>
      <c r="BH3" s="496" t="s">
        <v>9</v>
      </c>
      <c r="BI3" s="481" t="s">
        <v>10</v>
      </c>
      <c r="BJ3" s="498" t="s">
        <v>11</v>
      </c>
      <c r="BK3" s="494" t="s">
        <v>12</v>
      </c>
      <c r="BL3" s="492" t="s">
        <v>13</v>
      </c>
      <c r="BM3" s="490" t="s">
        <v>14</v>
      </c>
      <c r="BN3" s="489" t="s">
        <v>15</v>
      </c>
      <c r="BO3" s="512" t="s">
        <v>16</v>
      </c>
      <c r="BP3" s="508" t="s">
        <v>17</v>
      </c>
      <c r="BQ3" s="486" t="s">
        <v>18</v>
      </c>
      <c r="BR3" s="487"/>
      <c r="BS3" s="487"/>
      <c r="BT3" s="487"/>
      <c r="BU3" s="487"/>
      <c r="BV3" s="487"/>
      <c r="BW3" s="488"/>
      <c r="BX3" s="463"/>
      <c r="BY3" s="502" t="s">
        <v>84</v>
      </c>
      <c r="BZ3" s="503"/>
      <c r="CA3" s="504">
        <f>AO3+7</f>
        <v>42415</v>
      </c>
      <c r="CB3" s="505"/>
      <c r="CC3" s="505"/>
      <c r="CD3" s="506"/>
      <c r="CE3" s="504">
        <f>CA3+4</f>
        <v>42419</v>
      </c>
      <c r="CF3" s="505"/>
      <c r="CG3" s="505"/>
      <c r="CH3" s="506"/>
      <c r="CI3" s="476" t="s">
        <v>4</v>
      </c>
      <c r="CJ3" s="478" t="s">
        <v>5</v>
      </c>
      <c r="CK3" s="479"/>
      <c r="CL3" s="479"/>
      <c r="CM3" s="480"/>
      <c r="CN3" s="481" t="s">
        <v>6</v>
      </c>
      <c r="CO3" s="483" t="s">
        <v>7</v>
      </c>
      <c r="CP3" s="484"/>
      <c r="CQ3" s="484"/>
      <c r="CR3" s="485"/>
      <c r="CS3" s="481" t="s">
        <v>8</v>
      </c>
      <c r="CT3" s="496" t="s">
        <v>9</v>
      </c>
      <c r="CU3" s="481" t="s">
        <v>10</v>
      </c>
      <c r="CV3" s="498" t="s">
        <v>11</v>
      </c>
      <c r="CW3" s="494" t="s">
        <v>12</v>
      </c>
      <c r="CX3" s="492" t="s">
        <v>13</v>
      </c>
      <c r="CY3" s="490" t="s">
        <v>14</v>
      </c>
      <c r="CZ3" s="489" t="s">
        <v>15</v>
      </c>
      <c r="DA3" s="512" t="s">
        <v>16</v>
      </c>
      <c r="DB3" s="508" t="s">
        <v>17</v>
      </c>
      <c r="DC3" s="486" t="s">
        <v>18</v>
      </c>
      <c r="DD3" s="487"/>
      <c r="DE3" s="487"/>
      <c r="DF3" s="487"/>
      <c r="DG3" s="487"/>
      <c r="DH3" s="487"/>
      <c r="DI3" s="488"/>
      <c r="DJ3" s="463"/>
      <c r="DK3" s="502" t="s">
        <v>85</v>
      </c>
      <c r="DL3" s="503"/>
      <c r="DM3" s="504">
        <f>CA3+7</f>
        <v>42422</v>
      </c>
      <c r="DN3" s="505"/>
      <c r="DO3" s="505"/>
      <c r="DP3" s="506"/>
      <c r="DQ3" s="504">
        <f>DM3+4</f>
        <v>42426</v>
      </c>
      <c r="DR3" s="505"/>
      <c r="DS3" s="505"/>
      <c r="DT3" s="506"/>
      <c r="DU3" s="476" t="s">
        <v>4</v>
      </c>
      <c r="DV3" s="478" t="s">
        <v>5</v>
      </c>
      <c r="DW3" s="479"/>
      <c r="DX3" s="479"/>
      <c r="DY3" s="480"/>
      <c r="DZ3" s="481" t="s">
        <v>6</v>
      </c>
      <c r="EA3" s="483" t="s">
        <v>7</v>
      </c>
      <c r="EB3" s="484"/>
      <c r="EC3" s="484"/>
      <c r="ED3" s="485"/>
      <c r="EE3" s="481" t="s">
        <v>8</v>
      </c>
      <c r="EF3" s="496" t="s">
        <v>9</v>
      </c>
      <c r="EG3" s="481" t="s">
        <v>10</v>
      </c>
      <c r="EH3" s="498" t="s">
        <v>11</v>
      </c>
      <c r="EI3" s="494" t="s">
        <v>12</v>
      </c>
      <c r="EJ3" s="492" t="s">
        <v>13</v>
      </c>
      <c r="EK3" s="507" t="s">
        <v>14</v>
      </c>
      <c r="EL3" s="508" t="s">
        <v>15</v>
      </c>
      <c r="EM3" s="512" t="s">
        <v>16</v>
      </c>
      <c r="EN3" s="508" t="s">
        <v>17</v>
      </c>
      <c r="EO3" s="486" t="s">
        <v>18</v>
      </c>
      <c r="EP3" s="487"/>
      <c r="EQ3" s="487"/>
      <c r="ER3" s="487"/>
      <c r="ES3" s="487"/>
      <c r="ET3" s="487"/>
      <c r="EU3" s="488"/>
      <c r="EV3" s="463"/>
      <c r="EW3" s="502" t="s">
        <v>86</v>
      </c>
      <c r="EX3" s="503"/>
      <c r="EY3" s="504">
        <f>DM3+7</f>
        <v>42429</v>
      </c>
      <c r="EZ3" s="505"/>
      <c r="FA3" s="505"/>
      <c r="FB3" s="506"/>
      <c r="FC3" s="504">
        <f>EY3+0</f>
        <v>42429</v>
      </c>
      <c r="FD3" s="505"/>
      <c r="FE3" s="505"/>
      <c r="FF3" s="506"/>
      <c r="FG3" s="476" t="s">
        <v>4</v>
      </c>
      <c r="FH3" s="478" t="s">
        <v>5</v>
      </c>
      <c r="FI3" s="479"/>
      <c r="FJ3" s="479"/>
      <c r="FK3" s="480"/>
      <c r="FL3" s="481" t="s">
        <v>6</v>
      </c>
      <c r="FM3" s="483" t="s">
        <v>7</v>
      </c>
      <c r="FN3" s="484"/>
      <c r="FO3" s="484"/>
      <c r="FP3" s="485"/>
      <c r="FQ3" s="481" t="s">
        <v>8</v>
      </c>
      <c r="FR3" s="496" t="s">
        <v>9</v>
      </c>
      <c r="FS3" s="481" t="s">
        <v>10</v>
      </c>
      <c r="FT3" s="498" t="s">
        <v>11</v>
      </c>
      <c r="FU3" s="494" t="s">
        <v>12</v>
      </c>
      <c r="FV3" s="492" t="s">
        <v>13</v>
      </c>
      <c r="FW3" s="507" t="s">
        <v>14</v>
      </c>
      <c r="FX3" s="508" t="s">
        <v>15</v>
      </c>
      <c r="FY3" s="512" t="s">
        <v>16</v>
      </c>
      <c r="FZ3" s="508" t="s">
        <v>17</v>
      </c>
      <c r="GA3" s="486" t="s">
        <v>18</v>
      </c>
      <c r="GB3" s="487"/>
      <c r="GC3" s="487"/>
      <c r="GD3" s="487"/>
      <c r="GE3" s="487"/>
      <c r="GF3" s="487"/>
      <c r="GG3" s="488"/>
      <c r="GH3" s="463"/>
      <c r="GI3" s="381"/>
    </row>
    <row r="4" spans="1:191" s="11" customFormat="1" ht="69" customHeight="1" thickBot="1" x14ac:dyDescent="0.3">
      <c r="A4" s="15" t="s">
        <v>19</v>
      </c>
      <c r="B4" s="12" t="s">
        <v>20</v>
      </c>
      <c r="C4" s="384" t="s">
        <v>21</v>
      </c>
      <c r="D4" s="6" t="s">
        <v>22</v>
      </c>
      <c r="E4" s="384" t="s">
        <v>23</v>
      </c>
      <c r="F4" s="6" t="s">
        <v>22</v>
      </c>
      <c r="G4" s="384" t="s">
        <v>24</v>
      </c>
      <c r="H4" s="6" t="s">
        <v>22</v>
      </c>
      <c r="I4" s="385" t="s">
        <v>25</v>
      </c>
      <c r="J4" s="6" t="s">
        <v>22</v>
      </c>
      <c r="K4" s="477"/>
      <c r="L4" s="399" t="s">
        <v>26</v>
      </c>
      <c r="M4" s="400" t="s">
        <v>27</v>
      </c>
      <c r="N4" s="7" t="s">
        <v>28</v>
      </c>
      <c r="O4" s="6" t="s">
        <v>29</v>
      </c>
      <c r="P4" s="482"/>
      <c r="Q4" s="399" t="s">
        <v>26</v>
      </c>
      <c r="R4" s="400" t="s">
        <v>27</v>
      </c>
      <c r="S4" s="7" t="s">
        <v>28</v>
      </c>
      <c r="T4" s="8" t="s">
        <v>29</v>
      </c>
      <c r="U4" s="481"/>
      <c r="V4" s="497"/>
      <c r="W4" s="482"/>
      <c r="X4" s="499"/>
      <c r="Y4" s="495"/>
      <c r="Z4" s="493"/>
      <c r="AA4" s="491"/>
      <c r="AB4" s="485"/>
      <c r="AC4" s="513"/>
      <c r="AD4" s="482"/>
      <c r="AE4" s="199" t="s">
        <v>67</v>
      </c>
      <c r="AF4" s="401" t="s">
        <v>89</v>
      </c>
      <c r="AG4" s="401" t="s">
        <v>69</v>
      </c>
      <c r="AH4" s="200" t="s">
        <v>70</v>
      </c>
      <c r="AI4" s="401" t="s">
        <v>71</v>
      </c>
      <c r="AJ4" s="200" t="s">
        <v>72</v>
      </c>
      <c r="AK4" s="179"/>
      <c r="AL4" s="463"/>
      <c r="AM4" s="15" t="s">
        <v>19</v>
      </c>
      <c r="AN4" s="12" t="s">
        <v>20</v>
      </c>
      <c r="AO4" s="384" t="s">
        <v>21</v>
      </c>
      <c r="AP4" s="6" t="s">
        <v>22</v>
      </c>
      <c r="AQ4" s="384" t="s">
        <v>23</v>
      </c>
      <c r="AR4" s="6" t="s">
        <v>22</v>
      </c>
      <c r="AS4" s="402" t="s">
        <v>24</v>
      </c>
      <c r="AT4" s="6" t="s">
        <v>22</v>
      </c>
      <c r="AU4" s="385" t="s">
        <v>25</v>
      </c>
      <c r="AV4" s="6" t="s">
        <v>22</v>
      </c>
      <c r="AW4" s="477"/>
      <c r="AX4" s="399" t="s">
        <v>26</v>
      </c>
      <c r="AY4" s="400" t="s">
        <v>27</v>
      </c>
      <c r="AZ4" s="7" t="s">
        <v>28</v>
      </c>
      <c r="BA4" s="6" t="s">
        <v>29</v>
      </c>
      <c r="BB4" s="482"/>
      <c r="BC4" s="399" t="s">
        <v>26</v>
      </c>
      <c r="BD4" s="400" t="s">
        <v>27</v>
      </c>
      <c r="BE4" s="7" t="s">
        <v>28</v>
      </c>
      <c r="BF4" s="8" t="s">
        <v>29</v>
      </c>
      <c r="BG4" s="481"/>
      <c r="BH4" s="497"/>
      <c r="BI4" s="482"/>
      <c r="BJ4" s="499"/>
      <c r="BK4" s="495"/>
      <c r="BL4" s="493"/>
      <c r="BM4" s="491"/>
      <c r="BN4" s="485"/>
      <c r="BO4" s="513"/>
      <c r="BP4" s="482"/>
      <c r="BQ4" s="199" t="s">
        <v>67</v>
      </c>
      <c r="BR4" s="401" t="s">
        <v>89</v>
      </c>
      <c r="BS4" s="401" t="s">
        <v>69</v>
      </c>
      <c r="BT4" s="200" t="s">
        <v>70</v>
      </c>
      <c r="BU4" s="401" t="s">
        <v>71</v>
      </c>
      <c r="BV4" s="200" t="s">
        <v>72</v>
      </c>
      <c r="BW4" s="179"/>
      <c r="BX4" s="463"/>
      <c r="BY4" s="15" t="s">
        <v>19</v>
      </c>
      <c r="BZ4" s="12" t="s">
        <v>20</v>
      </c>
      <c r="CA4" s="384" t="s">
        <v>21</v>
      </c>
      <c r="CB4" s="6" t="s">
        <v>22</v>
      </c>
      <c r="CC4" s="384" t="s">
        <v>23</v>
      </c>
      <c r="CD4" s="6" t="s">
        <v>22</v>
      </c>
      <c r="CE4" s="402" t="s">
        <v>24</v>
      </c>
      <c r="CF4" s="6" t="s">
        <v>22</v>
      </c>
      <c r="CG4" s="385" t="s">
        <v>25</v>
      </c>
      <c r="CH4" s="6" t="s">
        <v>22</v>
      </c>
      <c r="CI4" s="477"/>
      <c r="CJ4" s="399" t="s">
        <v>26</v>
      </c>
      <c r="CK4" s="400" t="s">
        <v>27</v>
      </c>
      <c r="CL4" s="7" t="s">
        <v>28</v>
      </c>
      <c r="CM4" s="6" t="s">
        <v>29</v>
      </c>
      <c r="CN4" s="482"/>
      <c r="CO4" s="399" t="s">
        <v>26</v>
      </c>
      <c r="CP4" s="400" t="s">
        <v>27</v>
      </c>
      <c r="CQ4" s="7" t="s">
        <v>28</v>
      </c>
      <c r="CR4" s="8" t="s">
        <v>29</v>
      </c>
      <c r="CS4" s="481"/>
      <c r="CT4" s="497"/>
      <c r="CU4" s="482"/>
      <c r="CV4" s="499"/>
      <c r="CW4" s="495"/>
      <c r="CX4" s="493"/>
      <c r="CY4" s="491"/>
      <c r="CZ4" s="485"/>
      <c r="DA4" s="513"/>
      <c r="DB4" s="482"/>
      <c r="DC4" s="199" t="s">
        <v>67</v>
      </c>
      <c r="DD4" s="401" t="s">
        <v>89</v>
      </c>
      <c r="DE4" s="401" t="s">
        <v>69</v>
      </c>
      <c r="DF4" s="200" t="s">
        <v>70</v>
      </c>
      <c r="DG4" s="401" t="s">
        <v>71</v>
      </c>
      <c r="DH4" s="200" t="s">
        <v>72</v>
      </c>
      <c r="DI4" s="179"/>
      <c r="DJ4" s="463"/>
      <c r="DK4" s="15" t="s">
        <v>19</v>
      </c>
      <c r="DL4" s="12" t="s">
        <v>20</v>
      </c>
      <c r="DM4" s="384" t="s">
        <v>21</v>
      </c>
      <c r="DN4" s="6" t="s">
        <v>22</v>
      </c>
      <c r="DO4" s="384" t="s">
        <v>23</v>
      </c>
      <c r="DP4" s="6" t="s">
        <v>22</v>
      </c>
      <c r="DQ4" s="402" t="s">
        <v>24</v>
      </c>
      <c r="DR4" s="6" t="s">
        <v>22</v>
      </c>
      <c r="DS4" s="385" t="s">
        <v>25</v>
      </c>
      <c r="DT4" s="6" t="s">
        <v>22</v>
      </c>
      <c r="DU4" s="477"/>
      <c r="DV4" s="399" t="s">
        <v>26</v>
      </c>
      <c r="DW4" s="400" t="s">
        <v>27</v>
      </c>
      <c r="DX4" s="7" t="s">
        <v>28</v>
      </c>
      <c r="DY4" s="6" t="s">
        <v>29</v>
      </c>
      <c r="DZ4" s="482"/>
      <c r="EA4" s="399" t="s">
        <v>26</v>
      </c>
      <c r="EB4" s="400" t="s">
        <v>27</v>
      </c>
      <c r="EC4" s="7" t="s">
        <v>28</v>
      </c>
      <c r="ED4" s="8" t="s">
        <v>29</v>
      </c>
      <c r="EE4" s="481"/>
      <c r="EF4" s="497"/>
      <c r="EG4" s="482"/>
      <c r="EH4" s="499"/>
      <c r="EI4" s="495"/>
      <c r="EJ4" s="493"/>
      <c r="EK4" s="495"/>
      <c r="EL4" s="482"/>
      <c r="EM4" s="513"/>
      <c r="EN4" s="482"/>
      <c r="EO4" s="199" t="s">
        <v>67</v>
      </c>
      <c r="EP4" s="401" t="s">
        <v>68</v>
      </c>
      <c r="EQ4" s="401" t="s">
        <v>69</v>
      </c>
      <c r="ER4" s="200" t="s">
        <v>70</v>
      </c>
      <c r="ES4" s="401" t="s">
        <v>71</v>
      </c>
      <c r="ET4" s="200" t="s">
        <v>72</v>
      </c>
      <c r="EU4" s="179"/>
      <c r="EV4" s="463"/>
      <c r="EW4" s="15" t="s">
        <v>19</v>
      </c>
      <c r="EX4" s="12" t="s">
        <v>20</v>
      </c>
      <c r="EY4" s="384" t="s">
        <v>21</v>
      </c>
      <c r="EZ4" s="6" t="s">
        <v>22</v>
      </c>
      <c r="FA4" s="384" t="s">
        <v>23</v>
      </c>
      <c r="FB4" s="6" t="s">
        <v>22</v>
      </c>
      <c r="FC4" s="402" t="s">
        <v>24</v>
      </c>
      <c r="FD4" s="6" t="s">
        <v>22</v>
      </c>
      <c r="FE4" s="385" t="s">
        <v>25</v>
      </c>
      <c r="FF4" s="6" t="s">
        <v>22</v>
      </c>
      <c r="FG4" s="477"/>
      <c r="FH4" s="399" t="s">
        <v>26</v>
      </c>
      <c r="FI4" s="400" t="s">
        <v>27</v>
      </c>
      <c r="FJ4" s="7" t="s">
        <v>28</v>
      </c>
      <c r="FK4" s="6" t="s">
        <v>29</v>
      </c>
      <c r="FL4" s="482"/>
      <c r="FM4" s="399" t="s">
        <v>26</v>
      </c>
      <c r="FN4" s="400" t="s">
        <v>27</v>
      </c>
      <c r="FO4" s="7" t="s">
        <v>28</v>
      </c>
      <c r="FP4" s="8" t="s">
        <v>29</v>
      </c>
      <c r="FQ4" s="481"/>
      <c r="FR4" s="497"/>
      <c r="FS4" s="482"/>
      <c r="FT4" s="499"/>
      <c r="FU4" s="495"/>
      <c r="FV4" s="493"/>
      <c r="FW4" s="495"/>
      <c r="FX4" s="482"/>
      <c r="FY4" s="513"/>
      <c r="FZ4" s="482"/>
      <c r="GA4" s="199" t="s">
        <v>67</v>
      </c>
      <c r="GB4" s="401" t="s">
        <v>89</v>
      </c>
      <c r="GC4" s="401" t="s">
        <v>69</v>
      </c>
      <c r="GD4" s="200" t="s">
        <v>70</v>
      </c>
      <c r="GE4" s="401" t="s">
        <v>71</v>
      </c>
      <c r="GF4" s="200" t="s">
        <v>72</v>
      </c>
      <c r="GG4" s="179"/>
      <c r="GH4" s="463"/>
      <c r="GI4" s="381"/>
    </row>
    <row r="5" spans="1:191" s="10" customFormat="1" ht="24.95" customHeight="1" x14ac:dyDescent="0.25">
      <c r="A5" s="17" t="s">
        <v>31</v>
      </c>
      <c r="B5" s="186" t="s">
        <v>32</v>
      </c>
      <c r="C5" s="78">
        <v>876</v>
      </c>
      <c r="D5" s="79">
        <f>IF(AK5&gt;0,C5/AK5/5," ")</f>
        <v>13.476923076923077</v>
      </c>
      <c r="E5" s="18">
        <v>557</v>
      </c>
      <c r="F5" s="79">
        <f>IF(AK5&gt;0,E5/AK5/5," ")</f>
        <v>8.569230769230769</v>
      </c>
      <c r="G5" s="18">
        <v>281</v>
      </c>
      <c r="H5" s="250">
        <f>IF(AK5&gt;0,G5/AK5/5," ")</f>
        <v>4.3230769230769237</v>
      </c>
      <c r="I5" s="20">
        <v>143</v>
      </c>
      <c r="J5" s="26">
        <f>IF(AK5&gt;0,I5/AK5/5," ")</f>
        <v>2.2000000000000002</v>
      </c>
      <c r="K5" s="386">
        <f>IF(I5&gt;0,C5/I5," ")</f>
        <v>6.1258741258741258</v>
      </c>
      <c r="L5" s="18">
        <v>8</v>
      </c>
      <c r="M5" s="20">
        <v>7</v>
      </c>
      <c r="N5" s="21">
        <f>SUM(L5:M5)</f>
        <v>15</v>
      </c>
      <c r="O5" s="79">
        <f>IF(AK5&gt;0,N5/AK5," ")</f>
        <v>1.1538461538461537</v>
      </c>
      <c r="P5" s="388">
        <f>IF(N5&gt;0,I5/N5," ")</f>
        <v>9.5333333333333332</v>
      </c>
      <c r="Q5" s="20">
        <v>7</v>
      </c>
      <c r="R5" s="20">
        <v>6</v>
      </c>
      <c r="S5" s="21">
        <f>SUM(Q5:R5)</f>
        <v>13</v>
      </c>
      <c r="T5" s="79">
        <f>IF(AK5&gt;0,S5/AK5," ")</f>
        <v>1</v>
      </c>
      <c r="U5" s="390">
        <f>IF(S5&gt;0,N5/S5," ")</f>
        <v>1.1538461538461537</v>
      </c>
      <c r="V5" s="22">
        <v>17</v>
      </c>
      <c r="W5" s="23">
        <f>SUM(N5,S5,V5)</f>
        <v>45</v>
      </c>
      <c r="X5" s="24">
        <v>11</v>
      </c>
      <c r="Y5" s="25">
        <v>1</v>
      </c>
      <c r="Z5" s="18">
        <v>6</v>
      </c>
      <c r="AA5" s="20">
        <v>0</v>
      </c>
      <c r="AB5" s="392">
        <v>0</v>
      </c>
      <c r="AC5" s="25">
        <v>1</v>
      </c>
      <c r="AD5" s="393">
        <f>IF(AC5&gt;0,W5/AC5," ")</f>
        <v>45</v>
      </c>
      <c r="AE5" s="27">
        <v>4</v>
      </c>
      <c r="AF5" s="27">
        <v>1</v>
      </c>
      <c r="AG5" s="27">
        <v>3</v>
      </c>
      <c r="AH5" s="27">
        <v>4</v>
      </c>
      <c r="AI5" s="27">
        <v>4</v>
      </c>
      <c r="AJ5" s="30">
        <f>SUM(AF5,AG5,AI5)</f>
        <v>8</v>
      </c>
      <c r="AK5" s="23">
        <v>13</v>
      </c>
      <c r="AL5" s="463"/>
      <c r="AM5" s="17" t="s">
        <v>31</v>
      </c>
      <c r="AN5" s="246" t="s">
        <v>32</v>
      </c>
      <c r="AO5" s="78">
        <v>815</v>
      </c>
      <c r="AP5" s="19">
        <f>IF(BW5&gt;0,AO5/BW5/5," ")</f>
        <v>11.642857142857142</v>
      </c>
      <c r="AQ5" s="18">
        <v>642</v>
      </c>
      <c r="AR5" s="19">
        <f>IF(BW5&gt;0,AQ5/BW5/5," ")</f>
        <v>9.1714285714285708</v>
      </c>
      <c r="AS5" s="18">
        <v>337</v>
      </c>
      <c r="AT5" s="19">
        <f>IF(BW5&gt;0,AS5/BW5/5," ")</f>
        <v>4.8142857142857149</v>
      </c>
      <c r="AU5" s="18">
        <v>139</v>
      </c>
      <c r="AV5" s="19">
        <f>IF(BW5&gt;0,AU5/BW5/5," ")</f>
        <v>1.9857142857142858</v>
      </c>
      <c r="AW5" s="386">
        <f>IF(AU5&gt;0,AO5/AU5," ")</f>
        <v>5.8633093525179856</v>
      </c>
      <c r="AX5" s="18">
        <v>10</v>
      </c>
      <c r="AY5" s="20">
        <v>3</v>
      </c>
      <c r="AZ5" s="21">
        <f>SUM(AX5:AY5)</f>
        <v>13</v>
      </c>
      <c r="BA5" s="79">
        <f>IF(BW5&gt;0,AZ5/BW5," ")</f>
        <v>0.9285714285714286</v>
      </c>
      <c r="BB5" s="388">
        <f>IF(AZ5&gt;0,AU5/AZ5," ")</f>
        <v>10.692307692307692</v>
      </c>
      <c r="BC5" s="20">
        <v>5</v>
      </c>
      <c r="BD5" s="20">
        <v>6</v>
      </c>
      <c r="BE5" s="21">
        <f>SUM(BC5:BD5)</f>
        <v>11</v>
      </c>
      <c r="BF5" s="79">
        <f>IF(BW5&gt;0,BE5/BW5," ")</f>
        <v>0.7857142857142857</v>
      </c>
      <c r="BG5" s="390">
        <f>IF(BE5&gt;0,AZ5/BE5," ")</f>
        <v>1.1818181818181819</v>
      </c>
      <c r="BH5" s="22">
        <v>20</v>
      </c>
      <c r="BI5" s="23">
        <f>SUM(AZ5,BE5,BH5)</f>
        <v>44</v>
      </c>
      <c r="BJ5" s="24">
        <v>9</v>
      </c>
      <c r="BK5" s="25">
        <v>3</v>
      </c>
      <c r="BL5" s="18">
        <v>2</v>
      </c>
      <c r="BM5" s="20">
        <v>1</v>
      </c>
      <c r="BN5" s="392">
        <v>0</v>
      </c>
      <c r="BO5" s="25">
        <v>4</v>
      </c>
      <c r="BP5" s="393">
        <f>IF(BO5&gt;0,BI5/BO5," ")</f>
        <v>11</v>
      </c>
      <c r="BQ5" s="27">
        <v>2</v>
      </c>
      <c r="BR5" s="27">
        <v>0</v>
      </c>
      <c r="BS5" s="27">
        <v>0</v>
      </c>
      <c r="BT5" s="27">
        <v>0</v>
      </c>
      <c r="BU5" s="27">
        <v>0</v>
      </c>
      <c r="BV5" s="30">
        <f>SUM(BR5,BS5,BU5)</f>
        <v>0</v>
      </c>
      <c r="BW5" s="23">
        <v>14</v>
      </c>
      <c r="BX5" s="463"/>
      <c r="BY5" s="17" t="s">
        <v>31</v>
      </c>
      <c r="BZ5" s="246" t="s">
        <v>32</v>
      </c>
      <c r="CA5" s="78">
        <v>815</v>
      </c>
      <c r="CB5" s="19">
        <f>IF(DI5&gt;0,CA5/DI5/5," ")</f>
        <v>12.538461538461538</v>
      </c>
      <c r="CC5" s="18">
        <v>495</v>
      </c>
      <c r="CD5" s="19">
        <f>IF(DI5&gt;0,CC5/DI5/5," ")</f>
        <v>7.6153846153846159</v>
      </c>
      <c r="CE5" s="18">
        <v>256</v>
      </c>
      <c r="CF5" s="19">
        <f>IF(DI5&gt;0,CE5/DI5/5," ")</f>
        <v>3.9384615384615387</v>
      </c>
      <c r="CG5" s="18">
        <v>122</v>
      </c>
      <c r="CH5" s="19">
        <f>IF(DI5&gt;0,CG5/DI5/5," ")</f>
        <v>1.8769230769230769</v>
      </c>
      <c r="CI5" s="386">
        <f>IF(CG5&gt;0,CA5/CG5," ")</f>
        <v>6.6803278688524594</v>
      </c>
      <c r="CJ5" s="18">
        <v>10</v>
      </c>
      <c r="CK5" s="20">
        <v>5</v>
      </c>
      <c r="CL5" s="21">
        <f>SUM(CJ5:CK5)</f>
        <v>15</v>
      </c>
      <c r="CM5" s="79">
        <f>IF(DI5&gt;0,CL5/DI5," ")</f>
        <v>1.1538461538461537</v>
      </c>
      <c r="CN5" s="388">
        <f>IF(CL5&gt;0,CG5/CL5," ")</f>
        <v>8.1333333333333329</v>
      </c>
      <c r="CO5" s="20">
        <v>3</v>
      </c>
      <c r="CP5" s="20">
        <v>5</v>
      </c>
      <c r="CQ5" s="21">
        <f>SUM(CO5:CP5)</f>
        <v>8</v>
      </c>
      <c r="CR5" s="79">
        <f>IF(DI5&gt;0,CQ5/DI5," ")</f>
        <v>0.61538461538461542</v>
      </c>
      <c r="CS5" s="390">
        <f>IF(CQ5&gt;0,CL5/CQ5," ")</f>
        <v>1.875</v>
      </c>
      <c r="CT5" s="22">
        <v>30</v>
      </c>
      <c r="CU5" s="23">
        <f>SUM(CL5,CQ5,CT5)</f>
        <v>53</v>
      </c>
      <c r="CV5" s="24">
        <v>8</v>
      </c>
      <c r="CW5" s="25">
        <v>5</v>
      </c>
      <c r="CX5" s="255">
        <v>0</v>
      </c>
      <c r="CY5" s="256">
        <v>0</v>
      </c>
      <c r="CZ5" s="392" t="str">
        <f>IF(CY5&gt;0,CX5/CY5," ")</f>
        <v xml:space="preserve"> </v>
      </c>
      <c r="DA5" s="25">
        <v>14</v>
      </c>
      <c r="DB5" s="393">
        <f>IF(DA5&gt;0,CU5/DA5," ")</f>
        <v>3.7857142857142856</v>
      </c>
      <c r="DC5" s="27">
        <v>3</v>
      </c>
      <c r="DD5" s="27">
        <v>2</v>
      </c>
      <c r="DE5" s="27">
        <v>1</v>
      </c>
      <c r="DF5" s="27">
        <v>3</v>
      </c>
      <c r="DG5" s="27">
        <v>2</v>
      </c>
      <c r="DH5" s="30">
        <f>SUM(DD5,DE5,DG5)</f>
        <v>5</v>
      </c>
      <c r="DI5" s="23">
        <v>13</v>
      </c>
      <c r="DJ5" s="463"/>
      <c r="DK5" s="17" t="s">
        <v>31</v>
      </c>
      <c r="DL5" s="246" t="s">
        <v>32</v>
      </c>
      <c r="DM5" s="78"/>
      <c r="DN5" s="19" t="str">
        <f>IF(EU5&gt;0,DM5/EU5/5," ")</f>
        <v xml:space="preserve"> </v>
      </c>
      <c r="DO5" s="18"/>
      <c r="DP5" s="19" t="str">
        <f>IF(EU5&gt;0,DO5/EU5/5," ")</f>
        <v xml:space="preserve"> </v>
      </c>
      <c r="DQ5" s="18"/>
      <c r="DR5" s="19" t="str">
        <f>IF(EU5&gt;0,DQ5/EU5/5," ")</f>
        <v xml:space="preserve"> </v>
      </c>
      <c r="DS5" s="18"/>
      <c r="DT5" s="19" t="str">
        <f>IF(EU5&gt;0,DS5/EU5/3," ")</f>
        <v xml:space="preserve"> </v>
      </c>
      <c r="DU5" s="386" t="str">
        <f>IF(DS5&gt;0,DM5/DS5," ")</f>
        <v xml:space="preserve"> </v>
      </c>
      <c r="DV5" s="18"/>
      <c r="DW5" s="20"/>
      <c r="DX5" s="21">
        <f>SUM(DV5:DW5)</f>
        <v>0</v>
      </c>
      <c r="DY5" s="79" t="str">
        <f>IF(EU5&gt;0,DX5/EU5," ")</f>
        <v xml:space="preserve"> </v>
      </c>
      <c r="DZ5" s="388" t="str">
        <f>IF(DX5&gt;0,DS5/DX5," ")</f>
        <v xml:space="preserve"> </v>
      </c>
      <c r="EA5" s="20"/>
      <c r="EB5" s="20"/>
      <c r="EC5" s="21">
        <f>SUM(EA5:EB5)</f>
        <v>0</v>
      </c>
      <c r="ED5" s="79" t="str">
        <f>IF(EU5&gt;0,EC5/EU5," ")</f>
        <v xml:space="preserve"> </v>
      </c>
      <c r="EE5" s="390" t="str">
        <f>IF(EC5&gt;0,DX5/EC5," ")</f>
        <v xml:space="preserve"> </v>
      </c>
      <c r="EF5" s="22"/>
      <c r="EG5" s="23">
        <f>SUM(DX5,EC5,EF5)</f>
        <v>0</v>
      </c>
      <c r="EH5" s="24"/>
      <c r="EI5" s="25"/>
      <c r="EJ5" s="18"/>
      <c r="EK5" s="25"/>
      <c r="EL5" s="393" t="str">
        <f>IF(EK5&gt;0,EJ5/EK5," ")</f>
        <v xml:space="preserve"> </v>
      </c>
      <c r="EM5" s="25"/>
      <c r="EN5" s="393" t="str">
        <f>IF(EM5&gt;0,EG5/EM5," ")</f>
        <v xml:space="preserve"> </v>
      </c>
      <c r="EO5" s="27"/>
      <c r="EP5" s="27"/>
      <c r="EQ5" s="27"/>
      <c r="ER5" s="27"/>
      <c r="ES5" s="27"/>
      <c r="ET5" s="30">
        <f>SUM(EP5,EQ5,ES5)</f>
        <v>0</v>
      </c>
      <c r="EU5" s="23"/>
      <c r="EV5" s="463"/>
      <c r="EW5" s="17" t="s">
        <v>31</v>
      </c>
      <c r="EX5" s="246" t="s">
        <v>32</v>
      </c>
      <c r="EY5" s="78"/>
      <c r="EZ5" s="249" t="str">
        <f>IF(GG5&gt;0,EY5/GG5/5," ")</f>
        <v xml:space="preserve"> </v>
      </c>
      <c r="FA5" s="18"/>
      <c r="FB5" s="19" t="str">
        <f>IF(GG5&gt;0,FA5/GG5/5," ")</f>
        <v xml:space="preserve"> </v>
      </c>
      <c r="FC5" s="18"/>
      <c r="FD5" s="19" t="str">
        <f>IF(GG5&gt;0,FC5/GG5/5," ")</f>
        <v xml:space="preserve"> </v>
      </c>
      <c r="FE5" s="18"/>
      <c r="FF5" s="19" t="str">
        <f>IF(GG5&gt;0,FE5/GG5/5," ")</f>
        <v xml:space="preserve"> </v>
      </c>
      <c r="FG5" s="386" t="str">
        <f>IF(FE5&gt;0,EY5/FE5," ")</f>
        <v xml:space="preserve"> </v>
      </c>
      <c r="FH5" s="18"/>
      <c r="FI5" s="20"/>
      <c r="FJ5" s="21">
        <f>SUM(FH5:FI5)</f>
        <v>0</v>
      </c>
      <c r="FK5" s="79" t="str">
        <f>IF(GG5&gt;0,FJ5/GG5," ")</f>
        <v xml:space="preserve"> </v>
      </c>
      <c r="FL5" s="388" t="str">
        <f>IF(FJ5&gt;0,FE5/FJ5," ")</f>
        <v xml:space="preserve"> </v>
      </c>
      <c r="FM5" s="20"/>
      <c r="FN5" s="20"/>
      <c r="FO5" s="21">
        <f>SUM(FM5:FN5)</f>
        <v>0</v>
      </c>
      <c r="FP5" s="79" t="str">
        <f>IF(GG5&gt;0,FO5/GG5," ")</f>
        <v xml:space="preserve"> </v>
      </c>
      <c r="FQ5" s="390" t="str">
        <f>IF(FO5&gt;0,FJ5/FO5," ")</f>
        <v xml:space="preserve"> </v>
      </c>
      <c r="FR5" s="22"/>
      <c r="FS5" s="23">
        <f>SUM(FJ5,FO5,FR5)</f>
        <v>0</v>
      </c>
      <c r="FT5" s="24"/>
      <c r="FU5" s="25"/>
      <c r="FV5" s="18"/>
      <c r="FW5" s="25"/>
      <c r="FX5" s="393" t="str">
        <f>IF(FW5&gt;0,FV5/FW5," ")</f>
        <v xml:space="preserve"> </v>
      </c>
      <c r="FY5" s="25"/>
      <c r="FZ5" s="393" t="str">
        <f>IF(FY5&gt;0,FS5/FY5," ")</f>
        <v xml:space="preserve"> </v>
      </c>
      <c r="GA5" s="27"/>
      <c r="GB5" s="27"/>
      <c r="GC5" s="27"/>
      <c r="GD5" s="27"/>
      <c r="GE5" s="27"/>
      <c r="GF5" s="30">
        <f>SUM(GB5,GC5,GE5)</f>
        <v>0</v>
      </c>
      <c r="GG5" s="23"/>
      <c r="GH5" s="463"/>
      <c r="GI5" s="382"/>
    </row>
    <row r="6" spans="1:191" s="10" customFormat="1" ht="24.95" customHeight="1" x14ac:dyDescent="0.25">
      <c r="A6" s="17" t="s">
        <v>31</v>
      </c>
      <c r="B6" s="395" t="s">
        <v>33</v>
      </c>
      <c r="C6" s="187">
        <v>626</v>
      </c>
      <c r="D6" s="79">
        <f>IF(AK6&gt;0,C6/AK6/5," ")</f>
        <v>8.9428571428571431</v>
      </c>
      <c r="E6" s="80">
        <v>507</v>
      </c>
      <c r="F6" s="79">
        <f>IF(AK6&gt;0,E6/AK6/5," ")</f>
        <v>7.2428571428571429</v>
      </c>
      <c r="G6" s="80">
        <v>271</v>
      </c>
      <c r="H6" s="79">
        <f>IF(AK6&gt;0,G6/AK6/5," ")</f>
        <v>3.8714285714285714</v>
      </c>
      <c r="I6" s="27">
        <v>118</v>
      </c>
      <c r="J6" s="26">
        <f>IF(AK6&gt;0,I6/AK6/5," ")</f>
        <v>1.6857142857142857</v>
      </c>
      <c r="K6" s="386">
        <f>IF(I6&gt;0,C6/I6," ")</f>
        <v>5.3050847457627119</v>
      </c>
      <c r="L6" s="80">
        <v>13</v>
      </c>
      <c r="M6" s="27">
        <v>12</v>
      </c>
      <c r="N6" s="21">
        <f>SUM(L6:M6)</f>
        <v>25</v>
      </c>
      <c r="O6" s="79">
        <f>IF(AK6&gt;0,N6/AK6," ")</f>
        <v>1.7857142857142858</v>
      </c>
      <c r="P6" s="389">
        <f>IF(N6&gt;0,I6/N6," ")</f>
        <v>4.72</v>
      </c>
      <c r="Q6" s="27">
        <v>5</v>
      </c>
      <c r="R6" s="27">
        <v>6</v>
      </c>
      <c r="S6" s="21">
        <f>SUM(Q6:R6)</f>
        <v>11</v>
      </c>
      <c r="T6" s="79">
        <f>IF(AK6&gt;0,S6/AK6," ")</f>
        <v>0.7857142857142857</v>
      </c>
      <c r="U6" s="391">
        <f>IF(S6&gt;0,N6/S6," ")</f>
        <v>2.2727272727272729</v>
      </c>
      <c r="V6" s="28">
        <v>22</v>
      </c>
      <c r="W6" s="23">
        <f>SUM(N6,S6,V6)</f>
        <v>58</v>
      </c>
      <c r="X6" s="29">
        <v>4</v>
      </c>
      <c r="Y6" s="30">
        <v>0</v>
      </c>
      <c r="Z6" s="80">
        <v>7</v>
      </c>
      <c r="AA6" s="27">
        <v>0</v>
      </c>
      <c r="AB6" s="392">
        <v>0</v>
      </c>
      <c r="AC6" s="30">
        <v>6</v>
      </c>
      <c r="AD6" s="393">
        <f>IF(AC6&gt;0,W6/AC6," ")</f>
        <v>9.6666666666666661</v>
      </c>
      <c r="AE6" s="27">
        <v>1</v>
      </c>
      <c r="AF6" s="27">
        <v>0</v>
      </c>
      <c r="AG6" s="27">
        <v>1</v>
      </c>
      <c r="AH6" s="27">
        <v>1</v>
      </c>
      <c r="AI6" s="27">
        <v>2</v>
      </c>
      <c r="AJ6" s="30">
        <f t="shared" ref="AJ6:AJ8" si="0">SUM(AF6,AG6,AI6)</f>
        <v>3</v>
      </c>
      <c r="AK6" s="31">
        <v>14</v>
      </c>
      <c r="AL6" s="463"/>
      <c r="AM6" s="17" t="s">
        <v>31</v>
      </c>
      <c r="AN6" s="395" t="s">
        <v>33</v>
      </c>
      <c r="AO6" s="187">
        <v>653</v>
      </c>
      <c r="AP6" s="79">
        <f>IF(BW6&gt;0,AO6/BW6/5," ")</f>
        <v>9.3285714285714292</v>
      </c>
      <c r="AQ6" s="80">
        <v>478</v>
      </c>
      <c r="AR6" s="79">
        <f>IF(BW6&gt;0,AQ6/BW6/5," ")</f>
        <v>6.8285714285714292</v>
      </c>
      <c r="AS6" s="80">
        <v>328</v>
      </c>
      <c r="AT6" s="26">
        <f>IF(BW6&gt;0,AS6/BW6/5," ")</f>
        <v>4.6857142857142851</v>
      </c>
      <c r="AU6" s="80">
        <v>135</v>
      </c>
      <c r="AV6" s="79">
        <f>IF(BW6&gt;0,AU6/BW6/5," ")</f>
        <v>1.9285714285714284</v>
      </c>
      <c r="AW6" s="386">
        <f>IF(AU6&gt;0,AO6/AU6," ")</f>
        <v>4.837037037037037</v>
      </c>
      <c r="AX6" s="80">
        <v>10</v>
      </c>
      <c r="AY6" s="27">
        <v>7</v>
      </c>
      <c r="AZ6" s="21">
        <f>SUM(AX6:AY6)</f>
        <v>17</v>
      </c>
      <c r="BA6" s="79">
        <f>IF(BW6&gt;0,AZ6/BW6," ")</f>
        <v>1.2142857142857142</v>
      </c>
      <c r="BB6" s="389">
        <f>IF(AZ6&gt;0,AU6/AZ6," ")</f>
        <v>7.9411764705882355</v>
      </c>
      <c r="BC6" s="27">
        <v>7</v>
      </c>
      <c r="BD6" s="27">
        <v>8</v>
      </c>
      <c r="BE6" s="21">
        <f>SUM(BC6:BD6)</f>
        <v>15</v>
      </c>
      <c r="BF6" s="79">
        <f>IF(BW6&gt;0,BE6/BW6," ")</f>
        <v>1.0714285714285714</v>
      </c>
      <c r="BG6" s="391">
        <f>IF(BE6&gt;0,AZ6/BE6," ")</f>
        <v>1.1333333333333333</v>
      </c>
      <c r="BH6" s="28">
        <v>27</v>
      </c>
      <c r="BI6" s="23">
        <f>SUM(AZ6,BE6,BH6)</f>
        <v>59</v>
      </c>
      <c r="BJ6" s="29">
        <v>6</v>
      </c>
      <c r="BK6" s="30">
        <v>2</v>
      </c>
      <c r="BL6" s="80">
        <v>2</v>
      </c>
      <c r="BM6" s="27">
        <v>0</v>
      </c>
      <c r="BN6" s="392" t="str">
        <f>IF(BM6&gt;0,BL6/BM6," ")</f>
        <v xml:space="preserve"> </v>
      </c>
      <c r="BO6" s="30">
        <v>7</v>
      </c>
      <c r="BP6" s="393">
        <f>IF(BO6&gt;0,BI6/BO6," ")</f>
        <v>8.4285714285714288</v>
      </c>
      <c r="BQ6" s="27">
        <v>1</v>
      </c>
      <c r="BR6" s="27">
        <v>0</v>
      </c>
      <c r="BS6" s="27">
        <v>1</v>
      </c>
      <c r="BT6" s="27">
        <v>1</v>
      </c>
      <c r="BU6" s="27">
        <v>2</v>
      </c>
      <c r="BV6" s="30">
        <f t="shared" ref="BV6:BV8" si="1">SUM(BR6,BS6,BU6)</f>
        <v>3</v>
      </c>
      <c r="BW6" s="31">
        <v>14</v>
      </c>
      <c r="BX6" s="463"/>
      <c r="BY6" s="17" t="s">
        <v>31</v>
      </c>
      <c r="BZ6" s="395" t="s">
        <v>33</v>
      </c>
      <c r="CA6" s="187">
        <v>498</v>
      </c>
      <c r="CB6" s="79">
        <f>IF(DI6&gt;0,CA6/DI6/5," ")</f>
        <v>9.9599999999999991</v>
      </c>
      <c r="CC6" s="80">
        <v>349</v>
      </c>
      <c r="CD6" s="79">
        <f>IF(DI6&gt;0,CC6/DI6/5," ")</f>
        <v>6.9799999999999995</v>
      </c>
      <c r="CE6" s="80">
        <v>187</v>
      </c>
      <c r="CF6" s="26">
        <f>IF(DI6&gt;0,CE6/DI6/5," ")</f>
        <v>3.7399999999999998</v>
      </c>
      <c r="CG6" s="80">
        <v>96</v>
      </c>
      <c r="CH6" s="79">
        <f>IF(DI6&gt;0,CG6/DI6/5," ")</f>
        <v>1.92</v>
      </c>
      <c r="CI6" s="386">
        <f>IF(CG6&gt;0,CA6/CG6," ")</f>
        <v>5.1875</v>
      </c>
      <c r="CJ6" s="80">
        <v>5</v>
      </c>
      <c r="CK6" s="27">
        <v>6</v>
      </c>
      <c r="CL6" s="21">
        <f>SUM(CJ6:CK6)</f>
        <v>11</v>
      </c>
      <c r="CM6" s="79">
        <f>IF(DI6&gt;0,CL6/DI6," ")</f>
        <v>1.1000000000000001</v>
      </c>
      <c r="CN6" s="389">
        <f>IF(CL6&gt;0,CG6/CL6," ")</f>
        <v>8.7272727272727266</v>
      </c>
      <c r="CO6" s="27">
        <v>1</v>
      </c>
      <c r="CP6" s="27">
        <v>2</v>
      </c>
      <c r="CQ6" s="21">
        <f>SUM(CO6:CP6)</f>
        <v>3</v>
      </c>
      <c r="CR6" s="79">
        <f>IF(DI6&gt;0,CQ6/DI6," ")</f>
        <v>0.3</v>
      </c>
      <c r="CS6" s="391">
        <f>IF(CQ6&gt;0,CL6/CQ6," ")</f>
        <v>3.6666666666666665</v>
      </c>
      <c r="CT6" s="28">
        <v>17</v>
      </c>
      <c r="CU6" s="23">
        <f>SUM(CL6,CQ6,CT6)</f>
        <v>31</v>
      </c>
      <c r="CV6" s="29">
        <v>1</v>
      </c>
      <c r="CW6" s="30">
        <v>1</v>
      </c>
      <c r="CX6" s="257">
        <v>1</v>
      </c>
      <c r="CY6" s="258">
        <v>0</v>
      </c>
      <c r="CZ6" s="392" t="str">
        <f>IF(CY6&gt;0,CX6/CY6," ")</f>
        <v xml:space="preserve"> </v>
      </c>
      <c r="DA6" s="30">
        <v>4</v>
      </c>
      <c r="DB6" s="393">
        <f>IF(DA6&gt;0,CU6/DA6," ")</f>
        <v>7.75</v>
      </c>
      <c r="DC6" s="27">
        <v>1</v>
      </c>
      <c r="DD6" s="27">
        <v>0</v>
      </c>
      <c r="DE6" s="27">
        <v>1</v>
      </c>
      <c r="DF6" s="27">
        <v>1</v>
      </c>
      <c r="DG6" s="27">
        <v>4</v>
      </c>
      <c r="DH6" s="30">
        <f t="shared" ref="DH6:DH8" si="2">SUM(DD6,DE6,DG6)</f>
        <v>5</v>
      </c>
      <c r="DI6" s="31">
        <v>10</v>
      </c>
      <c r="DJ6" s="463"/>
      <c r="DK6" s="17" t="s">
        <v>31</v>
      </c>
      <c r="DL6" s="395" t="s">
        <v>33</v>
      </c>
      <c r="DM6" s="187"/>
      <c r="DN6" s="79" t="str">
        <f>IF(EU6&gt;0,DM6/EU6/5," ")</f>
        <v xml:space="preserve"> </v>
      </c>
      <c r="DO6" s="80"/>
      <c r="DP6" s="79" t="str">
        <f>IF(EU6&gt;0,DO6/EU6/5," ")</f>
        <v xml:space="preserve"> </v>
      </c>
      <c r="DQ6" s="80"/>
      <c r="DR6" s="26" t="str">
        <f>IF(EU6&gt;0,DQ6/EU6/5," ")</f>
        <v xml:space="preserve"> </v>
      </c>
      <c r="DS6" s="80"/>
      <c r="DT6" s="79" t="str">
        <f>IF(EU6&gt;0,DS6/EU6/3," ")</f>
        <v xml:space="preserve"> </v>
      </c>
      <c r="DU6" s="386" t="str">
        <f>IF(DS6&gt;0,DM6/DS6," ")</f>
        <v xml:space="preserve"> </v>
      </c>
      <c r="DV6" s="80"/>
      <c r="DW6" s="27"/>
      <c r="DX6" s="21">
        <f>SUM(DV6:DW6)</f>
        <v>0</v>
      </c>
      <c r="DY6" s="79" t="str">
        <f>IF(EU6&gt;0,DX6/EU6," ")</f>
        <v xml:space="preserve"> </v>
      </c>
      <c r="DZ6" s="389" t="str">
        <f>IF(DX6&gt;0,DS6/DX6," ")</f>
        <v xml:space="preserve"> </v>
      </c>
      <c r="EA6" s="27"/>
      <c r="EB6" s="27"/>
      <c r="EC6" s="21">
        <f>SUM(EA6:EB6)</f>
        <v>0</v>
      </c>
      <c r="ED6" s="79" t="str">
        <f>IF(EU6&gt;0,EC6/EU6," ")</f>
        <v xml:space="preserve"> </v>
      </c>
      <c r="EE6" s="391" t="str">
        <f>IF(EC6&gt;0,DX6/EC6," ")</f>
        <v xml:space="preserve"> </v>
      </c>
      <c r="EF6" s="28"/>
      <c r="EG6" s="23">
        <f>SUM(DX6,EC6,EF6)</f>
        <v>0</v>
      </c>
      <c r="EH6" s="29"/>
      <c r="EI6" s="30"/>
      <c r="EJ6" s="80"/>
      <c r="EK6" s="30"/>
      <c r="EL6" s="393" t="str">
        <f>IF(EK6&gt;0,EJ6/EK6," ")</f>
        <v xml:space="preserve"> </v>
      </c>
      <c r="EM6" s="30"/>
      <c r="EN6" s="393" t="str">
        <f>IF(EM6&gt;0,EG6/EM6," ")</f>
        <v xml:space="preserve"> </v>
      </c>
      <c r="EO6" s="27"/>
      <c r="EP6" s="27"/>
      <c r="EQ6" s="27"/>
      <c r="ER6" s="27"/>
      <c r="ES6" s="27"/>
      <c r="ET6" s="30">
        <f t="shared" ref="ET6:ET8" si="3">SUM(EP6,EQ6,ES6)</f>
        <v>0</v>
      </c>
      <c r="EU6" s="31"/>
      <c r="EV6" s="463"/>
      <c r="EW6" s="17" t="s">
        <v>31</v>
      </c>
      <c r="EX6" s="395" t="s">
        <v>33</v>
      </c>
      <c r="EY6" s="187"/>
      <c r="EZ6" s="327" t="str">
        <f>IF(GG6&gt;0,EY6/GG6/5," ")</f>
        <v xml:space="preserve"> </v>
      </c>
      <c r="FA6" s="80"/>
      <c r="FB6" s="79" t="str">
        <f>IF(GG6&gt;0,FA6/GG6/5," ")</f>
        <v xml:space="preserve"> </v>
      </c>
      <c r="FC6" s="80"/>
      <c r="FD6" s="26" t="str">
        <f>IF(GG6&gt;0,FC6/GG6/5," ")</f>
        <v xml:space="preserve"> </v>
      </c>
      <c r="FE6" s="80"/>
      <c r="FF6" s="79" t="str">
        <f>IF(GG6&gt;0,FE6/GG6/5," ")</f>
        <v xml:space="preserve"> </v>
      </c>
      <c r="FG6" s="386" t="str">
        <f>IF(FE6&gt;0,EY6/FE6," ")</f>
        <v xml:space="preserve"> </v>
      </c>
      <c r="FH6" s="80"/>
      <c r="FI6" s="27"/>
      <c r="FJ6" s="21">
        <f>SUM(FH6:FI6)</f>
        <v>0</v>
      </c>
      <c r="FK6" s="79" t="str">
        <f>IF(GG6&gt;0,FJ6/GG6," ")</f>
        <v xml:space="preserve"> </v>
      </c>
      <c r="FL6" s="389" t="str">
        <f>IF(FJ6&gt;0,FE6/FJ6," ")</f>
        <v xml:space="preserve"> </v>
      </c>
      <c r="FM6" s="27"/>
      <c r="FN6" s="27"/>
      <c r="FO6" s="21">
        <f>SUM(FM6:FN6)</f>
        <v>0</v>
      </c>
      <c r="FP6" s="79" t="str">
        <f>IF(GG6&gt;0,FO6/GG6," ")</f>
        <v xml:space="preserve"> </v>
      </c>
      <c r="FQ6" s="391" t="str">
        <f>IF(FO6&gt;0,FJ6/FO6," ")</f>
        <v xml:space="preserve"> </v>
      </c>
      <c r="FR6" s="28"/>
      <c r="FS6" s="23">
        <f>SUM(FJ6,FO6,FR6)</f>
        <v>0</v>
      </c>
      <c r="FT6" s="29"/>
      <c r="FU6" s="30"/>
      <c r="FV6" s="80"/>
      <c r="FW6" s="30"/>
      <c r="FX6" s="393" t="str">
        <f>IF(FW6&gt;0,FV6/FW6," ")</f>
        <v xml:space="preserve"> </v>
      </c>
      <c r="FY6" s="30"/>
      <c r="FZ6" s="393" t="str">
        <f>IF(FY6&gt;0,FS6/FY6," ")</f>
        <v xml:space="preserve"> </v>
      </c>
      <c r="GA6" s="27"/>
      <c r="GB6" s="27"/>
      <c r="GC6" s="27"/>
      <c r="GD6" s="27"/>
      <c r="GE6" s="27"/>
      <c r="GF6" s="30">
        <f t="shared" ref="GF6:GF8" si="4">SUM(GB6,GC6,GE6)</f>
        <v>0</v>
      </c>
      <c r="GG6" s="31"/>
      <c r="GH6" s="463"/>
      <c r="GI6" s="382"/>
    </row>
    <row r="7" spans="1:191" s="10" customFormat="1" ht="24.95" customHeight="1" x14ac:dyDescent="0.25">
      <c r="A7" s="17"/>
      <c r="B7" s="396" t="s">
        <v>79</v>
      </c>
      <c r="C7" s="187">
        <v>0</v>
      </c>
      <c r="D7" s="79">
        <f>IF(AK7&gt;0,C7/AK7/5," ")</f>
        <v>0</v>
      </c>
      <c r="E7" s="80">
        <v>0</v>
      </c>
      <c r="F7" s="79">
        <f>IF(AK7&gt;0,E7/AK7/5," ")</f>
        <v>0</v>
      </c>
      <c r="G7" s="80">
        <v>0</v>
      </c>
      <c r="H7" s="79">
        <f>IF(AK7&gt;0,G7/AK7/5," ")</f>
        <v>0</v>
      </c>
      <c r="I7" s="27">
        <v>10</v>
      </c>
      <c r="J7" s="26">
        <f>IF(AK7&gt;0,I7/AK7/5," ")</f>
        <v>2</v>
      </c>
      <c r="K7" s="386">
        <f t="shared" ref="K7" si="5">IF(I7&gt;0,C7/I7," ")</f>
        <v>0</v>
      </c>
      <c r="L7" s="80">
        <v>1</v>
      </c>
      <c r="M7" s="27">
        <v>1</v>
      </c>
      <c r="N7" s="21">
        <f t="shared" ref="N7:N8" si="6">SUM(L7:M7)</f>
        <v>2</v>
      </c>
      <c r="O7" s="79">
        <f t="shared" ref="O7:O8" si="7">IF(AK7&gt;0,N7/AK7," ")</f>
        <v>2</v>
      </c>
      <c r="P7" s="389">
        <f t="shared" ref="P7:P8" si="8">IF(N7&gt;0,I7/N7," ")</f>
        <v>5</v>
      </c>
      <c r="Q7" s="27">
        <v>1</v>
      </c>
      <c r="R7" s="27">
        <v>1</v>
      </c>
      <c r="S7" s="21">
        <f t="shared" ref="S7:S8" si="9">SUM(Q7:R7)</f>
        <v>2</v>
      </c>
      <c r="T7" s="79">
        <f t="shared" ref="T7:T8" si="10">IF(AK7&gt;0,S7/AK7," ")</f>
        <v>2</v>
      </c>
      <c r="U7" s="391">
        <f t="shared" ref="U7:U8" si="11">IF(S7&gt;0,N7/S7," ")</f>
        <v>1</v>
      </c>
      <c r="V7" s="28">
        <v>3</v>
      </c>
      <c r="W7" s="23">
        <f t="shared" ref="W7:W8" si="12">SUM(N7,S7,V7)</f>
        <v>7</v>
      </c>
      <c r="X7" s="29">
        <v>0</v>
      </c>
      <c r="Y7" s="30">
        <v>0</v>
      </c>
      <c r="Z7" s="80">
        <v>0</v>
      </c>
      <c r="AA7" s="27">
        <v>0</v>
      </c>
      <c r="AB7" s="392">
        <v>0</v>
      </c>
      <c r="AC7" s="30">
        <v>1</v>
      </c>
      <c r="AD7" s="393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30">
        <f t="shared" si="0"/>
        <v>0</v>
      </c>
      <c r="AK7" s="31">
        <v>1</v>
      </c>
      <c r="AL7" s="463"/>
      <c r="AM7" s="17"/>
      <c r="AN7" s="396" t="s">
        <v>79</v>
      </c>
      <c r="AO7" s="187">
        <v>0</v>
      </c>
      <c r="AP7" s="79">
        <f>IF(BW7&gt;0,AO7/BW7/5," ")</f>
        <v>0</v>
      </c>
      <c r="AQ7" s="80">
        <v>0</v>
      </c>
      <c r="AR7" s="79">
        <f>IF(BW7&gt;0,AQ7/BW7/5," ")</f>
        <v>0</v>
      </c>
      <c r="AS7" s="80">
        <v>0</v>
      </c>
      <c r="AT7" s="26">
        <f>IF(BW7&gt;0,AS7/BW7/5," ")</f>
        <v>0</v>
      </c>
      <c r="AU7" s="80">
        <v>10</v>
      </c>
      <c r="AV7" s="79">
        <f>IF(BW7&gt;0,AU7/BW7/5," ")</f>
        <v>2</v>
      </c>
      <c r="AW7" s="386">
        <f t="shared" ref="AW7:AW8" si="13">IF(AU7&gt;0,AO7/AU7," ")</f>
        <v>0</v>
      </c>
      <c r="AX7" s="80">
        <v>2</v>
      </c>
      <c r="AY7" s="27">
        <v>0</v>
      </c>
      <c r="AZ7" s="21">
        <f t="shared" ref="AZ7:AZ8" si="14">SUM(AX7:AY7)</f>
        <v>2</v>
      </c>
      <c r="BA7" s="79">
        <f t="shared" ref="BA7:BA8" si="15">IF(BW7&gt;0,AZ7/BW7," ")</f>
        <v>2</v>
      </c>
      <c r="BB7" s="389">
        <f t="shared" ref="BB7:BB8" si="16">IF(AZ7&gt;0,AU7/AZ7," ")</f>
        <v>5</v>
      </c>
      <c r="BC7" s="27">
        <v>1</v>
      </c>
      <c r="BD7" s="27">
        <v>1</v>
      </c>
      <c r="BE7" s="21">
        <f t="shared" ref="BE7:BE8" si="17">SUM(BC7:BD7)</f>
        <v>2</v>
      </c>
      <c r="BF7" s="79">
        <f t="shared" ref="BF7:BF8" si="18">IF(BW7&gt;0,BE7/BW7," ")</f>
        <v>2</v>
      </c>
      <c r="BG7" s="391">
        <f t="shared" ref="BG7:BG8" si="19">IF(BE7&gt;0,AZ7/BE7," ")</f>
        <v>1</v>
      </c>
      <c r="BH7" s="28">
        <v>6</v>
      </c>
      <c r="BI7" s="23">
        <v>0</v>
      </c>
      <c r="BJ7" s="29">
        <v>0</v>
      </c>
      <c r="BK7" s="30">
        <v>0</v>
      </c>
      <c r="BL7" s="80">
        <v>0</v>
      </c>
      <c r="BM7" s="27">
        <v>0</v>
      </c>
      <c r="BN7" s="392">
        <v>0</v>
      </c>
      <c r="BO7" s="30">
        <v>2</v>
      </c>
      <c r="BP7" s="393">
        <f t="shared" ref="BP7:BP8" si="20">IF(BO7&gt;0,BI7/BO7," ")</f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30">
        <f t="shared" si="1"/>
        <v>0</v>
      </c>
      <c r="BW7" s="31">
        <v>1</v>
      </c>
      <c r="BX7" s="463"/>
      <c r="BY7" s="17"/>
      <c r="BZ7" s="396" t="s">
        <v>79</v>
      </c>
      <c r="CA7" s="187"/>
      <c r="CB7" s="79" t="str">
        <f>IF(DI7&gt;0,CA7/DI7/5," ")</f>
        <v xml:space="preserve"> </v>
      </c>
      <c r="CC7" s="80"/>
      <c r="CD7" s="79" t="str">
        <f>IF(DI7&gt;0,CC7/DI7/5," ")</f>
        <v xml:space="preserve"> </v>
      </c>
      <c r="CE7" s="80"/>
      <c r="CF7" s="26" t="str">
        <f>IF(DI7&gt;0,CE7/DI7/5," ")</f>
        <v xml:space="preserve"> </v>
      </c>
      <c r="CG7" s="80"/>
      <c r="CH7" s="79" t="str">
        <f>IF(DI7&gt;0,CG7/DI7/5," ")</f>
        <v xml:space="preserve"> </v>
      </c>
      <c r="CI7" s="386" t="str">
        <f t="shared" ref="CI7:CI8" si="21">IF(CG7&gt;0,CA7/CG7," ")</f>
        <v xml:space="preserve"> </v>
      </c>
      <c r="CJ7" s="80"/>
      <c r="CK7" s="27"/>
      <c r="CL7" s="21">
        <f t="shared" ref="CL7:CL8" si="22">SUM(CJ7:CK7)</f>
        <v>0</v>
      </c>
      <c r="CM7" s="79" t="str">
        <f t="shared" ref="CM7:CM8" si="23">IF(DI7&gt;0,CL7/DI7," ")</f>
        <v xml:space="preserve"> </v>
      </c>
      <c r="CN7" s="389" t="str">
        <f t="shared" ref="CN7:CN8" si="24">IF(CL7&gt;0,CG7/CL7," ")</f>
        <v xml:space="preserve"> </v>
      </c>
      <c r="CO7" s="27"/>
      <c r="CP7" s="27"/>
      <c r="CQ7" s="21">
        <f t="shared" ref="CQ7:CQ8" si="25">SUM(CO7:CP7)</f>
        <v>0</v>
      </c>
      <c r="CR7" s="79" t="str">
        <f t="shared" ref="CR7:CR8" si="26">IF(DI7&gt;0,CQ7/DI7," ")</f>
        <v xml:space="preserve"> </v>
      </c>
      <c r="CS7" s="391" t="str">
        <f t="shared" ref="CS7:CS8" si="27">IF(CQ7&gt;0,CL7/CQ7," ")</f>
        <v xml:space="preserve"> </v>
      </c>
      <c r="CT7" s="28"/>
      <c r="CU7" s="23">
        <f t="shared" ref="CU7:CU8" si="28">SUM(CL7,CQ7,CT7)</f>
        <v>0</v>
      </c>
      <c r="CV7" s="29"/>
      <c r="CW7" s="30"/>
      <c r="CX7" s="80"/>
      <c r="CY7" s="27"/>
      <c r="CZ7" s="392" t="str">
        <f t="shared" ref="CZ7:CZ8" si="29">IF(CY7&gt;0,CX7/CY7," ")</f>
        <v xml:space="preserve"> </v>
      </c>
      <c r="DA7" s="30"/>
      <c r="DB7" s="393" t="str">
        <f t="shared" ref="DB7:DB8" si="30">IF(DA7&gt;0,CU7/DA7," ")</f>
        <v xml:space="preserve"> </v>
      </c>
      <c r="DC7" s="27"/>
      <c r="DD7" s="27"/>
      <c r="DE7" s="27"/>
      <c r="DF7" s="27"/>
      <c r="DG7" s="27"/>
      <c r="DH7" s="30">
        <f t="shared" si="2"/>
        <v>0</v>
      </c>
      <c r="DI7" s="31"/>
      <c r="DJ7" s="463"/>
      <c r="DK7" s="17"/>
      <c r="DL7" s="396" t="s">
        <v>79</v>
      </c>
      <c r="DM7" s="187"/>
      <c r="DN7" s="79" t="str">
        <f>IF(EU7&gt;0,DM7/EU7/5," ")</f>
        <v xml:space="preserve"> </v>
      </c>
      <c r="DO7" s="80"/>
      <c r="DP7" s="79" t="str">
        <f>IF(EU7&gt;0,DO7/EU7/5," ")</f>
        <v xml:space="preserve"> </v>
      </c>
      <c r="DQ7" s="80"/>
      <c r="DR7" s="26" t="str">
        <f>IF(EU7&gt;0,DQ7/EU7/5," ")</f>
        <v xml:space="preserve"> </v>
      </c>
      <c r="DS7" s="80"/>
      <c r="DT7" s="79" t="str">
        <f>IF(EU7&gt;0,DS7/EU7/3," ")</f>
        <v xml:space="preserve"> </v>
      </c>
      <c r="DU7" s="386" t="str">
        <f t="shared" ref="DU7:DU8" si="31">IF(DS7&gt;0,DM7/DS7," ")</f>
        <v xml:space="preserve"> </v>
      </c>
      <c r="DV7" s="80"/>
      <c r="DW7" s="27"/>
      <c r="DX7" s="21">
        <f t="shared" ref="DX7:DX8" si="32">SUM(DV7:DW7)</f>
        <v>0</v>
      </c>
      <c r="DY7" s="79" t="str">
        <f t="shared" ref="DY7:DY8" si="33">IF(EU7&gt;0,DX7/EU7," ")</f>
        <v xml:space="preserve"> </v>
      </c>
      <c r="DZ7" s="389" t="str">
        <f t="shared" ref="DZ7:DZ8" si="34">IF(DX7&gt;0,DS7/DX7," ")</f>
        <v xml:space="preserve"> </v>
      </c>
      <c r="EA7" s="27"/>
      <c r="EB7" s="27"/>
      <c r="EC7" s="21">
        <f t="shared" ref="EC7:EC8" si="35">SUM(EA7:EB7)</f>
        <v>0</v>
      </c>
      <c r="ED7" s="79" t="str">
        <f t="shared" ref="ED7:ED8" si="36">IF(EU7&gt;0,EC7/EU7," ")</f>
        <v xml:space="preserve"> </v>
      </c>
      <c r="EE7" s="391" t="str">
        <f t="shared" ref="EE7:EE8" si="37">IF(EC7&gt;0,DX7/EC7," ")</f>
        <v xml:space="preserve"> </v>
      </c>
      <c r="EF7" s="28"/>
      <c r="EG7" s="23">
        <f t="shared" ref="EG7:EG8" si="38">SUM(DX7,EC7,EF7)</f>
        <v>0</v>
      </c>
      <c r="EH7" s="29"/>
      <c r="EI7" s="30"/>
      <c r="EJ7" s="80"/>
      <c r="EK7" s="30"/>
      <c r="EL7" s="393" t="str">
        <f t="shared" ref="EL7:EL8" si="39">IF(EK7&gt;0,EJ7/EK7," ")</f>
        <v xml:space="preserve"> </v>
      </c>
      <c r="EM7" s="30"/>
      <c r="EN7" s="393" t="str">
        <f t="shared" ref="EN7:EN8" si="40">IF(EM7&gt;0,EG7/EM7," ")</f>
        <v xml:space="preserve"> </v>
      </c>
      <c r="EO7" s="27"/>
      <c r="EP7" s="27"/>
      <c r="EQ7" s="27"/>
      <c r="ER7" s="27"/>
      <c r="ES7" s="27"/>
      <c r="ET7" s="30">
        <f t="shared" si="3"/>
        <v>0</v>
      </c>
      <c r="EU7" s="31"/>
      <c r="EV7" s="463"/>
      <c r="EW7" s="17"/>
      <c r="EX7" s="396" t="s">
        <v>79</v>
      </c>
      <c r="EY7" s="187"/>
      <c r="EZ7" s="327" t="str">
        <f>IF(GG7&gt;0,EY7/GG7/5," ")</f>
        <v xml:space="preserve"> </v>
      </c>
      <c r="FA7" s="80"/>
      <c r="FB7" s="79" t="str">
        <f>IF(GG7&gt;0,FA7/GG7/5," ")</f>
        <v xml:space="preserve"> </v>
      </c>
      <c r="FC7" s="80"/>
      <c r="FD7" s="26" t="str">
        <f>IF(GG7&gt;0,FC7/GG7/5," ")</f>
        <v xml:space="preserve"> </v>
      </c>
      <c r="FE7" s="80"/>
      <c r="FF7" s="79" t="str">
        <f>IF(GG7&gt;0,FE7/GG7/5," ")</f>
        <v xml:space="preserve"> </v>
      </c>
      <c r="FG7" s="386" t="str">
        <f t="shared" ref="FG7:FG8" si="41">IF(FE7&gt;0,EY7/FE7," ")</f>
        <v xml:space="preserve"> </v>
      </c>
      <c r="FH7" s="80"/>
      <c r="FI7" s="27"/>
      <c r="FJ7" s="21">
        <f t="shared" ref="FJ7:FJ8" si="42">SUM(FH7:FI7)</f>
        <v>0</v>
      </c>
      <c r="FK7" s="79" t="str">
        <f t="shared" ref="FK7:FK8" si="43">IF(GG7&gt;0,FJ7/GG7," ")</f>
        <v xml:space="preserve"> </v>
      </c>
      <c r="FL7" s="389" t="str">
        <f t="shared" ref="FL7:FL8" si="44">IF(FJ7&gt;0,FE7/FJ7," ")</f>
        <v xml:space="preserve"> </v>
      </c>
      <c r="FM7" s="27"/>
      <c r="FN7" s="27"/>
      <c r="FO7" s="21">
        <f t="shared" ref="FO7:FO8" si="45">SUM(FM7:FN7)</f>
        <v>0</v>
      </c>
      <c r="FP7" s="79" t="str">
        <f t="shared" ref="FP7:FP8" si="46">IF(GG7&gt;0,FO7/GG7," ")</f>
        <v xml:space="preserve"> </v>
      </c>
      <c r="FQ7" s="391" t="str">
        <f t="shared" ref="FQ7:FQ8" si="47">IF(FO7&gt;0,FJ7/FO7," ")</f>
        <v xml:space="preserve"> </v>
      </c>
      <c r="FR7" s="28"/>
      <c r="FS7" s="23">
        <f t="shared" ref="FS7:FS8" si="48">SUM(FJ7,FO7,FR7)</f>
        <v>0</v>
      </c>
      <c r="FT7" s="29"/>
      <c r="FU7" s="30"/>
      <c r="FV7" s="80"/>
      <c r="FW7" s="30"/>
      <c r="FX7" s="393" t="str">
        <f t="shared" ref="FX7:FX8" si="49">IF(FW7&gt;0,FV7/FW7," ")</f>
        <v xml:space="preserve"> </v>
      </c>
      <c r="FY7" s="30"/>
      <c r="FZ7" s="393" t="str">
        <f t="shared" ref="FZ7:FZ8" si="50">IF(FY7&gt;0,FS7/FY7," ")</f>
        <v xml:space="preserve"> </v>
      </c>
      <c r="GA7" s="27"/>
      <c r="GB7" s="27"/>
      <c r="GC7" s="27"/>
      <c r="GD7" s="27"/>
      <c r="GE7" s="27"/>
      <c r="GF7" s="30">
        <f t="shared" si="4"/>
        <v>0</v>
      </c>
      <c r="GG7" s="31"/>
      <c r="GH7" s="463"/>
      <c r="GI7" s="382"/>
    </row>
    <row r="8" spans="1:191" s="10" customFormat="1" ht="24.95" customHeight="1" thickBot="1" x14ac:dyDescent="0.3">
      <c r="A8" s="218"/>
      <c r="B8" s="226" t="s">
        <v>80</v>
      </c>
      <c r="C8" s="219"/>
      <c r="D8" s="79" t="str">
        <f>IF(AK8&gt;0,C8/AK8/5," ")</f>
        <v xml:space="preserve"> </v>
      </c>
      <c r="E8" s="220"/>
      <c r="F8" s="79" t="str">
        <f>IF(AK8&gt;0,E8/AK8/5," ")</f>
        <v xml:space="preserve"> </v>
      </c>
      <c r="G8" s="220"/>
      <c r="H8" s="271" t="str">
        <f>IF(AK8&gt;0,G8/AK8/5," ")</f>
        <v xml:space="preserve"> </v>
      </c>
      <c r="I8" s="272"/>
      <c r="J8" s="26" t="str">
        <f>IF(AK8&gt;0,I8/AK8/5," ")</f>
        <v xml:space="preserve"> </v>
      </c>
      <c r="K8" s="386">
        <v>0</v>
      </c>
      <c r="L8" s="220"/>
      <c r="M8" s="221"/>
      <c r="N8" s="21">
        <f t="shared" si="6"/>
        <v>0</v>
      </c>
      <c r="O8" s="79" t="str">
        <f t="shared" si="7"/>
        <v xml:space="preserve"> </v>
      </c>
      <c r="P8" s="389" t="str">
        <f t="shared" si="8"/>
        <v xml:space="preserve"> </v>
      </c>
      <c r="Q8" s="81"/>
      <c r="R8" s="221"/>
      <c r="S8" s="21">
        <f t="shared" si="9"/>
        <v>0</v>
      </c>
      <c r="T8" s="79" t="str">
        <f t="shared" si="10"/>
        <v xml:space="preserve"> </v>
      </c>
      <c r="U8" s="391" t="str">
        <f t="shared" si="11"/>
        <v xml:space="preserve"> </v>
      </c>
      <c r="V8" s="222"/>
      <c r="W8" s="23">
        <f t="shared" si="12"/>
        <v>0</v>
      </c>
      <c r="X8" s="223"/>
      <c r="Y8" s="224"/>
      <c r="Z8" s="225"/>
      <c r="AA8" s="221"/>
      <c r="AB8" s="392">
        <v>0</v>
      </c>
      <c r="AC8" s="227"/>
      <c r="AD8" s="393" t="str">
        <f t="shared" ref="AD8" si="51">IF(AC8&gt;0,W8/AC8," ")</f>
        <v xml:space="preserve"> </v>
      </c>
      <c r="AE8" s="221"/>
      <c r="AF8" s="221"/>
      <c r="AG8" s="221"/>
      <c r="AH8" s="221"/>
      <c r="AI8" s="221"/>
      <c r="AJ8" s="30">
        <f t="shared" si="0"/>
        <v>0</v>
      </c>
      <c r="AK8" s="37"/>
      <c r="AL8" s="360"/>
      <c r="AM8" s="218"/>
      <c r="AN8" s="226" t="s">
        <v>80</v>
      </c>
      <c r="AO8" s="219"/>
      <c r="AP8" s="79" t="str">
        <f>IF(BW8&gt;0,AO8/BW8/5," ")</f>
        <v xml:space="preserve"> </v>
      </c>
      <c r="AQ8" s="220"/>
      <c r="AR8" s="79" t="str">
        <f>IF(BW8&gt;0,AQ8/BW8/5," ")</f>
        <v xml:space="preserve"> </v>
      </c>
      <c r="AS8" s="220"/>
      <c r="AT8" s="26" t="str">
        <f>IF(BW8&gt;0,AS8/BW8/5," ")</f>
        <v xml:space="preserve"> </v>
      </c>
      <c r="AU8" s="220"/>
      <c r="AV8" s="79" t="str">
        <f>IF(BW8&gt;0,AU8/BW8/5," ")</f>
        <v xml:space="preserve"> </v>
      </c>
      <c r="AW8" s="386" t="str">
        <f t="shared" si="13"/>
        <v xml:space="preserve"> </v>
      </c>
      <c r="AX8" s="220"/>
      <c r="AY8" s="221"/>
      <c r="AZ8" s="21">
        <f t="shared" si="14"/>
        <v>0</v>
      </c>
      <c r="BA8" s="79" t="str">
        <f t="shared" si="15"/>
        <v xml:space="preserve"> </v>
      </c>
      <c r="BB8" s="389" t="str">
        <f t="shared" si="16"/>
        <v xml:space="preserve"> </v>
      </c>
      <c r="BC8" s="81"/>
      <c r="BD8" s="221"/>
      <c r="BE8" s="21">
        <f t="shared" si="17"/>
        <v>0</v>
      </c>
      <c r="BF8" s="79" t="str">
        <f t="shared" si="18"/>
        <v xml:space="preserve"> </v>
      </c>
      <c r="BG8" s="391" t="str">
        <f t="shared" si="19"/>
        <v xml:space="preserve"> </v>
      </c>
      <c r="BH8" s="222"/>
      <c r="BI8" s="23">
        <v>0</v>
      </c>
      <c r="BJ8" s="223"/>
      <c r="BK8" s="224"/>
      <c r="BL8" s="225"/>
      <c r="BM8" s="221"/>
      <c r="BN8" s="392">
        <v>0</v>
      </c>
      <c r="BO8" s="227"/>
      <c r="BP8" s="393" t="str">
        <f t="shared" si="20"/>
        <v xml:space="preserve"> </v>
      </c>
      <c r="BQ8" s="221"/>
      <c r="BR8" s="221"/>
      <c r="BS8" s="221"/>
      <c r="BT8" s="221"/>
      <c r="BU8" s="221"/>
      <c r="BV8" s="30">
        <f t="shared" si="1"/>
        <v>0</v>
      </c>
      <c r="BW8" s="37"/>
      <c r="BX8" s="360"/>
      <c r="BY8" s="218"/>
      <c r="BZ8" s="226" t="s">
        <v>80</v>
      </c>
      <c r="CA8" s="219"/>
      <c r="CB8" s="26" t="str">
        <f>IF(DI8&gt;0,CA8/DI8/5," ")</f>
        <v xml:space="preserve"> </v>
      </c>
      <c r="CC8" s="220"/>
      <c r="CD8" s="79" t="str">
        <f>IF(DI8&gt;0,CC8/DI8/5," ")</f>
        <v xml:space="preserve"> </v>
      </c>
      <c r="CE8" s="220"/>
      <c r="CF8" s="26" t="str">
        <f>IF(DI8&gt;0,CE8/DI8/5," ")</f>
        <v xml:space="preserve"> </v>
      </c>
      <c r="CG8" s="220"/>
      <c r="CH8" s="79" t="str">
        <f>IF(DI8&gt;0,CG8/DI8/5," ")</f>
        <v xml:space="preserve"> </v>
      </c>
      <c r="CI8" s="386" t="str">
        <f t="shared" si="21"/>
        <v xml:space="preserve"> </v>
      </c>
      <c r="CJ8" s="220"/>
      <c r="CK8" s="221"/>
      <c r="CL8" s="21">
        <f t="shared" si="22"/>
        <v>0</v>
      </c>
      <c r="CM8" s="79" t="str">
        <f t="shared" si="23"/>
        <v xml:space="preserve"> </v>
      </c>
      <c r="CN8" s="389" t="str">
        <f t="shared" si="24"/>
        <v xml:space="preserve"> </v>
      </c>
      <c r="CO8" s="81"/>
      <c r="CP8" s="221"/>
      <c r="CQ8" s="21">
        <f t="shared" si="25"/>
        <v>0</v>
      </c>
      <c r="CR8" s="79" t="str">
        <f t="shared" si="26"/>
        <v xml:space="preserve"> </v>
      </c>
      <c r="CS8" s="391" t="str">
        <f t="shared" si="27"/>
        <v xml:space="preserve"> </v>
      </c>
      <c r="CT8" s="222"/>
      <c r="CU8" s="23">
        <f t="shared" si="28"/>
        <v>0</v>
      </c>
      <c r="CV8" s="223"/>
      <c r="CW8" s="224"/>
      <c r="CX8" s="225"/>
      <c r="CY8" s="221"/>
      <c r="CZ8" s="392" t="str">
        <f t="shared" si="29"/>
        <v xml:space="preserve"> </v>
      </c>
      <c r="DA8" s="227"/>
      <c r="DB8" s="393" t="str">
        <f t="shared" si="30"/>
        <v xml:space="preserve"> </v>
      </c>
      <c r="DC8" s="221"/>
      <c r="DD8" s="221"/>
      <c r="DE8" s="221"/>
      <c r="DF8" s="221"/>
      <c r="DG8" s="221"/>
      <c r="DH8" s="30">
        <f t="shared" si="2"/>
        <v>0</v>
      </c>
      <c r="DI8" s="37"/>
      <c r="DJ8" s="360"/>
      <c r="DK8" s="218"/>
      <c r="DL8" s="226" t="s">
        <v>80</v>
      </c>
      <c r="DM8" s="219"/>
      <c r="DN8" s="79" t="str">
        <f>IF(EU8&gt;0,DM8/EU8/5," ")</f>
        <v xml:space="preserve"> </v>
      </c>
      <c r="DO8" s="220"/>
      <c r="DP8" s="79" t="str">
        <f>IF(EU8&gt;0,DO8/EU8/5," ")</f>
        <v xml:space="preserve"> </v>
      </c>
      <c r="DQ8" s="220"/>
      <c r="DR8" s="26" t="str">
        <f>IF(EU8&gt;0,DQ8/EU8/5," ")</f>
        <v xml:space="preserve"> </v>
      </c>
      <c r="DS8" s="220"/>
      <c r="DT8" s="79" t="str">
        <f>IF(EU8&gt;0,DS8/EU8/3," ")</f>
        <v xml:space="preserve"> </v>
      </c>
      <c r="DU8" s="386" t="str">
        <f t="shared" si="31"/>
        <v xml:space="preserve"> </v>
      </c>
      <c r="DV8" s="220"/>
      <c r="DW8" s="221"/>
      <c r="DX8" s="21">
        <f t="shared" si="32"/>
        <v>0</v>
      </c>
      <c r="DY8" s="79" t="str">
        <f t="shared" si="33"/>
        <v xml:space="preserve"> </v>
      </c>
      <c r="DZ8" s="389" t="str">
        <f t="shared" si="34"/>
        <v xml:space="preserve"> </v>
      </c>
      <c r="EA8" s="81"/>
      <c r="EB8" s="221"/>
      <c r="EC8" s="21">
        <f t="shared" si="35"/>
        <v>0</v>
      </c>
      <c r="ED8" s="79" t="str">
        <f t="shared" si="36"/>
        <v xml:space="preserve"> </v>
      </c>
      <c r="EE8" s="391" t="str">
        <f t="shared" si="37"/>
        <v xml:space="preserve"> </v>
      </c>
      <c r="EF8" s="222"/>
      <c r="EG8" s="23">
        <f t="shared" si="38"/>
        <v>0</v>
      </c>
      <c r="EH8" s="223"/>
      <c r="EI8" s="224"/>
      <c r="EJ8" s="225"/>
      <c r="EK8" s="224"/>
      <c r="EL8" s="393" t="str">
        <f t="shared" si="39"/>
        <v xml:space="preserve"> </v>
      </c>
      <c r="EM8" s="227"/>
      <c r="EN8" s="393" t="str">
        <f t="shared" si="40"/>
        <v xml:space="preserve"> </v>
      </c>
      <c r="EO8" s="221"/>
      <c r="EP8" s="221"/>
      <c r="EQ8" s="221"/>
      <c r="ER8" s="221"/>
      <c r="ES8" s="221"/>
      <c r="ET8" s="30">
        <f t="shared" si="3"/>
        <v>0</v>
      </c>
      <c r="EU8" s="37"/>
      <c r="EV8" s="360"/>
      <c r="EW8" s="218"/>
      <c r="EX8" s="226" t="s">
        <v>80</v>
      </c>
      <c r="EY8" s="219"/>
      <c r="EZ8" s="328" t="str">
        <f>IF(GG8&gt;0,EY8/GG8/5," ")</f>
        <v xml:space="preserve"> </v>
      </c>
      <c r="FA8" s="220"/>
      <c r="FB8" s="79" t="str">
        <f>IF(GG8&gt;0,FA8/GG8/5," ")</f>
        <v xml:space="preserve"> </v>
      </c>
      <c r="FC8" s="220"/>
      <c r="FD8" s="26" t="str">
        <f>IF(GG8&gt;0,FC8/GG8/5," ")</f>
        <v xml:space="preserve"> </v>
      </c>
      <c r="FE8" s="220"/>
      <c r="FF8" s="79" t="str">
        <f>IF(GG8&gt;0,FE8/GG8/5," ")</f>
        <v xml:space="preserve"> </v>
      </c>
      <c r="FG8" s="386" t="str">
        <f t="shared" si="41"/>
        <v xml:space="preserve"> </v>
      </c>
      <c r="FH8" s="220"/>
      <c r="FI8" s="221"/>
      <c r="FJ8" s="21">
        <f t="shared" si="42"/>
        <v>0</v>
      </c>
      <c r="FK8" s="79" t="str">
        <f t="shared" si="43"/>
        <v xml:space="preserve"> </v>
      </c>
      <c r="FL8" s="389" t="str">
        <f t="shared" si="44"/>
        <v xml:space="preserve"> </v>
      </c>
      <c r="FM8" s="81"/>
      <c r="FN8" s="221"/>
      <c r="FO8" s="21">
        <f t="shared" si="45"/>
        <v>0</v>
      </c>
      <c r="FP8" s="79" t="str">
        <f t="shared" si="46"/>
        <v xml:space="preserve"> </v>
      </c>
      <c r="FQ8" s="391" t="str">
        <f t="shared" si="47"/>
        <v xml:space="preserve"> </v>
      </c>
      <c r="FR8" s="222"/>
      <c r="FS8" s="23">
        <f t="shared" si="48"/>
        <v>0</v>
      </c>
      <c r="FT8" s="223"/>
      <c r="FU8" s="224"/>
      <c r="FV8" s="225"/>
      <c r="FW8" s="224"/>
      <c r="FX8" s="393" t="str">
        <f t="shared" si="49"/>
        <v xml:space="preserve"> </v>
      </c>
      <c r="FY8" s="227"/>
      <c r="FZ8" s="393" t="str">
        <f t="shared" si="50"/>
        <v xml:space="preserve"> </v>
      </c>
      <c r="GA8" s="27"/>
      <c r="GB8" s="27"/>
      <c r="GC8" s="27"/>
      <c r="GD8" s="27"/>
      <c r="GE8" s="27"/>
      <c r="GF8" s="30">
        <f t="shared" si="4"/>
        <v>0</v>
      </c>
      <c r="GG8" s="37"/>
      <c r="GH8" s="360"/>
      <c r="GI8" s="382"/>
    </row>
    <row r="9" spans="1:191" s="10" customFormat="1" ht="24.95" customHeight="1" thickBot="1" x14ac:dyDescent="0.3">
      <c r="A9" s="65"/>
      <c r="B9" s="184" t="s">
        <v>34</v>
      </c>
      <c r="C9" s="76">
        <f>SUM(C5:C8)</f>
        <v>1502</v>
      </c>
      <c r="D9" s="206">
        <f>IF(AK9&gt;0,C9/AK9/5," ")</f>
        <v>10.72857142857143</v>
      </c>
      <c r="E9" s="76">
        <f>SUM(E5:E8)</f>
        <v>1064</v>
      </c>
      <c r="F9" s="206">
        <f>IF(AK9&gt;0,E9/AK9/5," ")</f>
        <v>7.6</v>
      </c>
      <c r="G9" s="76">
        <f>SUM(G5:G8)</f>
        <v>552</v>
      </c>
      <c r="H9" s="248">
        <f>IF(AK9&gt;0,G9/AK9/5," ")</f>
        <v>3.9428571428571431</v>
      </c>
      <c r="I9" s="273">
        <f>SUM(I5:I8)</f>
        <v>271</v>
      </c>
      <c r="J9" s="206">
        <f>IF(AK9&gt;0,I9/AK9/5," ")</f>
        <v>1.9357142857142857</v>
      </c>
      <c r="K9" s="387">
        <f>IF(I9&gt;0,C9/I9," ")</f>
        <v>5.5424354243542435</v>
      </c>
      <c r="L9" s="39">
        <f>SUM(L5:L8)</f>
        <v>22</v>
      </c>
      <c r="M9" s="41">
        <f>SUM(M5:M8)</f>
        <v>20</v>
      </c>
      <c r="N9" s="42">
        <f>SUM(N5:N8)</f>
        <v>42</v>
      </c>
      <c r="O9" s="43">
        <f>N9/AK9</f>
        <v>1.5</v>
      </c>
      <c r="P9" s="387">
        <f>IF(N9&gt;0,I9/N9," ")</f>
        <v>6.4523809523809526</v>
      </c>
      <c r="Q9" s="39">
        <f>SUM(Q5:Q8)</f>
        <v>13</v>
      </c>
      <c r="R9" s="41">
        <f>SUM(R5:R8)</f>
        <v>13</v>
      </c>
      <c r="S9" s="42">
        <f>SUM(S5:S8)</f>
        <v>26</v>
      </c>
      <c r="T9" s="43">
        <f>S9/AK9</f>
        <v>0.9285714285714286</v>
      </c>
      <c r="U9" s="387">
        <f>IF(S9&gt;0,N9/S9," ")</f>
        <v>1.6153846153846154</v>
      </c>
      <c r="V9" s="44">
        <f t="shared" ref="V9:AA9" si="52">SUM(V5:V8)</f>
        <v>42</v>
      </c>
      <c r="W9" s="39">
        <f t="shared" si="52"/>
        <v>110</v>
      </c>
      <c r="X9" s="45">
        <f t="shared" si="52"/>
        <v>15</v>
      </c>
      <c r="Y9" s="46">
        <f t="shared" si="52"/>
        <v>1</v>
      </c>
      <c r="Z9" s="39">
        <f t="shared" si="52"/>
        <v>13</v>
      </c>
      <c r="AA9" s="42">
        <f t="shared" si="52"/>
        <v>0</v>
      </c>
      <c r="AB9" s="387">
        <v>0</v>
      </c>
      <c r="AC9" s="38">
        <f>SUM(AC5:AC8)</f>
        <v>8</v>
      </c>
      <c r="AD9" s="394">
        <f>IF(AC9&gt;0,W9/AC9," ")</f>
        <v>13.75</v>
      </c>
      <c r="AE9" s="42">
        <f>SUM(AE5:AE8)</f>
        <v>5</v>
      </c>
      <c r="AF9" s="42">
        <f>SUM(AF5:AF8)</f>
        <v>1</v>
      </c>
      <c r="AG9" s="42">
        <f>SUM(AG5:AG8)</f>
        <v>4</v>
      </c>
      <c r="AH9" s="42">
        <f t="shared" ref="AH9" si="53">SUM(AH5:AH8)</f>
        <v>5</v>
      </c>
      <c r="AI9" s="42">
        <f>SUM(AI5:AI8)</f>
        <v>6</v>
      </c>
      <c r="AJ9" s="42">
        <f>SUM(AJ5:AJ8)</f>
        <v>11</v>
      </c>
      <c r="AK9" s="45">
        <f>SUM(AK5:AK8)</f>
        <v>28</v>
      </c>
      <c r="AL9" s="361"/>
      <c r="AM9" s="65"/>
      <c r="AN9" s="243" t="s">
        <v>34</v>
      </c>
      <c r="AO9" s="76">
        <f>SUM(AO5:AO8)</f>
        <v>1468</v>
      </c>
      <c r="AP9" s="206">
        <f>IF(BW9&gt;0,AO9/BW9/5," ")</f>
        <v>10.124137931034483</v>
      </c>
      <c r="AQ9" s="76">
        <f>SUM(AQ5:AQ8)</f>
        <v>1120</v>
      </c>
      <c r="AR9" s="206">
        <f>IF(BW9&gt;0,AQ9/BW9/5," ")</f>
        <v>7.7241379310344822</v>
      </c>
      <c r="AS9" s="76">
        <f>SUM(AS5:AS8)</f>
        <v>665</v>
      </c>
      <c r="AT9" s="206">
        <f>IF(BW9&gt;0,AS9/BW9/5," ")</f>
        <v>4.5862068965517242</v>
      </c>
      <c r="AU9" s="76">
        <f>SUM(AU5:AU8)</f>
        <v>284</v>
      </c>
      <c r="AV9" s="206">
        <f>IF(BW9&gt;0,AU9/BW9/5," ")</f>
        <v>1.9586206896551723</v>
      </c>
      <c r="AW9" s="387">
        <f>IF(AU9&gt;0,AO9/AU9," ")</f>
        <v>5.169014084507042</v>
      </c>
      <c r="AX9" s="39">
        <f>SUM(AX5:AX8)</f>
        <v>22</v>
      </c>
      <c r="AY9" s="41">
        <f>SUM(AY5:AY8)</f>
        <v>10</v>
      </c>
      <c r="AZ9" s="42">
        <f>SUM(AZ5:AZ8)</f>
        <v>32</v>
      </c>
      <c r="BA9" s="43">
        <f>AZ9/BW9</f>
        <v>1.103448275862069</v>
      </c>
      <c r="BB9" s="387">
        <f>IF(AZ9&gt;0,AU9/AZ9," ")</f>
        <v>8.875</v>
      </c>
      <c r="BC9" s="39">
        <f>SUM(BC5:BC8)</f>
        <v>13</v>
      </c>
      <c r="BD9" s="41">
        <f>SUM(BD5:BD8)</f>
        <v>15</v>
      </c>
      <c r="BE9" s="42">
        <f>SUM(BE5:BE8)</f>
        <v>28</v>
      </c>
      <c r="BF9" s="43">
        <f>BE9/BW9</f>
        <v>0.96551724137931039</v>
      </c>
      <c r="BG9" s="387">
        <f>IF(BE9&gt;0,AZ9/BE9," ")</f>
        <v>1.1428571428571428</v>
      </c>
      <c r="BH9" s="44">
        <f t="shared" ref="BH9:BM9" si="54">SUM(BH5:BH8)</f>
        <v>53</v>
      </c>
      <c r="BI9" s="39">
        <f t="shared" si="54"/>
        <v>103</v>
      </c>
      <c r="BJ9" s="45">
        <f t="shared" si="54"/>
        <v>15</v>
      </c>
      <c r="BK9" s="46">
        <f t="shared" si="54"/>
        <v>5</v>
      </c>
      <c r="BL9" s="39">
        <f t="shared" si="54"/>
        <v>4</v>
      </c>
      <c r="BM9" s="42">
        <f t="shared" si="54"/>
        <v>1</v>
      </c>
      <c r="BN9" s="387">
        <f>IF(BM9=0," ",BL9/BM9)</f>
        <v>4</v>
      </c>
      <c r="BO9" s="38">
        <f>SUM(BO5:BO8)</f>
        <v>13</v>
      </c>
      <c r="BP9" s="394">
        <f>IF(BO9&gt;0,BI9/BO9," ")</f>
        <v>7.9230769230769234</v>
      </c>
      <c r="BQ9" s="42">
        <f>SUM(BQ5:BQ8)</f>
        <v>3</v>
      </c>
      <c r="BR9" s="42">
        <f>SUM(BR5:BR8)</f>
        <v>0</v>
      </c>
      <c r="BS9" s="42">
        <f>SUM(BS5:BS8)</f>
        <v>1</v>
      </c>
      <c r="BT9" s="42">
        <f t="shared" ref="BT9" si="55">SUM(BT5:BT8)</f>
        <v>1</v>
      </c>
      <c r="BU9" s="42">
        <f>SUM(BU5:BU8)</f>
        <v>2</v>
      </c>
      <c r="BV9" s="42">
        <f>SUM(BV5:BV8)</f>
        <v>3</v>
      </c>
      <c r="BW9" s="45">
        <f>SUM(BW5:BW8)</f>
        <v>29</v>
      </c>
      <c r="BX9" s="361"/>
      <c r="BY9" s="65"/>
      <c r="BZ9" s="243" t="s">
        <v>34</v>
      </c>
      <c r="CA9" s="76">
        <f>SUM(CA5:CA8)</f>
        <v>1313</v>
      </c>
      <c r="CB9" s="206">
        <f>IF(DI9&gt;0,CA9/DI9/5," ")</f>
        <v>11.417391304347827</v>
      </c>
      <c r="CC9" s="76">
        <f>SUM(CC5:CC8)</f>
        <v>844</v>
      </c>
      <c r="CD9" s="206">
        <f>IF(DI9&gt;0,CC9/DI9/5," ")</f>
        <v>7.339130434782609</v>
      </c>
      <c r="CE9" s="76">
        <f>SUM(CE5:CE8)</f>
        <v>443</v>
      </c>
      <c r="CF9" s="206">
        <f>IF(DI9&gt;0,CE9/DI9/5," ")</f>
        <v>3.8521739130434782</v>
      </c>
      <c r="CG9" s="76">
        <f>SUM(CG5:CG8)</f>
        <v>218</v>
      </c>
      <c r="CH9" s="206">
        <f>IF(DI9&gt;0,CG9/DI9/5," ")</f>
        <v>1.8956521739130434</v>
      </c>
      <c r="CI9" s="387">
        <f>IF(CG9&gt;0,CA9/CG9," ")</f>
        <v>6.022935779816514</v>
      </c>
      <c r="CJ9" s="39">
        <f>SUM(CJ5:CJ8)</f>
        <v>15</v>
      </c>
      <c r="CK9" s="41">
        <f>SUM(CK5:CK8)</f>
        <v>11</v>
      </c>
      <c r="CL9" s="42">
        <f>SUM(CL5:CL8)</f>
        <v>26</v>
      </c>
      <c r="CM9" s="43">
        <f>CL9/DI9</f>
        <v>1.1304347826086956</v>
      </c>
      <c r="CN9" s="387">
        <f>IF(CL9&gt;0,CG9/CL9," ")</f>
        <v>8.384615384615385</v>
      </c>
      <c r="CO9" s="39">
        <f>SUM(CO5:CO8)</f>
        <v>4</v>
      </c>
      <c r="CP9" s="41">
        <f>SUM(CP5:CP8)</f>
        <v>7</v>
      </c>
      <c r="CQ9" s="42">
        <f>SUM(CQ5:CQ8)</f>
        <v>11</v>
      </c>
      <c r="CR9" s="43">
        <f>CQ9/DI9</f>
        <v>0.47826086956521741</v>
      </c>
      <c r="CS9" s="387">
        <f>IF(CQ9&gt;0,CL9/CQ9," ")</f>
        <v>2.3636363636363638</v>
      </c>
      <c r="CT9" s="44">
        <f t="shared" ref="CT9:CY9" si="56">SUM(CT5:CT8)</f>
        <v>47</v>
      </c>
      <c r="CU9" s="39">
        <f t="shared" si="56"/>
        <v>84</v>
      </c>
      <c r="CV9" s="45">
        <f t="shared" si="56"/>
        <v>9</v>
      </c>
      <c r="CW9" s="46">
        <f t="shared" si="56"/>
        <v>6</v>
      </c>
      <c r="CX9" s="39">
        <f t="shared" si="56"/>
        <v>1</v>
      </c>
      <c r="CY9" s="42">
        <f t="shared" si="56"/>
        <v>0</v>
      </c>
      <c r="CZ9" s="387" t="str">
        <f>IF(CY9=0," ",CX9/CY9)</f>
        <v xml:space="preserve"> </v>
      </c>
      <c r="DA9" s="38">
        <f>SUM(DA5:DA8)</f>
        <v>18</v>
      </c>
      <c r="DB9" s="394">
        <f>IF(DA9&gt;0,CU9/DA9," ")</f>
        <v>4.666666666666667</v>
      </c>
      <c r="DC9" s="42">
        <f>SUM(DC5:DC8)</f>
        <v>4</v>
      </c>
      <c r="DD9" s="42">
        <f>SUM(DD5:DD8)</f>
        <v>2</v>
      </c>
      <c r="DE9" s="42">
        <f>SUM(DE5:DE8)</f>
        <v>2</v>
      </c>
      <c r="DF9" s="42">
        <f t="shared" ref="DF9" si="57">SUM(DF5:DF8)</f>
        <v>4</v>
      </c>
      <c r="DG9" s="42">
        <f>SUM(DG5:DG8)</f>
        <v>6</v>
      </c>
      <c r="DH9" s="42">
        <f>SUM(DH5:DH8)</f>
        <v>10</v>
      </c>
      <c r="DI9" s="45">
        <f>SUM(DI5:DI8)</f>
        <v>23</v>
      </c>
      <c r="DJ9" s="361"/>
      <c r="DK9" s="65"/>
      <c r="DL9" s="243" t="s">
        <v>34</v>
      </c>
      <c r="DM9" s="76">
        <f>SUM(DM5:DM8)</f>
        <v>0</v>
      </c>
      <c r="DN9" s="206" t="str">
        <f>IF(EU9&gt;0,DM9/EU9/5," ")</f>
        <v xml:space="preserve"> </v>
      </c>
      <c r="DO9" s="76">
        <f>SUM(DO5:DO8)</f>
        <v>0</v>
      </c>
      <c r="DP9" s="206" t="str">
        <f>IF(EU9&gt;0,DO9/EU9/5," ")</f>
        <v xml:space="preserve"> </v>
      </c>
      <c r="DQ9" s="76">
        <f>SUM(DQ5:DQ8)</f>
        <v>0</v>
      </c>
      <c r="DR9" s="206" t="str">
        <f>IF(EU9&gt;0,DQ9/EU9/5," ")</f>
        <v xml:space="preserve"> </v>
      </c>
      <c r="DS9" s="76">
        <f>SUM(DS5:DS8)</f>
        <v>0</v>
      </c>
      <c r="DT9" s="206" t="str">
        <f>IF(EU9&gt;0,DS9/EU9/5," ")</f>
        <v xml:space="preserve"> </v>
      </c>
      <c r="DU9" s="387" t="str">
        <f>IF(DS9&gt;0,DM9/DS9," ")</f>
        <v xml:space="preserve"> </v>
      </c>
      <c r="DV9" s="39">
        <f>SUM(DV5:DV8)</f>
        <v>0</v>
      </c>
      <c r="DW9" s="41">
        <f>SUM(DW5:DW8)</f>
        <v>0</v>
      </c>
      <c r="DX9" s="42">
        <f>SUM(DX5:DX8)</f>
        <v>0</v>
      </c>
      <c r="DY9" s="43" t="e">
        <f>DX9/EU9</f>
        <v>#DIV/0!</v>
      </c>
      <c r="DZ9" s="387" t="str">
        <f>IF(DX9&gt;0,DS9/DX9," ")</f>
        <v xml:space="preserve"> </v>
      </c>
      <c r="EA9" s="39">
        <f>SUM(EA5:EA8)</f>
        <v>0</v>
      </c>
      <c r="EB9" s="41">
        <f>SUM(EB5:EB8)</f>
        <v>0</v>
      </c>
      <c r="EC9" s="42">
        <f>SUM(EC5:EC8)</f>
        <v>0</v>
      </c>
      <c r="ED9" s="43" t="e">
        <f>EC9/EU9</f>
        <v>#DIV/0!</v>
      </c>
      <c r="EE9" s="387" t="str">
        <f>IF(EC9&gt;0,DX9/EC9," ")</f>
        <v xml:space="preserve"> </v>
      </c>
      <c r="EF9" s="44">
        <f t="shared" ref="EF9:EK9" si="58">SUM(EF5:EF8)</f>
        <v>0</v>
      </c>
      <c r="EG9" s="39">
        <f t="shared" si="58"/>
        <v>0</v>
      </c>
      <c r="EH9" s="45">
        <f t="shared" si="58"/>
        <v>0</v>
      </c>
      <c r="EI9" s="46">
        <f t="shared" si="58"/>
        <v>0</v>
      </c>
      <c r="EJ9" s="39">
        <f t="shared" si="58"/>
        <v>0</v>
      </c>
      <c r="EK9" s="46">
        <f t="shared" si="58"/>
        <v>0</v>
      </c>
      <c r="EL9" s="394" t="str">
        <f>IF(EK9=0," ",EJ9/EK9)</f>
        <v xml:space="preserve"> </v>
      </c>
      <c r="EM9" s="38">
        <f>SUM(EM5:EM8)</f>
        <v>0</v>
      </c>
      <c r="EN9" s="394" t="str">
        <f>IF(EM9&gt;0,EG9/EM9," ")</f>
        <v xml:space="preserve"> </v>
      </c>
      <c r="EO9" s="42">
        <f>SUM(EO5:EO8)</f>
        <v>0</v>
      </c>
      <c r="EP9" s="42">
        <f>SUM(EP5:EP8)</f>
        <v>0</v>
      </c>
      <c r="EQ9" s="42">
        <f>SUM(EQ5:EQ8)</f>
        <v>0</v>
      </c>
      <c r="ER9" s="42">
        <f t="shared" ref="ER9" si="59">SUM(ER5:ER8)</f>
        <v>0</v>
      </c>
      <c r="ES9" s="42">
        <f>SUM(ES5:ES8)</f>
        <v>0</v>
      </c>
      <c r="ET9" s="42">
        <f>SUM(ET5:ET8)</f>
        <v>0</v>
      </c>
      <c r="EU9" s="45">
        <f>SUM(EU5:EU8)</f>
        <v>0</v>
      </c>
      <c r="EV9" s="361"/>
      <c r="EW9" s="65"/>
      <c r="EX9" s="243" t="s">
        <v>34</v>
      </c>
      <c r="EY9" s="76">
        <f>SUM(EY5:EY8)</f>
        <v>0</v>
      </c>
      <c r="EZ9" s="206" t="str">
        <f>IF(GG9&gt;0,EY9/GG9/5," ")</f>
        <v xml:space="preserve"> </v>
      </c>
      <c r="FA9" s="76">
        <f>SUM(FA5:FA8)</f>
        <v>0</v>
      </c>
      <c r="FB9" s="206" t="str">
        <f>IF(GG9&gt;0,FA9/GG9/5," ")</f>
        <v xml:space="preserve"> </v>
      </c>
      <c r="FC9" s="76">
        <f>SUM(FC5:FC8)</f>
        <v>0</v>
      </c>
      <c r="FD9" s="206" t="str">
        <f>IF(GG9&gt;0,FC9/GG9/5," ")</f>
        <v xml:space="preserve"> </v>
      </c>
      <c r="FE9" s="76">
        <f>SUM(FE5:FE8)</f>
        <v>0</v>
      </c>
      <c r="FF9" s="206" t="str">
        <f>IF(GG9&gt;0,FE9/GG9/5," ")</f>
        <v xml:space="preserve"> </v>
      </c>
      <c r="FG9" s="387" t="str">
        <f>IF(FE9&gt;0,EY9/FE9," ")</f>
        <v xml:space="preserve"> </v>
      </c>
      <c r="FH9" s="39">
        <f>SUM(FH5:FH8)</f>
        <v>0</v>
      </c>
      <c r="FI9" s="41">
        <f>SUM(FI5:FI8)</f>
        <v>0</v>
      </c>
      <c r="FJ9" s="42">
        <f>SUM(FJ5:FJ8)</f>
        <v>0</v>
      </c>
      <c r="FK9" s="43" t="e">
        <f>FJ9/GG9</f>
        <v>#DIV/0!</v>
      </c>
      <c r="FL9" s="387" t="str">
        <f>IF(FJ9&gt;0,FE9/FJ9," ")</f>
        <v xml:space="preserve"> </v>
      </c>
      <c r="FM9" s="39">
        <f>SUM(FM5:FM8)</f>
        <v>0</v>
      </c>
      <c r="FN9" s="41">
        <f>SUM(FN5:FN8)</f>
        <v>0</v>
      </c>
      <c r="FO9" s="42">
        <f>SUM(FO5:FO8)</f>
        <v>0</v>
      </c>
      <c r="FP9" s="43" t="e">
        <f>FO9/GG9</f>
        <v>#DIV/0!</v>
      </c>
      <c r="FQ9" s="387" t="str">
        <f>IF(FO9&gt;0,FJ9/FO9," ")</f>
        <v xml:space="preserve"> </v>
      </c>
      <c r="FR9" s="44">
        <f t="shared" ref="FR9:FW9" si="60">SUM(FR5:FR8)</f>
        <v>0</v>
      </c>
      <c r="FS9" s="39">
        <f t="shared" si="60"/>
        <v>0</v>
      </c>
      <c r="FT9" s="45">
        <f t="shared" si="60"/>
        <v>0</v>
      </c>
      <c r="FU9" s="46">
        <f t="shared" si="60"/>
        <v>0</v>
      </c>
      <c r="FV9" s="39">
        <f t="shared" si="60"/>
        <v>0</v>
      </c>
      <c r="FW9" s="46">
        <f t="shared" si="60"/>
        <v>0</v>
      </c>
      <c r="FX9" s="394" t="str">
        <f>IF(FW9=0," ",FV9/FW9)</f>
        <v xml:space="preserve"> </v>
      </c>
      <c r="FY9" s="38">
        <f>SUM(FY5:FY8)</f>
        <v>0</v>
      </c>
      <c r="FZ9" s="394" t="str">
        <f>IF(FY9&gt;0,FS9/FY9," ")</f>
        <v xml:space="preserve"> </v>
      </c>
      <c r="GA9" s="42">
        <f>SUM(GA5:GA8)</f>
        <v>0</v>
      </c>
      <c r="GB9" s="42">
        <f>SUM(GB5:GB8)</f>
        <v>0</v>
      </c>
      <c r="GC9" s="42">
        <f>SUM(GC5:GC8)</f>
        <v>0</v>
      </c>
      <c r="GD9" s="42">
        <f t="shared" ref="GD9" si="61">SUM(GD5:GD8)</f>
        <v>0</v>
      </c>
      <c r="GE9" s="42">
        <f>SUM(GE5:GE8)</f>
        <v>0</v>
      </c>
      <c r="GF9" s="42">
        <f>SUM(GF5:GF8)</f>
        <v>0</v>
      </c>
      <c r="GG9" s="45">
        <f>SUM(GG5:GG8)</f>
        <v>0</v>
      </c>
      <c r="GH9" s="361"/>
      <c r="GI9" s="382"/>
    </row>
    <row r="10" spans="1:191" s="10" customFormat="1" ht="24.95" customHeight="1" thickBot="1" x14ac:dyDescent="0.3">
      <c r="A10" s="65"/>
      <c r="B10" s="72" t="s">
        <v>35</v>
      </c>
      <c r="C10" s="48">
        <f>D10*AJ12*4</f>
        <v>2240</v>
      </c>
      <c r="D10" s="459">
        <v>20</v>
      </c>
      <c r="E10" s="48">
        <f>F10*AJ12*4</f>
        <v>2240</v>
      </c>
      <c r="F10" s="459">
        <v>20</v>
      </c>
      <c r="G10" s="48">
        <f>H10*AJ12*4</f>
        <v>1680</v>
      </c>
      <c r="H10" s="459">
        <v>15</v>
      </c>
      <c r="I10" s="48">
        <f>J10*AJ12*4</f>
        <v>336</v>
      </c>
      <c r="J10" s="459">
        <v>3</v>
      </c>
      <c r="K10" s="50">
        <v>6</v>
      </c>
      <c r="L10" s="465">
        <f>O10*AJ12</f>
        <v>84</v>
      </c>
      <c r="M10" s="466"/>
      <c r="N10" s="467"/>
      <c r="O10" s="460">
        <v>3</v>
      </c>
      <c r="P10" s="52">
        <v>5</v>
      </c>
      <c r="Q10" s="465">
        <f>T10*AJ12</f>
        <v>28</v>
      </c>
      <c r="R10" s="466"/>
      <c r="S10" s="467"/>
      <c r="T10" s="460">
        <v>1</v>
      </c>
      <c r="U10" s="53">
        <v>3</v>
      </c>
      <c r="V10" s="54"/>
      <c r="W10" s="55"/>
      <c r="X10" s="56">
        <f>(N9+S9)*0.6</f>
        <v>40.799999999999997</v>
      </c>
      <c r="Y10" s="353">
        <f>V9*0.6</f>
        <v>25.2</v>
      </c>
      <c r="Z10" s="57">
        <v>24</v>
      </c>
      <c r="AA10" s="77">
        <v>2.4</v>
      </c>
      <c r="AB10" s="49">
        <v>10</v>
      </c>
      <c r="AC10" s="353">
        <f>W9</f>
        <v>110</v>
      </c>
      <c r="AD10" s="56">
        <v>2</v>
      </c>
      <c r="AE10" s="47"/>
      <c r="AF10" s="58"/>
      <c r="AG10" s="58"/>
      <c r="AH10" s="58"/>
      <c r="AI10" s="58"/>
      <c r="AJ10" s="58"/>
      <c r="AK10" s="58"/>
      <c r="AL10" s="361"/>
      <c r="AM10" s="65"/>
      <c r="AN10" s="72" t="s">
        <v>35</v>
      </c>
      <c r="AO10" s="48">
        <f>AP10*BV12*5</f>
        <v>2900</v>
      </c>
      <c r="AP10" s="49">
        <v>20</v>
      </c>
      <c r="AQ10" s="48">
        <f>AR10*BV12*5</f>
        <v>2900</v>
      </c>
      <c r="AR10" s="49">
        <v>20</v>
      </c>
      <c r="AS10" s="48">
        <f>AT10*BV12*5</f>
        <v>2175</v>
      </c>
      <c r="AT10" s="49">
        <v>15</v>
      </c>
      <c r="AU10" s="48">
        <f>AV10*BV12*5</f>
        <v>435</v>
      </c>
      <c r="AV10" s="49">
        <v>3</v>
      </c>
      <c r="AW10" s="50">
        <v>6</v>
      </c>
      <c r="AX10" s="465">
        <f>BA10*BV12</f>
        <v>87</v>
      </c>
      <c r="AY10" s="466"/>
      <c r="AZ10" s="467"/>
      <c r="BA10" s="51">
        <v>3</v>
      </c>
      <c r="BB10" s="52">
        <v>5</v>
      </c>
      <c r="BC10" s="465">
        <f>BF10*BV12</f>
        <v>29</v>
      </c>
      <c r="BD10" s="466"/>
      <c r="BE10" s="467"/>
      <c r="BF10" s="51">
        <v>1</v>
      </c>
      <c r="BG10" s="53">
        <v>3</v>
      </c>
      <c r="BH10" s="54"/>
      <c r="BI10" s="55"/>
      <c r="BJ10" s="56">
        <f>(AZ9+BE9)*0.6</f>
        <v>36</v>
      </c>
      <c r="BK10" s="242">
        <f>BH9*0.6</f>
        <v>31.799999999999997</v>
      </c>
      <c r="BL10" s="57">
        <v>24</v>
      </c>
      <c r="BM10" s="77">
        <v>2.4</v>
      </c>
      <c r="BN10" s="49">
        <v>10</v>
      </c>
      <c r="BO10" s="242">
        <f>BI9</f>
        <v>103</v>
      </c>
      <c r="BP10" s="56">
        <v>2</v>
      </c>
      <c r="BQ10" s="47"/>
      <c r="BR10" s="58"/>
      <c r="BS10" s="58"/>
      <c r="BT10" s="58"/>
      <c r="BU10" s="58"/>
      <c r="BV10" s="58"/>
      <c r="BW10" s="58"/>
      <c r="BX10" s="361"/>
      <c r="BY10" s="65"/>
      <c r="BZ10" s="72" t="s">
        <v>35</v>
      </c>
      <c r="CA10" s="48">
        <f>CB10*DH12*5</f>
        <v>2300</v>
      </c>
      <c r="CB10" s="49">
        <v>20</v>
      </c>
      <c r="CC10" s="48">
        <f>CD10*DH12*5</f>
        <v>2300</v>
      </c>
      <c r="CD10" s="49">
        <v>20</v>
      </c>
      <c r="CE10" s="48">
        <f>CF10*DH12*5</f>
        <v>1725</v>
      </c>
      <c r="CF10" s="49">
        <v>15</v>
      </c>
      <c r="CG10" s="48">
        <f>CH10*DH12*5</f>
        <v>345</v>
      </c>
      <c r="CH10" s="49">
        <v>3</v>
      </c>
      <c r="CI10" s="50">
        <v>6</v>
      </c>
      <c r="CJ10" s="465">
        <f>CM10*DH12</f>
        <v>69</v>
      </c>
      <c r="CK10" s="466"/>
      <c r="CL10" s="467"/>
      <c r="CM10" s="51">
        <v>3</v>
      </c>
      <c r="CN10" s="52">
        <v>5</v>
      </c>
      <c r="CO10" s="465">
        <f>CR10*DH12</f>
        <v>23</v>
      </c>
      <c r="CP10" s="466"/>
      <c r="CQ10" s="467"/>
      <c r="CR10" s="51">
        <v>1</v>
      </c>
      <c r="CS10" s="53">
        <v>3</v>
      </c>
      <c r="CT10" s="54"/>
      <c r="CU10" s="55"/>
      <c r="CV10" s="56">
        <f>(CL9+CQ9)*0.6</f>
        <v>22.2</v>
      </c>
      <c r="CW10" s="242">
        <f>CT9*0.6</f>
        <v>28.2</v>
      </c>
      <c r="CX10" s="57">
        <v>24</v>
      </c>
      <c r="CY10" s="77">
        <v>2.4</v>
      </c>
      <c r="CZ10" s="49">
        <v>10</v>
      </c>
      <c r="DA10" s="242">
        <f>CU9</f>
        <v>84</v>
      </c>
      <c r="DB10" s="56">
        <v>2</v>
      </c>
      <c r="DC10" s="47"/>
      <c r="DD10" s="58"/>
      <c r="DE10" s="58"/>
      <c r="DF10" s="58"/>
      <c r="DG10" s="58"/>
      <c r="DH10" s="58"/>
      <c r="DI10" s="58"/>
      <c r="DJ10" s="361"/>
      <c r="DK10" s="65"/>
      <c r="DL10" s="72" t="s">
        <v>35</v>
      </c>
      <c r="DM10" s="48">
        <f>DN10*ET12*5</f>
        <v>0</v>
      </c>
      <c r="DN10" s="49">
        <v>20</v>
      </c>
      <c r="DO10" s="48">
        <f>DP10*ET12*5</f>
        <v>0</v>
      </c>
      <c r="DP10" s="49">
        <v>20</v>
      </c>
      <c r="DQ10" s="48">
        <f>DR10*ET12*5</f>
        <v>0</v>
      </c>
      <c r="DR10" s="49">
        <v>15</v>
      </c>
      <c r="DS10" s="48">
        <f>DT10*ET12*5</f>
        <v>0</v>
      </c>
      <c r="DT10" s="49">
        <v>3</v>
      </c>
      <c r="DU10" s="50">
        <v>6</v>
      </c>
      <c r="DV10" s="465">
        <f>DY10*ET12</f>
        <v>0</v>
      </c>
      <c r="DW10" s="466"/>
      <c r="DX10" s="467"/>
      <c r="DY10" s="51">
        <v>3</v>
      </c>
      <c r="DZ10" s="52">
        <v>5</v>
      </c>
      <c r="EA10" s="465">
        <f>ED10*ET12</f>
        <v>0</v>
      </c>
      <c r="EB10" s="466"/>
      <c r="EC10" s="467"/>
      <c r="ED10" s="51">
        <v>1</v>
      </c>
      <c r="EE10" s="53">
        <v>3</v>
      </c>
      <c r="EF10" s="54"/>
      <c r="EG10" s="55"/>
      <c r="EH10" s="56">
        <f>(DX9+EC9)*0.6</f>
        <v>0</v>
      </c>
      <c r="EI10" s="242">
        <f>EF9*0.6</f>
        <v>0</v>
      </c>
      <c r="EJ10" s="57">
        <v>24</v>
      </c>
      <c r="EK10" s="77">
        <v>2.4</v>
      </c>
      <c r="EL10" s="49">
        <v>10</v>
      </c>
      <c r="EM10" s="242">
        <f>EG9</f>
        <v>0</v>
      </c>
      <c r="EN10" s="56">
        <v>2</v>
      </c>
      <c r="EO10" s="47"/>
      <c r="EP10" s="58"/>
      <c r="EQ10" s="58"/>
      <c r="ER10" s="58"/>
      <c r="ES10" s="58"/>
      <c r="ET10" s="58"/>
      <c r="EU10" s="58"/>
      <c r="EV10" s="361"/>
      <c r="EW10" s="65"/>
      <c r="EX10" s="72" t="s">
        <v>35</v>
      </c>
      <c r="EY10" s="48">
        <f>EZ10*GF12*1</f>
        <v>0</v>
      </c>
      <c r="EZ10" s="49">
        <v>20</v>
      </c>
      <c r="FA10" s="48">
        <f>FB10*GF12*1</f>
        <v>0</v>
      </c>
      <c r="FB10" s="49">
        <v>20</v>
      </c>
      <c r="FC10" s="48">
        <f>FD10*GF12*1</f>
        <v>0</v>
      </c>
      <c r="FD10" s="49">
        <v>15</v>
      </c>
      <c r="FE10" s="48">
        <f>FF10*GF12*1</f>
        <v>0</v>
      </c>
      <c r="FF10" s="49">
        <v>3</v>
      </c>
      <c r="FG10" s="50">
        <v>6</v>
      </c>
      <c r="FH10" s="465">
        <f>FK10*GF12</f>
        <v>0</v>
      </c>
      <c r="FI10" s="466"/>
      <c r="FJ10" s="467"/>
      <c r="FK10" s="51">
        <v>3</v>
      </c>
      <c r="FL10" s="52">
        <v>5</v>
      </c>
      <c r="FM10" s="465">
        <f>FP10*GF12</f>
        <v>0</v>
      </c>
      <c r="FN10" s="466"/>
      <c r="FO10" s="467"/>
      <c r="FP10" s="51">
        <v>1</v>
      </c>
      <c r="FQ10" s="53">
        <v>3</v>
      </c>
      <c r="FR10" s="54"/>
      <c r="FS10" s="55"/>
      <c r="FT10" s="56">
        <f>(FJ9+FO9)*0.6</f>
        <v>0</v>
      </c>
      <c r="FU10" s="242">
        <f>FR9*0.6</f>
        <v>0</v>
      </c>
      <c r="FV10" s="57">
        <v>24</v>
      </c>
      <c r="FW10" s="77">
        <v>2.4</v>
      </c>
      <c r="FX10" s="49">
        <v>10</v>
      </c>
      <c r="FY10" s="242">
        <f>FS9</f>
        <v>0</v>
      </c>
      <c r="FZ10" s="56">
        <v>2</v>
      </c>
      <c r="GA10" s="47"/>
      <c r="GB10" s="58"/>
      <c r="GC10" s="58"/>
      <c r="GD10" s="58"/>
      <c r="GE10" s="58"/>
      <c r="GF10" s="58"/>
      <c r="GG10" s="58"/>
      <c r="GH10" s="361"/>
      <c r="GI10" s="382"/>
    </row>
    <row r="11" spans="1:191" s="10" customFormat="1" ht="24.95" customHeight="1" thickBot="1" x14ac:dyDescent="0.3">
      <c r="A11" s="65"/>
      <c r="B11" s="74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59"/>
      <c r="AA11" s="60"/>
      <c r="AB11" s="61"/>
      <c r="AC11" s="47"/>
      <c r="AD11" s="47"/>
      <c r="AE11" s="47"/>
      <c r="AF11" s="47"/>
      <c r="AG11" s="47"/>
      <c r="AH11" s="47"/>
      <c r="AI11" s="47"/>
      <c r="AJ11" s="47"/>
      <c r="AK11" s="47"/>
      <c r="AL11" s="361"/>
      <c r="AM11" s="65"/>
      <c r="AN11" s="74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59"/>
      <c r="BM11" s="60"/>
      <c r="BN11" s="61"/>
      <c r="BO11" s="47"/>
      <c r="BP11" s="47"/>
      <c r="BQ11" s="47"/>
      <c r="BR11" s="47"/>
      <c r="BS11" s="47"/>
      <c r="BT11" s="47"/>
      <c r="BU11" s="47"/>
      <c r="BV11" s="47"/>
      <c r="BW11" s="47"/>
      <c r="BX11" s="361"/>
      <c r="BY11" s="65"/>
      <c r="BZ11" s="74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59"/>
      <c r="CY11" s="60"/>
      <c r="CZ11" s="61"/>
      <c r="DA11" s="47"/>
      <c r="DB11" s="47"/>
      <c r="DC11" s="47"/>
      <c r="DD11" s="47"/>
      <c r="DE11" s="47"/>
      <c r="DF11" s="47"/>
      <c r="DG11" s="47"/>
      <c r="DH11" s="47"/>
      <c r="DI11" s="47"/>
      <c r="DJ11" s="361"/>
      <c r="DK11" s="65"/>
      <c r="DL11" s="74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59"/>
      <c r="EK11" s="60"/>
      <c r="EL11" s="61"/>
      <c r="EM11" s="47"/>
      <c r="EN11" s="47"/>
      <c r="EO11" s="47"/>
      <c r="EP11" s="47"/>
      <c r="EQ11" s="47"/>
      <c r="ER11" s="47"/>
      <c r="ES11" s="47"/>
      <c r="ET11" s="47"/>
      <c r="EU11" s="47"/>
      <c r="EV11" s="361"/>
      <c r="EW11" s="65"/>
      <c r="EX11" s="74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59"/>
      <c r="FW11" s="60"/>
      <c r="FX11" s="61"/>
      <c r="FY11" s="47"/>
      <c r="FZ11" s="47"/>
      <c r="GA11" s="47"/>
      <c r="GB11" s="47"/>
      <c r="GC11" s="47"/>
      <c r="GD11" s="47"/>
      <c r="GE11" s="47"/>
      <c r="GF11" s="47"/>
      <c r="GG11" s="47"/>
      <c r="GH11" s="361"/>
      <c r="GI11" s="382"/>
    </row>
    <row r="12" spans="1:191" s="10" customFormat="1" ht="24.95" customHeight="1" thickBot="1" x14ac:dyDescent="0.3">
      <c r="A12" s="65"/>
      <c r="B12" s="73" t="s">
        <v>36</v>
      </c>
      <c r="C12" s="62">
        <f>C9/C10</f>
        <v>0.67053571428571423</v>
      </c>
      <c r="D12" s="63">
        <f>D9/D10</f>
        <v>0.53642857142857148</v>
      </c>
      <c r="E12" s="62">
        <f>E9/C10</f>
        <v>0.47499999999999998</v>
      </c>
      <c r="F12" s="63">
        <f t="shared" ref="F12" si="62">F9/F10</f>
        <v>0.38</v>
      </c>
      <c r="G12" s="62">
        <f>G9/G10</f>
        <v>0.32857142857142857</v>
      </c>
      <c r="H12" s="63">
        <f>H9/H10</f>
        <v>0.26285714285714284</v>
      </c>
      <c r="I12" s="62">
        <f>I9/I10</f>
        <v>0.80654761904761907</v>
      </c>
      <c r="J12" s="63">
        <f t="shared" ref="J12" si="63">J9/J10</f>
        <v>0.64523809523809528</v>
      </c>
      <c r="K12" s="64">
        <f>K10/K9</f>
        <v>1.0825565912117177</v>
      </c>
      <c r="L12" s="468">
        <f>N9/L10</f>
        <v>0.5</v>
      </c>
      <c r="M12" s="469"/>
      <c r="N12" s="470"/>
      <c r="O12" s="63">
        <f>O9/O10</f>
        <v>0.5</v>
      </c>
      <c r="P12" s="64">
        <f>P10/P9</f>
        <v>0.77490774907749072</v>
      </c>
      <c r="Q12" s="468">
        <f>S9/Q10</f>
        <v>0.9285714285714286</v>
      </c>
      <c r="R12" s="469"/>
      <c r="S12" s="470"/>
      <c r="T12" s="63">
        <f>T9/T10</f>
        <v>0.9285714285714286</v>
      </c>
      <c r="U12" s="64">
        <f>U10/U9</f>
        <v>1.8571428571428572</v>
      </c>
      <c r="V12" s="65"/>
      <c r="W12" s="66"/>
      <c r="X12" s="67">
        <f>IF(X10&gt;0,X9/X10," ")</f>
        <v>0.36764705882352944</v>
      </c>
      <c r="Y12" s="67">
        <f>IF(Y10&gt;0,Y9/Y10," ")</f>
        <v>3.968253968253968E-2</v>
      </c>
      <c r="Z12" s="62">
        <f>Z9/Z10</f>
        <v>0.54166666666666663</v>
      </c>
      <c r="AA12" s="68">
        <f>AA9/AA10</f>
        <v>0</v>
      </c>
      <c r="AB12" s="69">
        <f>IF(AB10&gt;0,AB9/AB10," ")</f>
        <v>0</v>
      </c>
      <c r="AC12" s="67">
        <f>IF(AC10&gt;0,AC9/AC10," ")</f>
        <v>7.2727272727272724E-2</v>
      </c>
      <c r="AD12" s="70"/>
      <c r="AE12" s="70"/>
      <c r="AF12" s="70"/>
      <c r="AG12" s="471" t="s">
        <v>37</v>
      </c>
      <c r="AH12" s="472"/>
      <c r="AI12" s="473"/>
      <c r="AJ12" s="71">
        <f>AK9</f>
        <v>28</v>
      </c>
      <c r="AK12" s="70"/>
      <c r="AL12" s="361"/>
      <c r="AM12" s="65"/>
      <c r="AN12" s="73" t="s">
        <v>36</v>
      </c>
      <c r="AO12" s="62">
        <f>AO9/AO10</f>
        <v>0.50620689655172413</v>
      </c>
      <c r="AP12" s="63">
        <f>AP9/AP10</f>
        <v>0.50620689655172413</v>
      </c>
      <c r="AQ12" s="62">
        <f>AQ9/AO10</f>
        <v>0.38620689655172413</v>
      </c>
      <c r="AR12" s="63">
        <f t="shared" ref="AR12" si="64">AR9/AR10</f>
        <v>0.38620689655172413</v>
      </c>
      <c r="AS12" s="62">
        <f>AS9/AS10</f>
        <v>0.30574712643678159</v>
      </c>
      <c r="AT12" s="63">
        <f>AT9/AT10</f>
        <v>0.30574712643678159</v>
      </c>
      <c r="AU12" s="62">
        <f>AU9/AU10</f>
        <v>0.65287356321839085</v>
      </c>
      <c r="AV12" s="63">
        <f t="shared" ref="AV12" si="65">AV9/AV10</f>
        <v>0.65287356321839074</v>
      </c>
      <c r="AW12" s="64">
        <f>AW10/AW9</f>
        <v>1.1607629427792916</v>
      </c>
      <c r="AX12" s="468">
        <f>AZ9/AX10</f>
        <v>0.36781609195402298</v>
      </c>
      <c r="AY12" s="469"/>
      <c r="AZ12" s="470"/>
      <c r="BA12" s="63">
        <f>BA9/BA10</f>
        <v>0.36781609195402298</v>
      </c>
      <c r="BB12" s="64">
        <f>BB10/BB9</f>
        <v>0.56338028169014087</v>
      </c>
      <c r="BC12" s="468">
        <f>BE9/BC10</f>
        <v>0.96551724137931039</v>
      </c>
      <c r="BD12" s="469"/>
      <c r="BE12" s="470"/>
      <c r="BF12" s="63">
        <f>BF9/BF10</f>
        <v>0.96551724137931039</v>
      </c>
      <c r="BG12" s="64">
        <f>BG10/BG9</f>
        <v>2.625</v>
      </c>
      <c r="BH12" s="65"/>
      <c r="BI12" s="66"/>
      <c r="BJ12" s="67">
        <f>IF(BJ10&gt;0,BJ9/BJ10," ")</f>
        <v>0.41666666666666669</v>
      </c>
      <c r="BK12" s="67">
        <f>IF(BK10&gt;0,BK9/BK10," ")</f>
        <v>0.15723270440251574</v>
      </c>
      <c r="BL12" s="62">
        <f>BL9/BL10</f>
        <v>0.16666666666666666</v>
      </c>
      <c r="BM12" s="68">
        <f>BM9/BM10</f>
        <v>0.41666666666666669</v>
      </c>
      <c r="BN12" s="69">
        <f>IF(BN10&gt;0,BN9/BN10," ")</f>
        <v>0.4</v>
      </c>
      <c r="BO12" s="67">
        <f>IF(BO10&gt;0,BO9/BO10," ")</f>
        <v>0.12621359223300971</v>
      </c>
      <c r="BP12" s="70"/>
      <c r="BQ12" s="70"/>
      <c r="BR12" s="70"/>
      <c r="BS12" s="471" t="s">
        <v>37</v>
      </c>
      <c r="BT12" s="472"/>
      <c r="BU12" s="473"/>
      <c r="BV12" s="71">
        <f>BW9</f>
        <v>29</v>
      </c>
      <c r="BW12" s="70"/>
      <c r="BX12" s="361"/>
      <c r="BY12" s="65"/>
      <c r="BZ12" s="73" t="s">
        <v>36</v>
      </c>
      <c r="CA12" s="62">
        <f>CA9/CA10</f>
        <v>0.57086956521739129</v>
      </c>
      <c r="CB12" s="63">
        <f>CB9/CB10</f>
        <v>0.57086956521739141</v>
      </c>
      <c r="CC12" s="62">
        <f>CC9/CA10</f>
        <v>0.36695652173913046</v>
      </c>
      <c r="CD12" s="63">
        <f t="shared" ref="CD12" si="66">CD9/CD10</f>
        <v>0.36695652173913046</v>
      </c>
      <c r="CE12" s="62">
        <f>CE9/CE10</f>
        <v>0.25681159420289856</v>
      </c>
      <c r="CF12" s="63">
        <f>CF9/CF10</f>
        <v>0.25681159420289856</v>
      </c>
      <c r="CG12" s="62">
        <f>CG9/CG10</f>
        <v>0.63188405797101455</v>
      </c>
      <c r="CH12" s="63">
        <f t="shared" ref="CH12" si="67">CH9/CH10</f>
        <v>0.63188405797101443</v>
      </c>
      <c r="CI12" s="64">
        <f>CI10/CI9</f>
        <v>0.99619192688499614</v>
      </c>
      <c r="CJ12" s="468">
        <f>CL9/CJ10</f>
        <v>0.37681159420289856</v>
      </c>
      <c r="CK12" s="469"/>
      <c r="CL12" s="470"/>
      <c r="CM12" s="63">
        <f>CM9/CM10</f>
        <v>0.3768115942028985</v>
      </c>
      <c r="CN12" s="64">
        <f>CN10/CN9</f>
        <v>0.59633027522935778</v>
      </c>
      <c r="CO12" s="468">
        <f>CQ9/CO10</f>
        <v>0.47826086956521741</v>
      </c>
      <c r="CP12" s="469"/>
      <c r="CQ12" s="470"/>
      <c r="CR12" s="63">
        <f>CR9/CR10</f>
        <v>0.47826086956521741</v>
      </c>
      <c r="CS12" s="64">
        <f>CS10/CS9</f>
        <v>1.2692307692307692</v>
      </c>
      <c r="CT12" s="65"/>
      <c r="CU12" s="66"/>
      <c r="CV12" s="67">
        <f>IF(CV10&gt;0,CV9/CV10," ")</f>
        <v>0.40540540540540543</v>
      </c>
      <c r="CW12" s="67">
        <f>IF(CW10&gt;0,CW9/CW10," ")</f>
        <v>0.21276595744680851</v>
      </c>
      <c r="CX12" s="62">
        <f>CX9/CX10</f>
        <v>4.1666666666666664E-2</v>
      </c>
      <c r="CY12" s="68">
        <f>CY9/CY10</f>
        <v>0</v>
      </c>
      <c r="CZ12" s="69" t="e">
        <f>IF(CZ10&gt;0,CZ9/CZ10," ")</f>
        <v>#VALUE!</v>
      </c>
      <c r="DA12" s="67">
        <f>IF(DA10&gt;0,DA9/DA10," ")</f>
        <v>0.21428571428571427</v>
      </c>
      <c r="DB12" s="70"/>
      <c r="DC12" s="70"/>
      <c r="DD12" s="70"/>
      <c r="DE12" s="471" t="s">
        <v>37</v>
      </c>
      <c r="DF12" s="472"/>
      <c r="DG12" s="473"/>
      <c r="DH12" s="71">
        <f>DI9</f>
        <v>23</v>
      </c>
      <c r="DI12" s="70"/>
      <c r="DJ12" s="361"/>
      <c r="DK12" s="65"/>
      <c r="DL12" s="73" t="s">
        <v>36</v>
      </c>
      <c r="DM12" s="62" t="e">
        <f>DM9/DM10</f>
        <v>#DIV/0!</v>
      </c>
      <c r="DN12" s="63" t="e">
        <f>DN9/DN10</f>
        <v>#VALUE!</v>
      </c>
      <c r="DO12" s="62" t="e">
        <f>DO9/DM10</f>
        <v>#DIV/0!</v>
      </c>
      <c r="DP12" s="63" t="e">
        <f t="shared" ref="DP12" si="68">DP9/DP10</f>
        <v>#VALUE!</v>
      </c>
      <c r="DQ12" s="62" t="e">
        <f>DQ9/DQ10</f>
        <v>#DIV/0!</v>
      </c>
      <c r="DR12" s="63" t="e">
        <f>DR9/DR10</f>
        <v>#VALUE!</v>
      </c>
      <c r="DS12" s="62" t="e">
        <f>DS9/DS10</f>
        <v>#DIV/0!</v>
      </c>
      <c r="DT12" s="63" t="e">
        <f t="shared" ref="DT12" si="69">DT9/DT10</f>
        <v>#VALUE!</v>
      </c>
      <c r="DU12" s="64" t="e">
        <f>DU10/DU9</f>
        <v>#VALUE!</v>
      </c>
      <c r="DV12" s="468" t="e">
        <f>DX9/DV10</f>
        <v>#DIV/0!</v>
      </c>
      <c r="DW12" s="469"/>
      <c r="DX12" s="470"/>
      <c r="DY12" s="63" t="e">
        <f>DY9/DY10</f>
        <v>#DIV/0!</v>
      </c>
      <c r="DZ12" s="64" t="e">
        <f>DZ10/DZ9</f>
        <v>#VALUE!</v>
      </c>
      <c r="EA12" s="468" t="e">
        <f>EC9/EA10</f>
        <v>#DIV/0!</v>
      </c>
      <c r="EB12" s="469"/>
      <c r="EC12" s="470"/>
      <c r="ED12" s="63" t="e">
        <f>ED9/ED10</f>
        <v>#DIV/0!</v>
      </c>
      <c r="EE12" s="64" t="e">
        <f>EE10/EE9</f>
        <v>#VALUE!</v>
      </c>
      <c r="EF12" s="65"/>
      <c r="EG12" s="66"/>
      <c r="EH12" s="67" t="str">
        <f>IF(EH10&gt;0,EH9/EH10," ")</f>
        <v xml:space="preserve"> </v>
      </c>
      <c r="EI12" s="67" t="str">
        <f>IF(EI10&gt;0,EI9/EI10," ")</f>
        <v xml:space="preserve"> </v>
      </c>
      <c r="EJ12" s="62">
        <f>EJ9/EJ10</f>
        <v>0</v>
      </c>
      <c r="EK12" s="68">
        <f>EK9/EK10</f>
        <v>0</v>
      </c>
      <c r="EL12" s="69" t="e">
        <f>IF(EL10&gt;0,EL9/EL10," ")</f>
        <v>#VALUE!</v>
      </c>
      <c r="EM12" s="67" t="str">
        <f>IF(EM10&gt;0,EM9/EM10," ")</f>
        <v xml:space="preserve"> </v>
      </c>
      <c r="EN12" s="70"/>
      <c r="EO12" s="70"/>
      <c r="EP12" s="70"/>
      <c r="EQ12" s="471" t="s">
        <v>37</v>
      </c>
      <c r="ER12" s="472"/>
      <c r="ES12" s="473"/>
      <c r="ET12" s="71">
        <f>EU9</f>
        <v>0</v>
      </c>
      <c r="EU12" s="70"/>
      <c r="EV12" s="361"/>
      <c r="EW12" s="65"/>
      <c r="EX12" s="73" t="s">
        <v>36</v>
      </c>
      <c r="EY12" s="62" t="e">
        <f>EY9/EY10</f>
        <v>#DIV/0!</v>
      </c>
      <c r="EZ12" s="63" t="e">
        <f>EZ9/EZ10</f>
        <v>#VALUE!</v>
      </c>
      <c r="FA12" s="62" t="e">
        <f>FA9/EY10</f>
        <v>#DIV/0!</v>
      </c>
      <c r="FB12" s="63" t="e">
        <f t="shared" ref="FB12" si="70">FB9/FB10</f>
        <v>#VALUE!</v>
      </c>
      <c r="FC12" s="62" t="e">
        <f>FC9/FC10</f>
        <v>#DIV/0!</v>
      </c>
      <c r="FD12" s="63" t="e">
        <f>FD9/FD10</f>
        <v>#VALUE!</v>
      </c>
      <c r="FE12" s="62" t="e">
        <f>FE9/FE10</f>
        <v>#DIV/0!</v>
      </c>
      <c r="FF12" s="63" t="e">
        <f t="shared" ref="FF12" si="71">FF9/FF10</f>
        <v>#VALUE!</v>
      </c>
      <c r="FG12" s="64" t="e">
        <f>FG10/FG9</f>
        <v>#VALUE!</v>
      </c>
      <c r="FH12" s="468" t="e">
        <f>FJ9/FH10</f>
        <v>#DIV/0!</v>
      </c>
      <c r="FI12" s="469"/>
      <c r="FJ12" s="470"/>
      <c r="FK12" s="63" t="e">
        <f>FK9/FK10</f>
        <v>#DIV/0!</v>
      </c>
      <c r="FL12" s="64" t="e">
        <f>FL10/FL9</f>
        <v>#VALUE!</v>
      </c>
      <c r="FM12" s="468" t="e">
        <f>FO9/FM10</f>
        <v>#DIV/0!</v>
      </c>
      <c r="FN12" s="469"/>
      <c r="FO12" s="470"/>
      <c r="FP12" s="63" t="e">
        <f>FP9/FP10</f>
        <v>#DIV/0!</v>
      </c>
      <c r="FQ12" s="64" t="e">
        <f>FQ10/FQ9</f>
        <v>#VALUE!</v>
      </c>
      <c r="FR12" s="65"/>
      <c r="FS12" s="66"/>
      <c r="FT12" s="67" t="str">
        <f>IF(FT10&gt;0,FT9/FT10," ")</f>
        <v xml:space="preserve"> </v>
      </c>
      <c r="FU12" s="67" t="str">
        <f>IF(FU10&gt;0,FU9/FU10," ")</f>
        <v xml:space="preserve"> </v>
      </c>
      <c r="FV12" s="62">
        <f>FV9/FV10</f>
        <v>0</v>
      </c>
      <c r="FW12" s="68">
        <f>FW9/FW10</f>
        <v>0</v>
      </c>
      <c r="FX12" s="69" t="e">
        <f>IF(FX10&gt;0,FX9/FX10," ")</f>
        <v>#VALUE!</v>
      </c>
      <c r="FY12" s="67" t="str">
        <f>IF(FY10&gt;0,FY9/FY10," ")</f>
        <v xml:space="preserve"> </v>
      </c>
      <c r="FZ12" s="70"/>
      <c r="GA12" s="70"/>
      <c r="GB12" s="70"/>
      <c r="GC12" s="471" t="s">
        <v>37</v>
      </c>
      <c r="GD12" s="472"/>
      <c r="GE12" s="473"/>
      <c r="GF12" s="71">
        <f>GG9</f>
        <v>0</v>
      </c>
      <c r="GG12" s="70"/>
      <c r="GH12" s="361"/>
      <c r="GI12" s="382"/>
    </row>
    <row r="13" spans="1:191" s="2" customFormat="1" ht="19.5" thickBot="1" x14ac:dyDescent="0.3">
      <c r="A13" s="539" t="s">
        <v>38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0"/>
      <c r="M13" s="540"/>
      <c r="N13" s="540"/>
      <c r="O13" s="540"/>
      <c r="P13" s="540"/>
      <c r="Q13" s="540"/>
      <c r="R13" s="540"/>
      <c r="S13" s="540"/>
      <c r="T13" s="540"/>
      <c r="U13" s="540"/>
      <c r="V13" s="540"/>
      <c r="W13" s="540"/>
      <c r="X13" s="540"/>
      <c r="Y13" s="540"/>
      <c r="Z13" s="540"/>
      <c r="AA13" s="540"/>
      <c r="AB13" s="540"/>
      <c r="AC13" s="540"/>
      <c r="AD13" s="540"/>
      <c r="AE13" s="540"/>
      <c r="AF13" s="540"/>
      <c r="AG13" s="540"/>
      <c r="AH13" s="540"/>
      <c r="AI13" s="540"/>
      <c r="AJ13" s="540"/>
      <c r="AK13" s="541"/>
      <c r="AL13" s="379" t="s">
        <v>92</v>
      </c>
      <c r="AM13" s="539" t="s">
        <v>38</v>
      </c>
      <c r="AN13" s="540"/>
      <c r="AO13" s="540"/>
      <c r="AP13" s="540"/>
      <c r="AQ13" s="540"/>
      <c r="AR13" s="540"/>
      <c r="AS13" s="540"/>
      <c r="AT13" s="540"/>
      <c r="AU13" s="540"/>
      <c r="AV13" s="540"/>
      <c r="AW13" s="540"/>
      <c r="AX13" s="540"/>
      <c r="AY13" s="540"/>
      <c r="AZ13" s="540"/>
      <c r="BA13" s="540"/>
      <c r="BB13" s="540"/>
      <c r="BC13" s="540"/>
      <c r="BD13" s="540"/>
      <c r="BE13" s="540"/>
      <c r="BF13" s="540"/>
      <c r="BG13" s="540"/>
      <c r="BH13" s="540"/>
      <c r="BI13" s="540"/>
      <c r="BJ13" s="540"/>
      <c r="BK13" s="540"/>
      <c r="BL13" s="540"/>
      <c r="BM13" s="540"/>
      <c r="BN13" s="540"/>
      <c r="BO13" s="540"/>
      <c r="BP13" s="540"/>
      <c r="BQ13" s="540"/>
      <c r="BR13" s="540"/>
      <c r="BS13" s="540"/>
      <c r="BT13" s="540"/>
      <c r="BU13" s="540"/>
      <c r="BV13" s="540"/>
      <c r="BW13" s="541"/>
      <c r="BX13" s="3" t="str">
        <f>AL13</f>
        <v>QBF</v>
      </c>
      <c r="BY13" s="539" t="s">
        <v>38</v>
      </c>
      <c r="BZ13" s="540"/>
      <c r="CA13" s="540"/>
      <c r="CB13" s="540"/>
      <c r="CC13" s="540"/>
      <c r="CD13" s="540"/>
      <c r="CE13" s="540"/>
      <c r="CF13" s="540"/>
      <c r="CG13" s="540"/>
      <c r="CH13" s="540"/>
      <c r="CI13" s="540"/>
      <c r="CJ13" s="540"/>
      <c r="CK13" s="540"/>
      <c r="CL13" s="540"/>
      <c r="CM13" s="540"/>
      <c r="CN13" s="540"/>
      <c r="CO13" s="540"/>
      <c r="CP13" s="540"/>
      <c r="CQ13" s="540"/>
      <c r="CR13" s="540"/>
      <c r="CS13" s="540"/>
      <c r="CT13" s="540"/>
      <c r="CU13" s="540"/>
      <c r="CV13" s="540"/>
      <c r="CW13" s="540"/>
      <c r="CX13" s="540"/>
      <c r="CY13" s="540"/>
      <c r="CZ13" s="540"/>
      <c r="DA13" s="540"/>
      <c r="DB13" s="540"/>
      <c r="DC13" s="540"/>
      <c r="DD13" s="540"/>
      <c r="DE13" s="540"/>
      <c r="DF13" s="540"/>
      <c r="DG13" s="540"/>
      <c r="DH13" s="540"/>
      <c r="DI13" s="541"/>
      <c r="DJ13" s="3" t="str">
        <f>BX13</f>
        <v>QBF</v>
      </c>
      <c r="DK13" s="539" t="s">
        <v>38</v>
      </c>
      <c r="DL13" s="540"/>
      <c r="DM13" s="540"/>
      <c r="DN13" s="540"/>
      <c r="DO13" s="540"/>
      <c r="DP13" s="540"/>
      <c r="DQ13" s="540"/>
      <c r="DR13" s="540"/>
      <c r="DS13" s="540"/>
      <c r="DT13" s="540"/>
      <c r="DU13" s="540"/>
      <c r="DV13" s="540"/>
      <c r="DW13" s="540"/>
      <c r="DX13" s="540"/>
      <c r="DY13" s="540"/>
      <c r="DZ13" s="540"/>
      <c r="EA13" s="540"/>
      <c r="EB13" s="540"/>
      <c r="EC13" s="540"/>
      <c r="ED13" s="540"/>
      <c r="EE13" s="540"/>
      <c r="EF13" s="540"/>
      <c r="EG13" s="540"/>
      <c r="EH13" s="540"/>
      <c r="EI13" s="540"/>
      <c r="EJ13" s="540"/>
      <c r="EK13" s="540"/>
      <c r="EL13" s="540"/>
      <c r="EM13" s="540"/>
      <c r="EN13" s="540"/>
      <c r="EO13" s="540"/>
      <c r="EP13" s="540"/>
      <c r="EQ13" s="540"/>
      <c r="ER13" s="540"/>
      <c r="ES13" s="540"/>
      <c r="ET13" s="540"/>
      <c r="EU13" s="541"/>
      <c r="EV13" s="3" t="str">
        <f>DJ13</f>
        <v>QBF</v>
      </c>
      <c r="EW13" s="539" t="s">
        <v>38</v>
      </c>
      <c r="EX13" s="540"/>
      <c r="EY13" s="540"/>
      <c r="EZ13" s="540"/>
      <c r="FA13" s="540"/>
      <c r="FB13" s="540"/>
      <c r="FC13" s="540"/>
      <c r="FD13" s="540"/>
      <c r="FE13" s="540"/>
      <c r="FF13" s="540"/>
      <c r="FG13" s="540"/>
      <c r="FH13" s="540"/>
      <c r="FI13" s="540"/>
      <c r="FJ13" s="540"/>
      <c r="FK13" s="540"/>
      <c r="FL13" s="540"/>
      <c r="FM13" s="540"/>
      <c r="FN13" s="540"/>
      <c r="FO13" s="540"/>
      <c r="FP13" s="540"/>
      <c r="FQ13" s="540"/>
      <c r="FR13" s="540"/>
      <c r="FS13" s="540"/>
      <c r="FT13" s="540"/>
      <c r="FU13" s="540"/>
      <c r="FV13" s="540"/>
      <c r="FW13" s="540"/>
      <c r="FX13" s="540"/>
      <c r="FY13" s="540"/>
      <c r="FZ13" s="540"/>
      <c r="GA13" s="540"/>
      <c r="GB13" s="540"/>
      <c r="GC13" s="540"/>
      <c r="GD13" s="540"/>
      <c r="GE13" s="540"/>
      <c r="GF13" s="540"/>
      <c r="GG13" s="541"/>
      <c r="GH13" s="3" t="str">
        <f>EV13</f>
        <v>QBF</v>
      </c>
      <c r="GI13" s="380"/>
    </row>
    <row r="14" spans="1:191" s="4" customFormat="1" ht="18.75" x14ac:dyDescent="0.3">
      <c r="A14" s="86"/>
      <c r="B14" s="474" t="s">
        <v>58</v>
      </c>
      <c r="C14" s="474"/>
      <c r="D14" s="474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4"/>
      <c r="AM14" s="86"/>
      <c r="AN14" s="474" t="s">
        <v>58</v>
      </c>
      <c r="AO14" s="474"/>
      <c r="AP14" s="474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4"/>
      <c r="BY14" s="86"/>
      <c r="BZ14" s="474" t="s">
        <v>58</v>
      </c>
      <c r="CA14" s="474"/>
      <c r="CB14" s="474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4"/>
      <c r="DK14" s="86"/>
      <c r="DL14" s="474" t="s">
        <v>58</v>
      </c>
      <c r="DM14" s="474"/>
      <c r="DN14" s="474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4"/>
      <c r="EW14" s="86"/>
      <c r="EX14" s="474" t="s">
        <v>58</v>
      </c>
      <c r="EY14" s="474"/>
      <c r="EZ14" s="474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4"/>
      <c r="GI14" s="85"/>
    </row>
    <row r="15" spans="1:191" s="4" customFormat="1" ht="18.75" x14ac:dyDescent="0.3">
      <c r="A15" s="83"/>
      <c r="B15" s="475" t="s">
        <v>32</v>
      </c>
      <c r="C15" s="475"/>
      <c r="D15" s="90">
        <f>AK5</f>
        <v>13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4"/>
      <c r="AM15" s="83"/>
      <c r="AN15" s="475" t="s">
        <v>32</v>
      </c>
      <c r="AO15" s="475"/>
      <c r="AP15" s="90">
        <f>BW5</f>
        <v>14</v>
      </c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4"/>
      <c r="BY15" s="83"/>
      <c r="BZ15" s="475" t="s">
        <v>32</v>
      </c>
      <c r="CA15" s="475"/>
      <c r="CB15" s="90">
        <f>DI5</f>
        <v>13</v>
      </c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4"/>
      <c r="DK15" s="83"/>
      <c r="DL15" s="475" t="s">
        <v>32</v>
      </c>
      <c r="DM15" s="475"/>
      <c r="DN15" s="90">
        <f>EU5</f>
        <v>0</v>
      </c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4"/>
      <c r="EW15" s="83"/>
      <c r="EX15" s="475" t="s">
        <v>32</v>
      </c>
      <c r="EY15" s="475"/>
      <c r="EZ15" s="90">
        <f>GG5</f>
        <v>0</v>
      </c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FX15" s="83"/>
      <c r="FY15" s="83"/>
      <c r="FZ15" s="83"/>
      <c r="GA15" s="83"/>
      <c r="GB15" s="83"/>
      <c r="GC15" s="83"/>
      <c r="GD15" s="83"/>
      <c r="GE15" s="83"/>
      <c r="GF15" s="83"/>
      <c r="GG15" s="83"/>
      <c r="GH15" s="84"/>
      <c r="GI15" s="85"/>
    </row>
    <row r="16" spans="1:191" s="4" customFormat="1" ht="18.75" x14ac:dyDescent="0.3">
      <c r="A16" s="83"/>
      <c r="B16" s="475" t="s">
        <v>33</v>
      </c>
      <c r="C16" s="475"/>
      <c r="D16" s="90">
        <f>AK6</f>
        <v>14</v>
      </c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4"/>
      <c r="AM16" s="83"/>
      <c r="AN16" s="475" t="s">
        <v>33</v>
      </c>
      <c r="AO16" s="475"/>
      <c r="AP16" s="90">
        <f>BW6</f>
        <v>14</v>
      </c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4"/>
      <c r="BY16" s="83"/>
      <c r="BZ16" s="475" t="s">
        <v>33</v>
      </c>
      <c r="CA16" s="475"/>
      <c r="CB16" s="90">
        <f>DI6</f>
        <v>10</v>
      </c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4"/>
      <c r="DK16" s="83"/>
      <c r="DL16" s="475" t="s">
        <v>33</v>
      </c>
      <c r="DM16" s="475"/>
      <c r="DN16" s="90">
        <f>EU6</f>
        <v>0</v>
      </c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4"/>
      <c r="EW16" s="83"/>
      <c r="EX16" s="475" t="s">
        <v>33</v>
      </c>
      <c r="EY16" s="475"/>
      <c r="EZ16" s="90">
        <f>GG6</f>
        <v>0</v>
      </c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4"/>
      <c r="GI16" s="85"/>
    </row>
    <row r="17" spans="1:191" s="5" customFormat="1" ht="18.75" x14ac:dyDescent="0.3">
      <c r="A17" s="16"/>
      <c r="B17" s="475"/>
      <c r="C17" s="475"/>
      <c r="D17" s="90"/>
      <c r="AM17" s="16"/>
      <c r="AN17" s="475"/>
      <c r="AO17" s="475"/>
      <c r="AP17" s="90"/>
      <c r="BY17" s="16"/>
      <c r="BZ17" s="475"/>
      <c r="CA17" s="475"/>
      <c r="CB17" s="90"/>
      <c r="DK17" s="16"/>
      <c r="DL17" s="475"/>
      <c r="DM17" s="475"/>
      <c r="DN17" s="90"/>
      <c r="EW17" s="16"/>
      <c r="EX17" s="475"/>
      <c r="EY17" s="475"/>
      <c r="EZ17" s="90"/>
    </row>
    <row r="18" spans="1:191" s="5" customFormat="1" ht="19.5" thickBot="1" x14ac:dyDescent="0.35">
      <c r="A18" s="16"/>
      <c r="AM18" s="16"/>
      <c r="BY18" s="16"/>
      <c r="DK18" s="16"/>
      <c r="EW18" s="16"/>
    </row>
    <row r="19" spans="1:191" s="11" customFormat="1" ht="16.5" customHeight="1" thickBot="1" x14ac:dyDescent="0.3">
      <c r="A19" s="502" t="s">
        <v>0</v>
      </c>
      <c r="B19" s="509"/>
      <c r="C19" s="503"/>
      <c r="D19" s="509" t="s">
        <v>39</v>
      </c>
      <c r="E19" s="509"/>
      <c r="F19" s="509"/>
      <c r="G19" s="509"/>
      <c r="H19" s="509"/>
      <c r="I19" s="509"/>
      <c r="J19" s="509"/>
      <c r="K19" s="503"/>
      <c r="L19" s="510" t="str">
        <f>L2</f>
        <v>Февраль</v>
      </c>
      <c r="M19" s="511"/>
      <c r="N19" s="511"/>
      <c r="O19" s="511"/>
      <c r="P19" s="511"/>
      <c r="Q19" s="511"/>
      <c r="R19" s="511"/>
      <c r="S19" s="511"/>
      <c r="T19" s="511"/>
      <c r="U19" s="511"/>
      <c r="V19" s="511"/>
      <c r="W19" s="511"/>
      <c r="X19" s="511"/>
      <c r="Y19" s="511"/>
      <c r="Z19" s="511"/>
      <c r="AA19" s="511"/>
      <c r="AB19" s="511"/>
      <c r="AC19" s="511"/>
      <c r="AD19" s="511"/>
      <c r="AE19" s="511"/>
      <c r="AF19" s="511"/>
      <c r="AG19" s="511"/>
      <c r="AH19" s="511"/>
      <c r="AI19" s="511"/>
      <c r="AJ19" s="511"/>
      <c r="AK19" s="511"/>
      <c r="AL19" s="462"/>
      <c r="AM19" s="502" t="s">
        <v>0</v>
      </c>
      <c r="AN19" s="509"/>
      <c r="AO19" s="503"/>
      <c r="AP19" s="509" t="s">
        <v>39</v>
      </c>
      <c r="AQ19" s="509"/>
      <c r="AR19" s="509"/>
      <c r="AS19" s="509"/>
      <c r="AT19" s="509"/>
      <c r="AU19" s="509"/>
      <c r="AV19" s="509"/>
      <c r="AW19" s="503"/>
      <c r="AX19" s="510" t="str">
        <f>AX2</f>
        <v>Февраль</v>
      </c>
      <c r="AY19" s="511"/>
      <c r="AZ19" s="511"/>
      <c r="BA19" s="511"/>
      <c r="BB19" s="511"/>
      <c r="BC19" s="511"/>
      <c r="BD19" s="511"/>
      <c r="BE19" s="511"/>
      <c r="BF19" s="511"/>
      <c r="BG19" s="511"/>
      <c r="BH19" s="511"/>
      <c r="BI19" s="511"/>
      <c r="BJ19" s="511"/>
      <c r="BK19" s="511"/>
      <c r="BL19" s="511"/>
      <c r="BM19" s="511"/>
      <c r="BN19" s="511"/>
      <c r="BO19" s="511"/>
      <c r="BP19" s="511"/>
      <c r="BQ19" s="511"/>
      <c r="BR19" s="511"/>
      <c r="BS19" s="511"/>
      <c r="BT19" s="511"/>
      <c r="BU19" s="511"/>
      <c r="BV19" s="511"/>
      <c r="BW19" s="511"/>
      <c r="BX19" s="462"/>
      <c r="BY19" s="502" t="s">
        <v>0</v>
      </c>
      <c r="BZ19" s="509"/>
      <c r="CA19" s="503"/>
      <c r="CB19" s="509" t="s">
        <v>39</v>
      </c>
      <c r="CC19" s="509"/>
      <c r="CD19" s="509"/>
      <c r="CE19" s="509"/>
      <c r="CF19" s="509"/>
      <c r="CG19" s="509"/>
      <c r="CH19" s="509"/>
      <c r="CI19" s="503"/>
      <c r="CJ19" s="510" t="str">
        <f>CJ2</f>
        <v>Февраль</v>
      </c>
      <c r="CK19" s="511"/>
      <c r="CL19" s="511"/>
      <c r="CM19" s="511"/>
      <c r="CN19" s="511"/>
      <c r="CO19" s="511"/>
      <c r="CP19" s="511"/>
      <c r="CQ19" s="511"/>
      <c r="CR19" s="511"/>
      <c r="CS19" s="511"/>
      <c r="CT19" s="511"/>
      <c r="CU19" s="511"/>
      <c r="CV19" s="511"/>
      <c r="CW19" s="511"/>
      <c r="CX19" s="511"/>
      <c r="CY19" s="511"/>
      <c r="CZ19" s="511"/>
      <c r="DA19" s="511"/>
      <c r="DB19" s="511"/>
      <c r="DC19" s="511"/>
      <c r="DD19" s="511"/>
      <c r="DE19" s="511"/>
      <c r="DF19" s="511"/>
      <c r="DG19" s="511"/>
      <c r="DH19" s="511"/>
      <c r="DI19" s="511"/>
      <c r="DJ19" s="462"/>
      <c r="DK19" s="502" t="s">
        <v>0</v>
      </c>
      <c r="DL19" s="509"/>
      <c r="DM19" s="503"/>
      <c r="DN19" s="509" t="s">
        <v>39</v>
      </c>
      <c r="DO19" s="509"/>
      <c r="DP19" s="509"/>
      <c r="DQ19" s="509"/>
      <c r="DR19" s="509"/>
      <c r="DS19" s="509"/>
      <c r="DT19" s="509"/>
      <c r="DU19" s="503"/>
      <c r="DV19" s="510" t="str">
        <f>DV2</f>
        <v>Февраль</v>
      </c>
      <c r="DW19" s="511"/>
      <c r="DX19" s="511"/>
      <c r="DY19" s="511"/>
      <c r="DZ19" s="511"/>
      <c r="EA19" s="511"/>
      <c r="EB19" s="511"/>
      <c r="EC19" s="511"/>
      <c r="ED19" s="511"/>
      <c r="EE19" s="511"/>
      <c r="EF19" s="511"/>
      <c r="EG19" s="511"/>
      <c r="EH19" s="511"/>
      <c r="EI19" s="511"/>
      <c r="EJ19" s="511"/>
      <c r="EK19" s="511"/>
      <c r="EL19" s="511"/>
      <c r="EM19" s="511"/>
      <c r="EN19" s="511"/>
      <c r="EO19" s="511"/>
      <c r="EP19" s="511"/>
      <c r="EQ19" s="511"/>
      <c r="ER19" s="511"/>
      <c r="ES19" s="511"/>
      <c r="ET19" s="511"/>
      <c r="EU19" s="511"/>
      <c r="EV19" s="462"/>
      <c r="EW19" s="502" t="s">
        <v>0</v>
      </c>
      <c r="EX19" s="509"/>
      <c r="EY19" s="503"/>
      <c r="EZ19" s="509" t="s">
        <v>39</v>
      </c>
      <c r="FA19" s="509"/>
      <c r="FB19" s="509"/>
      <c r="FC19" s="509"/>
      <c r="FD19" s="509"/>
      <c r="FE19" s="509"/>
      <c r="FF19" s="509"/>
      <c r="FG19" s="503"/>
      <c r="FH19" s="510" t="str">
        <f>FH2</f>
        <v>Февраль</v>
      </c>
      <c r="FI19" s="511"/>
      <c r="FJ19" s="511"/>
      <c r="FK19" s="511"/>
      <c r="FL19" s="511"/>
      <c r="FM19" s="511"/>
      <c r="FN19" s="511"/>
      <c r="FO19" s="511"/>
      <c r="FP19" s="511"/>
      <c r="FQ19" s="511"/>
      <c r="FR19" s="511"/>
      <c r="FS19" s="511"/>
      <c r="FT19" s="511"/>
      <c r="FU19" s="511"/>
      <c r="FV19" s="511"/>
      <c r="FW19" s="511"/>
      <c r="FX19" s="511"/>
      <c r="FY19" s="511"/>
      <c r="FZ19" s="511"/>
      <c r="GA19" s="511"/>
      <c r="GB19" s="511"/>
      <c r="GC19" s="511"/>
      <c r="GD19" s="511"/>
      <c r="GE19" s="511"/>
      <c r="GF19" s="511"/>
      <c r="GG19" s="511"/>
      <c r="GH19" s="462"/>
    </row>
    <row r="20" spans="1:191" s="11" customFormat="1" ht="19.5" customHeight="1" thickBot="1" x14ac:dyDescent="0.3">
      <c r="A20" s="502" t="s">
        <v>2</v>
      </c>
      <c r="B20" s="503"/>
      <c r="C20" s="504">
        <f>C3</f>
        <v>42401</v>
      </c>
      <c r="D20" s="505"/>
      <c r="E20" s="505"/>
      <c r="F20" s="506" t="s">
        <v>3</v>
      </c>
      <c r="G20" s="504">
        <f>C20+4</f>
        <v>42405</v>
      </c>
      <c r="H20" s="505"/>
      <c r="I20" s="505"/>
      <c r="J20" s="506"/>
      <c r="K20" s="476" t="s">
        <v>4</v>
      </c>
      <c r="L20" s="478" t="s">
        <v>5</v>
      </c>
      <c r="M20" s="479"/>
      <c r="N20" s="479"/>
      <c r="O20" s="480"/>
      <c r="P20" s="481" t="s">
        <v>6</v>
      </c>
      <c r="Q20" s="483" t="s">
        <v>7</v>
      </c>
      <c r="R20" s="484"/>
      <c r="S20" s="484"/>
      <c r="T20" s="485"/>
      <c r="U20" s="481" t="s">
        <v>8</v>
      </c>
      <c r="V20" s="496" t="s">
        <v>9</v>
      </c>
      <c r="W20" s="481" t="s">
        <v>10</v>
      </c>
      <c r="X20" s="498" t="s">
        <v>11</v>
      </c>
      <c r="Y20" s="494" t="s">
        <v>12</v>
      </c>
      <c r="Z20" s="492" t="s">
        <v>13</v>
      </c>
      <c r="AA20" s="490" t="s">
        <v>14</v>
      </c>
      <c r="AB20" s="489" t="s">
        <v>15</v>
      </c>
      <c r="AC20" s="500" t="s">
        <v>16</v>
      </c>
      <c r="AD20" s="481" t="s">
        <v>17</v>
      </c>
      <c r="AE20" s="486" t="s">
        <v>18</v>
      </c>
      <c r="AF20" s="487"/>
      <c r="AG20" s="487"/>
      <c r="AH20" s="487"/>
      <c r="AI20" s="487"/>
      <c r="AJ20" s="487"/>
      <c r="AK20" s="488"/>
      <c r="AL20" s="463"/>
      <c r="AM20" s="502" t="s">
        <v>83</v>
      </c>
      <c r="AN20" s="503"/>
      <c r="AO20" s="504">
        <f>AO3</f>
        <v>42408</v>
      </c>
      <c r="AP20" s="505"/>
      <c r="AQ20" s="505"/>
      <c r="AR20" s="506" t="s">
        <v>3</v>
      </c>
      <c r="AS20" s="504">
        <f>AO20+4</f>
        <v>42412</v>
      </c>
      <c r="AT20" s="505"/>
      <c r="AU20" s="505"/>
      <c r="AV20" s="506"/>
      <c r="AW20" s="476" t="s">
        <v>4</v>
      </c>
      <c r="AX20" s="478" t="s">
        <v>5</v>
      </c>
      <c r="AY20" s="479"/>
      <c r="AZ20" s="479"/>
      <c r="BA20" s="480"/>
      <c r="BB20" s="481" t="s">
        <v>6</v>
      </c>
      <c r="BC20" s="483" t="s">
        <v>7</v>
      </c>
      <c r="BD20" s="484"/>
      <c r="BE20" s="484"/>
      <c r="BF20" s="485"/>
      <c r="BG20" s="481" t="s">
        <v>8</v>
      </c>
      <c r="BH20" s="496" t="s">
        <v>9</v>
      </c>
      <c r="BI20" s="481" t="s">
        <v>10</v>
      </c>
      <c r="BJ20" s="498" t="s">
        <v>11</v>
      </c>
      <c r="BK20" s="494" t="s">
        <v>12</v>
      </c>
      <c r="BL20" s="492" t="s">
        <v>13</v>
      </c>
      <c r="BM20" s="490" t="s">
        <v>14</v>
      </c>
      <c r="BN20" s="489" t="s">
        <v>15</v>
      </c>
      <c r="BO20" s="500" t="s">
        <v>16</v>
      </c>
      <c r="BP20" s="481" t="s">
        <v>17</v>
      </c>
      <c r="BQ20" s="486" t="s">
        <v>18</v>
      </c>
      <c r="BR20" s="487"/>
      <c r="BS20" s="487"/>
      <c r="BT20" s="487"/>
      <c r="BU20" s="487"/>
      <c r="BV20" s="487"/>
      <c r="BW20" s="488"/>
      <c r="BX20" s="463"/>
      <c r="BY20" s="502" t="s">
        <v>84</v>
      </c>
      <c r="BZ20" s="503"/>
      <c r="CA20" s="504">
        <f>CA3</f>
        <v>42415</v>
      </c>
      <c r="CB20" s="505"/>
      <c r="CC20" s="505"/>
      <c r="CD20" s="506" t="s">
        <v>3</v>
      </c>
      <c r="CE20" s="504">
        <f>CA20+4</f>
        <v>42419</v>
      </c>
      <c r="CF20" s="505"/>
      <c r="CG20" s="505"/>
      <c r="CH20" s="506"/>
      <c r="CI20" s="476" t="s">
        <v>4</v>
      </c>
      <c r="CJ20" s="478" t="s">
        <v>5</v>
      </c>
      <c r="CK20" s="479"/>
      <c r="CL20" s="479"/>
      <c r="CM20" s="480"/>
      <c r="CN20" s="481" t="s">
        <v>6</v>
      </c>
      <c r="CO20" s="483" t="s">
        <v>7</v>
      </c>
      <c r="CP20" s="484"/>
      <c r="CQ20" s="484"/>
      <c r="CR20" s="485"/>
      <c r="CS20" s="481" t="s">
        <v>8</v>
      </c>
      <c r="CT20" s="496" t="s">
        <v>9</v>
      </c>
      <c r="CU20" s="481" t="s">
        <v>10</v>
      </c>
      <c r="CV20" s="498" t="s">
        <v>11</v>
      </c>
      <c r="CW20" s="494" t="s">
        <v>12</v>
      </c>
      <c r="CX20" s="492" t="s">
        <v>13</v>
      </c>
      <c r="CY20" s="490" t="s">
        <v>14</v>
      </c>
      <c r="CZ20" s="489" t="s">
        <v>15</v>
      </c>
      <c r="DA20" s="500" t="s">
        <v>16</v>
      </c>
      <c r="DB20" s="481" t="s">
        <v>17</v>
      </c>
      <c r="DC20" s="486" t="s">
        <v>18</v>
      </c>
      <c r="DD20" s="487"/>
      <c r="DE20" s="487"/>
      <c r="DF20" s="487"/>
      <c r="DG20" s="487"/>
      <c r="DH20" s="487"/>
      <c r="DI20" s="488"/>
      <c r="DJ20" s="463"/>
      <c r="DK20" s="502" t="s">
        <v>85</v>
      </c>
      <c r="DL20" s="503"/>
      <c r="DM20" s="504">
        <f>DM3</f>
        <v>42422</v>
      </c>
      <c r="DN20" s="505"/>
      <c r="DO20" s="505"/>
      <c r="DP20" s="506" t="s">
        <v>3</v>
      </c>
      <c r="DQ20" s="504">
        <f>DM20+4</f>
        <v>42426</v>
      </c>
      <c r="DR20" s="505"/>
      <c r="DS20" s="505"/>
      <c r="DT20" s="506"/>
      <c r="DU20" s="476" t="s">
        <v>4</v>
      </c>
      <c r="DV20" s="478" t="s">
        <v>5</v>
      </c>
      <c r="DW20" s="479"/>
      <c r="DX20" s="479"/>
      <c r="DY20" s="480"/>
      <c r="DZ20" s="481" t="s">
        <v>6</v>
      </c>
      <c r="EA20" s="483" t="s">
        <v>7</v>
      </c>
      <c r="EB20" s="484"/>
      <c r="EC20" s="484"/>
      <c r="ED20" s="485"/>
      <c r="EE20" s="481" t="s">
        <v>8</v>
      </c>
      <c r="EF20" s="496" t="s">
        <v>9</v>
      </c>
      <c r="EG20" s="481" t="s">
        <v>10</v>
      </c>
      <c r="EH20" s="498" t="s">
        <v>11</v>
      </c>
      <c r="EI20" s="494" t="s">
        <v>12</v>
      </c>
      <c r="EJ20" s="492" t="s">
        <v>13</v>
      </c>
      <c r="EK20" s="507" t="s">
        <v>14</v>
      </c>
      <c r="EL20" s="508" t="s">
        <v>15</v>
      </c>
      <c r="EM20" s="500" t="s">
        <v>16</v>
      </c>
      <c r="EN20" s="481" t="s">
        <v>17</v>
      </c>
      <c r="EO20" s="486" t="s">
        <v>18</v>
      </c>
      <c r="EP20" s="487"/>
      <c r="EQ20" s="487"/>
      <c r="ER20" s="487"/>
      <c r="ES20" s="487"/>
      <c r="ET20" s="487"/>
      <c r="EU20" s="488"/>
      <c r="EV20" s="463"/>
      <c r="EW20" s="502" t="s">
        <v>86</v>
      </c>
      <c r="EX20" s="503"/>
      <c r="EY20" s="504">
        <f>EY3</f>
        <v>42429</v>
      </c>
      <c r="EZ20" s="505"/>
      <c r="FA20" s="505"/>
      <c r="FB20" s="506" t="s">
        <v>3</v>
      </c>
      <c r="FC20" s="504">
        <f>EY20+0</f>
        <v>42429</v>
      </c>
      <c r="FD20" s="505"/>
      <c r="FE20" s="505"/>
      <c r="FF20" s="506"/>
      <c r="FG20" s="476" t="s">
        <v>4</v>
      </c>
      <c r="FH20" s="478" t="s">
        <v>5</v>
      </c>
      <c r="FI20" s="479"/>
      <c r="FJ20" s="479"/>
      <c r="FK20" s="480"/>
      <c r="FL20" s="481" t="s">
        <v>6</v>
      </c>
      <c r="FM20" s="483" t="s">
        <v>7</v>
      </c>
      <c r="FN20" s="484"/>
      <c r="FO20" s="484"/>
      <c r="FP20" s="485"/>
      <c r="FQ20" s="481" t="s">
        <v>8</v>
      </c>
      <c r="FR20" s="496" t="s">
        <v>9</v>
      </c>
      <c r="FS20" s="481" t="s">
        <v>10</v>
      </c>
      <c r="FT20" s="498" t="s">
        <v>11</v>
      </c>
      <c r="FU20" s="494" t="s">
        <v>12</v>
      </c>
      <c r="FV20" s="492" t="s">
        <v>13</v>
      </c>
      <c r="FW20" s="507" t="s">
        <v>14</v>
      </c>
      <c r="FX20" s="508" t="s">
        <v>15</v>
      </c>
      <c r="FY20" s="500" t="s">
        <v>16</v>
      </c>
      <c r="FZ20" s="481" t="s">
        <v>17</v>
      </c>
      <c r="GA20" s="486" t="s">
        <v>18</v>
      </c>
      <c r="GB20" s="487"/>
      <c r="GC20" s="487"/>
      <c r="GD20" s="487"/>
      <c r="GE20" s="487"/>
      <c r="GF20" s="487"/>
      <c r="GG20" s="488"/>
      <c r="GH20" s="463"/>
      <c r="GI20" s="381"/>
    </row>
    <row r="21" spans="1:191" s="11" customFormat="1" ht="71.25" customHeight="1" thickBot="1" x14ac:dyDescent="0.3">
      <c r="A21" s="15" t="s">
        <v>19</v>
      </c>
      <c r="B21" s="12" t="s">
        <v>20</v>
      </c>
      <c r="C21" s="384" t="s">
        <v>21</v>
      </c>
      <c r="D21" s="6" t="s">
        <v>22</v>
      </c>
      <c r="E21" s="384" t="s">
        <v>23</v>
      </c>
      <c r="F21" s="6" t="s">
        <v>22</v>
      </c>
      <c r="G21" s="402" t="s">
        <v>24</v>
      </c>
      <c r="H21" s="6" t="s">
        <v>22</v>
      </c>
      <c r="I21" s="385" t="s">
        <v>25</v>
      </c>
      <c r="J21" s="6" t="s">
        <v>22</v>
      </c>
      <c r="K21" s="477"/>
      <c r="L21" s="399" t="s">
        <v>26</v>
      </c>
      <c r="M21" s="400" t="s">
        <v>27</v>
      </c>
      <c r="N21" s="7" t="s">
        <v>28</v>
      </c>
      <c r="O21" s="6" t="s">
        <v>29</v>
      </c>
      <c r="P21" s="482"/>
      <c r="Q21" s="399" t="s">
        <v>26</v>
      </c>
      <c r="R21" s="400" t="s">
        <v>27</v>
      </c>
      <c r="S21" s="7" t="s">
        <v>28</v>
      </c>
      <c r="T21" s="8" t="s">
        <v>29</v>
      </c>
      <c r="U21" s="481"/>
      <c r="V21" s="497"/>
      <c r="W21" s="482"/>
      <c r="X21" s="499"/>
      <c r="Y21" s="495"/>
      <c r="Z21" s="493"/>
      <c r="AA21" s="491"/>
      <c r="AB21" s="485"/>
      <c r="AC21" s="501"/>
      <c r="AD21" s="482"/>
      <c r="AE21" s="279" t="s">
        <v>67</v>
      </c>
      <c r="AF21" s="403" t="s">
        <v>89</v>
      </c>
      <c r="AG21" s="403" t="s">
        <v>69</v>
      </c>
      <c r="AH21" s="201" t="s">
        <v>70</v>
      </c>
      <c r="AI21" s="403" t="s">
        <v>71</v>
      </c>
      <c r="AJ21" s="280" t="s">
        <v>72</v>
      </c>
      <c r="AK21" s="277"/>
      <c r="AL21" s="463"/>
      <c r="AM21" s="15" t="s">
        <v>19</v>
      </c>
      <c r="AN21" s="12" t="s">
        <v>20</v>
      </c>
      <c r="AO21" s="384" t="s">
        <v>21</v>
      </c>
      <c r="AP21" s="6" t="s">
        <v>22</v>
      </c>
      <c r="AQ21" s="384" t="s">
        <v>23</v>
      </c>
      <c r="AR21" s="6" t="s">
        <v>22</v>
      </c>
      <c r="AS21" s="402" t="s">
        <v>24</v>
      </c>
      <c r="AT21" s="6" t="s">
        <v>22</v>
      </c>
      <c r="AU21" s="385" t="s">
        <v>25</v>
      </c>
      <c r="AV21" s="6" t="s">
        <v>22</v>
      </c>
      <c r="AW21" s="477"/>
      <c r="AX21" s="399" t="s">
        <v>26</v>
      </c>
      <c r="AY21" s="400" t="s">
        <v>27</v>
      </c>
      <c r="AZ21" s="7" t="s">
        <v>28</v>
      </c>
      <c r="BA21" s="6" t="s">
        <v>29</v>
      </c>
      <c r="BB21" s="482"/>
      <c r="BC21" s="399" t="s">
        <v>26</v>
      </c>
      <c r="BD21" s="400" t="s">
        <v>27</v>
      </c>
      <c r="BE21" s="7" t="s">
        <v>28</v>
      </c>
      <c r="BF21" s="8" t="s">
        <v>29</v>
      </c>
      <c r="BG21" s="481"/>
      <c r="BH21" s="497"/>
      <c r="BI21" s="482"/>
      <c r="BJ21" s="499"/>
      <c r="BK21" s="495"/>
      <c r="BL21" s="493"/>
      <c r="BM21" s="491"/>
      <c r="BN21" s="485"/>
      <c r="BO21" s="501"/>
      <c r="BP21" s="482"/>
      <c r="BQ21" s="199" t="s">
        <v>67</v>
      </c>
      <c r="BR21" s="401" t="s">
        <v>89</v>
      </c>
      <c r="BS21" s="401" t="s">
        <v>69</v>
      </c>
      <c r="BT21" s="200" t="s">
        <v>70</v>
      </c>
      <c r="BU21" s="401" t="s">
        <v>71</v>
      </c>
      <c r="BV21" s="200" t="s">
        <v>72</v>
      </c>
      <c r="BW21" s="179"/>
      <c r="BX21" s="463"/>
      <c r="BY21" s="15" t="s">
        <v>19</v>
      </c>
      <c r="BZ21" s="12" t="s">
        <v>20</v>
      </c>
      <c r="CA21" s="384" t="s">
        <v>21</v>
      </c>
      <c r="CB21" s="6" t="s">
        <v>22</v>
      </c>
      <c r="CC21" s="384" t="s">
        <v>23</v>
      </c>
      <c r="CD21" s="6" t="s">
        <v>22</v>
      </c>
      <c r="CE21" s="402" t="s">
        <v>24</v>
      </c>
      <c r="CF21" s="6" t="s">
        <v>22</v>
      </c>
      <c r="CG21" s="385" t="s">
        <v>25</v>
      </c>
      <c r="CH21" s="6" t="s">
        <v>22</v>
      </c>
      <c r="CI21" s="477"/>
      <c r="CJ21" s="399" t="s">
        <v>26</v>
      </c>
      <c r="CK21" s="400" t="s">
        <v>27</v>
      </c>
      <c r="CL21" s="7" t="s">
        <v>28</v>
      </c>
      <c r="CM21" s="6" t="s">
        <v>29</v>
      </c>
      <c r="CN21" s="482"/>
      <c r="CO21" s="399" t="s">
        <v>26</v>
      </c>
      <c r="CP21" s="400" t="s">
        <v>27</v>
      </c>
      <c r="CQ21" s="7" t="s">
        <v>28</v>
      </c>
      <c r="CR21" s="8" t="s">
        <v>29</v>
      </c>
      <c r="CS21" s="481"/>
      <c r="CT21" s="497"/>
      <c r="CU21" s="482"/>
      <c r="CV21" s="499"/>
      <c r="CW21" s="495"/>
      <c r="CX21" s="493"/>
      <c r="CY21" s="491"/>
      <c r="CZ21" s="485"/>
      <c r="DA21" s="501"/>
      <c r="DB21" s="482"/>
      <c r="DC21" s="199" t="s">
        <v>67</v>
      </c>
      <c r="DD21" s="401" t="s">
        <v>89</v>
      </c>
      <c r="DE21" s="401" t="s">
        <v>69</v>
      </c>
      <c r="DF21" s="200" t="s">
        <v>70</v>
      </c>
      <c r="DG21" s="401" t="s">
        <v>71</v>
      </c>
      <c r="DH21" s="200" t="s">
        <v>72</v>
      </c>
      <c r="DI21" s="179"/>
      <c r="DJ21" s="463"/>
      <c r="DK21" s="15" t="s">
        <v>19</v>
      </c>
      <c r="DL21" s="12" t="s">
        <v>20</v>
      </c>
      <c r="DM21" s="384" t="s">
        <v>21</v>
      </c>
      <c r="DN21" s="6" t="s">
        <v>22</v>
      </c>
      <c r="DO21" s="384" t="s">
        <v>23</v>
      </c>
      <c r="DP21" s="6" t="s">
        <v>22</v>
      </c>
      <c r="DQ21" s="402" t="s">
        <v>24</v>
      </c>
      <c r="DR21" s="6" t="s">
        <v>22</v>
      </c>
      <c r="DS21" s="385" t="s">
        <v>25</v>
      </c>
      <c r="DT21" s="6" t="s">
        <v>22</v>
      </c>
      <c r="DU21" s="477"/>
      <c r="DV21" s="399" t="s">
        <v>26</v>
      </c>
      <c r="DW21" s="400" t="s">
        <v>27</v>
      </c>
      <c r="DX21" s="7" t="s">
        <v>28</v>
      </c>
      <c r="DY21" s="6" t="s">
        <v>29</v>
      </c>
      <c r="DZ21" s="482"/>
      <c r="EA21" s="399" t="s">
        <v>26</v>
      </c>
      <c r="EB21" s="400" t="s">
        <v>27</v>
      </c>
      <c r="EC21" s="7" t="s">
        <v>28</v>
      </c>
      <c r="ED21" s="8" t="s">
        <v>29</v>
      </c>
      <c r="EE21" s="481"/>
      <c r="EF21" s="497"/>
      <c r="EG21" s="482"/>
      <c r="EH21" s="499"/>
      <c r="EI21" s="495"/>
      <c r="EJ21" s="493"/>
      <c r="EK21" s="495"/>
      <c r="EL21" s="482"/>
      <c r="EM21" s="501"/>
      <c r="EN21" s="482"/>
      <c r="EO21" s="199" t="s">
        <v>67</v>
      </c>
      <c r="EP21" s="401" t="s">
        <v>89</v>
      </c>
      <c r="EQ21" s="401" t="s">
        <v>69</v>
      </c>
      <c r="ER21" s="200" t="s">
        <v>70</v>
      </c>
      <c r="ES21" s="401" t="s">
        <v>71</v>
      </c>
      <c r="ET21" s="200" t="s">
        <v>72</v>
      </c>
      <c r="EU21" s="179"/>
      <c r="EV21" s="463"/>
      <c r="EW21" s="15" t="s">
        <v>19</v>
      </c>
      <c r="EX21" s="12" t="s">
        <v>20</v>
      </c>
      <c r="EY21" s="384" t="s">
        <v>21</v>
      </c>
      <c r="EZ21" s="6" t="s">
        <v>22</v>
      </c>
      <c r="FA21" s="384" t="s">
        <v>23</v>
      </c>
      <c r="FB21" s="6" t="s">
        <v>22</v>
      </c>
      <c r="FC21" s="402" t="s">
        <v>24</v>
      </c>
      <c r="FD21" s="6" t="s">
        <v>22</v>
      </c>
      <c r="FE21" s="385" t="s">
        <v>25</v>
      </c>
      <c r="FF21" s="6" t="s">
        <v>22</v>
      </c>
      <c r="FG21" s="477"/>
      <c r="FH21" s="399" t="s">
        <v>26</v>
      </c>
      <c r="FI21" s="400" t="s">
        <v>27</v>
      </c>
      <c r="FJ21" s="7" t="s">
        <v>28</v>
      </c>
      <c r="FK21" s="6" t="s">
        <v>29</v>
      </c>
      <c r="FL21" s="482"/>
      <c r="FM21" s="399" t="s">
        <v>26</v>
      </c>
      <c r="FN21" s="400" t="s">
        <v>27</v>
      </c>
      <c r="FO21" s="7" t="s">
        <v>28</v>
      </c>
      <c r="FP21" s="8" t="s">
        <v>29</v>
      </c>
      <c r="FQ21" s="481"/>
      <c r="FR21" s="497"/>
      <c r="FS21" s="482"/>
      <c r="FT21" s="499"/>
      <c r="FU21" s="495"/>
      <c r="FV21" s="493"/>
      <c r="FW21" s="495"/>
      <c r="FX21" s="482"/>
      <c r="FY21" s="501"/>
      <c r="FZ21" s="482"/>
      <c r="GA21" s="199" t="s">
        <v>67</v>
      </c>
      <c r="GB21" s="401" t="s">
        <v>89</v>
      </c>
      <c r="GC21" s="401" t="s">
        <v>69</v>
      </c>
      <c r="GD21" s="200" t="s">
        <v>70</v>
      </c>
      <c r="GE21" s="401" t="s">
        <v>71</v>
      </c>
      <c r="GF21" s="200" t="s">
        <v>72</v>
      </c>
      <c r="GG21" s="179"/>
      <c r="GH21" s="463"/>
      <c r="GI21" s="381"/>
    </row>
    <row r="22" spans="1:191" s="10" customFormat="1" ht="24.95" customHeight="1" x14ac:dyDescent="0.25">
      <c r="A22" s="17" t="s">
        <v>40</v>
      </c>
      <c r="B22" s="186" t="s">
        <v>41</v>
      </c>
      <c r="C22" s="18">
        <v>73</v>
      </c>
      <c r="D22" s="79">
        <f>IF(AK22&gt;0,C22/AK22/5," ")</f>
        <v>14.6</v>
      </c>
      <c r="E22" s="18">
        <v>112</v>
      </c>
      <c r="F22" s="250">
        <f>IF(AK22&gt;0,E22/AK22/5," ")</f>
        <v>22.4</v>
      </c>
      <c r="G22" s="20">
        <v>0</v>
      </c>
      <c r="H22" s="26">
        <f>IF(AK22&gt;0,G22/AK22/5," ")</f>
        <v>0</v>
      </c>
      <c r="I22" s="18">
        <v>10</v>
      </c>
      <c r="J22" s="79">
        <f>IF(AK22&gt;0,I22/AK22/5," ")</f>
        <v>2</v>
      </c>
      <c r="K22" s="386">
        <f>IF(I22&gt;0,C22/I22," ")</f>
        <v>7.3</v>
      </c>
      <c r="L22" s="18">
        <v>2</v>
      </c>
      <c r="M22" s="20">
        <v>3</v>
      </c>
      <c r="N22" s="21">
        <f>SUM(L22:M22)</f>
        <v>5</v>
      </c>
      <c r="O22" s="79">
        <f>IF(AK22&gt;0,N22/AK22," ")</f>
        <v>5</v>
      </c>
      <c r="P22" s="390">
        <f>IF(N22&gt;0,I22/N22," ")</f>
        <v>2</v>
      </c>
      <c r="Q22" s="20">
        <v>1</v>
      </c>
      <c r="R22" s="20">
        <v>3</v>
      </c>
      <c r="S22" s="21">
        <f>SUM(Q22:R22)</f>
        <v>4</v>
      </c>
      <c r="T22" s="79">
        <f>IF(AK22&gt;0,S22/AK22," ")</f>
        <v>4</v>
      </c>
      <c r="U22" s="390">
        <f>IF(S22&gt;0,N22/S22," ")</f>
        <v>1.25</v>
      </c>
      <c r="V22" s="22">
        <v>3</v>
      </c>
      <c r="W22" s="23">
        <f>SUM(N22,S22,V22)</f>
        <v>12</v>
      </c>
      <c r="X22" s="24">
        <v>1</v>
      </c>
      <c r="Y22" s="25">
        <v>1</v>
      </c>
      <c r="Z22" s="18">
        <v>2</v>
      </c>
      <c r="AA22" s="20">
        <v>0</v>
      </c>
      <c r="AB22" s="392" t="str">
        <f>IF(AA22&gt;0,Z22/AA22," ")</f>
        <v xml:space="preserve"> </v>
      </c>
      <c r="AC22" s="20">
        <v>6</v>
      </c>
      <c r="AD22" s="393">
        <v>0</v>
      </c>
      <c r="AE22" s="183">
        <v>0</v>
      </c>
      <c r="AF22" s="20">
        <v>0</v>
      </c>
      <c r="AG22" s="180">
        <v>1</v>
      </c>
      <c r="AH22" s="20">
        <v>1</v>
      </c>
      <c r="AI22" s="20">
        <v>2</v>
      </c>
      <c r="AJ22" s="276">
        <f>SUM(AF22,AG22,AI22)</f>
        <v>3</v>
      </c>
      <c r="AK22" s="274">
        <v>1</v>
      </c>
      <c r="AL22" s="463"/>
      <c r="AM22" s="17" t="s">
        <v>40</v>
      </c>
      <c r="AN22" s="246" t="s">
        <v>41</v>
      </c>
      <c r="AO22" s="18">
        <v>89</v>
      </c>
      <c r="AP22" s="79">
        <f>IF(BW22&gt;0,AO22/BW22/5," ")</f>
        <v>8.9</v>
      </c>
      <c r="AQ22" s="18">
        <v>18</v>
      </c>
      <c r="AR22" s="19">
        <f>IF(BW22&gt;0,AQ22/BW22/5," ")</f>
        <v>1.8</v>
      </c>
      <c r="AS22" s="18">
        <v>1</v>
      </c>
      <c r="AT22" s="26">
        <f>IF(BW22&gt;0,AS22/BW22/5," ")</f>
        <v>0.1</v>
      </c>
      <c r="AU22" s="18">
        <v>6</v>
      </c>
      <c r="AV22" s="79">
        <f>IF(BW22&gt;0,AU22/BW22/3," ")</f>
        <v>1</v>
      </c>
      <c r="AW22" s="386">
        <f>IF(AU22&gt;0,AO22/AU22," ")</f>
        <v>14.833333333333334</v>
      </c>
      <c r="AX22" s="18">
        <v>2</v>
      </c>
      <c r="AY22" s="20">
        <v>3</v>
      </c>
      <c r="AZ22" s="21">
        <f>SUM(AX22:AY22)</f>
        <v>5</v>
      </c>
      <c r="BA22" s="79">
        <f>IF(BW22&gt;0,AZ22/BW22," ")</f>
        <v>2.5</v>
      </c>
      <c r="BB22" s="390">
        <f>IF(AZ22&gt;0,AU22/AZ22," ")</f>
        <v>1.2</v>
      </c>
      <c r="BC22" s="20">
        <v>1</v>
      </c>
      <c r="BD22" s="20">
        <v>0</v>
      </c>
      <c r="BE22" s="21">
        <f>SUM(BC22:BD22)</f>
        <v>1</v>
      </c>
      <c r="BF22" s="79">
        <f>IF(BW22&gt;0,BE22/BW22," ")</f>
        <v>0.5</v>
      </c>
      <c r="BG22" s="390">
        <f>IF(BE22&gt;0,AZ22/BE22," ")</f>
        <v>5</v>
      </c>
      <c r="BH22" s="22">
        <v>4</v>
      </c>
      <c r="BI22" s="23">
        <f>SUM(AZ22,BE22,BH22)</f>
        <v>10</v>
      </c>
      <c r="BJ22" s="24">
        <v>0</v>
      </c>
      <c r="BK22" s="25">
        <v>0</v>
      </c>
      <c r="BL22" s="18">
        <v>6</v>
      </c>
      <c r="BM22" s="20">
        <v>2</v>
      </c>
      <c r="BN22" s="392">
        <f>IF(BM22&gt;0,BL22/BM22," ")</f>
        <v>3</v>
      </c>
      <c r="BO22" s="20">
        <v>1</v>
      </c>
      <c r="BP22" s="393">
        <f t="shared" ref="BP22:BP24" si="72">IF(BO22&gt;0,BI22/BO22," ")</f>
        <v>10</v>
      </c>
      <c r="BQ22" s="183">
        <v>0</v>
      </c>
      <c r="BR22" s="20">
        <v>0</v>
      </c>
      <c r="BS22" s="180">
        <v>0</v>
      </c>
      <c r="BT22" s="20">
        <v>0</v>
      </c>
      <c r="BU22" s="20">
        <v>0</v>
      </c>
      <c r="BV22" s="252">
        <f>SUM(BR22,BS22,BU22)</f>
        <v>0</v>
      </c>
      <c r="BW22" s="23">
        <v>2</v>
      </c>
      <c r="BX22" s="463"/>
      <c r="BY22" s="17" t="s">
        <v>40</v>
      </c>
      <c r="BZ22" s="246" t="s">
        <v>41</v>
      </c>
      <c r="CA22" s="18"/>
      <c r="CB22" s="79" t="str">
        <f>IF(DI22&gt;0,CA22/DI22/5," ")</f>
        <v xml:space="preserve"> </v>
      </c>
      <c r="CC22" s="18"/>
      <c r="CD22" s="249" t="str">
        <f>IF(DI22&gt;0,CC22/DI22/5," ")</f>
        <v xml:space="preserve"> </v>
      </c>
      <c r="CE22" s="18"/>
      <c r="CF22" s="249" t="str">
        <f>IF(DI22&gt;0,CE22/DI22/5," ")</f>
        <v xml:space="preserve"> </v>
      </c>
      <c r="CG22" s="18"/>
      <c r="CH22" s="79" t="str">
        <f>IF(DI22&gt;0,CG22/DI22/5," ")</f>
        <v xml:space="preserve"> </v>
      </c>
      <c r="CI22" s="386" t="str">
        <f>IF(CG22&gt;0,CA22/CG22," ")</f>
        <v xml:space="preserve"> </v>
      </c>
      <c r="CJ22" s="18"/>
      <c r="CK22" s="20"/>
      <c r="CL22" s="21">
        <f>SUM(CJ22:CK22)</f>
        <v>0</v>
      </c>
      <c r="CM22" s="79" t="str">
        <f>IF(DI22&gt;0,CL22/DI22," ")</f>
        <v xml:space="preserve"> </v>
      </c>
      <c r="CN22" s="388" t="str">
        <f>IF(CL22&gt;0,CG22/CL22," ")</f>
        <v xml:space="preserve"> </v>
      </c>
      <c r="CO22" s="20"/>
      <c r="CP22" s="20"/>
      <c r="CQ22" s="21">
        <f>SUM(CO22:CP22)</f>
        <v>0</v>
      </c>
      <c r="CR22" s="79" t="str">
        <f>IF(DI22&gt;0,CQ22/DI22," ")</f>
        <v xml:space="preserve"> </v>
      </c>
      <c r="CS22" s="388" t="str">
        <f>IF(CQ22&gt;0,CL22/CQ22," ")</f>
        <v xml:space="preserve"> </v>
      </c>
      <c r="CT22" s="22"/>
      <c r="CU22" s="23">
        <f>SUM(CL22,CQ22,CT22)</f>
        <v>0</v>
      </c>
      <c r="CV22" s="24"/>
      <c r="CW22" s="25"/>
      <c r="CX22" s="18"/>
      <c r="CY22" s="20"/>
      <c r="CZ22" s="392" t="str">
        <f>IF(CY22&gt;0,CX22/CY22," ")</f>
        <v xml:space="preserve"> </v>
      </c>
      <c r="DA22" s="20"/>
      <c r="DB22" s="393" t="str">
        <f>IF(DA22&gt;0,CU22/DA22," ")</f>
        <v xml:space="preserve"> </v>
      </c>
      <c r="DC22" s="183"/>
      <c r="DD22" s="20"/>
      <c r="DE22" s="180"/>
      <c r="DF22" s="20"/>
      <c r="DG22" s="20"/>
      <c r="DH22" s="290">
        <f>SUM(DD22,DE22,DG22)</f>
        <v>0</v>
      </c>
      <c r="DI22" s="293"/>
      <c r="DJ22" s="463"/>
      <c r="DK22" s="17" t="s">
        <v>40</v>
      </c>
      <c r="DL22" s="246" t="s">
        <v>41</v>
      </c>
      <c r="DM22" s="18"/>
      <c r="DN22" s="79" t="str">
        <f>IF(EU22&gt;0,DM22/EU22/5," ")</f>
        <v xml:space="preserve"> </v>
      </c>
      <c r="DO22" s="18"/>
      <c r="DP22" s="79" t="str">
        <f>IF(EU22&gt;0,DO22/EU22/5," ")</f>
        <v xml:space="preserve"> </v>
      </c>
      <c r="DQ22" s="18"/>
      <c r="DR22" s="26" t="str">
        <f>IF(EU22&gt;0,DQ22/EU22/5," ")</f>
        <v xml:space="preserve"> </v>
      </c>
      <c r="DS22" s="18"/>
      <c r="DT22" s="79" t="str">
        <f>IF(EU22&gt;0,DS22/EU22/5," ")</f>
        <v xml:space="preserve"> </v>
      </c>
      <c r="DU22" s="386" t="str">
        <f>IF(DS22&gt;0,DM22/DS22," ")</f>
        <v xml:space="preserve"> </v>
      </c>
      <c r="DV22" s="18"/>
      <c r="DW22" s="20"/>
      <c r="DX22" s="21">
        <f>SUM(DV22:DW22)</f>
        <v>0</v>
      </c>
      <c r="DY22" s="79" t="str">
        <f>IF(EU22&gt;0,DX22/EU22," ")</f>
        <v xml:space="preserve"> </v>
      </c>
      <c r="DZ22" s="388" t="str">
        <f>IF(DX22&gt;0,DS22/DX22," ")</f>
        <v xml:space="preserve"> </v>
      </c>
      <c r="EA22" s="20"/>
      <c r="EB22" s="20"/>
      <c r="EC22" s="21">
        <f>SUM(EA22:EB22)</f>
        <v>0</v>
      </c>
      <c r="ED22" s="79" t="str">
        <f>IF(EU22&gt;0,EC22/EU22," ")</f>
        <v xml:space="preserve"> </v>
      </c>
      <c r="EE22" s="388" t="str">
        <f>IF(EC22&gt;0,DX22/EC22," ")</f>
        <v xml:space="preserve"> </v>
      </c>
      <c r="EF22" s="22"/>
      <c r="EG22" s="23">
        <f>SUM(DX22,EC22,EF22)</f>
        <v>0</v>
      </c>
      <c r="EH22" s="24"/>
      <c r="EI22" s="25"/>
      <c r="EJ22" s="18"/>
      <c r="EK22" s="25"/>
      <c r="EL22" s="412" t="str">
        <f>IF(EK22&gt;0,EJ22/EK22," ")</f>
        <v xml:space="preserve"> </v>
      </c>
      <c r="EM22" s="20"/>
      <c r="EN22" s="393" t="str">
        <f>IF(EM22&gt;0,EG22/EM22," ")</f>
        <v xml:space="preserve"> </v>
      </c>
      <c r="EO22" s="183"/>
      <c r="EP22" s="20"/>
      <c r="EQ22" s="180"/>
      <c r="ER22" s="20"/>
      <c r="ES22" s="20"/>
      <c r="ET22" s="295">
        <f>SUM(EP22,EQ22,ES22)</f>
        <v>0</v>
      </c>
      <c r="EU22" s="23"/>
      <c r="EV22" s="463"/>
      <c r="EW22" s="17" t="s">
        <v>40</v>
      </c>
      <c r="EX22" s="246" t="s">
        <v>41</v>
      </c>
      <c r="EY22" s="18"/>
      <c r="EZ22" s="79" t="str">
        <f>IF(GG22&gt;0,EY22/GG22/5," ")</f>
        <v xml:space="preserve"> </v>
      </c>
      <c r="FA22" s="18"/>
      <c r="FB22" s="79" t="str">
        <f>IF(GG22&gt;0,FA22/GG22/5," ")</f>
        <v xml:space="preserve"> </v>
      </c>
      <c r="FC22" s="18"/>
      <c r="FD22" s="26" t="str">
        <f>IF(GG22&gt;0,FC22/GG22/5," ")</f>
        <v xml:space="preserve"> </v>
      </c>
      <c r="FE22" s="18"/>
      <c r="FF22" s="79" t="str">
        <f>IF(GG22&gt;0,FE22/GG22/5," ")</f>
        <v xml:space="preserve"> </v>
      </c>
      <c r="FG22" s="386" t="str">
        <f>IF(FE22&gt;0,EY22/FE22," ")</f>
        <v xml:space="preserve"> </v>
      </c>
      <c r="FH22" s="18"/>
      <c r="FI22" s="20"/>
      <c r="FJ22" s="21">
        <f>SUM(FH22:FI22)</f>
        <v>0</v>
      </c>
      <c r="FK22" s="79" t="str">
        <f>IF(GG22&gt;0,FJ22/GG22," ")</f>
        <v xml:space="preserve"> </v>
      </c>
      <c r="FL22" s="388" t="str">
        <f>IF(FJ22&gt;0,FE22/FJ22," ")</f>
        <v xml:space="preserve"> </v>
      </c>
      <c r="FM22" s="20"/>
      <c r="FN22" s="20"/>
      <c r="FO22" s="21">
        <f>SUM(FM22:FN22)</f>
        <v>0</v>
      </c>
      <c r="FP22" s="79" t="str">
        <f>IF(GG22&gt;0,FO22/GG22," ")</f>
        <v xml:space="preserve"> </v>
      </c>
      <c r="FQ22" s="390" t="str">
        <f>IF(FO22&gt;0,FJ22/FO22," ")</f>
        <v xml:space="preserve"> </v>
      </c>
      <c r="FR22" s="22"/>
      <c r="FS22" s="23">
        <f>SUM(FJ22,FO22,FR22)</f>
        <v>0</v>
      </c>
      <c r="FT22" s="24"/>
      <c r="FU22" s="25"/>
      <c r="FV22" s="18"/>
      <c r="FW22" s="25"/>
      <c r="FX22" s="393" t="str">
        <f>IF(FW22&gt;0,FV22/FW22," ")</f>
        <v xml:space="preserve"> </v>
      </c>
      <c r="FY22" s="25">
        <v>0</v>
      </c>
      <c r="FZ22" s="412" t="str">
        <f t="shared" ref="FZ22:FZ23" si="73">IF(FY22&gt;0,FS22/FY22," ")</f>
        <v xml:space="preserve"> </v>
      </c>
      <c r="GA22" s="260"/>
      <c r="GB22" s="20"/>
      <c r="GC22" s="180"/>
      <c r="GD22" s="20"/>
      <c r="GE22" s="20"/>
      <c r="GF22" s="252">
        <f>SUM(GB22,GC22,GE22)</f>
        <v>0</v>
      </c>
      <c r="GG22" s="23"/>
      <c r="GH22" s="463"/>
      <c r="GI22" s="382"/>
    </row>
    <row r="23" spans="1:191" s="10" customFormat="1" ht="24.95" customHeight="1" x14ac:dyDescent="0.25">
      <c r="A23" s="17" t="s">
        <v>87</v>
      </c>
      <c r="B23" s="259" t="s">
        <v>88</v>
      </c>
      <c r="C23" s="183">
        <v>51</v>
      </c>
      <c r="D23" s="79">
        <f>IF(AK23&gt;0,C23/AK23/5," ")</f>
        <v>10.199999999999999</v>
      </c>
      <c r="E23" s="183">
        <v>32</v>
      </c>
      <c r="F23" s="79">
        <f>IF(AK23&gt;0,E23/AK23/5," ")</f>
        <v>6.4</v>
      </c>
      <c r="G23" s="260">
        <v>3</v>
      </c>
      <c r="H23" s="26">
        <f>IF(AK23&gt;0,G23/AK23/5," ")</f>
        <v>0.6</v>
      </c>
      <c r="I23" s="183">
        <v>14</v>
      </c>
      <c r="J23" s="79">
        <f>IF(AK23&gt;0,I23/AK23/5," ")</f>
        <v>2.8</v>
      </c>
      <c r="K23" s="386">
        <f t="shared" ref="K23:K24" si="74">IF(I23&gt;0,C23/I23," ")</f>
        <v>3.6428571428571428</v>
      </c>
      <c r="L23" s="183">
        <v>8</v>
      </c>
      <c r="M23" s="260">
        <v>0</v>
      </c>
      <c r="N23" s="21">
        <f>SUM(L23:M23)</f>
        <v>8</v>
      </c>
      <c r="O23" s="79">
        <f>IF(AK23&gt;0,N23/AK23," ")</f>
        <v>8</v>
      </c>
      <c r="P23" s="389">
        <f t="shared" ref="P23:P24" si="75">IF(N23&gt;0,I23/N23," ")</f>
        <v>1.75</v>
      </c>
      <c r="Q23" s="260">
        <v>3</v>
      </c>
      <c r="R23" s="260">
        <v>0</v>
      </c>
      <c r="S23" s="21">
        <f>SUM(Q23:R23)</f>
        <v>3</v>
      </c>
      <c r="T23" s="79">
        <f t="shared" ref="T23:T24" si="76">IF(AK23&gt;0,S23/AK23," ")</f>
        <v>3</v>
      </c>
      <c r="U23" s="389">
        <f t="shared" ref="U23:U24" si="77">IF(S23&gt;0,N23/S23," ")</f>
        <v>2.6666666666666665</v>
      </c>
      <c r="V23" s="261">
        <v>2</v>
      </c>
      <c r="W23" s="23">
        <f>SUM(N23,S23,V23)</f>
        <v>13</v>
      </c>
      <c r="X23" s="262">
        <v>0</v>
      </c>
      <c r="Y23" s="251">
        <v>0</v>
      </c>
      <c r="Z23" s="183">
        <v>0</v>
      </c>
      <c r="AA23" s="260">
        <v>1</v>
      </c>
      <c r="AB23" s="392">
        <f t="shared" ref="AB23:AB24" si="78">IF(AA23&gt;0,Z23/AA23," ")</f>
        <v>0</v>
      </c>
      <c r="AC23" s="260">
        <v>0</v>
      </c>
      <c r="AD23" s="393">
        <v>0</v>
      </c>
      <c r="AE23" s="183">
        <v>0</v>
      </c>
      <c r="AF23" s="260">
        <v>0</v>
      </c>
      <c r="AG23" s="263">
        <v>0</v>
      </c>
      <c r="AH23" s="260">
        <v>0</v>
      </c>
      <c r="AI23" s="260">
        <v>0</v>
      </c>
      <c r="AJ23" s="281">
        <f>SUM(AF23,AG23,AI23)</f>
        <v>0</v>
      </c>
      <c r="AK23" s="274">
        <v>1</v>
      </c>
      <c r="AL23" s="463"/>
      <c r="AM23" s="17" t="s">
        <v>87</v>
      </c>
      <c r="AN23" s="259" t="s">
        <v>88</v>
      </c>
      <c r="AO23" s="183">
        <v>59</v>
      </c>
      <c r="AP23" s="79">
        <f>IF(BW23&gt;0,AO23/BW23/5," ")</f>
        <v>3.9333333333333336</v>
      </c>
      <c r="AQ23" s="183">
        <v>32</v>
      </c>
      <c r="AR23" s="79">
        <f>IF(BW23&gt;0,AQ23/BW23/5," ")</f>
        <v>2.1333333333333333</v>
      </c>
      <c r="AS23" s="183">
        <v>7</v>
      </c>
      <c r="AT23" s="26">
        <f>IF(BW23&gt;0,AS23/BW23/5," ")</f>
        <v>0.46666666666666667</v>
      </c>
      <c r="AU23" s="183">
        <v>17</v>
      </c>
      <c r="AV23" s="79">
        <f>IF(BW23&gt;0,AU23/BW23/3," ")</f>
        <v>1.8888888888888891</v>
      </c>
      <c r="AW23" s="386">
        <f t="shared" ref="AW23:AW24" si="79">IF(AU23&gt;0,AO23/AU23," ")</f>
        <v>3.4705882352941178</v>
      </c>
      <c r="AX23" s="183">
        <v>7</v>
      </c>
      <c r="AY23" s="260">
        <v>1</v>
      </c>
      <c r="AZ23" s="21">
        <f>SUM(AX23:AY23)</f>
        <v>8</v>
      </c>
      <c r="BA23" s="79">
        <f>IF(BW23&gt;0,AZ23/BW23," ")</f>
        <v>2.6666666666666665</v>
      </c>
      <c r="BB23" s="409">
        <f>IF(AZ23&gt;0,AU23/AZ23," ")</f>
        <v>2.125</v>
      </c>
      <c r="BC23" s="260">
        <v>2</v>
      </c>
      <c r="BD23" s="260">
        <v>0</v>
      </c>
      <c r="BE23" s="21">
        <f>SUM(BC23:BD23)</f>
        <v>2</v>
      </c>
      <c r="BF23" s="79">
        <f>IF(BW23&gt;0,BE23/BW23," ")</f>
        <v>0.66666666666666663</v>
      </c>
      <c r="BG23" s="389">
        <f t="shared" ref="BG23:BG24" si="80">IF(BE23&gt;0,AZ23/BE23," ")</f>
        <v>4</v>
      </c>
      <c r="BH23" s="261">
        <v>7</v>
      </c>
      <c r="BI23" s="23">
        <f>SUM(AZ23,BE23,BH23)</f>
        <v>17</v>
      </c>
      <c r="BJ23" s="262">
        <v>0</v>
      </c>
      <c r="BK23" s="251">
        <v>1</v>
      </c>
      <c r="BL23" s="183">
        <v>7</v>
      </c>
      <c r="BM23" s="260">
        <v>1</v>
      </c>
      <c r="BN23" s="392">
        <f t="shared" ref="BN23:BN24" si="81">IF(BM23&gt;0,BL23/BM23," ")</f>
        <v>7</v>
      </c>
      <c r="BO23" s="260">
        <v>2</v>
      </c>
      <c r="BP23" s="393">
        <f t="shared" si="72"/>
        <v>8.5</v>
      </c>
      <c r="BQ23" s="183">
        <v>1</v>
      </c>
      <c r="BR23" s="260">
        <v>0</v>
      </c>
      <c r="BS23" s="263">
        <v>1</v>
      </c>
      <c r="BT23" s="260">
        <v>2</v>
      </c>
      <c r="BU23" s="260">
        <v>0</v>
      </c>
      <c r="BV23" s="287">
        <f>SUM(BR23,BS23,BU23)</f>
        <v>1</v>
      </c>
      <c r="BW23" s="23">
        <v>3</v>
      </c>
      <c r="BX23" s="463"/>
      <c r="BY23" s="17" t="s">
        <v>87</v>
      </c>
      <c r="BZ23" s="259" t="s">
        <v>88</v>
      </c>
      <c r="CA23" s="183">
        <v>170</v>
      </c>
      <c r="CB23" s="79">
        <f>IF(DI23&gt;0,CA23/DI23/5," ")</f>
        <v>8.5</v>
      </c>
      <c r="CC23" s="183">
        <v>69</v>
      </c>
      <c r="CD23" s="79">
        <f>IF(DI23&gt;0,CC23/DI23/5," ")</f>
        <v>3.45</v>
      </c>
      <c r="CE23" s="183">
        <v>4</v>
      </c>
      <c r="CF23" s="79">
        <f>IF(DI23&gt;0,CE23/DI23/5," ")</f>
        <v>0.2</v>
      </c>
      <c r="CG23" s="183">
        <v>39</v>
      </c>
      <c r="CH23" s="79">
        <f>IF(DI23&gt;0,CG23/DI23/5," ")</f>
        <v>1.95</v>
      </c>
      <c r="CI23" s="386">
        <f>IF(CG23&gt;0,CA23/CG23," ")</f>
        <v>4.3589743589743586</v>
      </c>
      <c r="CJ23" s="183">
        <v>11</v>
      </c>
      <c r="CK23" s="260">
        <v>0</v>
      </c>
      <c r="CL23" s="21">
        <f>SUM(CJ23:CK23)</f>
        <v>11</v>
      </c>
      <c r="CM23" s="79">
        <f>IF(DI23&gt;0,CL23/DI23," ")</f>
        <v>2.75</v>
      </c>
      <c r="CN23" s="389">
        <f>IF(CL23&gt;0,CG23/CL23," ")</f>
        <v>3.5454545454545454</v>
      </c>
      <c r="CO23" s="260">
        <v>1</v>
      </c>
      <c r="CP23" s="260">
        <v>0</v>
      </c>
      <c r="CQ23" s="21">
        <f>SUM(CO23:CP23)</f>
        <v>1</v>
      </c>
      <c r="CR23" s="79">
        <f>IF(DI23&gt;0,CQ23/DI23," ")</f>
        <v>0.25</v>
      </c>
      <c r="CS23" s="389">
        <f>IF(CQ23&gt;0,CL23/CQ23," ")</f>
        <v>11</v>
      </c>
      <c r="CT23" s="261">
        <v>4</v>
      </c>
      <c r="CU23" s="23">
        <f>SUM(CL23,CQ23,CT23)</f>
        <v>16</v>
      </c>
      <c r="CV23" s="262">
        <v>4</v>
      </c>
      <c r="CW23" s="251">
        <v>0</v>
      </c>
      <c r="CX23" s="183">
        <v>2</v>
      </c>
      <c r="CY23" s="260">
        <v>0</v>
      </c>
      <c r="CZ23" s="392" t="str">
        <f t="shared" ref="CZ23:CZ24" si="82">IF(CY23&gt;0,CX23/CY23," ")</f>
        <v xml:space="preserve"> </v>
      </c>
      <c r="DA23" s="260">
        <v>0</v>
      </c>
      <c r="DB23" s="393" t="str">
        <f>IF(DA23&gt;0,CU23/DA23," ")</f>
        <v xml:space="preserve"> </v>
      </c>
      <c r="DC23" s="183">
        <v>0</v>
      </c>
      <c r="DD23" s="260">
        <v>0</v>
      </c>
      <c r="DE23" s="263">
        <v>0</v>
      </c>
      <c r="DF23" s="260">
        <v>1</v>
      </c>
      <c r="DG23" s="260">
        <v>1</v>
      </c>
      <c r="DH23" s="291">
        <f t="shared" ref="DH23:DH24" si="83">SUM(DD23,DE23,DG23)</f>
        <v>1</v>
      </c>
      <c r="DI23" s="23">
        <v>4</v>
      </c>
      <c r="DJ23" s="463"/>
      <c r="DK23" s="17" t="s">
        <v>87</v>
      </c>
      <c r="DL23" s="259" t="s">
        <v>88</v>
      </c>
      <c r="DM23" s="183"/>
      <c r="DN23" s="79" t="str">
        <f>IF(EU23&gt;0,DM23/EU23/5," ")</f>
        <v xml:space="preserve"> </v>
      </c>
      <c r="DO23" s="183"/>
      <c r="DP23" s="79" t="str">
        <f>IF(EU23&gt;0,DO23/EU23/5," ")</f>
        <v xml:space="preserve"> </v>
      </c>
      <c r="DQ23" s="183"/>
      <c r="DR23" s="26" t="str">
        <f>IF(EU23&gt;0,DQ23/EU23/5," ")</f>
        <v xml:space="preserve"> </v>
      </c>
      <c r="DS23" s="183"/>
      <c r="DT23" s="79" t="str">
        <f>IF(EU23&gt;0,DS23/EU23/5," ")</f>
        <v xml:space="preserve"> </v>
      </c>
      <c r="DU23" s="386" t="str">
        <f>IF(DS23&gt;0,DM23/DS23," ")</f>
        <v xml:space="preserve"> </v>
      </c>
      <c r="DV23" s="183"/>
      <c r="DW23" s="260"/>
      <c r="DX23" s="21">
        <f>SUM(DV23:DW23)</f>
        <v>0</v>
      </c>
      <c r="DY23" s="79" t="str">
        <f>IF(EU23&gt;0,DX23/EU23," ")</f>
        <v xml:space="preserve"> </v>
      </c>
      <c r="DZ23" s="389" t="str">
        <f>IF(DX23&gt;0,DS23/DX23," ")</f>
        <v xml:space="preserve"> </v>
      </c>
      <c r="EA23" s="260"/>
      <c r="EB23" s="260"/>
      <c r="EC23" s="21">
        <f>SUM(EA23:EB23)</f>
        <v>0</v>
      </c>
      <c r="ED23" s="79" t="str">
        <f>IF(EU23&gt;0,EC23/EU23," ")</f>
        <v xml:space="preserve"> </v>
      </c>
      <c r="EE23" s="389" t="str">
        <f>IF(EC23&gt;0,DX23/EC23," ")</f>
        <v xml:space="preserve"> </v>
      </c>
      <c r="EF23" s="261"/>
      <c r="EG23" s="23">
        <f>SUM(DX23,EC23,EF23)</f>
        <v>0</v>
      </c>
      <c r="EH23" s="262"/>
      <c r="EI23" s="251"/>
      <c r="EJ23" s="183"/>
      <c r="EK23" s="251"/>
      <c r="EL23" s="393" t="str">
        <f t="shared" ref="EL23:EL24" si="84">IF(EK23&gt;0,EJ23/EK23," ")</f>
        <v xml:space="preserve"> </v>
      </c>
      <c r="EM23" s="260"/>
      <c r="EN23" s="393" t="str">
        <f t="shared" ref="EN23:EN24" si="85">IF(EM23&gt;0,EG23/EM23," ")</f>
        <v xml:space="preserve"> </v>
      </c>
      <c r="EO23" s="183"/>
      <c r="EP23" s="260"/>
      <c r="EQ23" s="263"/>
      <c r="ER23" s="260"/>
      <c r="ES23" s="260"/>
      <c r="ET23" s="296">
        <f t="shared" ref="ET23:ET24" si="86">SUM(EP23,EQ23,ES23)</f>
        <v>0</v>
      </c>
      <c r="EU23" s="23"/>
      <c r="EV23" s="463"/>
      <c r="EW23" s="17" t="s">
        <v>87</v>
      </c>
      <c r="EX23" s="259" t="s">
        <v>88</v>
      </c>
      <c r="EY23" s="183"/>
      <c r="EZ23" s="79" t="str">
        <f>IF(GG23&gt;0,EY23/GG23/5," ")</f>
        <v xml:space="preserve"> </v>
      </c>
      <c r="FA23" s="183"/>
      <c r="FB23" s="79" t="str">
        <f>IF(GG23&gt;0,FA23/GG23/5," ")</f>
        <v xml:space="preserve"> </v>
      </c>
      <c r="FC23" s="183"/>
      <c r="FD23" s="26" t="str">
        <f>IF(GG23&gt;0,FC23/GG23/5," ")</f>
        <v xml:space="preserve"> </v>
      </c>
      <c r="FE23" s="183"/>
      <c r="FF23" s="79" t="str">
        <f>IF(GG23&gt;0,FE23/GG23/5," ")</f>
        <v xml:space="preserve"> </v>
      </c>
      <c r="FG23" s="386"/>
      <c r="FH23" s="183"/>
      <c r="FI23" s="260"/>
      <c r="FJ23" s="21">
        <f>SUM(FH23:FI23)</f>
        <v>0</v>
      </c>
      <c r="FK23" s="79" t="str">
        <f>IF(GG23&gt;0,FJ23/GG23," ")</f>
        <v xml:space="preserve"> </v>
      </c>
      <c r="FL23" s="389" t="str">
        <f>IF(FJ23&gt;0,FE23/FJ23," ")</f>
        <v xml:space="preserve"> </v>
      </c>
      <c r="FM23" s="260"/>
      <c r="FN23" s="260"/>
      <c r="FO23" s="21">
        <f>SUM(FM23:FN23)</f>
        <v>0</v>
      </c>
      <c r="FP23" s="79" t="str">
        <f>IF(GG23&gt;0,FO23/GG23," ")</f>
        <v xml:space="preserve"> </v>
      </c>
      <c r="FQ23" s="391" t="str">
        <f>IF(FO23&gt;0,FJ23/FO23," ")</f>
        <v xml:space="preserve"> </v>
      </c>
      <c r="FR23" s="261"/>
      <c r="FS23" s="23">
        <f>SUM(FJ23,FO23,FR23)</f>
        <v>0</v>
      </c>
      <c r="FT23" s="262"/>
      <c r="FU23" s="251"/>
      <c r="FV23" s="183"/>
      <c r="FW23" s="251"/>
      <c r="FX23" s="393"/>
      <c r="FY23" s="251">
        <v>0</v>
      </c>
      <c r="FZ23" s="393" t="str">
        <f t="shared" si="73"/>
        <v xml:space="preserve"> </v>
      </c>
      <c r="GA23" s="260"/>
      <c r="GB23" s="260"/>
      <c r="GC23" s="263"/>
      <c r="GD23" s="260"/>
      <c r="GE23" s="260"/>
      <c r="GF23" s="297">
        <f t="shared" ref="GF23:GF24" si="87">SUM(GB23,GC23,GE23)</f>
        <v>0</v>
      </c>
      <c r="GG23" s="23"/>
      <c r="GH23" s="463"/>
      <c r="GI23" s="382"/>
    </row>
    <row r="24" spans="1:191" s="10" customFormat="1" ht="24.95" customHeight="1" x14ac:dyDescent="0.25">
      <c r="A24" s="17" t="s">
        <v>40</v>
      </c>
      <c r="B24" s="395" t="s">
        <v>42</v>
      </c>
      <c r="C24" s="80">
        <v>440</v>
      </c>
      <c r="D24" s="79">
        <f>IF(AK24&gt;0,C24/AK24/5," ")</f>
        <v>29.333333333333332</v>
      </c>
      <c r="E24" s="80">
        <v>172</v>
      </c>
      <c r="F24" s="79">
        <f>IF(AK24&gt;0,E24/AK24/5," ")</f>
        <v>11.466666666666667</v>
      </c>
      <c r="G24" s="27">
        <v>56</v>
      </c>
      <c r="H24" s="26">
        <f>IF(AK24&gt;0,G24/AK24/5," ")</f>
        <v>3.7333333333333334</v>
      </c>
      <c r="I24" s="80">
        <v>25</v>
      </c>
      <c r="J24" s="79">
        <f>IF(AK24&gt;0,I24/AK24/5," ")</f>
        <v>1.6666666666666667</v>
      </c>
      <c r="K24" s="386">
        <f t="shared" si="74"/>
        <v>17.600000000000001</v>
      </c>
      <c r="L24" s="80">
        <v>9</v>
      </c>
      <c r="M24" s="27">
        <v>0</v>
      </c>
      <c r="N24" s="21">
        <f>SUM(L24:M24)</f>
        <v>9</v>
      </c>
      <c r="O24" s="79">
        <f>IF(AK24&gt;0,N24/AK24," ")</f>
        <v>3</v>
      </c>
      <c r="P24" s="391">
        <f t="shared" si="75"/>
        <v>2.7777777777777777</v>
      </c>
      <c r="Q24" s="27">
        <v>2</v>
      </c>
      <c r="R24" s="27">
        <v>1</v>
      </c>
      <c r="S24" s="21">
        <f>SUM(Q24:R24)</f>
        <v>3</v>
      </c>
      <c r="T24" s="79">
        <f t="shared" si="76"/>
        <v>1</v>
      </c>
      <c r="U24" s="391">
        <f t="shared" si="77"/>
        <v>3</v>
      </c>
      <c r="V24" s="28">
        <v>0</v>
      </c>
      <c r="W24" s="23">
        <f>SUM(N24,S24,V24)</f>
        <v>12</v>
      </c>
      <c r="X24" s="29">
        <v>5</v>
      </c>
      <c r="Y24" s="30">
        <v>0</v>
      </c>
      <c r="Z24" s="80">
        <v>5</v>
      </c>
      <c r="AA24" s="27">
        <v>0</v>
      </c>
      <c r="AB24" s="392" t="str">
        <f t="shared" si="78"/>
        <v xml:space="preserve"> </v>
      </c>
      <c r="AC24" s="27">
        <v>1</v>
      </c>
      <c r="AD24" s="393">
        <v>0</v>
      </c>
      <c r="AE24" s="183">
        <v>0</v>
      </c>
      <c r="AF24" s="27">
        <v>0</v>
      </c>
      <c r="AG24" s="181">
        <v>0</v>
      </c>
      <c r="AH24" s="27">
        <v>0</v>
      </c>
      <c r="AI24" s="27">
        <v>0</v>
      </c>
      <c r="AJ24" s="281">
        <f t="shared" ref="AJ24:AJ25" si="88">SUM(AF24,AG24,AI24)</f>
        <v>0</v>
      </c>
      <c r="AK24" s="275">
        <v>3</v>
      </c>
      <c r="AL24" s="463"/>
      <c r="AM24" s="17" t="s">
        <v>40</v>
      </c>
      <c r="AN24" s="395" t="s">
        <v>42</v>
      </c>
      <c r="AO24" s="80">
        <v>499</v>
      </c>
      <c r="AP24" s="79">
        <f>IF(BW24&gt;0,AO24/BW24/5," ")</f>
        <v>19.96</v>
      </c>
      <c r="AQ24" s="80">
        <v>267</v>
      </c>
      <c r="AR24" s="250">
        <f>IF(BW24&gt;0,AQ24/BW24/5," ")</f>
        <v>10.68</v>
      </c>
      <c r="AS24" s="80">
        <v>64</v>
      </c>
      <c r="AT24" s="26">
        <f>IF(BW24&gt;0,AS24/BW24/5," ")</f>
        <v>2.56</v>
      </c>
      <c r="AU24" s="80">
        <v>41</v>
      </c>
      <c r="AV24" s="79">
        <f>IF(BW24&gt;0,AU24/BW24/3," ")</f>
        <v>2.7333333333333329</v>
      </c>
      <c r="AW24" s="386">
        <f t="shared" si="79"/>
        <v>12.170731707317072</v>
      </c>
      <c r="AX24" s="80">
        <v>10</v>
      </c>
      <c r="AY24" s="27">
        <v>2</v>
      </c>
      <c r="AZ24" s="21">
        <f>SUM(AX24:AY24)</f>
        <v>12</v>
      </c>
      <c r="BA24" s="79">
        <f>IF(BW24&gt;0,AZ24/BW24," ")</f>
        <v>2.4</v>
      </c>
      <c r="BB24" s="389">
        <f>IF(AZ24&gt;0,AU24/AZ24," ")</f>
        <v>3.4166666666666665</v>
      </c>
      <c r="BC24" s="27">
        <v>4</v>
      </c>
      <c r="BD24" s="27">
        <v>0</v>
      </c>
      <c r="BE24" s="21">
        <f>SUM(BC24:BD24)</f>
        <v>4</v>
      </c>
      <c r="BF24" s="79">
        <f>IF(BW24&gt;0,BE24/BW24," ")</f>
        <v>0.8</v>
      </c>
      <c r="BG24" s="391">
        <f t="shared" si="80"/>
        <v>3</v>
      </c>
      <c r="BH24" s="28">
        <v>1</v>
      </c>
      <c r="BI24" s="23">
        <f>SUM(AZ24,BE24,BH24)</f>
        <v>17</v>
      </c>
      <c r="BJ24" s="305">
        <v>6</v>
      </c>
      <c r="BK24" s="30">
        <v>0</v>
      </c>
      <c r="BL24" s="80">
        <v>4</v>
      </c>
      <c r="BM24" s="27">
        <v>1</v>
      </c>
      <c r="BN24" s="392">
        <f t="shared" si="81"/>
        <v>4</v>
      </c>
      <c r="BO24" s="27">
        <v>0</v>
      </c>
      <c r="BP24" s="393" t="str">
        <f t="shared" si="72"/>
        <v xml:space="preserve"> </v>
      </c>
      <c r="BQ24" s="183">
        <v>1</v>
      </c>
      <c r="BR24" s="27">
        <v>0</v>
      </c>
      <c r="BS24" s="181">
        <v>1</v>
      </c>
      <c r="BT24" s="27">
        <v>1</v>
      </c>
      <c r="BU24" s="27">
        <v>0</v>
      </c>
      <c r="BV24" s="287">
        <f t="shared" ref="BV24" si="89">SUM(BR24,BS24,BU24)</f>
        <v>1</v>
      </c>
      <c r="BW24" s="31">
        <v>5</v>
      </c>
      <c r="BX24" s="463"/>
      <c r="BY24" s="17" t="s">
        <v>40</v>
      </c>
      <c r="BZ24" s="395" t="s">
        <v>42</v>
      </c>
      <c r="CA24" s="80">
        <v>532</v>
      </c>
      <c r="CB24" s="79">
        <f>IF(DI24&gt;0,CA24/DI24/5," ")</f>
        <v>21.28</v>
      </c>
      <c r="CC24" s="80">
        <v>244</v>
      </c>
      <c r="CD24" s="79">
        <f>IF(DI24&gt;0,CC24/DI24/5," ")</f>
        <v>9.76</v>
      </c>
      <c r="CE24" s="80">
        <v>88</v>
      </c>
      <c r="CF24" s="26">
        <f>IF(DI24&gt;0,CE24/DI24/5," ")</f>
        <v>3.5200000000000005</v>
      </c>
      <c r="CG24" s="80">
        <v>53</v>
      </c>
      <c r="CH24" s="79">
        <f>IF(DI24&gt;0,CG24/DI24/5," ")</f>
        <v>2.12</v>
      </c>
      <c r="CI24" s="386">
        <f>IF(CG24&gt;0,CA24/CG24," ")</f>
        <v>10.037735849056604</v>
      </c>
      <c r="CJ24" s="80">
        <v>8</v>
      </c>
      <c r="CK24" s="27">
        <v>0</v>
      </c>
      <c r="CL24" s="21">
        <f>SUM(CJ24:CK24)</f>
        <v>8</v>
      </c>
      <c r="CM24" s="79">
        <f>IF(DI24&gt;0,CL24/DI24," ")</f>
        <v>1.6</v>
      </c>
      <c r="CN24" s="389">
        <f>IF(CL24&gt;0,CG24/CL24," ")</f>
        <v>6.625</v>
      </c>
      <c r="CO24" s="27">
        <v>5</v>
      </c>
      <c r="CP24" s="27">
        <v>0</v>
      </c>
      <c r="CQ24" s="21">
        <f>SUM(CO24:CP24)</f>
        <v>5</v>
      </c>
      <c r="CR24" s="79">
        <f>IF(DI24&gt;0,CQ24/DI24," ")</f>
        <v>1</v>
      </c>
      <c r="CS24" s="391">
        <f>IF(CQ24&gt;0,CL24/CQ24," ")</f>
        <v>1.6</v>
      </c>
      <c r="CT24" s="28">
        <v>6</v>
      </c>
      <c r="CU24" s="23">
        <f>SUM(CL24,CQ24,CT24)</f>
        <v>19</v>
      </c>
      <c r="CV24" s="29">
        <v>2</v>
      </c>
      <c r="CW24" s="30">
        <v>0</v>
      </c>
      <c r="CX24" s="80">
        <v>2</v>
      </c>
      <c r="CY24" s="27">
        <v>0</v>
      </c>
      <c r="CZ24" s="392" t="str">
        <f t="shared" si="82"/>
        <v xml:space="preserve"> </v>
      </c>
      <c r="DA24" s="27">
        <v>11</v>
      </c>
      <c r="DB24" s="393">
        <f>IF(DA24&gt;0,CU24/DA24," ")</f>
        <v>1.7272727272727273</v>
      </c>
      <c r="DC24" s="183">
        <v>0</v>
      </c>
      <c r="DD24" s="27">
        <v>0</v>
      </c>
      <c r="DE24" s="181">
        <v>1</v>
      </c>
      <c r="DF24" s="27">
        <v>1</v>
      </c>
      <c r="DG24" s="27">
        <v>0</v>
      </c>
      <c r="DH24" s="292">
        <f t="shared" si="83"/>
        <v>1</v>
      </c>
      <c r="DI24" s="31">
        <v>5</v>
      </c>
      <c r="DJ24" s="463"/>
      <c r="DK24" s="17" t="s">
        <v>40</v>
      </c>
      <c r="DL24" s="247" t="s">
        <v>42</v>
      </c>
      <c r="DM24" s="80"/>
      <c r="DN24" s="79" t="str">
        <f>IF(EU24&gt;0,DM24/EU24/5," ")</f>
        <v xml:space="preserve"> </v>
      </c>
      <c r="DO24" s="80"/>
      <c r="DP24" s="79" t="str">
        <f>IF(EU24&gt;0,DO24/EU24/5," ")</f>
        <v xml:space="preserve"> </v>
      </c>
      <c r="DQ24" s="80"/>
      <c r="DR24" s="26" t="str">
        <f>IF(EU24&gt;0,DQ24/EU24/5," ")</f>
        <v xml:space="preserve"> </v>
      </c>
      <c r="DS24" s="80"/>
      <c r="DT24" s="79" t="str">
        <f>IF(EU24&gt;0,DS24/EU24/5," ")</f>
        <v xml:space="preserve"> </v>
      </c>
      <c r="DU24" s="386" t="str">
        <f>IF(DS24&gt;0,DM24/DS24," ")</f>
        <v xml:space="preserve"> </v>
      </c>
      <c r="DV24" s="80"/>
      <c r="DW24" s="27"/>
      <c r="DX24" s="21">
        <f>SUM(DV24:DW24)</f>
        <v>0</v>
      </c>
      <c r="DY24" s="79" t="str">
        <f>IF(EU24&gt;0,DX24/EU24," ")</f>
        <v xml:space="preserve"> </v>
      </c>
      <c r="DZ24" s="389" t="str">
        <f>IF(DX24&gt;0,DS24/DX24," ")</f>
        <v xml:space="preserve"> </v>
      </c>
      <c r="EA24" s="27"/>
      <c r="EB24" s="27"/>
      <c r="EC24" s="21">
        <f>SUM(EA24:EB24)</f>
        <v>0</v>
      </c>
      <c r="ED24" s="79" t="str">
        <f>IF(EU24&gt;0,EC24/EU24," ")</f>
        <v xml:space="preserve"> </v>
      </c>
      <c r="EE24" s="391" t="str">
        <f>IF(EC24&gt;0,DX24/EC24," ")</f>
        <v xml:space="preserve"> </v>
      </c>
      <c r="EF24" s="28"/>
      <c r="EG24" s="23">
        <f>SUM(DX24,EC24,EF24)</f>
        <v>0</v>
      </c>
      <c r="EH24" s="29"/>
      <c r="EI24" s="30"/>
      <c r="EJ24" s="80"/>
      <c r="EK24" s="30"/>
      <c r="EL24" s="393" t="str">
        <f t="shared" si="84"/>
        <v xml:space="preserve"> </v>
      </c>
      <c r="EM24" s="27"/>
      <c r="EN24" s="393" t="str">
        <f t="shared" si="85"/>
        <v xml:space="preserve"> </v>
      </c>
      <c r="EO24" s="183"/>
      <c r="EP24" s="27"/>
      <c r="EQ24" s="181"/>
      <c r="ER24" s="27"/>
      <c r="ES24" s="27"/>
      <c r="ET24" s="297">
        <f t="shared" si="86"/>
        <v>0</v>
      </c>
      <c r="EU24" s="31"/>
      <c r="EV24" s="463"/>
      <c r="EW24" s="17" t="s">
        <v>40</v>
      </c>
      <c r="EX24" s="395" t="s">
        <v>42</v>
      </c>
      <c r="EY24" s="80"/>
      <c r="EZ24" s="79" t="str">
        <f>IF(GG24&gt;0,EY24/GG24/5," ")</f>
        <v xml:space="preserve"> </v>
      </c>
      <c r="FA24" s="80"/>
      <c r="FB24" s="79" t="str">
        <f>IF(GG24&gt;0,FA24/GG24/5," ")</f>
        <v xml:space="preserve"> </v>
      </c>
      <c r="FC24" s="80"/>
      <c r="FD24" s="26" t="str">
        <f>IF(GG24&gt;0,FC24/GG24/5," ")</f>
        <v xml:space="preserve"> </v>
      </c>
      <c r="FE24" s="80"/>
      <c r="FF24" s="79" t="str">
        <f>IF(GG24&gt;0,FE24/GG24/5," ")</f>
        <v xml:space="preserve"> </v>
      </c>
      <c r="FG24" s="386" t="str">
        <f>IF(FE24&gt;0,EY24/FE24," ")</f>
        <v xml:space="preserve"> </v>
      </c>
      <c r="FH24" s="80"/>
      <c r="FI24" s="27"/>
      <c r="FJ24" s="21">
        <f>SUM(FH24:FI24)</f>
        <v>0</v>
      </c>
      <c r="FK24" s="79" t="str">
        <f>IF(GG24&gt;0,FJ24/GG24," ")</f>
        <v xml:space="preserve"> </v>
      </c>
      <c r="FL24" s="389" t="str">
        <f>IF(FJ24&gt;0,FE24/FJ24," ")</f>
        <v xml:space="preserve"> </v>
      </c>
      <c r="FM24" s="27"/>
      <c r="FN24" s="27"/>
      <c r="FO24" s="21">
        <f>SUM(FM24:FN24)</f>
        <v>0</v>
      </c>
      <c r="FP24" s="79" t="str">
        <f>IF(GG24&gt;0,FO24/GG24," ")</f>
        <v xml:space="preserve"> </v>
      </c>
      <c r="FQ24" s="391" t="str">
        <f>IF(FO24&gt;0,FJ24/FO24," ")</f>
        <v xml:space="preserve"> </v>
      </c>
      <c r="FR24" s="28"/>
      <c r="FS24" s="23">
        <f>SUM(FJ24,FO24,FR24)</f>
        <v>0</v>
      </c>
      <c r="FT24" s="29"/>
      <c r="FU24" s="30"/>
      <c r="FV24" s="80"/>
      <c r="FW24" s="30"/>
      <c r="FX24" s="393" t="str">
        <f>IF(FW24&gt;0,FV24/FW24," ")</f>
        <v xml:space="preserve"> </v>
      </c>
      <c r="FY24" s="30">
        <v>0</v>
      </c>
      <c r="FZ24" s="393" t="str">
        <f>IF(FY24&gt;0,FS24/FY24," ")</f>
        <v xml:space="preserve"> </v>
      </c>
      <c r="GA24" s="260"/>
      <c r="GB24" s="27"/>
      <c r="GC24" s="181"/>
      <c r="GD24" s="27"/>
      <c r="GE24" s="27"/>
      <c r="GF24" s="251">
        <f t="shared" si="87"/>
        <v>0</v>
      </c>
      <c r="GG24" s="31"/>
      <c r="GH24" s="463"/>
      <c r="GI24" s="382"/>
    </row>
    <row r="25" spans="1:191" s="10" customFormat="1" ht="24.95" customHeight="1" thickBot="1" x14ac:dyDescent="0.3">
      <c r="A25" s="17"/>
      <c r="B25" s="396"/>
      <c r="C25" s="32"/>
      <c r="D25" s="79" t="str">
        <f>IF(AK25&gt;0,C25/AK25/5," ")</f>
        <v xml:space="preserve"> </v>
      </c>
      <c r="E25" s="81"/>
      <c r="F25" s="271" t="str">
        <f>IF(AK25&gt;0,E25/AK25/5," ")</f>
        <v xml:space="preserve"> </v>
      </c>
      <c r="G25" s="34"/>
      <c r="H25" s="26" t="str">
        <f>IF(AK25&gt;0,G25/AK25/5," ")</f>
        <v xml:space="preserve"> </v>
      </c>
      <c r="I25" s="32"/>
      <c r="J25" s="79" t="str">
        <f>IF(AK25&gt;0,I25/AK25/5," ")</f>
        <v xml:space="preserve"> </v>
      </c>
      <c r="K25" s="397" t="str">
        <f t="shared" ref="K25" si="90">IF(I25&gt;0,C25/I25," ")</f>
        <v xml:space="preserve"> </v>
      </c>
      <c r="L25" s="81"/>
      <c r="M25" s="27"/>
      <c r="N25" s="21"/>
      <c r="O25" s="79" t="str">
        <f>IF(AK25&gt;0,N25/AK25," ")</f>
        <v xml:space="preserve"> </v>
      </c>
      <c r="P25" s="389" t="str">
        <f>IF(N25&gt;0,I25/N25," ")</f>
        <v xml:space="preserve"> </v>
      </c>
      <c r="Q25" s="27"/>
      <c r="R25" s="27"/>
      <c r="S25" s="21"/>
      <c r="T25" s="79" t="str">
        <f>IF(AK25&gt;0,S25/AK25," ")</f>
        <v xml:space="preserve"> </v>
      </c>
      <c r="U25" s="391" t="str">
        <f t="shared" ref="U25" si="91">IF(S25&gt;0,N25/S25," ")</f>
        <v xml:space="preserve"> </v>
      </c>
      <c r="V25" s="33"/>
      <c r="W25" s="23"/>
      <c r="X25" s="29"/>
      <c r="Y25" s="30"/>
      <c r="Z25" s="80"/>
      <c r="AA25" s="27"/>
      <c r="AB25" s="392" t="str">
        <f t="shared" ref="AB25" si="92">IF(AA25&gt;0,Z25/AA25," ")</f>
        <v xml:space="preserve"> </v>
      </c>
      <c r="AC25" s="27"/>
      <c r="AD25" s="393" t="str">
        <f t="shared" ref="AD25" si="93">IF(AC25&gt;0,W25/AC25," ")</f>
        <v xml:space="preserve"> </v>
      </c>
      <c r="AE25" s="220"/>
      <c r="AF25" s="282"/>
      <c r="AG25" s="283"/>
      <c r="AH25" s="282"/>
      <c r="AI25" s="282"/>
      <c r="AJ25" s="284">
        <f t="shared" si="88"/>
        <v>0</v>
      </c>
      <c r="AK25" s="278"/>
      <c r="AL25" s="463"/>
      <c r="AM25" s="17"/>
      <c r="AN25" s="396"/>
      <c r="AO25" s="32"/>
      <c r="AP25" s="79" t="str">
        <f>IF(BW25&gt;0,AO25/BW25/5," ")</f>
        <v xml:space="preserve"> </v>
      </c>
      <c r="AQ25" s="32"/>
      <c r="AR25" s="79" t="str">
        <f>IF(BW25&gt;0,AQ25/BW25/3," ")</f>
        <v xml:space="preserve"> </v>
      </c>
      <c r="AS25" s="32"/>
      <c r="AT25" s="26" t="str">
        <f t="shared" ref="AT25" si="94">IF(BW25&gt;0,AS25/BW25/3," ")</f>
        <v xml:space="preserve"> </v>
      </c>
      <c r="AU25" s="32"/>
      <c r="AV25" s="79" t="str">
        <f t="shared" ref="AV25" si="95">IF(BW25&gt;0,AU25/BW25/3," ")</f>
        <v xml:space="preserve"> </v>
      </c>
      <c r="AW25" s="397" t="str">
        <f t="shared" ref="AW25" si="96">IF(AU25&gt;0,AO25/AU25," ")</f>
        <v xml:space="preserve"> </v>
      </c>
      <c r="AX25" s="81"/>
      <c r="AY25" s="27"/>
      <c r="AZ25" s="21">
        <f t="shared" ref="AZ25" si="97">SUM(AX25:AY25)</f>
        <v>0</v>
      </c>
      <c r="BA25" s="79" t="str">
        <f>IF(BW25&gt;0,AZ25/BW25," ")</f>
        <v xml:space="preserve"> </v>
      </c>
      <c r="BB25" s="389" t="str">
        <f>IF(AZ25&gt;0,AU25/AZ25," ")</f>
        <v xml:space="preserve"> </v>
      </c>
      <c r="BC25" s="27"/>
      <c r="BD25" s="27"/>
      <c r="BE25" s="21">
        <f t="shared" ref="BE25" si="98">SUM(BC25:BD25)</f>
        <v>0</v>
      </c>
      <c r="BF25" s="79" t="str">
        <f>IF(BW25&gt;0,BE25/BW25," ")</f>
        <v xml:space="preserve"> </v>
      </c>
      <c r="BG25" s="391" t="str">
        <f t="shared" ref="BG25" si="99">IF(BE25&gt;0,AZ25/BE25," ")</f>
        <v xml:space="preserve"> </v>
      </c>
      <c r="BH25" s="33"/>
      <c r="BI25" s="23">
        <f>SUM(AZ25,BE25,BH25)</f>
        <v>0</v>
      </c>
      <c r="BJ25" s="29"/>
      <c r="BK25" s="30"/>
      <c r="BL25" s="80"/>
      <c r="BM25" s="27"/>
      <c r="BN25" s="392" t="str">
        <f t="shared" ref="BN25" si="100">IF(BM25&gt;0,BL25/BM25," ")</f>
        <v xml:space="preserve"> </v>
      </c>
      <c r="BO25" s="27"/>
      <c r="BP25" s="393" t="str">
        <f t="shared" ref="BP25" si="101">IF(BO25&gt;0,BI25/BO25," ")</f>
        <v xml:space="preserve"> </v>
      </c>
      <c r="BQ25" s="183"/>
      <c r="BR25" s="34"/>
      <c r="BS25" s="182"/>
      <c r="BT25" s="34"/>
      <c r="BU25" s="34"/>
      <c r="BV25" s="35"/>
      <c r="BW25" s="36"/>
      <c r="BX25" s="463"/>
      <c r="BY25" s="17"/>
      <c r="BZ25" s="396"/>
      <c r="CA25" s="32"/>
      <c r="CB25" s="79" t="str">
        <f>IF(DI25&gt;0,CA25/DI25/5," ")</f>
        <v xml:space="preserve"> </v>
      </c>
      <c r="CC25" s="32"/>
      <c r="CD25" s="79" t="str">
        <f>IF(DI25&gt;0,CC25/DI25/5," ")</f>
        <v xml:space="preserve"> </v>
      </c>
      <c r="CE25" s="32"/>
      <c r="CF25" s="26" t="str">
        <f>IF(DI25&gt;0,CE25/DI25/5," ")</f>
        <v xml:space="preserve"> </v>
      </c>
      <c r="CG25" s="32"/>
      <c r="CH25" s="79" t="str">
        <f>IF(DI25&gt;0,CG25/DI25/5," ")</f>
        <v xml:space="preserve"> </v>
      </c>
      <c r="CI25" s="397" t="str">
        <f t="shared" ref="CI25" si="102">IF(CG25&gt;0,CA25/CG25," ")</f>
        <v xml:space="preserve"> </v>
      </c>
      <c r="CJ25" s="81"/>
      <c r="CK25" s="27"/>
      <c r="CL25" s="21">
        <f t="shared" ref="CL25" si="103">SUM(CJ25:CK25)</f>
        <v>0</v>
      </c>
      <c r="CM25" s="79" t="str">
        <f>IF(DI25&gt;0,CL25/DI25," ")</f>
        <v xml:space="preserve"> </v>
      </c>
      <c r="CN25" s="389" t="str">
        <f>IF(CL25&gt;0,CG25/CL25," ")</f>
        <v xml:space="preserve"> </v>
      </c>
      <c r="CO25" s="27"/>
      <c r="CP25" s="27"/>
      <c r="CQ25" s="21">
        <f t="shared" ref="CQ25" si="104">SUM(CO25:CP25)</f>
        <v>0</v>
      </c>
      <c r="CR25" s="79" t="str">
        <f>IF(DI25&gt;0,CQ25/DI25," ")</f>
        <v xml:space="preserve"> </v>
      </c>
      <c r="CS25" s="391" t="str">
        <f t="shared" ref="CS25" si="105">IF(CQ25&gt;0,CL25/CQ25," ")</f>
        <v xml:space="preserve"> </v>
      </c>
      <c r="CT25" s="33"/>
      <c r="CU25" s="23">
        <f>SUM(CL25,CQ25,CT25)</f>
        <v>0</v>
      </c>
      <c r="CV25" s="29"/>
      <c r="CW25" s="30"/>
      <c r="CX25" s="80"/>
      <c r="CY25" s="27"/>
      <c r="CZ25" s="392" t="str">
        <f t="shared" ref="CZ25" si="106">IF(CY25&gt;0,CX25/CY25," ")</f>
        <v xml:space="preserve"> </v>
      </c>
      <c r="DA25" s="27"/>
      <c r="DB25" s="393" t="str">
        <f t="shared" ref="DB25" si="107">IF(DA25&gt;0,CU25/DA25," ")</f>
        <v xml:space="preserve"> </v>
      </c>
      <c r="DC25" s="183"/>
      <c r="DD25" s="34"/>
      <c r="DE25" s="182"/>
      <c r="DF25" s="34"/>
      <c r="DG25" s="34"/>
      <c r="DH25" s="35"/>
      <c r="DI25" s="294"/>
      <c r="DJ25" s="463"/>
      <c r="DK25" s="17"/>
      <c r="DL25" s="395"/>
      <c r="DM25" s="32"/>
      <c r="DN25" s="79" t="str">
        <f>IF(EU25&gt;0,DM25/EU25/5," ")</f>
        <v xml:space="preserve"> </v>
      </c>
      <c r="DO25" s="32"/>
      <c r="DP25" s="79" t="str">
        <f>IF(EU25&gt;0,DO25/EU25/3," ")</f>
        <v xml:space="preserve"> </v>
      </c>
      <c r="DQ25" s="32"/>
      <c r="DR25" s="26" t="str">
        <f t="shared" ref="DR25" si="108">IF(EU25&gt;0,DQ25/EU25/3," ")</f>
        <v xml:space="preserve"> </v>
      </c>
      <c r="DS25" s="32"/>
      <c r="DT25" s="79" t="str">
        <f t="shared" ref="DT25" si="109">IF(EU25&gt;0,DS25/EU25/3," ")</f>
        <v xml:space="preserve"> </v>
      </c>
      <c r="DU25" s="397" t="str">
        <f t="shared" ref="DU25" si="110">IF(DS25&gt;0,DM25/DS25," ")</f>
        <v xml:space="preserve"> </v>
      </c>
      <c r="DV25" s="81"/>
      <c r="DW25" s="27"/>
      <c r="DX25" s="21">
        <f t="shared" ref="DX25" si="111">SUM(DV25:DW25)</f>
        <v>0</v>
      </c>
      <c r="DY25" s="79" t="str">
        <f>IF(EU25&gt;0,DX25/EU25," ")</f>
        <v xml:space="preserve"> </v>
      </c>
      <c r="DZ25" s="389" t="str">
        <f>IF(DX25&gt;0,DS25/DX25," ")</f>
        <v xml:space="preserve"> </v>
      </c>
      <c r="EA25" s="27"/>
      <c r="EB25" s="27"/>
      <c r="EC25" s="21">
        <f t="shared" ref="EC25" si="112">SUM(EA25:EB25)</f>
        <v>0</v>
      </c>
      <c r="ED25" s="79" t="str">
        <f>IF(EU25&gt;0,EC25/EU25," ")</f>
        <v xml:space="preserve"> </v>
      </c>
      <c r="EE25" s="391" t="str">
        <f t="shared" ref="EE25" si="113">IF(EC25&gt;0,DX25/EC25," ")</f>
        <v xml:space="preserve"> </v>
      </c>
      <c r="EF25" s="33"/>
      <c r="EG25" s="23">
        <f>SUM(DX25,EC25,EF25)</f>
        <v>0</v>
      </c>
      <c r="EH25" s="29"/>
      <c r="EI25" s="30"/>
      <c r="EJ25" s="80"/>
      <c r="EK25" s="30"/>
      <c r="EL25" s="393" t="str">
        <f t="shared" ref="EL25" si="114">IF(EK25&gt;0,EJ25/EK25," ")</f>
        <v xml:space="preserve"> </v>
      </c>
      <c r="EM25" s="27"/>
      <c r="EN25" s="393" t="str">
        <f t="shared" ref="EN25" si="115">IF(EM25&gt;0,EG25/EM25," ")</f>
        <v xml:space="preserve"> </v>
      </c>
      <c r="EO25" s="183"/>
      <c r="EP25" s="34"/>
      <c r="EQ25" s="182"/>
      <c r="ER25" s="34"/>
      <c r="ES25" s="34"/>
      <c r="ET25" s="35"/>
      <c r="EU25" s="36"/>
      <c r="EV25" s="463"/>
      <c r="EW25" s="17"/>
      <c r="EX25" s="396"/>
      <c r="EY25" s="32"/>
      <c r="EZ25" s="79" t="str">
        <f>IF(GG25&gt;0,EY25/GG25/5," ")</f>
        <v xml:space="preserve"> </v>
      </c>
      <c r="FA25" s="32"/>
      <c r="FB25" s="79" t="str">
        <f>IF(GG25&gt;0,FA25/GG25/3," ")</f>
        <v xml:space="preserve"> </v>
      </c>
      <c r="FC25" s="32"/>
      <c r="FD25" s="26" t="str">
        <f t="shared" ref="FD25" si="116">IF(GG25&gt;0,FC25/GG25/3," ")</f>
        <v xml:space="preserve"> </v>
      </c>
      <c r="FE25" s="32"/>
      <c r="FF25" s="79" t="str">
        <f t="shared" ref="FF25" si="117">IF(GG25&gt;0,FE25/GG25/3," ")</f>
        <v xml:space="preserve"> </v>
      </c>
      <c r="FG25" s="397" t="str">
        <f t="shared" ref="FG25" si="118">IF(FE25&gt;0,EY25/FE25," ")</f>
        <v xml:space="preserve"> </v>
      </c>
      <c r="FH25" s="81"/>
      <c r="FI25" s="27"/>
      <c r="FJ25" s="21">
        <f t="shared" ref="FJ25" si="119">SUM(FH25:FI25)</f>
        <v>0</v>
      </c>
      <c r="FK25" s="79" t="str">
        <f>IF(GG25&gt;0,FJ25/GG25," ")</f>
        <v xml:space="preserve"> </v>
      </c>
      <c r="FL25" s="389" t="str">
        <f>IF(FJ25&gt;0,FE25/FJ25," ")</f>
        <v xml:space="preserve"> </v>
      </c>
      <c r="FM25" s="27"/>
      <c r="FN25" s="27"/>
      <c r="FO25" s="21">
        <f t="shared" ref="FO25" si="120">SUM(FM25:FN25)</f>
        <v>0</v>
      </c>
      <c r="FP25" s="79" t="str">
        <f>IF(GG25&gt;0,FO25/GG25," ")</f>
        <v xml:space="preserve"> </v>
      </c>
      <c r="FQ25" s="391" t="str">
        <f t="shared" ref="FQ25" si="121">IF(FO25&gt;0,FJ25/FO25," ")</f>
        <v xml:space="preserve"> </v>
      </c>
      <c r="FR25" s="33"/>
      <c r="FS25" s="23">
        <f>SUM(FJ25,FO25,FR25)</f>
        <v>0</v>
      </c>
      <c r="FT25" s="29"/>
      <c r="FU25" s="30"/>
      <c r="FV25" s="80"/>
      <c r="FW25" s="30"/>
      <c r="FX25" s="393" t="str">
        <f t="shared" ref="FX25" si="122">IF(FW25&gt;0,FV25/FW25," ")</f>
        <v xml:space="preserve"> </v>
      </c>
      <c r="FY25" s="30"/>
      <c r="FZ25" s="393" t="str">
        <f t="shared" ref="FZ25" si="123">IF(FY25&gt;0,FS25/FY25," ")</f>
        <v xml:space="preserve"> </v>
      </c>
      <c r="GA25" s="260"/>
      <c r="GB25" s="34"/>
      <c r="GC25" s="182"/>
      <c r="GD25" s="34"/>
      <c r="GE25" s="34"/>
      <c r="GF25" s="35"/>
      <c r="GG25" s="36"/>
      <c r="GH25" s="463"/>
      <c r="GI25" s="382"/>
    </row>
    <row r="26" spans="1:191" s="10" customFormat="1" ht="24.95" customHeight="1" thickBot="1" x14ac:dyDescent="0.3">
      <c r="A26" s="65"/>
      <c r="B26" s="184" t="s">
        <v>34</v>
      </c>
      <c r="C26" s="39">
        <f>SUM(C22:C25)</f>
        <v>564</v>
      </c>
      <c r="D26" s="40">
        <f>IF(AK26&gt;0,C26/AK26/5," ")</f>
        <v>22.56</v>
      </c>
      <c r="E26" s="39">
        <f>SUM(E22:E25)</f>
        <v>316</v>
      </c>
      <c r="F26" s="40">
        <f>IF(AK26&gt;0,E26/AK26/5," ")</f>
        <v>12.64</v>
      </c>
      <c r="G26" s="39">
        <f>SUM(G22:G25)</f>
        <v>59</v>
      </c>
      <c r="H26" s="40">
        <f>IF(AK26&gt;0,G26/AK26/5," ")</f>
        <v>2.3600000000000003</v>
      </c>
      <c r="I26" s="39">
        <f>SUM(I22:I25)</f>
        <v>49</v>
      </c>
      <c r="J26" s="40">
        <f>IF(AK26&gt;0,I26/AK26/5," ")</f>
        <v>1.9600000000000002</v>
      </c>
      <c r="K26" s="387">
        <f>IF(I26&gt;0,C26/I26," ")</f>
        <v>11.510204081632653</v>
      </c>
      <c r="L26" s="39">
        <f>SUM(L22:L25)</f>
        <v>19</v>
      </c>
      <c r="M26" s="41">
        <f>SUM(M22:M25)</f>
        <v>3</v>
      </c>
      <c r="N26" s="42">
        <f>SUM(N22:N25)</f>
        <v>22</v>
      </c>
      <c r="O26" s="43">
        <f>N26/AK26</f>
        <v>4.4000000000000004</v>
      </c>
      <c r="P26" s="387">
        <f>IF(N26&gt;0,I26/N26," ")</f>
        <v>2.2272727272727271</v>
      </c>
      <c r="Q26" s="39">
        <f>SUM(Q22:Q25)</f>
        <v>6</v>
      </c>
      <c r="R26" s="41">
        <f>SUM(R22:R25)</f>
        <v>4</v>
      </c>
      <c r="S26" s="42">
        <f>SUM(S22:S25)</f>
        <v>10</v>
      </c>
      <c r="T26" s="43">
        <f>S26/AK26</f>
        <v>2</v>
      </c>
      <c r="U26" s="387">
        <f>IF(S26&gt;0,N26/S26," ")</f>
        <v>2.2000000000000002</v>
      </c>
      <c r="V26" s="44">
        <f t="shared" ref="V26:AA26" si="124">SUM(V22:V25)</f>
        <v>5</v>
      </c>
      <c r="W26" s="39">
        <f t="shared" si="124"/>
        <v>37</v>
      </c>
      <c r="X26" s="45">
        <f t="shared" si="124"/>
        <v>6</v>
      </c>
      <c r="Y26" s="46">
        <f t="shared" si="124"/>
        <v>1</v>
      </c>
      <c r="Z26" s="39">
        <f t="shared" si="124"/>
        <v>7</v>
      </c>
      <c r="AA26" s="42">
        <f t="shared" si="124"/>
        <v>1</v>
      </c>
      <c r="AB26" s="387">
        <f>IF(AA26=0," ",Z26/AA26)</f>
        <v>7</v>
      </c>
      <c r="AC26" s="39">
        <f>SUM(AC22:AC25)</f>
        <v>7</v>
      </c>
      <c r="AD26" s="387">
        <f>IF(AC26&gt;0,W26/AC26," ")</f>
        <v>5.2857142857142856</v>
      </c>
      <c r="AE26" s="42">
        <f t="shared" ref="AE26" si="125">SUM(AE22:AE25)</f>
        <v>0</v>
      </c>
      <c r="AF26" s="41">
        <f t="shared" ref="AF26:AK26" si="126">SUM(AF22:AF25)</f>
        <v>0</v>
      </c>
      <c r="AG26" s="41">
        <f t="shared" si="126"/>
        <v>1</v>
      </c>
      <c r="AH26" s="42">
        <f t="shared" si="126"/>
        <v>1</v>
      </c>
      <c r="AI26" s="41">
        <f t="shared" si="126"/>
        <v>2</v>
      </c>
      <c r="AJ26" s="46">
        <f t="shared" si="126"/>
        <v>3</v>
      </c>
      <c r="AK26" s="45">
        <f t="shared" si="126"/>
        <v>5</v>
      </c>
      <c r="AL26" s="361"/>
      <c r="AM26" s="65"/>
      <c r="AN26" s="243" t="s">
        <v>34</v>
      </c>
      <c r="AO26" s="39">
        <f>SUM(AO22:AO25)</f>
        <v>647</v>
      </c>
      <c r="AP26" s="40">
        <f>IF(BW26&gt;0,AO26/BW26/5," ")</f>
        <v>12.940000000000001</v>
      </c>
      <c r="AQ26" s="39">
        <f>SUM(AQ22:AQ25)</f>
        <v>317</v>
      </c>
      <c r="AR26" s="40">
        <f>IF(BW26&gt;0,AQ26/BW26/5," ")</f>
        <v>6.34</v>
      </c>
      <c r="AS26" s="39">
        <f>SUM(AS22:AS25)</f>
        <v>72</v>
      </c>
      <c r="AT26" s="40">
        <f>IF(BW26&gt;0,AS26/BW26/5," ")</f>
        <v>1.44</v>
      </c>
      <c r="AU26" s="39">
        <f>SUM(AU22:AU25)</f>
        <v>64</v>
      </c>
      <c r="AV26" s="40">
        <f>IF(BW26&gt;0,AU26/BW26/5," ")</f>
        <v>1.28</v>
      </c>
      <c r="AW26" s="387">
        <f>IF(AU26&gt;0,AO26/AU26," ")</f>
        <v>10.109375</v>
      </c>
      <c r="AX26" s="39">
        <f>SUM(AX22:AX25)</f>
        <v>19</v>
      </c>
      <c r="AY26" s="41">
        <f>SUM(AY22:AY25)</f>
        <v>6</v>
      </c>
      <c r="AZ26" s="42">
        <f>SUM(AZ22:AZ25)</f>
        <v>25</v>
      </c>
      <c r="BA26" s="43">
        <f>AZ26/BW26</f>
        <v>2.5</v>
      </c>
      <c r="BB26" s="387">
        <f>IF(AZ26&gt;0,AU26/AZ26," ")</f>
        <v>2.56</v>
      </c>
      <c r="BC26" s="39">
        <f>SUM(BC22:BC25)</f>
        <v>7</v>
      </c>
      <c r="BD26" s="41">
        <f>SUM(BD22:BD25)</f>
        <v>0</v>
      </c>
      <c r="BE26" s="42">
        <f>SUM(BE22:BE25)</f>
        <v>7</v>
      </c>
      <c r="BF26" s="43">
        <f>BE26/BW26</f>
        <v>0.7</v>
      </c>
      <c r="BG26" s="387">
        <f>IF(BE26&gt;0,AZ26/BE26," ")</f>
        <v>3.5714285714285716</v>
      </c>
      <c r="BH26" s="44">
        <f t="shared" ref="BH26:BM26" si="127">SUM(BH22:BH25)</f>
        <v>12</v>
      </c>
      <c r="BI26" s="39">
        <f t="shared" si="127"/>
        <v>44</v>
      </c>
      <c r="BJ26" s="45">
        <f t="shared" si="127"/>
        <v>6</v>
      </c>
      <c r="BK26" s="46">
        <f t="shared" si="127"/>
        <v>1</v>
      </c>
      <c r="BL26" s="39">
        <f t="shared" si="127"/>
        <v>17</v>
      </c>
      <c r="BM26" s="42">
        <f t="shared" si="127"/>
        <v>4</v>
      </c>
      <c r="BN26" s="387">
        <f>IF(BM26=0," ",BL26/BM26)</f>
        <v>4.25</v>
      </c>
      <c r="BO26" s="39">
        <f>SUM(BO22:BO25)</f>
        <v>3</v>
      </c>
      <c r="BP26" s="387">
        <f>IF(BO26&gt;0,BI26/BO26," ")</f>
        <v>14.666666666666666</v>
      </c>
      <c r="BQ26" s="42">
        <f t="shared" ref="BQ26" si="128">SUM(BQ22:BQ25)</f>
        <v>2</v>
      </c>
      <c r="BR26" s="41">
        <f t="shared" ref="BR26:BW26" si="129">SUM(BR22:BR25)</f>
        <v>0</v>
      </c>
      <c r="BS26" s="41">
        <f t="shared" si="129"/>
        <v>2</v>
      </c>
      <c r="BT26" s="42">
        <f t="shared" si="129"/>
        <v>3</v>
      </c>
      <c r="BU26" s="41">
        <f t="shared" si="129"/>
        <v>0</v>
      </c>
      <c r="BV26" s="46">
        <f t="shared" si="129"/>
        <v>2</v>
      </c>
      <c r="BW26" s="45">
        <f t="shared" si="129"/>
        <v>10</v>
      </c>
      <c r="BX26" s="361"/>
      <c r="BY26" s="65"/>
      <c r="BZ26" s="243" t="s">
        <v>34</v>
      </c>
      <c r="CA26" s="39">
        <f>SUM(CA22:CA25)</f>
        <v>702</v>
      </c>
      <c r="CB26" s="40">
        <f>IF(DI26&gt;0,CA26/DI26/5," ")</f>
        <v>15.6</v>
      </c>
      <c r="CC26" s="39">
        <f>SUM(CC22:CC25)</f>
        <v>313</v>
      </c>
      <c r="CD26" s="40">
        <f>IF(DI26&gt;0,CC26/DI26/5," ")</f>
        <v>6.9555555555555557</v>
      </c>
      <c r="CE26" s="39">
        <f>SUM(CE22:CE25)</f>
        <v>92</v>
      </c>
      <c r="CF26" s="40">
        <f>IF(DI26&gt;0,CE26/DI26/5," ")</f>
        <v>2.0444444444444443</v>
      </c>
      <c r="CG26" s="39">
        <f>SUM(CG22:CG25)</f>
        <v>92</v>
      </c>
      <c r="CH26" s="40">
        <f>IF(DI26&gt;0,CG26/DI26/5," ")</f>
        <v>2.0444444444444443</v>
      </c>
      <c r="CI26" s="387">
        <f>IF(CG26&gt;0,CA26/CG26," ")</f>
        <v>7.6304347826086953</v>
      </c>
      <c r="CJ26" s="39">
        <f>SUM(CJ22:CJ25)</f>
        <v>19</v>
      </c>
      <c r="CK26" s="41">
        <f>SUM(CK22:CK25)</f>
        <v>0</v>
      </c>
      <c r="CL26" s="42">
        <f>SUM(CL22:CL25)</f>
        <v>19</v>
      </c>
      <c r="CM26" s="43">
        <f>CL26/DI26</f>
        <v>2.1111111111111112</v>
      </c>
      <c r="CN26" s="387">
        <f>IF(CL26&gt;0,CG26/CL26," ")</f>
        <v>4.8421052631578947</v>
      </c>
      <c r="CO26" s="39">
        <f>SUM(CO22:CO25)</f>
        <v>6</v>
      </c>
      <c r="CP26" s="41">
        <f>SUM(CP22:CP25)</f>
        <v>0</v>
      </c>
      <c r="CQ26" s="42">
        <f>SUM(CQ22:CQ25)</f>
        <v>6</v>
      </c>
      <c r="CR26" s="43">
        <f>CQ26/DI26</f>
        <v>0.66666666666666663</v>
      </c>
      <c r="CS26" s="387">
        <f>IF(CQ26&gt;0,CL26/CQ26," ")</f>
        <v>3.1666666666666665</v>
      </c>
      <c r="CT26" s="44">
        <f t="shared" ref="CT26:CY26" si="130">SUM(CT22:CT25)</f>
        <v>10</v>
      </c>
      <c r="CU26" s="39">
        <f t="shared" si="130"/>
        <v>35</v>
      </c>
      <c r="CV26" s="45">
        <f t="shared" si="130"/>
        <v>6</v>
      </c>
      <c r="CW26" s="46">
        <f t="shared" si="130"/>
        <v>0</v>
      </c>
      <c r="CX26" s="39">
        <f t="shared" si="130"/>
        <v>4</v>
      </c>
      <c r="CY26" s="42">
        <f t="shared" si="130"/>
        <v>0</v>
      </c>
      <c r="CZ26" s="387" t="str">
        <f>IF(CY26=0," ",CX26/CY26)</f>
        <v xml:space="preserve"> </v>
      </c>
      <c r="DA26" s="39">
        <f>SUM(DA22:DA25)</f>
        <v>11</v>
      </c>
      <c r="DB26" s="387">
        <f>IF(DA26&gt;0,CU26/DA26," ")</f>
        <v>3.1818181818181817</v>
      </c>
      <c r="DC26" s="42">
        <f t="shared" ref="DC26" si="131">SUM(DC22:DC25)</f>
        <v>0</v>
      </c>
      <c r="DD26" s="41">
        <f t="shared" ref="DD26:DI26" si="132">SUM(DD22:DD25)</f>
        <v>0</v>
      </c>
      <c r="DE26" s="41">
        <f t="shared" si="132"/>
        <v>1</v>
      </c>
      <c r="DF26" s="42">
        <f t="shared" si="132"/>
        <v>2</v>
      </c>
      <c r="DG26" s="41">
        <f t="shared" si="132"/>
        <v>1</v>
      </c>
      <c r="DH26" s="46">
        <f t="shared" si="132"/>
        <v>2</v>
      </c>
      <c r="DI26" s="45">
        <f t="shared" si="132"/>
        <v>9</v>
      </c>
      <c r="DJ26" s="361"/>
      <c r="DK26" s="65"/>
      <c r="DL26" s="243" t="s">
        <v>34</v>
      </c>
      <c r="DM26" s="39">
        <f>SUM(DM22:DM25)</f>
        <v>0</v>
      </c>
      <c r="DN26" s="40" t="str">
        <f>IF(EU26&gt;0,DM26/EU26/5," ")</f>
        <v xml:space="preserve"> </v>
      </c>
      <c r="DO26" s="39">
        <f>SUM(DO22:DO25)</f>
        <v>0</v>
      </c>
      <c r="DP26" s="40" t="str">
        <f>IF(EU26&gt;0,DO26/EU26/5," ")</f>
        <v xml:space="preserve"> </v>
      </c>
      <c r="DQ26" s="39">
        <f>SUM(DQ22:DQ25)</f>
        <v>0</v>
      </c>
      <c r="DR26" s="40" t="str">
        <f>IF(EU26&gt;0,DQ26/EU26/5," ")</f>
        <v xml:space="preserve"> </v>
      </c>
      <c r="DS26" s="39">
        <f>SUM(DS22:DS25)</f>
        <v>0</v>
      </c>
      <c r="DT26" s="40" t="str">
        <f>IF(EU26&gt;0,DS26/EU26/5," ")</f>
        <v xml:space="preserve"> </v>
      </c>
      <c r="DU26" s="387" t="str">
        <f>IF(DS26&gt;0,DM26/DS26," ")</f>
        <v xml:space="preserve"> </v>
      </c>
      <c r="DV26" s="39">
        <f>SUM(DV22:DV25)</f>
        <v>0</v>
      </c>
      <c r="DW26" s="41">
        <f>SUM(DW22:DW25)</f>
        <v>0</v>
      </c>
      <c r="DX26" s="42">
        <f>SUM(DX22:DX25)</f>
        <v>0</v>
      </c>
      <c r="DY26" s="43" t="e">
        <f>DX26/EU26</f>
        <v>#DIV/0!</v>
      </c>
      <c r="DZ26" s="387" t="str">
        <f>IF(DX26&gt;0,DS26/DX26," ")</f>
        <v xml:space="preserve"> </v>
      </c>
      <c r="EA26" s="39">
        <f>SUM(EA22:EA25)</f>
        <v>0</v>
      </c>
      <c r="EB26" s="41">
        <f>SUM(EB22:EB25)</f>
        <v>0</v>
      </c>
      <c r="EC26" s="42">
        <f>SUM(EC22:EC25)</f>
        <v>0</v>
      </c>
      <c r="ED26" s="43" t="e">
        <f>EC26/EU26</f>
        <v>#DIV/0!</v>
      </c>
      <c r="EE26" s="387" t="str">
        <f>IF(EC26&gt;0,DX26/EC26," ")</f>
        <v xml:space="preserve"> </v>
      </c>
      <c r="EF26" s="44">
        <f t="shared" ref="EF26:EK26" si="133">SUM(EF22:EF25)</f>
        <v>0</v>
      </c>
      <c r="EG26" s="39">
        <f t="shared" si="133"/>
        <v>0</v>
      </c>
      <c r="EH26" s="45">
        <f t="shared" si="133"/>
        <v>0</v>
      </c>
      <c r="EI26" s="46">
        <f t="shared" si="133"/>
        <v>0</v>
      </c>
      <c r="EJ26" s="39">
        <f t="shared" si="133"/>
        <v>0</v>
      </c>
      <c r="EK26" s="46">
        <f t="shared" si="133"/>
        <v>0</v>
      </c>
      <c r="EL26" s="394" t="str">
        <f>IF(EK26=0," ",EJ26/EK26)</f>
        <v xml:space="preserve"> </v>
      </c>
      <c r="EM26" s="39">
        <f>SUM(EM22:EM25)</f>
        <v>0</v>
      </c>
      <c r="EN26" s="387" t="str">
        <f>IF(EM26&gt;0,EG26/EM26," ")</f>
        <v xml:space="preserve"> </v>
      </c>
      <c r="EO26" s="42">
        <f t="shared" ref="EO26" si="134">SUM(EO22:EO25)</f>
        <v>0</v>
      </c>
      <c r="EP26" s="41">
        <f t="shared" ref="EP26:ET26" si="135">SUM(EP22:EP25)</f>
        <v>0</v>
      </c>
      <c r="EQ26" s="41">
        <f t="shared" si="135"/>
        <v>0</v>
      </c>
      <c r="ER26" s="42">
        <f t="shared" si="135"/>
        <v>0</v>
      </c>
      <c r="ES26" s="41">
        <f t="shared" si="135"/>
        <v>0</v>
      </c>
      <c r="ET26" s="46">
        <f t="shared" si="135"/>
        <v>0</v>
      </c>
      <c r="EU26" s="45">
        <f>SUM(EU22:EU25)</f>
        <v>0</v>
      </c>
      <c r="EV26" s="361"/>
      <c r="EW26" s="65"/>
      <c r="EX26" s="243" t="s">
        <v>34</v>
      </c>
      <c r="EY26" s="39">
        <f>SUM(EY22:EY25)</f>
        <v>0</v>
      </c>
      <c r="EZ26" s="40" t="str">
        <f>IF(GG26&gt;0,EY26/GG26/5," ")</f>
        <v xml:space="preserve"> </v>
      </c>
      <c r="FA26" s="39">
        <f>SUM(FA22:FA25)</f>
        <v>0</v>
      </c>
      <c r="FB26" s="40" t="str">
        <f>IF(GG26&gt;0,FA26/GG26/5," ")</f>
        <v xml:space="preserve"> </v>
      </c>
      <c r="FC26" s="39">
        <f>SUM(FC22:FC25)</f>
        <v>0</v>
      </c>
      <c r="FD26" s="40" t="str">
        <f>IF(GG26&gt;0,FC26/GG26/5," ")</f>
        <v xml:space="preserve"> </v>
      </c>
      <c r="FE26" s="39">
        <f>SUM(FE22:FE25)</f>
        <v>0</v>
      </c>
      <c r="FF26" s="40" t="str">
        <f>IF(GG26&gt;0,FE26/GG26/5," ")</f>
        <v xml:space="preserve"> </v>
      </c>
      <c r="FG26" s="387" t="str">
        <f>IF(FE26&gt;0,EY26/FE26," ")</f>
        <v xml:space="preserve"> </v>
      </c>
      <c r="FH26" s="39">
        <f>SUM(FH22:FH25)</f>
        <v>0</v>
      </c>
      <c r="FI26" s="41">
        <f>SUM(FI22:FI25)</f>
        <v>0</v>
      </c>
      <c r="FJ26" s="42">
        <f>SUM(FJ22:FJ25)</f>
        <v>0</v>
      </c>
      <c r="FK26" s="43" t="e">
        <f>FJ26/GG26</f>
        <v>#DIV/0!</v>
      </c>
      <c r="FL26" s="387" t="str">
        <f>IF(FJ26&gt;0,FE26/FJ26," ")</f>
        <v xml:space="preserve"> </v>
      </c>
      <c r="FM26" s="39">
        <f>SUM(FM22:FM25)</f>
        <v>0</v>
      </c>
      <c r="FN26" s="41">
        <f>SUM(FN22:FN25)</f>
        <v>0</v>
      </c>
      <c r="FO26" s="42">
        <f>SUM(FO22:FO25)</f>
        <v>0</v>
      </c>
      <c r="FP26" s="43" t="e">
        <f>FO26/GG26</f>
        <v>#DIV/0!</v>
      </c>
      <c r="FQ26" s="387" t="str">
        <f>IF(FO26&gt;0,FJ26/FO26," ")</f>
        <v xml:space="preserve"> </v>
      </c>
      <c r="FR26" s="44">
        <f t="shared" ref="FR26:FW26" si="136">SUM(FR22:FR25)</f>
        <v>0</v>
      </c>
      <c r="FS26" s="39">
        <f t="shared" si="136"/>
        <v>0</v>
      </c>
      <c r="FT26" s="45">
        <f t="shared" si="136"/>
        <v>0</v>
      </c>
      <c r="FU26" s="46">
        <f t="shared" si="136"/>
        <v>0</v>
      </c>
      <c r="FV26" s="39">
        <f t="shared" si="136"/>
        <v>0</v>
      </c>
      <c r="FW26" s="46">
        <f t="shared" si="136"/>
        <v>0</v>
      </c>
      <c r="FX26" s="394" t="str">
        <f>IF(FW26=0," ",FV26/FW26)</f>
        <v xml:space="preserve"> </v>
      </c>
      <c r="FY26" s="38">
        <f>SUM(FY22:FY25)</f>
        <v>0</v>
      </c>
      <c r="FZ26" s="394" t="str">
        <f>IF(FY26&gt;0,FS26/FY26," ")</f>
        <v xml:space="preserve"> </v>
      </c>
      <c r="GA26" s="42">
        <f t="shared" ref="GA26" si="137">SUM(GA22:GA25)</f>
        <v>0</v>
      </c>
      <c r="GB26" s="41">
        <f t="shared" ref="GB26:GG26" si="138">SUM(GB22:GB25)</f>
        <v>0</v>
      </c>
      <c r="GC26" s="41">
        <f t="shared" si="138"/>
        <v>0</v>
      </c>
      <c r="GD26" s="42">
        <f t="shared" si="138"/>
        <v>0</v>
      </c>
      <c r="GE26" s="41">
        <f t="shared" si="138"/>
        <v>0</v>
      </c>
      <c r="GF26" s="46">
        <f t="shared" si="138"/>
        <v>0</v>
      </c>
      <c r="GG26" s="45">
        <f t="shared" si="138"/>
        <v>0</v>
      </c>
      <c r="GH26" s="361"/>
      <c r="GI26" s="382"/>
    </row>
    <row r="27" spans="1:191" s="10" customFormat="1" ht="24.95" customHeight="1" thickBot="1" x14ac:dyDescent="0.3">
      <c r="A27" s="65"/>
      <c r="B27" s="72" t="s">
        <v>35</v>
      </c>
      <c r="C27" s="48">
        <f>D27*AJ29*4</f>
        <v>400</v>
      </c>
      <c r="D27" s="459">
        <v>20</v>
      </c>
      <c r="E27" s="48">
        <f>F27*AJ29*4</f>
        <v>400</v>
      </c>
      <c r="F27" s="459">
        <v>20</v>
      </c>
      <c r="G27" s="48">
        <f>H27*AJ29*4</f>
        <v>300</v>
      </c>
      <c r="H27" s="459">
        <v>15</v>
      </c>
      <c r="I27" s="48">
        <f>J27*AJ29*4</f>
        <v>60</v>
      </c>
      <c r="J27" s="459">
        <v>3</v>
      </c>
      <c r="K27" s="50">
        <v>6</v>
      </c>
      <c r="L27" s="465">
        <f>O27*AJ29</f>
        <v>15</v>
      </c>
      <c r="M27" s="466"/>
      <c r="N27" s="467"/>
      <c r="O27" s="460">
        <v>3</v>
      </c>
      <c r="P27" s="52">
        <v>5</v>
      </c>
      <c r="Q27" s="465">
        <f>T27*AJ29</f>
        <v>5</v>
      </c>
      <c r="R27" s="466"/>
      <c r="S27" s="467"/>
      <c r="T27" s="460">
        <v>1</v>
      </c>
      <c r="U27" s="53">
        <v>3</v>
      </c>
      <c r="V27" s="54"/>
      <c r="W27" s="55"/>
      <c r="X27" s="56">
        <f>(N26+S26)*0.4</f>
        <v>12.8</v>
      </c>
      <c r="Y27" s="185">
        <f>V26*0.4</f>
        <v>2</v>
      </c>
      <c r="Z27" s="57">
        <v>24</v>
      </c>
      <c r="AA27" s="77">
        <v>2.4</v>
      </c>
      <c r="AB27" s="49">
        <v>10</v>
      </c>
      <c r="AC27" s="49">
        <f>W26</f>
        <v>37</v>
      </c>
      <c r="AD27" s="49">
        <v>1</v>
      </c>
      <c r="AE27" s="47"/>
      <c r="AF27" s="58"/>
      <c r="AG27" s="58"/>
      <c r="AH27" s="58"/>
      <c r="AI27" s="58"/>
      <c r="AJ27" s="58"/>
      <c r="AK27" s="58"/>
      <c r="AL27" s="361"/>
      <c r="AM27" s="65"/>
      <c r="AN27" s="72" t="s">
        <v>35</v>
      </c>
      <c r="AO27" s="48">
        <f>AP27*BV29*5</f>
        <v>1000</v>
      </c>
      <c r="AP27" s="49">
        <v>20</v>
      </c>
      <c r="AQ27" s="48">
        <f>AR27*BV29*5</f>
        <v>1000</v>
      </c>
      <c r="AR27" s="49">
        <v>20</v>
      </c>
      <c r="AS27" s="48">
        <f>AT27*BV29*5</f>
        <v>750</v>
      </c>
      <c r="AT27" s="49">
        <v>15</v>
      </c>
      <c r="AU27" s="48">
        <f>AV27*BV29*5</f>
        <v>150</v>
      </c>
      <c r="AV27" s="49">
        <v>3</v>
      </c>
      <c r="AW27" s="50">
        <v>6</v>
      </c>
      <c r="AX27" s="465">
        <f>BA27*BV29</f>
        <v>30</v>
      </c>
      <c r="AY27" s="466"/>
      <c r="AZ27" s="467"/>
      <c r="BA27" s="51">
        <v>3</v>
      </c>
      <c r="BB27" s="52">
        <v>5</v>
      </c>
      <c r="BC27" s="465">
        <f>BF27*BV29</f>
        <v>10</v>
      </c>
      <c r="BD27" s="466"/>
      <c r="BE27" s="467"/>
      <c r="BF27" s="51">
        <v>1</v>
      </c>
      <c r="BG27" s="53">
        <v>3</v>
      </c>
      <c r="BH27" s="54"/>
      <c r="BI27" s="55"/>
      <c r="BJ27" s="56">
        <f>(AZ26+BE26)*0.4</f>
        <v>12.8</v>
      </c>
      <c r="BK27" s="242">
        <f>BH26*0.4</f>
        <v>4.8000000000000007</v>
      </c>
      <c r="BL27" s="57">
        <v>24</v>
      </c>
      <c r="BM27" s="77">
        <v>2.4</v>
      </c>
      <c r="BN27" s="49">
        <v>10</v>
      </c>
      <c r="BO27" s="49">
        <f>BI26</f>
        <v>44</v>
      </c>
      <c r="BP27" s="49">
        <v>1</v>
      </c>
      <c r="BQ27" s="47"/>
      <c r="BR27" s="58"/>
      <c r="BS27" s="58"/>
      <c r="BT27" s="58"/>
      <c r="BU27" s="58"/>
      <c r="BV27" s="58"/>
      <c r="BW27" s="58"/>
      <c r="BX27" s="361"/>
      <c r="BY27" s="65"/>
      <c r="BZ27" s="72" t="s">
        <v>35</v>
      </c>
      <c r="CA27" s="48">
        <f>CB27*DH29*5</f>
        <v>900</v>
      </c>
      <c r="CB27" s="49">
        <v>20</v>
      </c>
      <c r="CC27" s="48">
        <f>CD27*DH29*5</f>
        <v>900</v>
      </c>
      <c r="CD27" s="49">
        <v>20</v>
      </c>
      <c r="CE27" s="48">
        <f>CF27*DH29*5</f>
        <v>675</v>
      </c>
      <c r="CF27" s="49">
        <v>15</v>
      </c>
      <c r="CG27" s="48">
        <f>CH27*DH29*5</f>
        <v>135</v>
      </c>
      <c r="CH27" s="49">
        <v>3</v>
      </c>
      <c r="CI27" s="50">
        <v>6</v>
      </c>
      <c r="CJ27" s="465">
        <f>CM27*DH29</f>
        <v>27</v>
      </c>
      <c r="CK27" s="466"/>
      <c r="CL27" s="467"/>
      <c r="CM27" s="51">
        <v>3</v>
      </c>
      <c r="CN27" s="52">
        <v>5</v>
      </c>
      <c r="CO27" s="465">
        <f>CR27*DH29</f>
        <v>9</v>
      </c>
      <c r="CP27" s="466"/>
      <c r="CQ27" s="467"/>
      <c r="CR27" s="51">
        <v>1</v>
      </c>
      <c r="CS27" s="53">
        <v>3</v>
      </c>
      <c r="CT27" s="54"/>
      <c r="CU27" s="55"/>
      <c r="CV27" s="56">
        <f>(CL26+CQ26)*0.4</f>
        <v>10</v>
      </c>
      <c r="CW27" s="242">
        <f>CT26*0.4</f>
        <v>4</v>
      </c>
      <c r="CX27" s="57">
        <v>24</v>
      </c>
      <c r="CY27" s="77">
        <v>2.4</v>
      </c>
      <c r="CZ27" s="49">
        <v>10</v>
      </c>
      <c r="DA27" s="49">
        <f>CU26</f>
        <v>35</v>
      </c>
      <c r="DB27" s="49">
        <v>1</v>
      </c>
      <c r="DC27" s="47"/>
      <c r="DD27" s="58"/>
      <c r="DE27" s="58"/>
      <c r="DF27" s="58"/>
      <c r="DG27" s="58"/>
      <c r="DH27" s="58"/>
      <c r="DI27" s="58"/>
      <c r="DJ27" s="361"/>
      <c r="DK27" s="65"/>
      <c r="DL27" s="72" t="s">
        <v>35</v>
      </c>
      <c r="DM27" s="48">
        <f>DN27*ET29*5</f>
        <v>0</v>
      </c>
      <c r="DN27" s="49">
        <v>20</v>
      </c>
      <c r="DO27" s="48">
        <f>DP27*ET29*5</f>
        <v>0</v>
      </c>
      <c r="DP27" s="49">
        <v>20</v>
      </c>
      <c r="DQ27" s="48">
        <f>DR27*ET29*5</f>
        <v>0</v>
      </c>
      <c r="DR27" s="49">
        <v>15</v>
      </c>
      <c r="DS27" s="48">
        <f>DT27*ET29*5</f>
        <v>0</v>
      </c>
      <c r="DT27" s="49">
        <v>3</v>
      </c>
      <c r="DU27" s="50">
        <v>6</v>
      </c>
      <c r="DV27" s="465">
        <f>DY27*ET29</f>
        <v>0</v>
      </c>
      <c r="DW27" s="466"/>
      <c r="DX27" s="467"/>
      <c r="DY27" s="51">
        <v>3</v>
      </c>
      <c r="DZ27" s="52">
        <v>5</v>
      </c>
      <c r="EA27" s="465">
        <f>ED27*ET29</f>
        <v>0</v>
      </c>
      <c r="EB27" s="466"/>
      <c r="EC27" s="467"/>
      <c r="ED27" s="51">
        <v>1</v>
      </c>
      <c r="EE27" s="53">
        <v>3</v>
      </c>
      <c r="EF27" s="54"/>
      <c r="EG27" s="55"/>
      <c r="EH27" s="56">
        <f>(DX26+EC26)*0.4</f>
        <v>0</v>
      </c>
      <c r="EI27" s="242">
        <f>EF26*0.4</f>
        <v>0</v>
      </c>
      <c r="EJ27" s="57">
        <v>24</v>
      </c>
      <c r="EK27" s="77">
        <v>2.4</v>
      </c>
      <c r="EL27" s="49">
        <v>10</v>
      </c>
      <c r="EM27" s="49">
        <f>EG26</f>
        <v>0</v>
      </c>
      <c r="EN27" s="49">
        <v>1</v>
      </c>
      <c r="EO27" s="47"/>
      <c r="EP27" s="58"/>
      <c r="EQ27" s="58"/>
      <c r="ER27" s="58"/>
      <c r="ES27" s="58"/>
      <c r="ET27" s="58"/>
      <c r="EU27" s="58"/>
      <c r="EV27" s="361"/>
      <c r="EW27" s="65"/>
      <c r="EX27" s="72" t="s">
        <v>35</v>
      </c>
      <c r="EY27" s="48">
        <f>EZ27*GF29*1</f>
        <v>0</v>
      </c>
      <c r="EZ27" s="49">
        <v>20</v>
      </c>
      <c r="FA27" s="48">
        <f>FB27*GF29*1</f>
        <v>0</v>
      </c>
      <c r="FB27" s="49">
        <v>20</v>
      </c>
      <c r="FC27" s="48">
        <f>FD27*GF29*1</f>
        <v>0</v>
      </c>
      <c r="FD27" s="49">
        <v>15</v>
      </c>
      <c r="FE27" s="48">
        <f>FF27*GF29*1</f>
        <v>0</v>
      </c>
      <c r="FF27" s="49">
        <v>3</v>
      </c>
      <c r="FG27" s="50">
        <v>6</v>
      </c>
      <c r="FH27" s="465">
        <f>FK27*GF29</f>
        <v>0</v>
      </c>
      <c r="FI27" s="466"/>
      <c r="FJ27" s="467"/>
      <c r="FK27" s="51">
        <v>3</v>
      </c>
      <c r="FL27" s="52">
        <v>5</v>
      </c>
      <c r="FM27" s="465">
        <f>FP27*GF29</f>
        <v>0</v>
      </c>
      <c r="FN27" s="466"/>
      <c r="FO27" s="467"/>
      <c r="FP27" s="51">
        <v>1</v>
      </c>
      <c r="FQ27" s="53">
        <v>3</v>
      </c>
      <c r="FR27" s="54"/>
      <c r="FS27" s="55"/>
      <c r="FT27" s="56">
        <f>(FJ26+FO26)*0.4</f>
        <v>0</v>
      </c>
      <c r="FU27" s="242">
        <f>FR26*0.4</f>
        <v>0</v>
      </c>
      <c r="FV27" s="57">
        <v>24</v>
      </c>
      <c r="FW27" s="77">
        <v>2.4</v>
      </c>
      <c r="FX27" s="49">
        <v>10</v>
      </c>
      <c r="FY27" s="49">
        <f>FS26</f>
        <v>0</v>
      </c>
      <c r="FZ27" s="49">
        <v>1</v>
      </c>
      <c r="GA27" s="47"/>
      <c r="GB27" s="58"/>
      <c r="GC27" s="58"/>
      <c r="GD27" s="58"/>
      <c r="GE27" s="58"/>
      <c r="GF27" s="58"/>
      <c r="GG27" s="58"/>
      <c r="GH27" s="361"/>
      <c r="GI27" s="382"/>
    </row>
    <row r="28" spans="1:191" s="10" customFormat="1" ht="24.95" customHeight="1" thickBot="1" x14ac:dyDescent="0.3">
      <c r="A28" s="65"/>
      <c r="B28" s="74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59"/>
      <c r="AA28" s="60"/>
      <c r="AB28" s="61"/>
      <c r="AC28" s="47"/>
      <c r="AD28" s="47"/>
      <c r="AE28" s="47"/>
      <c r="AF28" s="47"/>
      <c r="AG28" s="47"/>
      <c r="AH28" s="47"/>
      <c r="AI28" s="47"/>
      <c r="AJ28" s="47"/>
      <c r="AK28" s="47"/>
      <c r="AL28" s="361"/>
      <c r="AM28" s="65"/>
      <c r="AN28" s="74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59"/>
      <c r="BM28" s="60"/>
      <c r="BN28" s="61"/>
      <c r="BO28" s="47"/>
      <c r="BP28" s="47"/>
      <c r="BQ28" s="47"/>
      <c r="BR28" s="47"/>
      <c r="BS28" s="47"/>
      <c r="BT28" s="47"/>
      <c r="BU28" s="47"/>
      <c r="BV28" s="47"/>
      <c r="BW28" s="47"/>
      <c r="BX28" s="361"/>
      <c r="BY28" s="65"/>
      <c r="BZ28" s="74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59"/>
      <c r="CY28" s="60"/>
      <c r="CZ28" s="61"/>
      <c r="DA28" s="47"/>
      <c r="DB28" s="47"/>
      <c r="DC28" s="47"/>
      <c r="DD28" s="47"/>
      <c r="DE28" s="47"/>
      <c r="DF28" s="47"/>
      <c r="DG28" s="47"/>
      <c r="DH28" s="47"/>
      <c r="DI28" s="47"/>
      <c r="DJ28" s="361"/>
      <c r="DK28" s="65"/>
      <c r="DL28" s="74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59"/>
      <c r="EK28" s="60"/>
      <c r="EL28" s="61"/>
      <c r="EM28" s="47"/>
      <c r="EN28" s="47"/>
      <c r="EO28" s="47"/>
      <c r="EP28" s="47"/>
      <c r="EQ28" s="47"/>
      <c r="ER28" s="47"/>
      <c r="ES28" s="47"/>
      <c r="ET28" s="47"/>
      <c r="EU28" s="47"/>
      <c r="EV28" s="361"/>
      <c r="EW28" s="65"/>
      <c r="EX28" s="74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59"/>
      <c r="FW28" s="60"/>
      <c r="FX28" s="61"/>
      <c r="FY28" s="47"/>
      <c r="FZ28" s="47"/>
      <c r="GA28" s="47"/>
      <c r="GB28" s="47"/>
      <c r="GC28" s="47"/>
      <c r="GD28" s="47"/>
      <c r="GE28" s="47"/>
      <c r="GF28" s="47"/>
      <c r="GG28" s="47"/>
      <c r="GH28" s="361"/>
      <c r="GI28" s="382"/>
    </row>
    <row r="29" spans="1:191" s="10" customFormat="1" ht="24.95" customHeight="1" thickBot="1" x14ac:dyDescent="0.3">
      <c r="A29" s="65"/>
      <c r="B29" s="73" t="s">
        <v>36</v>
      </c>
      <c r="C29" s="62">
        <f>C26/C27</f>
        <v>1.41</v>
      </c>
      <c r="D29" s="63">
        <f>D26/D27</f>
        <v>1.1279999999999999</v>
      </c>
      <c r="E29" s="62">
        <f>E26/C27</f>
        <v>0.79</v>
      </c>
      <c r="F29" s="63">
        <f t="shared" ref="F29" si="139">F26/F27</f>
        <v>0.63200000000000001</v>
      </c>
      <c r="G29" s="62">
        <f>G26/G27</f>
        <v>0.19666666666666666</v>
      </c>
      <c r="H29" s="63">
        <f>H26/H27</f>
        <v>0.15733333333333335</v>
      </c>
      <c r="I29" s="62">
        <f>I26/I27</f>
        <v>0.81666666666666665</v>
      </c>
      <c r="J29" s="63">
        <f t="shared" ref="J29" si="140">J26/J27</f>
        <v>0.65333333333333343</v>
      </c>
      <c r="K29" s="64">
        <f>K27/K26</f>
        <v>0.52127659574468088</v>
      </c>
      <c r="L29" s="468">
        <f>N26/L27</f>
        <v>1.4666666666666666</v>
      </c>
      <c r="M29" s="469"/>
      <c r="N29" s="470"/>
      <c r="O29" s="63">
        <f>O26/O27</f>
        <v>1.4666666666666668</v>
      </c>
      <c r="P29" s="64">
        <f>P27/P26</f>
        <v>2.2448979591836737</v>
      </c>
      <c r="Q29" s="468">
        <f>S26/Q27</f>
        <v>2</v>
      </c>
      <c r="R29" s="469"/>
      <c r="S29" s="470"/>
      <c r="T29" s="63">
        <f>T26/T27</f>
        <v>2</v>
      </c>
      <c r="U29" s="64">
        <f>U27/U26</f>
        <v>1.3636363636363635</v>
      </c>
      <c r="V29" s="65"/>
      <c r="W29" s="66"/>
      <c r="X29" s="67">
        <f>IF(X27&gt;0,X26/X27," ")</f>
        <v>0.46875</v>
      </c>
      <c r="Y29" s="67">
        <f>IF(Y27&gt;0,Y26/Y27," ")</f>
        <v>0.5</v>
      </c>
      <c r="Z29" s="62">
        <f>Z26/Z27</f>
        <v>0.29166666666666669</v>
      </c>
      <c r="AA29" s="68">
        <f>AA26/AA27</f>
        <v>0.41666666666666669</v>
      </c>
      <c r="AB29" s="69">
        <f>IF(AB27&gt;0,AB26/AB27," ")</f>
        <v>0.7</v>
      </c>
      <c r="AC29" s="67">
        <f>IF(AC27&gt;0,AC26/AC27," ")</f>
        <v>0.1891891891891892</v>
      </c>
      <c r="AD29" s="70"/>
      <c r="AE29" s="70"/>
      <c r="AF29" s="70"/>
      <c r="AG29" s="471" t="s">
        <v>37</v>
      </c>
      <c r="AH29" s="472"/>
      <c r="AI29" s="473"/>
      <c r="AJ29" s="71">
        <f>AK26</f>
        <v>5</v>
      </c>
      <c r="AK29" s="70"/>
      <c r="AL29" s="361"/>
      <c r="AM29" s="65"/>
      <c r="AN29" s="73" t="s">
        <v>36</v>
      </c>
      <c r="AO29" s="62">
        <f>AO26/AO27</f>
        <v>0.64700000000000002</v>
      </c>
      <c r="AP29" s="63">
        <f>AP26/AP27</f>
        <v>0.64700000000000002</v>
      </c>
      <c r="AQ29" s="62">
        <f>AQ26/AO27</f>
        <v>0.317</v>
      </c>
      <c r="AR29" s="63">
        <f t="shared" ref="AR29" si="141">AR26/AR27</f>
        <v>0.317</v>
      </c>
      <c r="AS29" s="62">
        <f>AS26/AS27</f>
        <v>9.6000000000000002E-2</v>
      </c>
      <c r="AT29" s="63">
        <f>AT26/AT27</f>
        <v>9.6000000000000002E-2</v>
      </c>
      <c r="AU29" s="62">
        <f>AU26/AU27</f>
        <v>0.42666666666666669</v>
      </c>
      <c r="AV29" s="63">
        <f t="shared" ref="AV29" si="142">AV26/AV27</f>
        <v>0.42666666666666669</v>
      </c>
      <c r="AW29" s="64">
        <f>AW27/AW26</f>
        <v>0.59350850077279749</v>
      </c>
      <c r="AX29" s="468">
        <f>AZ26/AX27</f>
        <v>0.83333333333333337</v>
      </c>
      <c r="AY29" s="469"/>
      <c r="AZ29" s="470"/>
      <c r="BA29" s="63">
        <f>BA26/BA27</f>
        <v>0.83333333333333337</v>
      </c>
      <c r="BB29" s="64">
        <f>BB27/BB26</f>
        <v>1.953125</v>
      </c>
      <c r="BC29" s="468">
        <f>BE26/BC27</f>
        <v>0.7</v>
      </c>
      <c r="BD29" s="469"/>
      <c r="BE29" s="470"/>
      <c r="BF29" s="63">
        <f>BF26/BF27</f>
        <v>0.7</v>
      </c>
      <c r="BG29" s="64">
        <f>BG27/BG26</f>
        <v>0.84</v>
      </c>
      <c r="BH29" s="65"/>
      <c r="BI29" s="66"/>
      <c r="BJ29" s="67">
        <f>IF(BJ27&gt;0,BJ26/BJ27," ")</f>
        <v>0.46875</v>
      </c>
      <c r="BK29" s="67">
        <f>IF(BK27&gt;0,BK26/BK27," ")</f>
        <v>0.20833333333333331</v>
      </c>
      <c r="BL29" s="62">
        <f>BL26/BL27</f>
        <v>0.70833333333333337</v>
      </c>
      <c r="BM29" s="68">
        <f>BM26/BM27</f>
        <v>1.6666666666666667</v>
      </c>
      <c r="BN29" s="69">
        <f>IF(BN27&gt;0,BN26/BN27," ")</f>
        <v>0.42499999999999999</v>
      </c>
      <c r="BO29" s="67">
        <f>IF(BO27&gt;0,BO26/BO27," ")</f>
        <v>6.8181818181818177E-2</v>
      </c>
      <c r="BP29" s="70"/>
      <c r="BQ29" s="70"/>
      <c r="BR29" s="70"/>
      <c r="BS29" s="471" t="s">
        <v>37</v>
      </c>
      <c r="BT29" s="472"/>
      <c r="BU29" s="473"/>
      <c r="BV29" s="71">
        <f>BW26</f>
        <v>10</v>
      </c>
      <c r="BW29" s="70"/>
      <c r="BX29" s="361"/>
      <c r="BY29" s="65"/>
      <c r="BZ29" s="73" t="s">
        <v>36</v>
      </c>
      <c r="CA29" s="62">
        <f>CA26/CA27</f>
        <v>0.78</v>
      </c>
      <c r="CB29" s="63">
        <f>CB26/CB27</f>
        <v>0.78</v>
      </c>
      <c r="CC29" s="62">
        <f>CC26/CA27</f>
        <v>0.3477777777777778</v>
      </c>
      <c r="CD29" s="63">
        <f t="shared" ref="CD29" si="143">CD26/CD27</f>
        <v>0.3477777777777778</v>
      </c>
      <c r="CE29" s="62">
        <f>CE26/CE27</f>
        <v>0.1362962962962963</v>
      </c>
      <c r="CF29" s="63">
        <f>CF26/CF27</f>
        <v>0.13629629629629628</v>
      </c>
      <c r="CG29" s="62">
        <f>CG26/CG27</f>
        <v>0.68148148148148147</v>
      </c>
      <c r="CH29" s="63">
        <f t="shared" ref="CH29" si="144">CH26/CH27</f>
        <v>0.68148148148148147</v>
      </c>
      <c r="CI29" s="64">
        <f>CI27/CI26</f>
        <v>0.78632478632478631</v>
      </c>
      <c r="CJ29" s="468">
        <f>CL26/CJ27</f>
        <v>0.70370370370370372</v>
      </c>
      <c r="CK29" s="469"/>
      <c r="CL29" s="470"/>
      <c r="CM29" s="63">
        <f>CM26/CM27</f>
        <v>0.70370370370370372</v>
      </c>
      <c r="CN29" s="64">
        <f>CN27/CN26</f>
        <v>1.0326086956521738</v>
      </c>
      <c r="CO29" s="468">
        <f>CQ26/CO27</f>
        <v>0.66666666666666663</v>
      </c>
      <c r="CP29" s="469"/>
      <c r="CQ29" s="470"/>
      <c r="CR29" s="63">
        <f>CR26/CR27</f>
        <v>0.66666666666666663</v>
      </c>
      <c r="CS29" s="64">
        <f>CS27/CS26</f>
        <v>0.94736842105263164</v>
      </c>
      <c r="CT29" s="65"/>
      <c r="CU29" s="66"/>
      <c r="CV29" s="67">
        <f>IF(CV27&gt;0,CV26/CV27," ")</f>
        <v>0.6</v>
      </c>
      <c r="CW29" s="67">
        <f>IF(CW27&gt;0,CW26/CW27," ")</f>
        <v>0</v>
      </c>
      <c r="CX29" s="62">
        <f>CX26/CX27</f>
        <v>0.16666666666666666</v>
      </c>
      <c r="CY29" s="68">
        <f>CY26/CY27</f>
        <v>0</v>
      </c>
      <c r="CZ29" s="69" t="e">
        <f>IF(CZ27&gt;0,CZ26/CZ27," ")</f>
        <v>#VALUE!</v>
      </c>
      <c r="DA29" s="67">
        <f>IF(DA27&gt;0,DA26/DA27," ")</f>
        <v>0.31428571428571428</v>
      </c>
      <c r="DB29" s="70"/>
      <c r="DC29" s="70"/>
      <c r="DD29" s="70"/>
      <c r="DE29" s="471" t="s">
        <v>37</v>
      </c>
      <c r="DF29" s="472"/>
      <c r="DG29" s="473"/>
      <c r="DH29" s="71">
        <f>DI26</f>
        <v>9</v>
      </c>
      <c r="DI29" s="70"/>
      <c r="DJ29" s="361"/>
      <c r="DK29" s="65"/>
      <c r="DL29" s="73" t="s">
        <v>36</v>
      </c>
      <c r="DM29" s="62" t="e">
        <f>DM26/DM27</f>
        <v>#DIV/0!</v>
      </c>
      <c r="DN29" s="63" t="e">
        <f>DN26/DN27</f>
        <v>#VALUE!</v>
      </c>
      <c r="DO29" s="62" t="e">
        <f>DO26/DM27</f>
        <v>#DIV/0!</v>
      </c>
      <c r="DP29" s="63" t="e">
        <f t="shared" ref="DP29" si="145">DP26/DP27</f>
        <v>#VALUE!</v>
      </c>
      <c r="DQ29" s="62" t="e">
        <f>DQ26/DQ27</f>
        <v>#DIV/0!</v>
      </c>
      <c r="DR29" s="63" t="e">
        <f>DR26/DR27</f>
        <v>#VALUE!</v>
      </c>
      <c r="DS29" s="62" t="e">
        <f>DS26/DS27</f>
        <v>#DIV/0!</v>
      </c>
      <c r="DT29" s="63" t="e">
        <f t="shared" ref="DT29" si="146">DT26/DT27</f>
        <v>#VALUE!</v>
      </c>
      <c r="DU29" s="64" t="e">
        <f>DU27/DU26</f>
        <v>#VALUE!</v>
      </c>
      <c r="DV29" s="468" t="e">
        <f>DX26/DV27</f>
        <v>#DIV/0!</v>
      </c>
      <c r="DW29" s="469"/>
      <c r="DX29" s="470"/>
      <c r="DY29" s="63" t="e">
        <f>DY26/DY27</f>
        <v>#DIV/0!</v>
      </c>
      <c r="DZ29" s="64" t="e">
        <f>DZ27/DZ26</f>
        <v>#VALUE!</v>
      </c>
      <c r="EA29" s="468" t="e">
        <f>EC26/EA27</f>
        <v>#DIV/0!</v>
      </c>
      <c r="EB29" s="469"/>
      <c r="EC29" s="470"/>
      <c r="ED29" s="63" t="e">
        <f>ED26/ED27</f>
        <v>#DIV/0!</v>
      </c>
      <c r="EE29" s="64" t="e">
        <f>EE27/EE26</f>
        <v>#VALUE!</v>
      </c>
      <c r="EF29" s="65"/>
      <c r="EG29" s="66"/>
      <c r="EH29" s="67" t="str">
        <f>IF(EH27&gt;0,EH26/EH27," ")</f>
        <v xml:space="preserve"> </v>
      </c>
      <c r="EI29" s="67" t="str">
        <f>IF(EI27&gt;0,EI26/EI27," ")</f>
        <v xml:space="preserve"> </v>
      </c>
      <c r="EJ29" s="62">
        <f>EJ26/EJ27</f>
        <v>0</v>
      </c>
      <c r="EK29" s="68">
        <f>EK26/EK27</f>
        <v>0</v>
      </c>
      <c r="EL29" s="69" t="e">
        <f>IF(EL27&gt;0,EL26/EL27," ")</f>
        <v>#VALUE!</v>
      </c>
      <c r="EM29" s="67" t="str">
        <f>IF(EM27&gt;0,EM26/EM27," ")</f>
        <v xml:space="preserve"> </v>
      </c>
      <c r="EN29" s="70"/>
      <c r="EO29" s="70"/>
      <c r="EP29" s="70"/>
      <c r="EQ29" s="471" t="s">
        <v>37</v>
      </c>
      <c r="ER29" s="472"/>
      <c r="ES29" s="473"/>
      <c r="ET29" s="71">
        <f>EU26</f>
        <v>0</v>
      </c>
      <c r="EU29" s="70"/>
      <c r="EV29" s="361"/>
      <c r="EW29" s="65"/>
      <c r="EX29" s="73" t="s">
        <v>36</v>
      </c>
      <c r="EY29" s="62" t="e">
        <f>EY26/EY27</f>
        <v>#DIV/0!</v>
      </c>
      <c r="EZ29" s="63" t="e">
        <f>EZ26/EZ27</f>
        <v>#VALUE!</v>
      </c>
      <c r="FA29" s="62" t="e">
        <f>FA26/EY27</f>
        <v>#DIV/0!</v>
      </c>
      <c r="FB29" s="63" t="e">
        <f t="shared" ref="FB29" si="147">FB26/FB27</f>
        <v>#VALUE!</v>
      </c>
      <c r="FC29" s="62" t="e">
        <f>FC26/FC27</f>
        <v>#DIV/0!</v>
      </c>
      <c r="FD29" s="63" t="e">
        <f>FD26/FD27</f>
        <v>#VALUE!</v>
      </c>
      <c r="FE29" s="62" t="e">
        <f>FE26/FE27</f>
        <v>#DIV/0!</v>
      </c>
      <c r="FF29" s="63" t="e">
        <f t="shared" ref="FF29" si="148">FF26/FF27</f>
        <v>#VALUE!</v>
      </c>
      <c r="FG29" s="64" t="e">
        <f>FG27/FG26</f>
        <v>#VALUE!</v>
      </c>
      <c r="FH29" s="468" t="e">
        <f>FJ26/FH27</f>
        <v>#DIV/0!</v>
      </c>
      <c r="FI29" s="469"/>
      <c r="FJ29" s="470"/>
      <c r="FK29" s="63" t="e">
        <f>FK26/FK27</f>
        <v>#DIV/0!</v>
      </c>
      <c r="FL29" s="64" t="e">
        <f>FL27/FL26</f>
        <v>#VALUE!</v>
      </c>
      <c r="FM29" s="468" t="e">
        <f>FO26/FM27</f>
        <v>#DIV/0!</v>
      </c>
      <c r="FN29" s="469"/>
      <c r="FO29" s="470"/>
      <c r="FP29" s="63" t="e">
        <f>FP26/FP27</f>
        <v>#DIV/0!</v>
      </c>
      <c r="FQ29" s="64" t="e">
        <f>FQ27/FQ26</f>
        <v>#VALUE!</v>
      </c>
      <c r="FR29" s="65"/>
      <c r="FS29" s="66"/>
      <c r="FT29" s="67" t="str">
        <f>IF(FT27&gt;0,FT26/FT27," ")</f>
        <v xml:space="preserve"> </v>
      </c>
      <c r="FU29" s="67" t="str">
        <f>IF(FU27&gt;0,FU26/FU27," ")</f>
        <v xml:space="preserve"> </v>
      </c>
      <c r="FV29" s="62">
        <f>FV26/FV27</f>
        <v>0</v>
      </c>
      <c r="FW29" s="68">
        <f>FW26/FW27</f>
        <v>0</v>
      </c>
      <c r="FX29" s="69" t="e">
        <f>IF(FX27&gt;0,FX26/FX27," ")</f>
        <v>#VALUE!</v>
      </c>
      <c r="FY29" s="67" t="str">
        <f>IF(FY27&gt;0,FY26/FY27," ")</f>
        <v xml:space="preserve"> </v>
      </c>
      <c r="FZ29" s="70"/>
      <c r="GA29" s="70"/>
      <c r="GB29" s="70"/>
      <c r="GC29" s="471" t="s">
        <v>37</v>
      </c>
      <c r="GD29" s="472"/>
      <c r="GE29" s="473"/>
      <c r="GF29" s="71">
        <f>GG26</f>
        <v>0</v>
      </c>
      <c r="GG29" s="70"/>
      <c r="GH29" s="361"/>
      <c r="GI29" s="382"/>
    </row>
    <row r="30" spans="1:191" s="2" customFormat="1" ht="19.5" thickBot="1" x14ac:dyDescent="0.3">
      <c r="A30" s="539" t="s">
        <v>38</v>
      </c>
      <c r="B30" s="581"/>
      <c r="C30" s="581"/>
      <c r="D30" s="581"/>
      <c r="E30" s="540"/>
      <c r="F30" s="540"/>
      <c r="G30" s="540"/>
      <c r="H30" s="540"/>
      <c r="I30" s="540"/>
      <c r="J30" s="540"/>
      <c r="K30" s="540"/>
      <c r="L30" s="540"/>
      <c r="M30" s="540"/>
      <c r="N30" s="540"/>
      <c r="O30" s="540"/>
      <c r="P30" s="540"/>
      <c r="Q30" s="540"/>
      <c r="R30" s="540"/>
      <c r="S30" s="540"/>
      <c r="T30" s="540"/>
      <c r="U30" s="540"/>
      <c r="V30" s="540"/>
      <c r="W30" s="540"/>
      <c r="X30" s="540"/>
      <c r="Y30" s="540"/>
      <c r="Z30" s="540"/>
      <c r="AA30" s="540"/>
      <c r="AB30" s="540"/>
      <c r="AC30" s="540"/>
      <c r="AD30" s="540"/>
      <c r="AE30" s="540"/>
      <c r="AF30" s="540"/>
      <c r="AG30" s="540"/>
      <c r="AH30" s="540"/>
      <c r="AI30" s="540"/>
      <c r="AJ30" s="540"/>
      <c r="AK30" s="541"/>
      <c r="AL30" s="3" t="str">
        <f>AL13</f>
        <v>QBF</v>
      </c>
      <c r="AM30" s="539" t="s">
        <v>38</v>
      </c>
      <c r="AN30" s="540"/>
      <c r="AO30" s="540"/>
      <c r="AP30" s="540"/>
      <c r="AQ30" s="540"/>
      <c r="AR30" s="540"/>
      <c r="AS30" s="540"/>
      <c r="AT30" s="540"/>
      <c r="AU30" s="540"/>
      <c r="AV30" s="540"/>
      <c r="AW30" s="540"/>
      <c r="AX30" s="540"/>
      <c r="AY30" s="540"/>
      <c r="AZ30" s="540"/>
      <c r="BA30" s="540"/>
      <c r="BB30" s="540"/>
      <c r="BC30" s="540"/>
      <c r="BD30" s="540"/>
      <c r="BE30" s="540"/>
      <c r="BF30" s="540"/>
      <c r="BG30" s="540"/>
      <c r="BH30" s="540"/>
      <c r="BI30" s="540"/>
      <c r="BJ30" s="540"/>
      <c r="BK30" s="540"/>
      <c r="BL30" s="540"/>
      <c r="BM30" s="540"/>
      <c r="BN30" s="540"/>
      <c r="BO30" s="540"/>
      <c r="BP30" s="540"/>
      <c r="BQ30" s="540"/>
      <c r="BR30" s="540"/>
      <c r="BS30" s="540"/>
      <c r="BT30" s="540"/>
      <c r="BU30" s="540"/>
      <c r="BV30" s="540"/>
      <c r="BW30" s="541"/>
      <c r="BX30" s="3" t="str">
        <f>AL30</f>
        <v>QBF</v>
      </c>
      <c r="BY30" s="539" t="s">
        <v>38</v>
      </c>
      <c r="BZ30" s="540"/>
      <c r="CA30" s="540"/>
      <c r="CB30" s="540"/>
      <c r="CC30" s="540"/>
      <c r="CD30" s="540"/>
      <c r="CE30" s="540"/>
      <c r="CF30" s="540"/>
      <c r="CG30" s="540"/>
      <c r="CH30" s="540"/>
      <c r="CI30" s="540"/>
      <c r="CJ30" s="540"/>
      <c r="CK30" s="540"/>
      <c r="CL30" s="540"/>
      <c r="CM30" s="540"/>
      <c r="CN30" s="540"/>
      <c r="CO30" s="540"/>
      <c r="CP30" s="540"/>
      <c r="CQ30" s="540"/>
      <c r="CR30" s="540"/>
      <c r="CS30" s="540"/>
      <c r="CT30" s="540"/>
      <c r="CU30" s="540"/>
      <c r="CV30" s="540"/>
      <c r="CW30" s="540"/>
      <c r="CX30" s="540"/>
      <c r="CY30" s="540"/>
      <c r="CZ30" s="540"/>
      <c r="DA30" s="540"/>
      <c r="DB30" s="540"/>
      <c r="DC30" s="540"/>
      <c r="DD30" s="540"/>
      <c r="DE30" s="540"/>
      <c r="DF30" s="540"/>
      <c r="DG30" s="540"/>
      <c r="DH30" s="540"/>
      <c r="DI30" s="541"/>
      <c r="DJ30" s="3" t="str">
        <f>BX30</f>
        <v>QBF</v>
      </c>
      <c r="DK30" s="539" t="s">
        <v>38</v>
      </c>
      <c r="DL30" s="540"/>
      <c r="DM30" s="540"/>
      <c r="DN30" s="540"/>
      <c r="DO30" s="540"/>
      <c r="DP30" s="540"/>
      <c r="DQ30" s="540"/>
      <c r="DR30" s="540"/>
      <c r="DS30" s="540"/>
      <c r="DT30" s="540"/>
      <c r="DU30" s="540"/>
      <c r="DV30" s="540"/>
      <c r="DW30" s="540"/>
      <c r="DX30" s="540"/>
      <c r="DY30" s="540"/>
      <c r="DZ30" s="540"/>
      <c r="EA30" s="540"/>
      <c r="EB30" s="540"/>
      <c r="EC30" s="540"/>
      <c r="ED30" s="540"/>
      <c r="EE30" s="540"/>
      <c r="EF30" s="540"/>
      <c r="EG30" s="540"/>
      <c r="EH30" s="540"/>
      <c r="EI30" s="540"/>
      <c r="EJ30" s="540"/>
      <c r="EK30" s="540"/>
      <c r="EL30" s="540"/>
      <c r="EM30" s="540"/>
      <c r="EN30" s="540"/>
      <c r="EO30" s="540"/>
      <c r="EP30" s="540"/>
      <c r="EQ30" s="540"/>
      <c r="ER30" s="540"/>
      <c r="ES30" s="540"/>
      <c r="ET30" s="540"/>
      <c r="EU30" s="541"/>
      <c r="EV30" s="3" t="str">
        <f>DJ30</f>
        <v>QBF</v>
      </c>
      <c r="EW30" s="539" t="s">
        <v>38</v>
      </c>
      <c r="EX30" s="540"/>
      <c r="EY30" s="540"/>
      <c r="EZ30" s="540"/>
      <c r="FA30" s="540"/>
      <c r="FB30" s="540"/>
      <c r="FC30" s="540"/>
      <c r="FD30" s="540"/>
      <c r="FE30" s="540"/>
      <c r="FF30" s="540"/>
      <c r="FG30" s="540"/>
      <c r="FH30" s="540"/>
      <c r="FI30" s="540"/>
      <c r="FJ30" s="540"/>
      <c r="FK30" s="540"/>
      <c r="FL30" s="540"/>
      <c r="FM30" s="540"/>
      <c r="FN30" s="540"/>
      <c r="FO30" s="540"/>
      <c r="FP30" s="540"/>
      <c r="FQ30" s="540"/>
      <c r="FR30" s="540"/>
      <c r="FS30" s="540"/>
      <c r="FT30" s="540"/>
      <c r="FU30" s="540"/>
      <c r="FV30" s="540"/>
      <c r="FW30" s="540"/>
      <c r="FX30" s="540"/>
      <c r="FY30" s="540"/>
      <c r="FZ30" s="540"/>
      <c r="GA30" s="540"/>
      <c r="GB30" s="540"/>
      <c r="GC30" s="540"/>
      <c r="GD30" s="540"/>
      <c r="GE30" s="540"/>
      <c r="GF30" s="540"/>
      <c r="GG30" s="541"/>
      <c r="GH30" s="3" t="str">
        <f>EV30</f>
        <v>QBF</v>
      </c>
      <c r="GI30" s="380"/>
    </row>
    <row r="31" spans="1:191" s="4" customFormat="1" ht="18.75" x14ac:dyDescent="0.3">
      <c r="A31" s="86"/>
      <c r="B31" s="475" t="s">
        <v>58</v>
      </c>
      <c r="C31" s="475"/>
      <c r="D31" s="475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4"/>
      <c r="AM31" s="86"/>
      <c r="AN31" s="474" t="s">
        <v>58</v>
      </c>
      <c r="AO31" s="474"/>
      <c r="AP31" s="474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4"/>
      <c r="BY31" s="86"/>
      <c r="BZ31" s="474" t="s">
        <v>58</v>
      </c>
      <c r="CA31" s="474"/>
      <c r="CB31" s="474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4"/>
      <c r="DK31" s="86"/>
      <c r="DL31" s="474" t="s">
        <v>58</v>
      </c>
      <c r="DM31" s="474"/>
      <c r="DN31" s="474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4"/>
      <c r="EW31" s="86"/>
      <c r="EX31" s="474" t="s">
        <v>58</v>
      </c>
      <c r="EY31" s="474"/>
      <c r="EZ31" s="474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4"/>
      <c r="GI31" s="85"/>
    </row>
    <row r="32" spans="1:191" s="4" customFormat="1" ht="18.75" x14ac:dyDescent="0.3">
      <c r="A32" s="83"/>
      <c r="B32" s="475" t="s">
        <v>41</v>
      </c>
      <c r="C32" s="475"/>
      <c r="D32" s="90">
        <f>AK22+AK23</f>
        <v>2</v>
      </c>
      <c r="E32" s="560"/>
      <c r="F32" s="560"/>
      <c r="G32" s="215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4"/>
      <c r="AM32" s="83"/>
      <c r="AN32" s="475" t="s">
        <v>41</v>
      </c>
      <c r="AO32" s="475"/>
      <c r="AP32" s="90">
        <f>BW22+BW23</f>
        <v>5</v>
      </c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4"/>
      <c r="BY32" s="83"/>
      <c r="BZ32" s="475" t="s">
        <v>41</v>
      </c>
      <c r="CA32" s="475"/>
      <c r="CB32" s="90">
        <f>DI22+DI23</f>
        <v>4</v>
      </c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4"/>
      <c r="DK32" s="83"/>
      <c r="DL32" s="475" t="s">
        <v>41</v>
      </c>
      <c r="DM32" s="475"/>
      <c r="DN32" s="90">
        <f>EU22+EU23</f>
        <v>0</v>
      </c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4"/>
      <c r="EW32" s="83"/>
      <c r="EX32" s="475" t="s">
        <v>41</v>
      </c>
      <c r="EY32" s="475"/>
      <c r="EZ32" s="90">
        <f>GG22+GG23</f>
        <v>0</v>
      </c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4"/>
      <c r="GI32" s="85"/>
    </row>
    <row r="33" spans="1:191" s="5" customFormat="1" ht="18.75" x14ac:dyDescent="0.3">
      <c r="A33" s="87"/>
      <c r="B33" s="475" t="s">
        <v>42</v>
      </c>
      <c r="C33" s="475"/>
      <c r="D33" s="90">
        <f>AK24</f>
        <v>3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7"/>
      <c r="AN33" s="475" t="s">
        <v>42</v>
      </c>
      <c r="AO33" s="475"/>
      <c r="AP33" s="90">
        <f>BW24</f>
        <v>5</v>
      </c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7"/>
      <c r="BZ33" s="475" t="s">
        <v>42</v>
      </c>
      <c r="CA33" s="475"/>
      <c r="CB33" s="90">
        <f>DI24</f>
        <v>5</v>
      </c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7"/>
      <c r="DL33" s="475" t="s">
        <v>42</v>
      </c>
      <c r="DM33" s="475"/>
      <c r="DN33" s="90">
        <f>EU24</f>
        <v>0</v>
      </c>
      <c r="DO33" s="88"/>
      <c r="DP33" s="88"/>
      <c r="DQ33" s="88"/>
      <c r="DR33" s="88"/>
      <c r="DS33" s="88"/>
      <c r="DT33" s="88"/>
      <c r="DU33" s="88"/>
      <c r="DV33" s="88"/>
      <c r="DW33" s="88"/>
      <c r="DX33" s="88"/>
      <c r="DY33" s="88"/>
      <c r="DZ33" s="88"/>
      <c r="EA33" s="88"/>
      <c r="EB33" s="88"/>
      <c r="EC33" s="88"/>
      <c r="ED33" s="88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88"/>
      <c r="EQ33" s="88"/>
      <c r="ER33" s="88"/>
      <c r="ES33" s="88"/>
      <c r="ET33" s="88"/>
      <c r="EU33" s="88"/>
      <c r="EV33" s="88"/>
      <c r="EW33" s="87"/>
      <c r="EX33" s="475" t="s">
        <v>42</v>
      </c>
      <c r="EY33" s="475"/>
      <c r="EZ33" s="90">
        <f>GG24</f>
        <v>0</v>
      </c>
      <c r="FA33" s="88"/>
      <c r="FB33" s="88"/>
      <c r="FC33" s="88"/>
      <c r="FD33" s="88"/>
      <c r="FE33" s="88"/>
      <c r="FF33" s="88"/>
      <c r="FG33" s="88"/>
      <c r="FH33" s="88"/>
      <c r="FI33" s="88"/>
      <c r="FJ33" s="88"/>
      <c r="FK33" s="88"/>
      <c r="FL33" s="88"/>
      <c r="FM33" s="88"/>
      <c r="FN33" s="88"/>
      <c r="FO33" s="88"/>
      <c r="FP33" s="88"/>
      <c r="FQ33" s="88"/>
      <c r="FR33" s="88"/>
      <c r="FS33" s="88"/>
      <c r="FT33" s="88"/>
      <c r="FU33" s="88"/>
      <c r="FV33" s="88"/>
      <c r="FW33" s="88"/>
      <c r="FX33" s="88"/>
      <c r="FY33" s="88"/>
      <c r="FZ33" s="88"/>
      <c r="GA33" s="88"/>
      <c r="GB33" s="88"/>
      <c r="GC33" s="88"/>
      <c r="GD33" s="88"/>
      <c r="GE33" s="88"/>
      <c r="GF33" s="88"/>
      <c r="GG33" s="88"/>
      <c r="GH33" s="88"/>
      <c r="GI33" s="88"/>
    </row>
    <row r="34" spans="1:191" s="5" customFormat="1" ht="19.5" thickBot="1" x14ac:dyDescent="0.35">
      <c r="A34" s="87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7"/>
      <c r="AN34" s="87"/>
      <c r="AO34" s="87"/>
      <c r="AP34" s="215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7"/>
      <c r="BZ34" s="87"/>
      <c r="CA34" s="87"/>
      <c r="CB34" s="215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7"/>
      <c r="DL34" s="87"/>
      <c r="DM34" s="87"/>
      <c r="DN34" s="215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88"/>
      <c r="EF34" s="88"/>
      <c r="EG34" s="88"/>
      <c r="EH34" s="88"/>
      <c r="EI34" s="88"/>
      <c r="EJ34" s="88"/>
      <c r="EK34" s="88"/>
      <c r="EL34" s="88"/>
      <c r="EM34" s="88"/>
      <c r="EN34" s="88"/>
      <c r="EO34" s="88"/>
      <c r="EP34" s="88"/>
      <c r="EQ34" s="88"/>
      <c r="ER34" s="88"/>
      <c r="ES34" s="88"/>
      <c r="ET34" s="88"/>
      <c r="EU34" s="88"/>
      <c r="EV34" s="88"/>
      <c r="EW34" s="87"/>
      <c r="EX34" s="87"/>
      <c r="EY34" s="87"/>
      <c r="EZ34" s="215"/>
      <c r="FA34" s="88"/>
      <c r="FB34" s="88"/>
      <c r="FC34" s="88"/>
      <c r="FD34" s="88"/>
      <c r="FE34" s="88"/>
      <c r="FF34" s="88"/>
      <c r="FG34" s="88"/>
      <c r="FH34" s="88"/>
      <c r="FI34" s="88"/>
      <c r="FJ34" s="88"/>
      <c r="FK34" s="88"/>
      <c r="FL34" s="88"/>
      <c r="FM34" s="88"/>
      <c r="FN34" s="88"/>
      <c r="FO34" s="88"/>
      <c r="FP34" s="88"/>
      <c r="FQ34" s="88"/>
      <c r="FR34" s="88"/>
      <c r="FS34" s="88"/>
      <c r="FT34" s="88"/>
      <c r="FU34" s="88"/>
      <c r="FV34" s="88"/>
      <c r="FW34" s="88"/>
      <c r="FX34" s="88"/>
      <c r="FY34" s="88"/>
      <c r="FZ34" s="88"/>
      <c r="GA34" s="88"/>
      <c r="GB34" s="88"/>
      <c r="GC34" s="88"/>
      <c r="GD34" s="88"/>
      <c r="GE34" s="88"/>
      <c r="GF34" s="88"/>
      <c r="GG34" s="88"/>
      <c r="GH34" s="88"/>
      <c r="GI34" s="88"/>
    </row>
    <row r="35" spans="1:191" s="11" customFormat="1" ht="16.5" customHeight="1" thickBot="1" x14ac:dyDescent="0.3">
      <c r="A35" s="502" t="s">
        <v>0</v>
      </c>
      <c r="B35" s="509"/>
      <c r="C35" s="503"/>
      <c r="D35" s="502" t="s">
        <v>76</v>
      </c>
      <c r="E35" s="509"/>
      <c r="F35" s="509"/>
      <c r="G35" s="509"/>
      <c r="H35" s="509"/>
      <c r="I35" s="509"/>
      <c r="J35" s="509"/>
      <c r="K35" s="503"/>
      <c r="L35" s="510" t="str">
        <f>L19</f>
        <v>Февраль</v>
      </c>
      <c r="M35" s="511"/>
      <c r="N35" s="511"/>
      <c r="O35" s="511"/>
      <c r="P35" s="511"/>
      <c r="Q35" s="511"/>
      <c r="R35" s="511"/>
      <c r="S35" s="511"/>
      <c r="T35" s="511"/>
      <c r="U35" s="511"/>
      <c r="V35" s="511"/>
      <c r="W35" s="511"/>
      <c r="X35" s="511"/>
      <c r="Y35" s="511"/>
      <c r="Z35" s="511"/>
      <c r="AA35" s="511"/>
      <c r="AB35" s="511"/>
      <c r="AC35" s="511"/>
      <c r="AD35" s="511"/>
      <c r="AE35" s="511"/>
      <c r="AF35" s="511"/>
      <c r="AG35" s="511"/>
      <c r="AH35" s="511"/>
      <c r="AI35" s="511"/>
      <c r="AJ35" s="511"/>
      <c r="AK35" s="514"/>
      <c r="AL35" s="462"/>
      <c r="AM35" s="502" t="s">
        <v>0</v>
      </c>
      <c r="AN35" s="509"/>
      <c r="AO35" s="503"/>
      <c r="AP35" s="502" t="s">
        <v>76</v>
      </c>
      <c r="AQ35" s="509"/>
      <c r="AR35" s="509"/>
      <c r="AS35" s="509"/>
      <c r="AT35" s="509"/>
      <c r="AU35" s="509"/>
      <c r="AV35" s="509"/>
      <c r="AW35" s="503"/>
      <c r="AX35" s="510" t="str">
        <f>AX19</f>
        <v>Февраль</v>
      </c>
      <c r="AY35" s="511"/>
      <c r="AZ35" s="511"/>
      <c r="BA35" s="511"/>
      <c r="BB35" s="511"/>
      <c r="BC35" s="511"/>
      <c r="BD35" s="511"/>
      <c r="BE35" s="511"/>
      <c r="BF35" s="511"/>
      <c r="BG35" s="511"/>
      <c r="BH35" s="511"/>
      <c r="BI35" s="511"/>
      <c r="BJ35" s="511"/>
      <c r="BK35" s="511"/>
      <c r="BL35" s="511"/>
      <c r="BM35" s="511"/>
      <c r="BN35" s="511"/>
      <c r="BO35" s="511"/>
      <c r="BP35" s="511"/>
      <c r="BQ35" s="511"/>
      <c r="BR35" s="511"/>
      <c r="BS35" s="511"/>
      <c r="BT35" s="511"/>
      <c r="BU35" s="511"/>
      <c r="BV35" s="511"/>
      <c r="BW35" s="514"/>
      <c r="BX35" s="462"/>
      <c r="BY35" s="502" t="s">
        <v>0</v>
      </c>
      <c r="BZ35" s="579"/>
      <c r="CA35" s="542"/>
      <c r="CB35" s="502" t="s">
        <v>76</v>
      </c>
      <c r="CC35" s="579"/>
      <c r="CD35" s="579"/>
      <c r="CE35" s="579"/>
      <c r="CF35" s="579"/>
      <c r="CG35" s="579"/>
      <c r="CH35" s="579"/>
      <c r="CI35" s="542"/>
      <c r="CJ35" s="510" t="str">
        <f>CJ19</f>
        <v>Февраль</v>
      </c>
      <c r="CK35" s="511"/>
      <c r="CL35" s="511"/>
      <c r="CM35" s="511"/>
      <c r="CN35" s="511"/>
      <c r="CO35" s="511"/>
      <c r="CP35" s="511"/>
      <c r="CQ35" s="511"/>
      <c r="CR35" s="511"/>
      <c r="CS35" s="511"/>
      <c r="CT35" s="511"/>
      <c r="CU35" s="511"/>
      <c r="CV35" s="511"/>
      <c r="CW35" s="511"/>
      <c r="CX35" s="511"/>
      <c r="CY35" s="511"/>
      <c r="CZ35" s="511"/>
      <c r="DA35" s="511"/>
      <c r="DB35" s="511"/>
      <c r="DC35" s="511"/>
      <c r="DD35" s="511"/>
      <c r="DE35" s="511"/>
      <c r="DF35" s="511"/>
      <c r="DG35" s="511"/>
      <c r="DH35" s="511"/>
      <c r="DI35" s="514"/>
      <c r="DJ35" s="462"/>
      <c r="DK35" s="243" t="s">
        <v>0</v>
      </c>
      <c r="DL35" s="245"/>
      <c r="DM35" s="244"/>
      <c r="DN35" s="245" t="s">
        <v>76</v>
      </c>
      <c r="DO35" s="245"/>
      <c r="DP35" s="245"/>
      <c r="DQ35" s="245"/>
      <c r="DR35" s="245"/>
      <c r="DS35" s="245"/>
      <c r="DT35" s="245"/>
      <c r="DU35" s="244"/>
      <c r="DV35" s="510" t="str">
        <f>DV19</f>
        <v>Февраль</v>
      </c>
      <c r="DW35" s="511"/>
      <c r="DX35" s="511"/>
      <c r="DY35" s="511"/>
      <c r="DZ35" s="511"/>
      <c r="EA35" s="511"/>
      <c r="EB35" s="511"/>
      <c r="EC35" s="511"/>
      <c r="ED35" s="511"/>
      <c r="EE35" s="511"/>
      <c r="EF35" s="511"/>
      <c r="EG35" s="511"/>
      <c r="EH35" s="511"/>
      <c r="EI35" s="511"/>
      <c r="EJ35" s="511"/>
      <c r="EK35" s="511"/>
      <c r="EL35" s="511"/>
      <c r="EM35" s="511"/>
      <c r="EN35" s="511"/>
      <c r="EO35" s="511"/>
      <c r="EP35" s="511"/>
      <c r="EQ35" s="511"/>
      <c r="ER35" s="511"/>
      <c r="ES35" s="511"/>
      <c r="ET35" s="511"/>
      <c r="EU35" s="514"/>
      <c r="EV35" s="462"/>
      <c r="EW35" s="502" t="s">
        <v>0</v>
      </c>
      <c r="EX35" s="509"/>
      <c r="EY35" s="503"/>
      <c r="EZ35" s="502" t="s">
        <v>76</v>
      </c>
      <c r="FA35" s="509"/>
      <c r="FB35" s="509"/>
      <c r="FC35" s="509"/>
      <c r="FD35" s="509"/>
      <c r="FE35" s="509"/>
      <c r="FF35" s="509"/>
      <c r="FG35" s="503"/>
      <c r="FH35" s="510" t="str">
        <f>FH19</f>
        <v>Февраль</v>
      </c>
      <c r="FI35" s="511"/>
      <c r="FJ35" s="511"/>
      <c r="FK35" s="511"/>
      <c r="FL35" s="511"/>
      <c r="FM35" s="511"/>
      <c r="FN35" s="511"/>
      <c r="FO35" s="511"/>
      <c r="FP35" s="511"/>
      <c r="FQ35" s="511"/>
      <c r="FR35" s="511"/>
      <c r="FS35" s="511"/>
      <c r="FT35" s="511"/>
      <c r="FU35" s="511"/>
      <c r="FV35" s="511"/>
      <c r="FW35" s="511"/>
      <c r="FX35" s="511"/>
      <c r="FY35" s="511"/>
      <c r="FZ35" s="511"/>
      <c r="GA35" s="511"/>
      <c r="GB35" s="511"/>
      <c r="GC35" s="511"/>
      <c r="GD35" s="511"/>
      <c r="GE35" s="511"/>
      <c r="GF35" s="511"/>
      <c r="GG35" s="514"/>
      <c r="GH35" s="462"/>
      <c r="GI35" s="383"/>
    </row>
    <row r="36" spans="1:191" s="11" customFormat="1" ht="19.5" customHeight="1" thickBot="1" x14ac:dyDescent="0.3">
      <c r="A36" s="502" t="s">
        <v>2</v>
      </c>
      <c r="B36" s="503"/>
      <c r="C36" s="504">
        <f>C3</f>
        <v>42401</v>
      </c>
      <c r="D36" s="505"/>
      <c r="E36" s="505"/>
      <c r="F36" s="506" t="s">
        <v>3</v>
      </c>
      <c r="G36" s="504">
        <f>C36+4</f>
        <v>42405</v>
      </c>
      <c r="H36" s="505"/>
      <c r="I36" s="505"/>
      <c r="J36" s="506"/>
      <c r="K36" s="476" t="s">
        <v>4</v>
      </c>
      <c r="L36" s="478" t="s">
        <v>5</v>
      </c>
      <c r="M36" s="479"/>
      <c r="N36" s="479"/>
      <c r="O36" s="480"/>
      <c r="P36" s="481" t="s">
        <v>6</v>
      </c>
      <c r="Q36" s="483" t="s">
        <v>7</v>
      </c>
      <c r="R36" s="484"/>
      <c r="S36" s="484"/>
      <c r="T36" s="485"/>
      <c r="U36" s="481" t="s">
        <v>8</v>
      </c>
      <c r="V36" s="496" t="s">
        <v>9</v>
      </c>
      <c r="W36" s="481" t="s">
        <v>10</v>
      </c>
      <c r="X36" s="498" t="s">
        <v>11</v>
      </c>
      <c r="Y36" s="494" t="s">
        <v>12</v>
      </c>
      <c r="Z36" s="492" t="s">
        <v>13</v>
      </c>
      <c r="AA36" s="490" t="s">
        <v>14</v>
      </c>
      <c r="AB36" s="489" t="s">
        <v>15</v>
      </c>
      <c r="AC36" s="500" t="s">
        <v>16</v>
      </c>
      <c r="AD36" s="481" t="s">
        <v>17</v>
      </c>
      <c r="AE36" s="486" t="s">
        <v>18</v>
      </c>
      <c r="AF36" s="487"/>
      <c r="AG36" s="487"/>
      <c r="AH36" s="487"/>
      <c r="AI36" s="487"/>
      <c r="AJ36" s="487"/>
      <c r="AK36" s="488"/>
      <c r="AL36" s="463"/>
      <c r="AM36" s="502" t="s">
        <v>83</v>
      </c>
      <c r="AN36" s="503"/>
      <c r="AO36" s="504">
        <f>AO3</f>
        <v>42408</v>
      </c>
      <c r="AP36" s="505"/>
      <c r="AQ36" s="505"/>
      <c r="AR36" s="506" t="s">
        <v>3</v>
      </c>
      <c r="AS36" s="504">
        <f>AO36+4</f>
        <v>42412</v>
      </c>
      <c r="AT36" s="505"/>
      <c r="AU36" s="505"/>
      <c r="AV36" s="506"/>
      <c r="AW36" s="476" t="s">
        <v>4</v>
      </c>
      <c r="AX36" s="478" t="s">
        <v>5</v>
      </c>
      <c r="AY36" s="479"/>
      <c r="AZ36" s="479"/>
      <c r="BA36" s="480"/>
      <c r="BB36" s="481" t="s">
        <v>6</v>
      </c>
      <c r="BC36" s="483" t="s">
        <v>7</v>
      </c>
      <c r="BD36" s="484"/>
      <c r="BE36" s="484"/>
      <c r="BF36" s="485"/>
      <c r="BG36" s="481" t="s">
        <v>8</v>
      </c>
      <c r="BH36" s="496" t="s">
        <v>9</v>
      </c>
      <c r="BI36" s="481" t="s">
        <v>10</v>
      </c>
      <c r="BJ36" s="498" t="s">
        <v>11</v>
      </c>
      <c r="BK36" s="494" t="s">
        <v>12</v>
      </c>
      <c r="BL36" s="492" t="s">
        <v>13</v>
      </c>
      <c r="BM36" s="490" t="s">
        <v>14</v>
      </c>
      <c r="BN36" s="489" t="s">
        <v>15</v>
      </c>
      <c r="BO36" s="500" t="s">
        <v>16</v>
      </c>
      <c r="BP36" s="481" t="s">
        <v>17</v>
      </c>
      <c r="BQ36" s="486" t="s">
        <v>18</v>
      </c>
      <c r="BR36" s="487"/>
      <c r="BS36" s="487"/>
      <c r="BT36" s="487"/>
      <c r="BU36" s="487"/>
      <c r="BV36" s="487"/>
      <c r="BW36" s="488"/>
      <c r="BX36" s="463"/>
      <c r="BY36" s="502" t="s">
        <v>84</v>
      </c>
      <c r="BZ36" s="542"/>
      <c r="CA36" s="504">
        <f>CA3</f>
        <v>42415</v>
      </c>
      <c r="CB36" s="505"/>
      <c r="CC36" s="505"/>
      <c r="CD36" s="506" t="s">
        <v>3</v>
      </c>
      <c r="CE36" s="504">
        <f>CA36+4</f>
        <v>42419</v>
      </c>
      <c r="CF36" s="505"/>
      <c r="CG36" s="505"/>
      <c r="CH36" s="506"/>
      <c r="CI36" s="476" t="s">
        <v>4</v>
      </c>
      <c r="CJ36" s="478" t="s">
        <v>5</v>
      </c>
      <c r="CK36" s="479"/>
      <c r="CL36" s="479"/>
      <c r="CM36" s="480"/>
      <c r="CN36" s="481" t="s">
        <v>6</v>
      </c>
      <c r="CO36" s="483" t="s">
        <v>7</v>
      </c>
      <c r="CP36" s="484"/>
      <c r="CQ36" s="484"/>
      <c r="CR36" s="485"/>
      <c r="CS36" s="481" t="s">
        <v>8</v>
      </c>
      <c r="CT36" s="496" t="s">
        <v>9</v>
      </c>
      <c r="CU36" s="481" t="s">
        <v>10</v>
      </c>
      <c r="CV36" s="498" t="s">
        <v>11</v>
      </c>
      <c r="CW36" s="494" t="s">
        <v>12</v>
      </c>
      <c r="CX36" s="492" t="s">
        <v>13</v>
      </c>
      <c r="CY36" s="490" t="s">
        <v>14</v>
      </c>
      <c r="CZ36" s="489" t="s">
        <v>15</v>
      </c>
      <c r="DA36" s="500" t="s">
        <v>16</v>
      </c>
      <c r="DB36" s="481" t="s">
        <v>17</v>
      </c>
      <c r="DC36" s="486" t="s">
        <v>18</v>
      </c>
      <c r="DD36" s="487"/>
      <c r="DE36" s="487"/>
      <c r="DF36" s="487"/>
      <c r="DG36" s="487"/>
      <c r="DH36" s="487"/>
      <c r="DI36" s="488"/>
      <c r="DJ36" s="463"/>
      <c r="DK36" s="502" t="s">
        <v>85</v>
      </c>
      <c r="DL36" s="503"/>
      <c r="DM36" s="504">
        <f>DM3</f>
        <v>42422</v>
      </c>
      <c r="DN36" s="505"/>
      <c r="DO36" s="505"/>
      <c r="DP36" s="506" t="s">
        <v>3</v>
      </c>
      <c r="DQ36" s="504">
        <f>DM36+4</f>
        <v>42426</v>
      </c>
      <c r="DR36" s="505"/>
      <c r="DS36" s="505"/>
      <c r="DT36" s="506"/>
      <c r="DU36" s="476" t="s">
        <v>4</v>
      </c>
      <c r="DV36" s="478" t="s">
        <v>5</v>
      </c>
      <c r="DW36" s="479"/>
      <c r="DX36" s="479"/>
      <c r="DY36" s="480"/>
      <c r="DZ36" s="481" t="s">
        <v>6</v>
      </c>
      <c r="EA36" s="483" t="s">
        <v>7</v>
      </c>
      <c r="EB36" s="484"/>
      <c r="EC36" s="484"/>
      <c r="ED36" s="485"/>
      <c r="EE36" s="481" t="s">
        <v>8</v>
      </c>
      <c r="EF36" s="496" t="s">
        <v>9</v>
      </c>
      <c r="EG36" s="481" t="s">
        <v>10</v>
      </c>
      <c r="EH36" s="498" t="s">
        <v>11</v>
      </c>
      <c r="EI36" s="494" t="s">
        <v>12</v>
      </c>
      <c r="EJ36" s="492" t="s">
        <v>13</v>
      </c>
      <c r="EK36" s="507" t="s">
        <v>14</v>
      </c>
      <c r="EL36" s="508" t="s">
        <v>15</v>
      </c>
      <c r="EM36" s="500" t="s">
        <v>16</v>
      </c>
      <c r="EN36" s="481" t="s">
        <v>17</v>
      </c>
      <c r="EO36" s="486" t="s">
        <v>18</v>
      </c>
      <c r="EP36" s="487"/>
      <c r="EQ36" s="487"/>
      <c r="ER36" s="487"/>
      <c r="ES36" s="487"/>
      <c r="ET36" s="487"/>
      <c r="EU36" s="488"/>
      <c r="EV36" s="463"/>
      <c r="EW36" s="502" t="s">
        <v>86</v>
      </c>
      <c r="EX36" s="503"/>
      <c r="EY36" s="504">
        <f>EY3</f>
        <v>42429</v>
      </c>
      <c r="EZ36" s="505"/>
      <c r="FA36" s="505"/>
      <c r="FB36" s="506" t="s">
        <v>3</v>
      </c>
      <c r="FC36" s="504">
        <f>EY36+0</f>
        <v>42429</v>
      </c>
      <c r="FD36" s="505"/>
      <c r="FE36" s="505"/>
      <c r="FF36" s="506"/>
      <c r="FG36" s="476" t="s">
        <v>4</v>
      </c>
      <c r="FH36" s="478" t="s">
        <v>5</v>
      </c>
      <c r="FI36" s="479"/>
      <c r="FJ36" s="479"/>
      <c r="FK36" s="480"/>
      <c r="FL36" s="481" t="s">
        <v>6</v>
      </c>
      <c r="FM36" s="483" t="s">
        <v>7</v>
      </c>
      <c r="FN36" s="484"/>
      <c r="FO36" s="484"/>
      <c r="FP36" s="485"/>
      <c r="FQ36" s="481" t="s">
        <v>8</v>
      </c>
      <c r="FR36" s="496" t="s">
        <v>9</v>
      </c>
      <c r="FS36" s="481" t="s">
        <v>10</v>
      </c>
      <c r="FT36" s="498" t="s">
        <v>11</v>
      </c>
      <c r="FU36" s="494" t="s">
        <v>12</v>
      </c>
      <c r="FV36" s="492" t="s">
        <v>13</v>
      </c>
      <c r="FW36" s="490" t="s">
        <v>14</v>
      </c>
      <c r="FX36" s="489" t="s">
        <v>15</v>
      </c>
      <c r="FY36" s="500" t="s">
        <v>16</v>
      </c>
      <c r="FZ36" s="481" t="s">
        <v>17</v>
      </c>
      <c r="GA36" s="486" t="s">
        <v>18</v>
      </c>
      <c r="GB36" s="487"/>
      <c r="GC36" s="487"/>
      <c r="GD36" s="487"/>
      <c r="GE36" s="487"/>
      <c r="GF36" s="487"/>
      <c r="GG36" s="488"/>
      <c r="GH36" s="463"/>
      <c r="GI36" s="381"/>
    </row>
    <row r="37" spans="1:191" s="11" customFormat="1" ht="63.75" customHeight="1" thickBot="1" x14ac:dyDescent="0.3">
      <c r="A37" s="15" t="s">
        <v>19</v>
      </c>
      <c r="B37" s="12" t="s">
        <v>20</v>
      </c>
      <c r="C37" s="384" t="s">
        <v>21</v>
      </c>
      <c r="D37" s="6" t="s">
        <v>22</v>
      </c>
      <c r="E37" s="384" t="s">
        <v>23</v>
      </c>
      <c r="F37" s="6" t="s">
        <v>22</v>
      </c>
      <c r="G37" s="384" t="s">
        <v>24</v>
      </c>
      <c r="H37" s="6" t="s">
        <v>22</v>
      </c>
      <c r="I37" s="385" t="s">
        <v>25</v>
      </c>
      <c r="J37" s="6" t="s">
        <v>22</v>
      </c>
      <c r="K37" s="477"/>
      <c r="L37" s="399" t="s">
        <v>26</v>
      </c>
      <c r="M37" s="400" t="s">
        <v>27</v>
      </c>
      <c r="N37" s="7" t="s">
        <v>28</v>
      </c>
      <c r="O37" s="6" t="s">
        <v>29</v>
      </c>
      <c r="P37" s="482"/>
      <c r="Q37" s="399" t="s">
        <v>26</v>
      </c>
      <c r="R37" s="400" t="s">
        <v>27</v>
      </c>
      <c r="S37" s="7" t="s">
        <v>28</v>
      </c>
      <c r="T37" s="8" t="s">
        <v>29</v>
      </c>
      <c r="U37" s="481"/>
      <c r="V37" s="497"/>
      <c r="W37" s="482"/>
      <c r="X37" s="499"/>
      <c r="Y37" s="495"/>
      <c r="Z37" s="493"/>
      <c r="AA37" s="491"/>
      <c r="AB37" s="485"/>
      <c r="AC37" s="501"/>
      <c r="AD37" s="482"/>
      <c r="AE37" s="199" t="s">
        <v>67</v>
      </c>
      <c r="AF37" s="401" t="s">
        <v>89</v>
      </c>
      <c r="AG37" s="401" t="s">
        <v>69</v>
      </c>
      <c r="AH37" s="201" t="s">
        <v>74</v>
      </c>
      <c r="AI37" s="403" t="s">
        <v>75</v>
      </c>
      <c r="AJ37" s="9" t="s">
        <v>30</v>
      </c>
      <c r="AK37" s="13"/>
      <c r="AL37" s="463"/>
      <c r="AM37" s="15" t="s">
        <v>19</v>
      </c>
      <c r="AN37" s="12" t="s">
        <v>20</v>
      </c>
      <c r="AO37" s="384" t="s">
        <v>21</v>
      </c>
      <c r="AP37" s="6" t="s">
        <v>22</v>
      </c>
      <c r="AQ37" s="384" t="s">
        <v>23</v>
      </c>
      <c r="AR37" s="6" t="s">
        <v>22</v>
      </c>
      <c r="AS37" s="402" t="s">
        <v>24</v>
      </c>
      <c r="AT37" s="6" t="s">
        <v>22</v>
      </c>
      <c r="AU37" s="385" t="s">
        <v>25</v>
      </c>
      <c r="AV37" s="6" t="s">
        <v>22</v>
      </c>
      <c r="AW37" s="477"/>
      <c r="AX37" s="399" t="s">
        <v>26</v>
      </c>
      <c r="AY37" s="400" t="s">
        <v>27</v>
      </c>
      <c r="AZ37" s="7" t="s">
        <v>28</v>
      </c>
      <c r="BA37" s="6" t="s">
        <v>29</v>
      </c>
      <c r="BB37" s="482"/>
      <c r="BC37" s="399" t="s">
        <v>26</v>
      </c>
      <c r="BD37" s="400" t="s">
        <v>27</v>
      </c>
      <c r="BE37" s="7" t="s">
        <v>28</v>
      </c>
      <c r="BF37" s="8" t="s">
        <v>29</v>
      </c>
      <c r="BG37" s="481"/>
      <c r="BH37" s="497"/>
      <c r="BI37" s="482"/>
      <c r="BJ37" s="499"/>
      <c r="BK37" s="495"/>
      <c r="BL37" s="493"/>
      <c r="BM37" s="491"/>
      <c r="BN37" s="485"/>
      <c r="BO37" s="501"/>
      <c r="BP37" s="482"/>
      <c r="BQ37" s="199" t="s">
        <v>67</v>
      </c>
      <c r="BR37" s="401" t="s">
        <v>89</v>
      </c>
      <c r="BS37" s="401" t="s">
        <v>69</v>
      </c>
      <c r="BT37" s="200" t="s">
        <v>70</v>
      </c>
      <c r="BU37" s="401" t="s">
        <v>71</v>
      </c>
      <c r="BV37" s="200" t="s">
        <v>72</v>
      </c>
      <c r="BW37" s="13"/>
      <c r="BX37" s="463"/>
      <c r="BY37" s="15" t="s">
        <v>19</v>
      </c>
      <c r="BZ37" s="12" t="s">
        <v>20</v>
      </c>
      <c r="CA37" s="384" t="s">
        <v>21</v>
      </c>
      <c r="CB37" s="6" t="s">
        <v>22</v>
      </c>
      <c r="CC37" s="384" t="s">
        <v>23</v>
      </c>
      <c r="CD37" s="6" t="s">
        <v>22</v>
      </c>
      <c r="CE37" s="402" t="s">
        <v>24</v>
      </c>
      <c r="CF37" s="6" t="s">
        <v>22</v>
      </c>
      <c r="CG37" s="385" t="s">
        <v>25</v>
      </c>
      <c r="CH37" s="6" t="s">
        <v>22</v>
      </c>
      <c r="CI37" s="477"/>
      <c r="CJ37" s="399" t="s">
        <v>26</v>
      </c>
      <c r="CK37" s="400" t="s">
        <v>27</v>
      </c>
      <c r="CL37" s="7" t="s">
        <v>28</v>
      </c>
      <c r="CM37" s="6" t="s">
        <v>29</v>
      </c>
      <c r="CN37" s="482"/>
      <c r="CO37" s="399" t="s">
        <v>26</v>
      </c>
      <c r="CP37" s="400" t="s">
        <v>27</v>
      </c>
      <c r="CQ37" s="7" t="s">
        <v>28</v>
      </c>
      <c r="CR37" s="8" t="s">
        <v>29</v>
      </c>
      <c r="CS37" s="481"/>
      <c r="CT37" s="497"/>
      <c r="CU37" s="482"/>
      <c r="CV37" s="499"/>
      <c r="CW37" s="495"/>
      <c r="CX37" s="493"/>
      <c r="CY37" s="491"/>
      <c r="CZ37" s="485"/>
      <c r="DA37" s="501"/>
      <c r="DB37" s="482"/>
      <c r="DC37" s="199" t="s">
        <v>67</v>
      </c>
      <c r="DD37" s="401" t="s">
        <v>89</v>
      </c>
      <c r="DE37" s="401" t="s">
        <v>69</v>
      </c>
      <c r="DF37" s="200" t="s">
        <v>70</v>
      </c>
      <c r="DG37" s="401" t="s">
        <v>71</v>
      </c>
      <c r="DH37" s="200" t="s">
        <v>72</v>
      </c>
      <c r="DI37" s="13"/>
      <c r="DJ37" s="463"/>
      <c r="DK37" s="15" t="s">
        <v>19</v>
      </c>
      <c r="DL37" s="12" t="s">
        <v>20</v>
      </c>
      <c r="DM37" s="384" t="s">
        <v>21</v>
      </c>
      <c r="DN37" s="6" t="s">
        <v>22</v>
      </c>
      <c r="DO37" s="384" t="s">
        <v>23</v>
      </c>
      <c r="DP37" s="6" t="s">
        <v>22</v>
      </c>
      <c r="DQ37" s="402" t="s">
        <v>24</v>
      </c>
      <c r="DR37" s="6" t="s">
        <v>22</v>
      </c>
      <c r="DS37" s="385" t="s">
        <v>25</v>
      </c>
      <c r="DT37" s="6" t="s">
        <v>22</v>
      </c>
      <c r="DU37" s="477"/>
      <c r="DV37" s="399" t="s">
        <v>26</v>
      </c>
      <c r="DW37" s="400" t="s">
        <v>27</v>
      </c>
      <c r="DX37" s="7" t="s">
        <v>28</v>
      </c>
      <c r="DY37" s="6" t="s">
        <v>29</v>
      </c>
      <c r="DZ37" s="482"/>
      <c r="EA37" s="399" t="s">
        <v>26</v>
      </c>
      <c r="EB37" s="400" t="s">
        <v>27</v>
      </c>
      <c r="EC37" s="7" t="s">
        <v>28</v>
      </c>
      <c r="ED37" s="8" t="s">
        <v>29</v>
      </c>
      <c r="EE37" s="481"/>
      <c r="EF37" s="497"/>
      <c r="EG37" s="482"/>
      <c r="EH37" s="499"/>
      <c r="EI37" s="495"/>
      <c r="EJ37" s="493"/>
      <c r="EK37" s="495"/>
      <c r="EL37" s="482"/>
      <c r="EM37" s="501"/>
      <c r="EN37" s="482"/>
      <c r="EO37" s="199" t="s">
        <v>67</v>
      </c>
      <c r="EP37" s="401" t="s">
        <v>89</v>
      </c>
      <c r="EQ37" s="401" t="s">
        <v>69</v>
      </c>
      <c r="ER37" s="200" t="s">
        <v>70</v>
      </c>
      <c r="ES37" s="401" t="s">
        <v>71</v>
      </c>
      <c r="ET37" s="200" t="s">
        <v>72</v>
      </c>
      <c r="EU37" s="13"/>
      <c r="EV37" s="463"/>
      <c r="EW37" s="15" t="s">
        <v>19</v>
      </c>
      <c r="EX37" s="12" t="s">
        <v>20</v>
      </c>
      <c r="EY37" s="384" t="s">
        <v>21</v>
      </c>
      <c r="EZ37" s="6" t="s">
        <v>22</v>
      </c>
      <c r="FA37" s="384" t="s">
        <v>23</v>
      </c>
      <c r="FB37" s="6" t="s">
        <v>22</v>
      </c>
      <c r="FC37" s="402" t="s">
        <v>24</v>
      </c>
      <c r="FD37" s="6" t="s">
        <v>22</v>
      </c>
      <c r="FE37" s="385" t="s">
        <v>25</v>
      </c>
      <c r="FF37" s="6" t="s">
        <v>22</v>
      </c>
      <c r="FG37" s="477"/>
      <c r="FH37" s="399" t="s">
        <v>26</v>
      </c>
      <c r="FI37" s="400" t="s">
        <v>27</v>
      </c>
      <c r="FJ37" s="7" t="s">
        <v>28</v>
      </c>
      <c r="FK37" s="6" t="s">
        <v>29</v>
      </c>
      <c r="FL37" s="482"/>
      <c r="FM37" s="399" t="s">
        <v>26</v>
      </c>
      <c r="FN37" s="400" t="s">
        <v>27</v>
      </c>
      <c r="FO37" s="7" t="s">
        <v>28</v>
      </c>
      <c r="FP37" s="8" t="s">
        <v>29</v>
      </c>
      <c r="FQ37" s="481"/>
      <c r="FR37" s="497"/>
      <c r="FS37" s="482"/>
      <c r="FT37" s="499"/>
      <c r="FU37" s="495"/>
      <c r="FV37" s="493"/>
      <c r="FW37" s="491"/>
      <c r="FX37" s="485"/>
      <c r="FY37" s="501"/>
      <c r="FZ37" s="482"/>
      <c r="GA37" s="199" t="s">
        <v>67</v>
      </c>
      <c r="GB37" s="401" t="s">
        <v>89</v>
      </c>
      <c r="GC37" s="401" t="s">
        <v>69</v>
      </c>
      <c r="GD37" s="200" t="s">
        <v>70</v>
      </c>
      <c r="GE37" s="401" t="s">
        <v>71</v>
      </c>
      <c r="GF37" s="200" t="s">
        <v>72</v>
      </c>
      <c r="GG37" s="13"/>
      <c r="GH37" s="463"/>
      <c r="GI37" s="381"/>
    </row>
    <row r="38" spans="1:191" s="10" customFormat="1" ht="24.95" customHeight="1" x14ac:dyDescent="0.25">
      <c r="A38" s="17" t="s">
        <v>78</v>
      </c>
      <c r="B38" s="210" t="s">
        <v>76</v>
      </c>
      <c r="C38" s="18">
        <v>331</v>
      </c>
      <c r="D38" s="249">
        <f>IF(AK38&gt;0,C38/AK38/5," ")</f>
        <v>16.55</v>
      </c>
      <c r="E38" s="285">
        <v>226</v>
      </c>
      <c r="F38" s="249">
        <f>IF(AK38&gt;0,E38/AK38/5," ")</f>
        <v>11.3</v>
      </c>
      <c r="G38" s="285">
        <v>75</v>
      </c>
      <c r="H38" s="249">
        <f>IF(AK38&gt;0,G38/AK38/5," ")</f>
        <v>3.75</v>
      </c>
      <c r="I38" s="20">
        <v>70</v>
      </c>
      <c r="J38" s="79">
        <f>IF(AK38&gt;0,I38/AK38/5," ")</f>
        <v>3.5</v>
      </c>
      <c r="K38" s="386">
        <f>IF(I38&gt;0,C38/I38," ")</f>
        <v>4.7285714285714286</v>
      </c>
      <c r="L38" s="18">
        <v>8</v>
      </c>
      <c r="M38" s="20">
        <v>4</v>
      </c>
      <c r="N38" s="21">
        <f>SUM(L38:M38)</f>
        <v>12</v>
      </c>
      <c r="O38" s="79">
        <f>IF(AK38&gt;0,N38/AK38," ")</f>
        <v>3</v>
      </c>
      <c r="P38" s="388">
        <f>IF(N38&gt;0,I38/N38," ")</f>
        <v>5.833333333333333</v>
      </c>
      <c r="Q38" s="20">
        <v>3</v>
      </c>
      <c r="R38" s="20">
        <v>1</v>
      </c>
      <c r="S38" s="21">
        <f>SUM(Q38:R38)</f>
        <v>4</v>
      </c>
      <c r="T38" s="79">
        <f>IF(AK38&gt;0,S38/AK38," ")</f>
        <v>1</v>
      </c>
      <c r="U38" s="390">
        <f>IF(S38&gt;0,N38/S38," ")</f>
        <v>3</v>
      </c>
      <c r="V38" s="22">
        <v>1</v>
      </c>
      <c r="W38" s="23">
        <f>SUM(N38,S38,V38)</f>
        <v>17</v>
      </c>
      <c r="X38" s="24">
        <v>6</v>
      </c>
      <c r="Y38" s="25">
        <v>1</v>
      </c>
      <c r="Z38" s="255">
        <v>15</v>
      </c>
      <c r="AA38" s="256">
        <v>1</v>
      </c>
      <c r="AB38" s="392">
        <f t="shared" ref="AB38:AB40" si="149">IF(AA38&gt;0,Z38/AA38," ")</f>
        <v>15</v>
      </c>
      <c r="AC38" s="20">
        <v>14</v>
      </c>
      <c r="AD38" s="393">
        <f>IF(AC38&gt;0,W38/AC38," ")</f>
        <v>1.2142857142857142</v>
      </c>
      <c r="AE38" s="183">
        <v>0</v>
      </c>
      <c r="AF38" s="18">
        <v>0</v>
      </c>
      <c r="AG38" s="180">
        <v>1</v>
      </c>
      <c r="AH38" s="20">
        <v>0</v>
      </c>
      <c r="AI38" s="20">
        <v>0</v>
      </c>
      <c r="AJ38" s="25">
        <f>SUM(AF38,AG38,AI38)</f>
        <v>1</v>
      </c>
      <c r="AK38" s="23">
        <v>4</v>
      </c>
      <c r="AL38" s="463"/>
      <c r="AM38" s="17" t="s">
        <v>78</v>
      </c>
      <c r="AN38" s="246" t="s">
        <v>76</v>
      </c>
      <c r="AO38" s="18">
        <v>298</v>
      </c>
      <c r="AP38" s="19">
        <f>IF(BW38&gt;0,AO38/BW38/5," ")</f>
        <v>14.9</v>
      </c>
      <c r="AQ38" s="18">
        <v>224</v>
      </c>
      <c r="AR38" s="19">
        <f>IF(BW38&gt;0,AQ38/BW38/5," ")</f>
        <v>11.2</v>
      </c>
      <c r="AS38" s="18">
        <v>57</v>
      </c>
      <c r="AT38" s="19">
        <f>IF(BW38&gt;0,AS38/BW38/5," ")</f>
        <v>2.85</v>
      </c>
      <c r="AU38" s="18">
        <v>72</v>
      </c>
      <c r="AV38" s="79">
        <f>IF(BW38&gt;0,AU38/BW38/5," ")</f>
        <v>3.6</v>
      </c>
      <c r="AW38" s="386">
        <f>IF(AU38&gt;0,AO38/AU38," ")</f>
        <v>4.1388888888888893</v>
      </c>
      <c r="AX38" s="18">
        <v>4</v>
      </c>
      <c r="AY38" s="20">
        <v>4</v>
      </c>
      <c r="AZ38" s="21">
        <f>SUM(AX38:AY38)</f>
        <v>8</v>
      </c>
      <c r="BA38" s="79">
        <f>IF(BW38&gt;0,AZ38/BW38," ")</f>
        <v>2</v>
      </c>
      <c r="BB38" s="388">
        <f>IF(AZ38&gt;0,AU38/AZ38," ")</f>
        <v>9</v>
      </c>
      <c r="BC38" s="20">
        <v>9</v>
      </c>
      <c r="BD38" s="20">
        <v>2</v>
      </c>
      <c r="BE38" s="21">
        <f>SUM(BC38:BD38)</f>
        <v>11</v>
      </c>
      <c r="BF38" s="79">
        <f>IF(BW38&gt;0,BE38/BW38," ")</f>
        <v>2.75</v>
      </c>
      <c r="BG38" s="390">
        <f>IF(BE38&gt;0,AZ38/BE38," ")</f>
        <v>0.72727272727272729</v>
      </c>
      <c r="BH38" s="22">
        <v>5</v>
      </c>
      <c r="BI38" s="23">
        <f>SUM(AZ38,BE38,BH38)</f>
        <v>24</v>
      </c>
      <c r="BJ38" s="24">
        <v>6</v>
      </c>
      <c r="BK38" s="25">
        <v>1</v>
      </c>
      <c r="BL38" s="255">
        <v>14</v>
      </c>
      <c r="BM38" s="256">
        <v>0</v>
      </c>
      <c r="BN38" s="392">
        <v>0</v>
      </c>
      <c r="BO38" s="20">
        <v>10</v>
      </c>
      <c r="BP38" s="393">
        <f>IF(BO38&gt;0,BI38/BO38," ")</f>
        <v>2.4</v>
      </c>
      <c r="BQ38" s="18">
        <v>2</v>
      </c>
      <c r="BR38" s="20">
        <v>1</v>
      </c>
      <c r="BS38" s="180">
        <v>1</v>
      </c>
      <c r="BT38" s="20">
        <v>1</v>
      </c>
      <c r="BU38" s="20">
        <v>1</v>
      </c>
      <c r="BV38" s="25">
        <f>SUM(BR38,BS38,BU38)</f>
        <v>3</v>
      </c>
      <c r="BW38" s="23">
        <v>4</v>
      </c>
      <c r="BX38" s="463"/>
      <c r="BY38" s="17" t="s">
        <v>78</v>
      </c>
      <c r="BZ38" s="246" t="s">
        <v>76</v>
      </c>
      <c r="CA38" s="18">
        <v>361</v>
      </c>
      <c r="CB38" s="19">
        <f>IF(DI38&gt;0,CA38/DI38/5," ")</f>
        <v>18.05</v>
      </c>
      <c r="CC38" s="18">
        <v>185</v>
      </c>
      <c r="CD38" s="19">
        <f>IF(DI38&gt;0,CC38/DI38/5," ")</f>
        <v>9.25</v>
      </c>
      <c r="CE38" s="18">
        <v>56</v>
      </c>
      <c r="CF38" s="19">
        <f>IF(DI38&gt;0,CE38/DI38/5," ")</f>
        <v>2.8</v>
      </c>
      <c r="CG38" s="18">
        <v>67</v>
      </c>
      <c r="CH38" s="79">
        <f>IF(DI38&gt;0,CG38/DI38/5," ")</f>
        <v>3.35</v>
      </c>
      <c r="CI38" s="386">
        <f>IF(CG38&gt;0,CA38/CG38," ")</f>
        <v>5.3880597014925371</v>
      </c>
      <c r="CJ38" s="18">
        <v>3</v>
      </c>
      <c r="CK38" s="20">
        <v>5</v>
      </c>
      <c r="CL38" s="21">
        <f>SUM(CJ38:CK38)</f>
        <v>8</v>
      </c>
      <c r="CM38" s="79">
        <f>IF(DI38&gt;0,CL38/DI38," ")</f>
        <v>2</v>
      </c>
      <c r="CN38" s="388">
        <f>IF(CL38&gt;0,CG38/CL38," ")</f>
        <v>8.375</v>
      </c>
      <c r="CO38" s="20">
        <v>2</v>
      </c>
      <c r="CP38" s="20">
        <v>1</v>
      </c>
      <c r="CQ38" s="21">
        <f>SUM(CO38:CP38)</f>
        <v>3</v>
      </c>
      <c r="CR38" s="79">
        <f>IF(DI38&gt;0,CQ38/DI38," ")</f>
        <v>0.75</v>
      </c>
      <c r="CS38" s="390">
        <f>IF(CQ38&gt;0,CL38/CQ38," ")</f>
        <v>2.6666666666666665</v>
      </c>
      <c r="CT38" s="22">
        <v>1</v>
      </c>
      <c r="CU38" s="23">
        <f>SUM(CL38,CQ38,CT38)</f>
        <v>12</v>
      </c>
      <c r="CV38" s="24">
        <v>7</v>
      </c>
      <c r="CW38" s="25">
        <v>1</v>
      </c>
      <c r="CX38" s="18">
        <v>6</v>
      </c>
      <c r="CY38" s="20">
        <v>0</v>
      </c>
      <c r="CZ38" s="392">
        <v>0</v>
      </c>
      <c r="DA38" s="20">
        <v>1</v>
      </c>
      <c r="DB38" s="393">
        <f>IF(DA38&gt;0,CU38/DA38," ")</f>
        <v>12</v>
      </c>
      <c r="DC38" s="183">
        <v>0</v>
      </c>
      <c r="DD38" s="18">
        <v>0</v>
      </c>
      <c r="DE38" s="180">
        <v>0</v>
      </c>
      <c r="DF38" s="20">
        <v>0</v>
      </c>
      <c r="DG38" s="20">
        <v>1</v>
      </c>
      <c r="DH38" s="25">
        <f>SUM(DD38,DE38,DG38)</f>
        <v>1</v>
      </c>
      <c r="DI38" s="23">
        <v>4</v>
      </c>
      <c r="DJ38" s="463"/>
      <c r="DK38" s="17" t="s">
        <v>78</v>
      </c>
      <c r="DL38" s="246" t="s">
        <v>76</v>
      </c>
      <c r="DM38" s="18"/>
      <c r="DN38" s="19" t="str">
        <f>IF(EU38&gt;0,DM38/EU38/5," ")</f>
        <v xml:space="preserve"> </v>
      </c>
      <c r="DO38" s="18"/>
      <c r="DP38" s="19" t="str">
        <f>IF(EU38&gt;0,DO38/EU38/5," ")</f>
        <v xml:space="preserve"> </v>
      </c>
      <c r="DQ38" s="18"/>
      <c r="DR38" s="19" t="str">
        <f>IF(EU38&gt;0,DQ38/EU38/5," ")</f>
        <v xml:space="preserve"> </v>
      </c>
      <c r="DS38" s="18"/>
      <c r="DT38" s="79" t="str">
        <f>IF(EU38&gt;0,DS38/EU38/5," ")</f>
        <v xml:space="preserve"> </v>
      </c>
      <c r="DU38" s="386" t="str">
        <f>IF(DS38&gt;0,DM38/DS38," ")</f>
        <v xml:space="preserve"> </v>
      </c>
      <c r="DV38" s="18"/>
      <c r="DW38" s="20"/>
      <c r="DX38" s="21">
        <f>SUM(DV38:DW38)</f>
        <v>0</v>
      </c>
      <c r="DY38" s="79" t="str">
        <f>IF(EU38&gt;0,DX38/EU38," ")</f>
        <v xml:space="preserve"> </v>
      </c>
      <c r="DZ38" s="388" t="str">
        <f>IF(DX38&gt;0,DS38/DX38," ")</f>
        <v xml:space="preserve"> </v>
      </c>
      <c r="EA38" s="20"/>
      <c r="EB38" s="20"/>
      <c r="EC38" s="21">
        <f>SUM(EA38:EB38)</f>
        <v>0</v>
      </c>
      <c r="ED38" s="79" t="str">
        <f>IF(EU38&gt;0,EC38/EU38," ")</f>
        <v xml:space="preserve"> </v>
      </c>
      <c r="EE38" s="390" t="str">
        <f>IF(EC38&gt;0,DX38/EC38," ")</f>
        <v xml:space="preserve"> </v>
      </c>
      <c r="EF38" s="22"/>
      <c r="EG38" s="23">
        <f>SUM(DX38,EC38,EF38)</f>
        <v>0</v>
      </c>
      <c r="EH38" s="24"/>
      <c r="EI38" s="25"/>
      <c r="EJ38" s="18"/>
      <c r="EK38" s="25"/>
      <c r="EL38" s="393" t="str">
        <f>IF(EK38&gt;0,EJ38/EK38," ")</f>
        <v xml:space="preserve"> </v>
      </c>
      <c r="EM38" s="20"/>
      <c r="EN38" s="393" t="str">
        <f>IF(EM38&gt;0,EG38/EM38," ")</f>
        <v xml:space="preserve"> </v>
      </c>
      <c r="EO38" s="18"/>
      <c r="EP38" s="20"/>
      <c r="EQ38" s="180"/>
      <c r="ER38" s="20"/>
      <c r="ES38" s="20"/>
      <c r="ET38" s="25">
        <f>SUM(EP38,EQ38,ES38)</f>
        <v>0</v>
      </c>
      <c r="EU38" s="23"/>
      <c r="EV38" s="463"/>
      <c r="EW38" s="17" t="s">
        <v>78</v>
      </c>
      <c r="EX38" s="246" t="s">
        <v>76</v>
      </c>
      <c r="EY38" s="18"/>
      <c r="EZ38" s="19" t="str">
        <f>IF(GG38&gt;0,EY38/GG38/5," ")</f>
        <v xml:space="preserve"> </v>
      </c>
      <c r="FA38" s="18"/>
      <c r="FB38" s="19" t="str">
        <f>IF(GG38&gt;0,FA38/GG38/5," ")</f>
        <v xml:space="preserve"> </v>
      </c>
      <c r="FC38" s="18"/>
      <c r="FD38" s="19" t="str">
        <f>IF(GG38&gt;0,FC38/GG38/5," ")</f>
        <v xml:space="preserve"> </v>
      </c>
      <c r="FE38" s="18"/>
      <c r="FF38" s="79" t="str">
        <f>IF(GG38&gt;0,FE38/GG38/5," ")</f>
        <v xml:space="preserve"> </v>
      </c>
      <c r="FG38" s="386" t="str">
        <f>IF(FE38&gt;0,EY38/FE38," ")</f>
        <v xml:space="preserve"> </v>
      </c>
      <c r="FH38" s="18"/>
      <c r="FI38" s="20"/>
      <c r="FJ38" s="21">
        <f>SUM(FH38:FI38)</f>
        <v>0</v>
      </c>
      <c r="FK38" s="79" t="str">
        <f>IF(GG38&gt;0,FJ38/GG38," ")</f>
        <v xml:space="preserve"> </v>
      </c>
      <c r="FL38" s="388" t="str">
        <f>IF(FJ38&gt;0,FE38/FJ38," ")</f>
        <v xml:space="preserve"> </v>
      </c>
      <c r="FM38" s="20"/>
      <c r="FN38" s="20"/>
      <c r="FO38" s="21">
        <f>SUM(FM38:FN38)</f>
        <v>0</v>
      </c>
      <c r="FP38" s="79" t="str">
        <f>IF(GG38&gt;0,FO38/GG38," ")</f>
        <v xml:space="preserve"> </v>
      </c>
      <c r="FQ38" s="390" t="str">
        <f>IF(FO38&gt;0,FJ38/FO38," ")</f>
        <v xml:space="preserve"> </v>
      </c>
      <c r="FR38" s="22">
        <v>0</v>
      </c>
      <c r="FS38" s="23">
        <f>SUM(FJ38,FO38,FR38)</f>
        <v>0</v>
      </c>
      <c r="FT38" s="24">
        <v>0</v>
      </c>
      <c r="FU38" s="25">
        <v>0</v>
      </c>
      <c r="FV38" s="18"/>
      <c r="FW38" s="25">
        <v>0</v>
      </c>
      <c r="FX38" s="412">
        <v>0</v>
      </c>
      <c r="FY38" s="25">
        <v>0</v>
      </c>
      <c r="FZ38" s="412">
        <v>0</v>
      </c>
      <c r="GA38" s="20"/>
      <c r="GB38" s="20"/>
      <c r="GC38" s="180"/>
      <c r="GD38" s="20"/>
      <c r="GE38" s="20"/>
      <c r="GF38" s="25">
        <f>SUM(GB38,GC38,GE38)</f>
        <v>0</v>
      </c>
      <c r="GG38" s="23"/>
      <c r="GH38" s="463"/>
      <c r="GI38" s="382"/>
    </row>
    <row r="39" spans="1:191" s="10" customFormat="1" ht="24.95" customHeight="1" x14ac:dyDescent="0.25">
      <c r="A39" s="17"/>
      <c r="B39" s="395"/>
      <c r="C39" s="80"/>
      <c r="D39" s="79" t="str">
        <f>IF(AK39&gt;0,C39/AK39/5," ")</f>
        <v xml:space="preserve"> </v>
      </c>
      <c r="E39" s="286" t="str">
        <f>IF(AJ39&gt;0,D39/AJ39/5," ")</f>
        <v xml:space="preserve"> </v>
      </c>
      <c r="F39" s="79" t="str">
        <f>IF(AK39&gt;0,E39/AK39/5," ")</f>
        <v xml:space="preserve"> </v>
      </c>
      <c r="G39" s="80"/>
      <c r="H39" s="79" t="str">
        <f>IF(AK39&gt;0,G39/AK39/5," ")</f>
        <v xml:space="preserve"> </v>
      </c>
      <c r="I39" s="27"/>
      <c r="J39" s="79" t="str">
        <f>IF(AK39&gt;0,I39/AK39/5," ")</f>
        <v xml:space="preserve"> </v>
      </c>
      <c r="K39" s="386" t="str">
        <f>IF(I39&gt;0,C39/I39," ")</f>
        <v xml:space="preserve"> </v>
      </c>
      <c r="L39" s="80"/>
      <c r="M39" s="27"/>
      <c r="N39" s="21">
        <f>SUM(L39:M39)</f>
        <v>0</v>
      </c>
      <c r="O39" s="79" t="str">
        <f>IF(AK39&gt;0,N39/AK39," ")</f>
        <v xml:space="preserve"> </v>
      </c>
      <c r="P39" s="389" t="str">
        <f>IF(N39&gt;0,I39/N39," ")</f>
        <v xml:space="preserve"> </v>
      </c>
      <c r="Q39" s="27"/>
      <c r="R39" s="27"/>
      <c r="S39" s="21">
        <f>SUM(Q39:R39)</f>
        <v>0</v>
      </c>
      <c r="T39" s="79" t="str">
        <f>IF(AK39&gt;0,S39/AK39," ")</f>
        <v xml:space="preserve"> </v>
      </c>
      <c r="U39" s="391" t="str">
        <f>IF(S39&gt;0,N39/S39," ")</f>
        <v xml:space="preserve"> </v>
      </c>
      <c r="V39" s="28"/>
      <c r="W39" s="23">
        <f>SUM(N39,S39,V39)</f>
        <v>0</v>
      </c>
      <c r="X39" s="29"/>
      <c r="Y39" s="30"/>
      <c r="Z39" s="80"/>
      <c r="AA39" s="27"/>
      <c r="AB39" s="392" t="str">
        <f t="shared" si="149"/>
        <v xml:space="preserve"> </v>
      </c>
      <c r="AC39" s="27"/>
      <c r="AD39" s="393" t="str">
        <f>IF(AC39&gt;0,W39/AC39," ")</f>
        <v xml:space="preserve"> </v>
      </c>
      <c r="AE39" s="183"/>
      <c r="AF39" s="183"/>
      <c r="AG39" s="181"/>
      <c r="AH39" s="27"/>
      <c r="AI39" s="27"/>
      <c r="AJ39" s="30"/>
      <c r="AK39" s="31"/>
      <c r="AL39" s="463"/>
      <c r="AM39" s="17"/>
      <c r="AN39" s="395"/>
      <c r="AO39" s="80"/>
      <c r="AP39" s="79" t="str">
        <f>IF(BW39&gt;0,AO39/BW39/5," ")</f>
        <v xml:space="preserve"> </v>
      </c>
      <c r="AQ39" s="80"/>
      <c r="AR39" s="26" t="str">
        <f>IF(BW39&gt;0,AQ39/BW39/5," ")</f>
        <v xml:space="preserve"> </v>
      </c>
      <c r="AS39" s="80"/>
      <c r="AT39" s="26" t="str">
        <f>IF(BW39&gt;0,AS39/BW39/5," ")</f>
        <v xml:space="preserve"> </v>
      </c>
      <c r="AU39" s="80"/>
      <c r="AV39" s="79" t="str">
        <f>IF(BW39&gt;0,AU39/BW39/5," ")</f>
        <v xml:space="preserve"> </v>
      </c>
      <c r="AW39" s="386" t="str">
        <f>IF(AU39&gt;0,AO39/AU39," ")</f>
        <v xml:space="preserve"> </v>
      </c>
      <c r="AX39" s="80"/>
      <c r="AY39" s="27"/>
      <c r="AZ39" s="21">
        <f>SUM(AX39:AY39)</f>
        <v>0</v>
      </c>
      <c r="BA39" s="79" t="str">
        <f>IF(BW39&gt;0,AZ39/BW39," ")</f>
        <v xml:space="preserve"> </v>
      </c>
      <c r="BB39" s="389" t="str">
        <f>IF(AZ39&gt;0,AU39/AZ39," ")</f>
        <v xml:space="preserve"> </v>
      </c>
      <c r="BC39" s="27"/>
      <c r="BD39" s="27"/>
      <c r="BE39" s="21">
        <f>SUM(BC39:BD39)</f>
        <v>0</v>
      </c>
      <c r="BF39" s="79" t="str">
        <f>IF(BW39&gt;0,BE39/BW39," ")</f>
        <v xml:space="preserve"> </v>
      </c>
      <c r="BG39" s="391" t="str">
        <f>IF(BE39&gt;0,AZ39/BE39," ")</f>
        <v xml:space="preserve"> </v>
      </c>
      <c r="BH39" s="28"/>
      <c r="BI39" s="23">
        <f>SUM(AZ39,BE39,BH39)</f>
        <v>0</v>
      </c>
      <c r="BJ39" s="29"/>
      <c r="BK39" s="30"/>
      <c r="BL39" s="80"/>
      <c r="BM39" s="27"/>
      <c r="BN39" s="392" t="str">
        <f>IF(BM39&gt;0,BL39/BM39," ")</f>
        <v xml:space="preserve"> </v>
      </c>
      <c r="BO39" s="27"/>
      <c r="BP39" s="393" t="str">
        <f>IF(BO39&gt;0,BI39/BO39," ")</f>
        <v xml:space="preserve"> </v>
      </c>
      <c r="BQ39" s="183"/>
      <c r="BR39" s="260"/>
      <c r="BS39" s="181"/>
      <c r="BT39" s="27"/>
      <c r="BU39" s="27"/>
      <c r="BV39" s="30"/>
      <c r="BW39" s="31"/>
      <c r="BX39" s="463"/>
      <c r="BY39" s="17"/>
      <c r="BZ39" s="395"/>
      <c r="CA39" s="80"/>
      <c r="CB39" s="79" t="str">
        <f>IF(DI39&gt;0,CA39/DI39/5," ")</f>
        <v xml:space="preserve"> </v>
      </c>
      <c r="CC39" s="80"/>
      <c r="CD39" s="79" t="str">
        <f>IF(DI39&gt;0,CC39/DI39/5," ")</f>
        <v xml:space="preserve"> </v>
      </c>
      <c r="CE39" s="80"/>
      <c r="CF39" s="26" t="str">
        <f>IF(DI39&gt;0,CE39/DI39/5," ")</f>
        <v xml:space="preserve"> </v>
      </c>
      <c r="CG39" s="80"/>
      <c r="CH39" s="79" t="str">
        <f>IF(DI39&gt;0,CG39/DI39/5," ")</f>
        <v xml:space="preserve"> </v>
      </c>
      <c r="CI39" s="386" t="str">
        <f>IF(CG39&gt;0,CA39/CG39," ")</f>
        <v xml:space="preserve"> </v>
      </c>
      <c r="CJ39" s="80"/>
      <c r="CK39" s="27"/>
      <c r="CL39" s="21">
        <f>SUM(CJ39:CK39)</f>
        <v>0</v>
      </c>
      <c r="CM39" s="79" t="str">
        <f>IF(DI39&gt;0,CL39/DI39," ")</f>
        <v xml:space="preserve"> </v>
      </c>
      <c r="CN39" s="389" t="str">
        <f>IF(CL39&gt;0,CG39/CL39," ")</f>
        <v xml:space="preserve"> </v>
      </c>
      <c r="CO39" s="27"/>
      <c r="CP39" s="27"/>
      <c r="CQ39" s="21">
        <f>SUM(CO39:CP39)</f>
        <v>0</v>
      </c>
      <c r="CR39" s="79" t="str">
        <f>IF(DI39&gt;0,CQ39/DI39," ")</f>
        <v xml:space="preserve"> </v>
      </c>
      <c r="CS39" s="391" t="str">
        <f>IF(CQ39&gt;0,CL39/CQ39," ")</f>
        <v xml:space="preserve"> </v>
      </c>
      <c r="CT39" s="28"/>
      <c r="CU39" s="23">
        <f>SUM(CL39,CQ39,CT39)</f>
        <v>0</v>
      </c>
      <c r="CV39" s="29"/>
      <c r="CW39" s="30"/>
      <c r="CX39" s="80"/>
      <c r="CY39" s="27"/>
      <c r="CZ39" s="392" t="str">
        <f>IF(CY39&gt;0,CX39/CY39," ")</f>
        <v xml:space="preserve"> </v>
      </c>
      <c r="DA39" s="27"/>
      <c r="DB39" s="393" t="str">
        <f>IF(DA39&gt;0,CU39/DA39," ")</f>
        <v xml:space="preserve"> </v>
      </c>
      <c r="DC39" s="183"/>
      <c r="DD39" s="183"/>
      <c r="DE39" s="181"/>
      <c r="DF39" s="27"/>
      <c r="DG39" s="27"/>
      <c r="DH39" s="30"/>
      <c r="DI39" s="31"/>
      <c r="DJ39" s="463"/>
      <c r="DK39" s="17"/>
      <c r="DL39" s="395"/>
      <c r="DM39" s="80"/>
      <c r="DN39" s="79" t="str">
        <f>IF(EU39&gt;0,DM39/EU39/5," ")</f>
        <v xml:space="preserve"> </v>
      </c>
      <c r="DO39" s="80"/>
      <c r="DP39" s="79" t="str">
        <f>IF(EU39&gt;0,DO39/EU39/5," ")</f>
        <v xml:space="preserve"> </v>
      </c>
      <c r="DQ39" s="80"/>
      <c r="DR39" s="26" t="str">
        <f>IF(EU39&gt;0,DQ39/EU39/5," ")</f>
        <v xml:space="preserve"> </v>
      </c>
      <c r="DS39" s="80"/>
      <c r="DT39" s="79" t="str">
        <f>IF(EU39&gt;0,DS39/EU39/5," ")</f>
        <v xml:space="preserve"> </v>
      </c>
      <c r="DU39" s="386" t="str">
        <f>IF(DS39&gt;0,DM39/DS39," ")</f>
        <v xml:space="preserve"> </v>
      </c>
      <c r="DV39" s="80"/>
      <c r="DW39" s="27"/>
      <c r="DX39" s="21">
        <f>SUM(DV39:DW39)</f>
        <v>0</v>
      </c>
      <c r="DY39" s="79" t="str">
        <f>IF(EU39&gt;0,DX39/EU39," ")</f>
        <v xml:space="preserve"> </v>
      </c>
      <c r="DZ39" s="389" t="str">
        <f>IF(DX39&gt;0,DS39/DX39," ")</f>
        <v xml:space="preserve"> </v>
      </c>
      <c r="EA39" s="27"/>
      <c r="EB39" s="27"/>
      <c r="EC39" s="21">
        <f>SUM(EA39:EB39)</f>
        <v>0</v>
      </c>
      <c r="ED39" s="79" t="str">
        <f>IF(EU39&gt;0,EC39/EU39," ")</f>
        <v xml:space="preserve"> </v>
      </c>
      <c r="EE39" s="391" t="str">
        <f>IF(EC39&gt;0,DX39/EC39," ")</f>
        <v xml:space="preserve"> </v>
      </c>
      <c r="EF39" s="28"/>
      <c r="EG39" s="23">
        <f>SUM(DX39,EC39,EF39)</f>
        <v>0</v>
      </c>
      <c r="EH39" s="29"/>
      <c r="EI39" s="30"/>
      <c r="EJ39" s="80"/>
      <c r="EK39" s="30"/>
      <c r="EL39" s="393" t="str">
        <f>IF(EK39&gt;0,EJ39/EK39," ")</f>
        <v xml:space="preserve"> </v>
      </c>
      <c r="EM39" s="27"/>
      <c r="EN39" s="393" t="str">
        <f>IF(EM39&gt;0,EG39/EM39," ")</f>
        <v xml:space="preserve"> </v>
      </c>
      <c r="EO39" s="183"/>
      <c r="EP39" s="260"/>
      <c r="EQ39" s="181"/>
      <c r="ER39" s="27"/>
      <c r="ES39" s="27"/>
      <c r="ET39" s="30"/>
      <c r="EU39" s="31"/>
      <c r="EV39" s="463"/>
      <c r="EW39" s="17"/>
      <c r="EX39" s="395"/>
      <c r="EY39" s="80"/>
      <c r="EZ39" s="79" t="str">
        <f>IF(GG39&gt;0,EY39/GG39/5," ")</f>
        <v xml:space="preserve"> </v>
      </c>
      <c r="FA39" s="80"/>
      <c r="FB39" s="79" t="str">
        <f>IF(GG39&gt;0,FA39/GG39/5," ")</f>
        <v xml:space="preserve"> </v>
      </c>
      <c r="FC39" s="80"/>
      <c r="FD39" s="26" t="str">
        <f>IF(GG39&gt;0,FC39/GG39/5," ")</f>
        <v xml:space="preserve"> </v>
      </c>
      <c r="FE39" s="80"/>
      <c r="FF39" s="79" t="str">
        <f>IF(GG39&gt;0,FE39/GG39/5," ")</f>
        <v xml:space="preserve"> </v>
      </c>
      <c r="FG39" s="386" t="str">
        <f>IF(FE39&gt;0,EY39/FE39," ")</f>
        <v xml:space="preserve"> </v>
      </c>
      <c r="FH39" s="80"/>
      <c r="FI39" s="27"/>
      <c r="FJ39" s="21">
        <f>SUM(FH39:FI39)</f>
        <v>0</v>
      </c>
      <c r="FK39" s="79" t="str">
        <f>IF(GG39&gt;0,FJ39/GG39," ")</f>
        <v xml:space="preserve"> </v>
      </c>
      <c r="FL39" s="389" t="str">
        <f>IF(FJ39&gt;0,FE39/FJ39," ")</f>
        <v xml:space="preserve"> </v>
      </c>
      <c r="FM39" s="27"/>
      <c r="FN39" s="27"/>
      <c r="FO39" s="21">
        <f>SUM(FM39:FN39)</f>
        <v>0</v>
      </c>
      <c r="FP39" s="79" t="str">
        <f>IF(GG39&gt;0,FO39/GG39," ")</f>
        <v xml:space="preserve"> </v>
      </c>
      <c r="FQ39" s="391" t="str">
        <f>IF(FO39&gt;0,FJ39/FO39," ")</f>
        <v xml:space="preserve"> </v>
      </c>
      <c r="FR39" s="28"/>
      <c r="FS39" s="23">
        <f>SUM(FJ39,FO39,FR39)</f>
        <v>0</v>
      </c>
      <c r="FT39" s="29"/>
      <c r="FU39" s="30"/>
      <c r="FV39" s="80"/>
      <c r="FW39" s="30"/>
      <c r="FX39" s="393" t="str">
        <f>IF(FW39&gt;0,FV39/FW39," ")</f>
        <v xml:space="preserve"> </v>
      </c>
      <c r="FY39" s="30"/>
      <c r="FZ39" s="393" t="str">
        <f>IF(FY39&gt;0,FS39/FY39," ")</f>
        <v xml:space="preserve"> </v>
      </c>
      <c r="GA39" s="260"/>
      <c r="GB39" s="260"/>
      <c r="GC39" s="181"/>
      <c r="GD39" s="27"/>
      <c r="GE39" s="27"/>
      <c r="GF39" s="30"/>
      <c r="GG39" s="31"/>
      <c r="GH39" s="463"/>
      <c r="GI39" s="382"/>
    </row>
    <row r="40" spans="1:191" s="10" customFormat="1" ht="24.95" customHeight="1" thickBot="1" x14ac:dyDescent="0.3">
      <c r="A40" s="17"/>
      <c r="B40" s="396"/>
      <c r="C40" s="32"/>
      <c r="D40" s="26" t="str">
        <f>IF(AK40&gt;0,C40/AK40/5," ")</f>
        <v xml:space="preserve"> </v>
      </c>
      <c r="E40" s="220"/>
      <c r="F40" s="271" t="str">
        <f>IF(AK40&gt;0,E40/AK40/5," ")</f>
        <v xml:space="preserve"> </v>
      </c>
      <c r="G40" s="225"/>
      <c r="H40" s="26" t="str">
        <f>IF(AK40&gt;0,G40/AK40/5," ")</f>
        <v xml:space="preserve"> </v>
      </c>
      <c r="I40" s="34"/>
      <c r="J40" s="79" t="str">
        <f>IF(AK40&gt;0,I40/AK40/5," ")</f>
        <v xml:space="preserve"> </v>
      </c>
      <c r="K40" s="397" t="str">
        <f t="shared" ref="K40" si="150">IF(I40&gt;0,C40/I40," ")</f>
        <v xml:space="preserve"> </v>
      </c>
      <c r="L40" s="81"/>
      <c r="M40" s="27"/>
      <c r="N40" s="21"/>
      <c r="O40" s="79" t="str">
        <f>IF(AK40&gt;0,N40/AK40," ")</f>
        <v xml:space="preserve"> </v>
      </c>
      <c r="P40" s="389" t="str">
        <f>IF(N40&gt;0,I40/N40," ")</f>
        <v xml:space="preserve"> </v>
      </c>
      <c r="Q40" s="27"/>
      <c r="R40" s="27"/>
      <c r="S40" s="21"/>
      <c r="T40" s="79" t="str">
        <f>IF(AK40&gt;0,S40/AK40," ")</f>
        <v xml:space="preserve"> </v>
      </c>
      <c r="U40" s="391" t="str">
        <f t="shared" ref="U40" si="151">IF(S40&gt;0,N40/S40," ")</f>
        <v xml:space="preserve"> </v>
      </c>
      <c r="V40" s="33"/>
      <c r="W40" s="23">
        <f>SUM(N40,S40,V40)</f>
        <v>0</v>
      </c>
      <c r="X40" s="29"/>
      <c r="Y40" s="30"/>
      <c r="Z40" s="80"/>
      <c r="AA40" s="27"/>
      <c r="AB40" s="392" t="str">
        <f t="shared" si="149"/>
        <v xml:space="preserve"> </v>
      </c>
      <c r="AC40" s="27"/>
      <c r="AD40" s="393" t="str">
        <f t="shared" ref="AD40" si="152">IF(AC40&gt;0,W40/AC40," ")</f>
        <v xml:space="preserve"> </v>
      </c>
      <c r="AE40" s="183"/>
      <c r="AF40" s="183"/>
      <c r="AG40" s="182"/>
      <c r="AH40" s="34"/>
      <c r="AI40" s="34"/>
      <c r="AJ40" s="35"/>
      <c r="AK40" s="36"/>
      <c r="AL40" s="463"/>
      <c r="AM40" s="17"/>
      <c r="AN40" s="396"/>
      <c r="AO40" s="32"/>
      <c r="AP40" s="79" t="str">
        <f t="shared" ref="AP40" si="153">IF(BW40&gt;0,AO40/BW40/3," ")</f>
        <v xml:space="preserve"> </v>
      </c>
      <c r="AQ40" s="32"/>
      <c r="AR40" s="79" t="str">
        <f t="shared" ref="AR40" si="154">IF(BW40&gt;0,AQ40/BW40/3," ")</f>
        <v xml:space="preserve"> </v>
      </c>
      <c r="AS40" s="32"/>
      <c r="AT40" s="26" t="str">
        <f t="shared" ref="AT40" si="155">IF(BW40&gt;0,AS40/BW40/3," ")</f>
        <v xml:space="preserve"> </v>
      </c>
      <c r="AU40" s="32"/>
      <c r="AV40" s="79" t="str">
        <f t="shared" ref="AV40" si="156">IF(BW40&gt;0,AU40/BW40/3," ")</f>
        <v xml:space="preserve"> </v>
      </c>
      <c r="AW40" s="397" t="str">
        <f t="shared" ref="AW40" si="157">IF(AU40&gt;0,AO40/AU40," ")</f>
        <v xml:space="preserve"> </v>
      </c>
      <c r="AX40" s="81"/>
      <c r="AY40" s="27"/>
      <c r="AZ40" s="21"/>
      <c r="BA40" s="79" t="str">
        <f>IF(BW40&gt;0,AZ40/BW40," ")</f>
        <v xml:space="preserve"> </v>
      </c>
      <c r="BB40" s="389" t="str">
        <f>IF(AZ40&gt;0,AU40/AZ40," ")</f>
        <v xml:space="preserve"> </v>
      </c>
      <c r="BC40" s="27"/>
      <c r="BD40" s="27"/>
      <c r="BE40" s="21"/>
      <c r="BF40" s="79" t="str">
        <f>IF(BW40&gt;0,BE40/BW40," ")</f>
        <v xml:space="preserve"> </v>
      </c>
      <c r="BG40" s="391" t="str">
        <f t="shared" ref="BG40" si="158">IF(BE40&gt;0,AZ40/BE40," ")</f>
        <v xml:space="preserve"> </v>
      </c>
      <c r="BH40" s="33"/>
      <c r="BI40" s="23">
        <f>SUM(AZ40,BE40,BH40)</f>
        <v>0</v>
      </c>
      <c r="BJ40" s="29"/>
      <c r="BK40" s="30"/>
      <c r="BL40" s="80"/>
      <c r="BM40" s="27"/>
      <c r="BN40" s="392" t="str">
        <f t="shared" ref="BN40" si="159">IF(BM40&gt;0,BL40/BM40," ")</f>
        <v xml:space="preserve"> </v>
      </c>
      <c r="BO40" s="27"/>
      <c r="BP40" s="393" t="str">
        <f t="shared" ref="BP40" si="160">IF(BO40&gt;0,BI40/BO40," ")</f>
        <v xml:space="preserve"> </v>
      </c>
      <c r="BQ40" s="220"/>
      <c r="BR40" s="260"/>
      <c r="BS40" s="182"/>
      <c r="BT40" s="34"/>
      <c r="BU40" s="34"/>
      <c r="BV40" s="35"/>
      <c r="BW40" s="36"/>
      <c r="BX40" s="463"/>
      <c r="BY40" s="17"/>
      <c r="BZ40" s="396"/>
      <c r="CA40" s="32"/>
      <c r="CB40" s="26" t="str">
        <f>IF(DI40&gt;0,CA40/DI40/5," ")</f>
        <v xml:space="preserve"> </v>
      </c>
      <c r="CC40" s="32"/>
      <c r="CD40" s="79" t="str">
        <f>IF(DI40&gt;0,CC40/DI40/5," ")</f>
        <v xml:space="preserve"> </v>
      </c>
      <c r="CE40" s="32"/>
      <c r="CF40" s="26" t="str">
        <f>IF(DI40&gt;0,CE40/DI40/5," ")</f>
        <v xml:space="preserve"> </v>
      </c>
      <c r="CG40" s="32"/>
      <c r="CH40" s="79" t="str">
        <f>IF(DI40&gt;0,CG40/DI40/5," ")</f>
        <v xml:space="preserve"> </v>
      </c>
      <c r="CI40" s="397" t="str">
        <f t="shared" ref="CI40" si="161">IF(CG40&gt;0,CA40/CG40," ")</f>
        <v xml:space="preserve"> </v>
      </c>
      <c r="CJ40" s="81"/>
      <c r="CK40" s="27"/>
      <c r="CL40" s="21"/>
      <c r="CM40" s="79" t="str">
        <f>IF(DI40&gt;0,CL40/DI40," ")</f>
        <v xml:space="preserve"> </v>
      </c>
      <c r="CN40" s="389" t="str">
        <f>IF(CL40&gt;0,CG40/CL40," ")</f>
        <v xml:space="preserve"> </v>
      </c>
      <c r="CO40" s="27"/>
      <c r="CP40" s="27"/>
      <c r="CQ40" s="21"/>
      <c r="CR40" s="79" t="str">
        <f>IF(DI40&gt;0,CQ40/DI40," ")</f>
        <v xml:space="preserve"> </v>
      </c>
      <c r="CS40" s="391" t="str">
        <f t="shared" ref="CS40" si="162">IF(CQ40&gt;0,CL40/CQ40," ")</f>
        <v xml:space="preserve"> </v>
      </c>
      <c r="CT40" s="33"/>
      <c r="CU40" s="23">
        <f>SUM(CL40,CQ40,CT40)</f>
        <v>0</v>
      </c>
      <c r="CV40" s="29"/>
      <c r="CW40" s="30"/>
      <c r="CX40" s="80"/>
      <c r="CY40" s="27"/>
      <c r="CZ40" s="392" t="str">
        <f t="shared" ref="CZ40" si="163">IF(CY40&gt;0,CX40/CY40," ")</f>
        <v xml:space="preserve"> </v>
      </c>
      <c r="DA40" s="27"/>
      <c r="DB40" s="393" t="str">
        <f t="shared" ref="DB40" si="164">IF(DA40&gt;0,CU40/DA40," ")</f>
        <v xml:space="preserve"> </v>
      </c>
      <c r="DC40" s="183"/>
      <c r="DD40" s="183"/>
      <c r="DE40" s="182"/>
      <c r="DF40" s="34"/>
      <c r="DG40" s="34"/>
      <c r="DH40" s="35"/>
      <c r="DI40" s="36"/>
      <c r="DJ40" s="463"/>
      <c r="DK40" s="17"/>
      <c r="DL40" s="396"/>
      <c r="DM40" s="32"/>
      <c r="DN40" s="79" t="str">
        <f t="shared" ref="DN40" si="165">IF(EU40&gt;0,DM40/EU40/3," ")</f>
        <v xml:space="preserve"> </v>
      </c>
      <c r="DO40" s="32"/>
      <c r="DP40" s="79" t="str">
        <f t="shared" ref="DP40" si="166">IF(EU40&gt;0,DO40/EU40/3," ")</f>
        <v xml:space="preserve"> </v>
      </c>
      <c r="DQ40" s="32"/>
      <c r="DR40" s="26" t="str">
        <f t="shared" ref="DR40" si="167">IF(EU40&gt;0,DQ40/EU40/3," ")</f>
        <v xml:space="preserve"> </v>
      </c>
      <c r="DS40" s="32"/>
      <c r="DT40" s="79" t="str">
        <f t="shared" ref="DT40" si="168">IF(EU40&gt;0,DS40/EU40/3," ")</f>
        <v xml:space="preserve"> </v>
      </c>
      <c r="DU40" s="397" t="str">
        <f t="shared" ref="DU40" si="169">IF(DS40&gt;0,DM40/DS40," ")</f>
        <v xml:space="preserve"> </v>
      </c>
      <c r="DV40" s="81"/>
      <c r="DW40" s="27"/>
      <c r="DX40" s="21"/>
      <c r="DY40" s="79" t="str">
        <f>IF(EU40&gt;0,DX40/EU40," ")</f>
        <v xml:space="preserve"> </v>
      </c>
      <c r="DZ40" s="389" t="str">
        <f>IF(DX40&gt;0,DS40/DX40," ")</f>
        <v xml:space="preserve"> </v>
      </c>
      <c r="EA40" s="27"/>
      <c r="EB40" s="27"/>
      <c r="EC40" s="21"/>
      <c r="ED40" s="79" t="str">
        <f>IF(EU40&gt;0,EC40/EU40," ")</f>
        <v xml:space="preserve"> </v>
      </c>
      <c r="EE40" s="391" t="str">
        <f t="shared" ref="EE40" si="170">IF(EC40&gt;0,DX40/EC40," ")</f>
        <v xml:space="preserve"> </v>
      </c>
      <c r="EF40" s="33"/>
      <c r="EG40" s="23">
        <f>SUM(DX40,EC40,EF40)</f>
        <v>0</v>
      </c>
      <c r="EH40" s="29"/>
      <c r="EI40" s="30"/>
      <c r="EJ40" s="80"/>
      <c r="EK40" s="30"/>
      <c r="EL40" s="393" t="str">
        <f t="shared" ref="EL40" si="171">IF(EK40&gt;0,EJ40/EK40," ")</f>
        <v xml:space="preserve"> </v>
      </c>
      <c r="EM40" s="27"/>
      <c r="EN40" s="393" t="str">
        <f t="shared" ref="EN40" si="172">IF(EM40&gt;0,EG40/EM40," ")</f>
        <v xml:space="preserve"> </v>
      </c>
      <c r="EO40" s="183"/>
      <c r="EP40" s="260"/>
      <c r="EQ40" s="182"/>
      <c r="ER40" s="34"/>
      <c r="ES40" s="34"/>
      <c r="ET40" s="35"/>
      <c r="EU40" s="36"/>
      <c r="EV40" s="463"/>
      <c r="EW40" s="17"/>
      <c r="EX40" s="396"/>
      <c r="EY40" s="32"/>
      <c r="EZ40" s="79" t="str">
        <f t="shared" ref="EZ40" si="173">IF(GG40&gt;0,EY40/GG40/3," ")</f>
        <v xml:space="preserve"> </v>
      </c>
      <c r="FA40" s="32"/>
      <c r="FB40" s="79" t="str">
        <f t="shared" ref="FB40" si="174">IF(GG40&gt;0,FA40/GG40/3," ")</f>
        <v xml:space="preserve"> </v>
      </c>
      <c r="FC40" s="32"/>
      <c r="FD40" s="26" t="str">
        <f t="shared" ref="FD40" si="175">IF(GG40&gt;0,FC40/GG40/3," ")</f>
        <v xml:space="preserve"> </v>
      </c>
      <c r="FE40" s="32"/>
      <c r="FF40" s="79" t="str">
        <f t="shared" ref="FF40" si="176">IF(GG40&gt;0,FE40/GG40/3," ")</f>
        <v xml:space="preserve"> </v>
      </c>
      <c r="FG40" s="397" t="str">
        <f t="shared" ref="FG40" si="177">IF(FE40&gt;0,EY40/FE40," ")</f>
        <v xml:space="preserve"> </v>
      </c>
      <c r="FH40" s="81"/>
      <c r="FI40" s="27"/>
      <c r="FJ40" s="21"/>
      <c r="FK40" s="79" t="str">
        <f>IF(GG40&gt;0,FJ40/GG40," ")</f>
        <v xml:space="preserve"> </v>
      </c>
      <c r="FL40" s="389" t="str">
        <f>IF(FJ40&gt;0,FE40/FJ40," ")</f>
        <v xml:space="preserve"> </v>
      </c>
      <c r="FM40" s="27"/>
      <c r="FN40" s="27"/>
      <c r="FO40" s="21"/>
      <c r="FP40" s="79" t="str">
        <f>IF(GG40&gt;0,FO40/GG40," ")</f>
        <v xml:space="preserve"> </v>
      </c>
      <c r="FQ40" s="391" t="str">
        <f t="shared" ref="FQ40" si="178">IF(FO40&gt;0,FJ40/FO40," ")</f>
        <v xml:space="preserve"> </v>
      </c>
      <c r="FR40" s="33"/>
      <c r="FS40" s="23">
        <f>SUM(FJ40,FO40,FR40)</f>
        <v>0</v>
      </c>
      <c r="FT40" s="29"/>
      <c r="FU40" s="30"/>
      <c r="FV40" s="80"/>
      <c r="FW40" s="30"/>
      <c r="FX40" s="393" t="str">
        <f t="shared" ref="FX40" si="179">IF(FW40&gt;0,FV40/FW40," ")</f>
        <v xml:space="preserve"> </v>
      </c>
      <c r="FY40" s="30"/>
      <c r="FZ40" s="393" t="str">
        <f t="shared" ref="FZ40" si="180">IF(FY40&gt;0,FS40/FY40," ")</f>
        <v xml:space="preserve"> </v>
      </c>
      <c r="GA40" s="260"/>
      <c r="GB40" s="260"/>
      <c r="GC40" s="182"/>
      <c r="GD40" s="34"/>
      <c r="GE40" s="34"/>
      <c r="GF40" s="35"/>
      <c r="GG40" s="36"/>
      <c r="GH40" s="463"/>
      <c r="GI40" s="382"/>
    </row>
    <row r="41" spans="1:191" s="10" customFormat="1" ht="24.95" customHeight="1" thickBot="1" x14ac:dyDescent="0.3">
      <c r="A41" s="65"/>
      <c r="B41" s="208" t="s">
        <v>34</v>
      </c>
      <c r="C41" s="39">
        <f>SUM(C38:C40)</f>
        <v>331</v>
      </c>
      <c r="D41" s="40">
        <f>IF(AK41&gt;0,C41/AK41/5," ")</f>
        <v>16.55</v>
      </c>
      <c r="E41" s="42">
        <f>SUM(E38:E40)</f>
        <v>226</v>
      </c>
      <c r="F41" s="40">
        <f>IF(AK41&gt;0,E41/AK41/5," ")</f>
        <v>11.3</v>
      </c>
      <c r="G41" s="39">
        <f>SUM(G38:G40)</f>
        <v>75</v>
      </c>
      <c r="H41" s="40">
        <f>IF(AK41&gt;0,G41/AK41/5," ")</f>
        <v>3.75</v>
      </c>
      <c r="I41" s="42">
        <f>SUM(I38:I40)</f>
        <v>70</v>
      </c>
      <c r="J41" s="40">
        <f>IF(AK41&gt;0,I41/AK41/5," ")</f>
        <v>3.5</v>
      </c>
      <c r="K41" s="387">
        <f>IF(I41&gt;0,C41/I41," ")</f>
        <v>4.7285714285714286</v>
      </c>
      <c r="L41" s="39">
        <f>SUM(L38:L40)</f>
        <v>8</v>
      </c>
      <c r="M41" s="41">
        <f>SUM(M38:M40)</f>
        <v>4</v>
      </c>
      <c r="N41" s="42">
        <f>SUM(N38:N40)</f>
        <v>12</v>
      </c>
      <c r="O41" s="43">
        <f>N41/AK41</f>
        <v>3</v>
      </c>
      <c r="P41" s="387">
        <f>IF(N41&gt;0,I41/N41," ")</f>
        <v>5.833333333333333</v>
      </c>
      <c r="Q41" s="39">
        <f>SUM(Q38:Q40)</f>
        <v>3</v>
      </c>
      <c r="R41" s="41">
        <f>SUM(R38:R40)</f>
        <v>1</v>
      </c>
      <c r="S41" s="42">
        <f>SUM(S38:S40)</f>
        <v>4</v>
      </c>
      <c r="T41" s="43">
        <f>S41/AK41</f>
        <v>1</v>
      </c>
      <c r="U41" s="387">
        <f>IF(S41&gt;0,N41/S41," ")</f>
        <v>3</v>
      </c>
      <c r="V41" s="44">
        <f t="shared" ref="V41:AA41" si="181">SUM(V38:V40)</f>
        <v>1</v>
      </c>
      <c r="W41" s="39">
        <f t="shared" si="181"/>
        <v>17</v>
      </c>
      <c r="X41" s="45">
        <f t="shared" si="181"/>
        <v>6</v>
      </c>
      <c r="Y41" s="46">
        <f t="shared" si="181"/>
        <v>1</v>
      </c>
      <c r="Z41" s="39">
        <f t="shared" si="181"/>
        <v>15</v>
      </c>
      <c r="AA41" s="42">
        <f t="shared" si="181"/>
        <v>1</v>
      </c>
      <c r="AB41" s="387">
        <f>IF(AA41=0," ",Z41/AA41)</f>
        <v>15</v>
      </c>
      <c r="AC41" s="39">
        <f>SUM(AC38:AC40)</f>
        <v>14</v>
      </c>
      <c r="AD41" s="387">
        <f>IF(AC41&gt;0,W41/AC41," ")</f>
        <v>1.2142857142857142</v>
      </c>
      <c r="AE41" s="42">
        <f t="shared" ref="AE41" si="182">SUM(AE38:AE40)</f>
        <v>0</v>
      </c>
      <c r="AF41" s="39">
        <f t="shared" ref="AF41:AK41" si="183">SUM(AF38:AF40)</f>
        <v>0</v>
      </c>
      <c r="AG41" s="41">
        <f t="shared" si="183"/>
        <v>1</v>
      </c>
      <c r="AH41" s="42">
        <f t="shared" si="183"/>
        <v>0</v>
      </c>
      <c r="AI41" s="41">
        <f t="shared" si="183"/>
        <v>0</v>
      </c>
      <c r="AJ41" s="46">
        <f t="shared" si="183"/>
        <v>1</v>
      </c>
      <c r="AK41" s="45">
        <f t="shared" si="183"/>
        <v>4</v>
      </c>
      <c r="AL41" s="361"/>
      <c r="AM41" s="65"/>
      <c r="AN41" s="243" t="s">
        <v>34</v>
      </c>
      <c r="AO41" s="39">
        <f>SUM(AO38:AO40)</f>
        <v>298</v>
      </c>
      <c r="AP41" s="40">
        <f>IF(BW41&gt;0,AO41/BW41/5," ")</f>
        <v>14.9</v>
      </c>
      <c r="AQ41" s="39">
        <f>SUM(AQ38:AQ40)</f>
        <v>224</v>
      </c>
      <c r="AR41" s="40">
        <f>IF(BW41&gt;0,AQ41/BW41/5," ")</f>
        <v>11.2</v>
      </c>
      <c r="AS41" s="39">
        <f>SUM(AS38:AS40)</f>
        <v>57</v>
      </c>
      <c r="AT41" s="40">
        <f>IF(BW41&gt;0,AS41/BW41/5," ")</f>
        <v>2.85</v>
      </c>
      <c r="AU41" s="39">
        <f>SUM(AU38:AU40)</f>
        <v>72</v>
      </c>
      <c r="AV41" s="40">
        <f>IF(BW41&gt;0,AU41/BW41/5," ")</f>
        <v>3.6</v>
      </c>
      <c r="AW41" s="387">
        <f>IF(AU41&gt;0,AO41/AU41," ")</f>
        <v>4.1388888888888893</v>
      </c>
      <c r="AX41" s="39">
        <f>SUM(AX38:AX40)</f>
        <v>4</v>
      </c>
      <c r="AY41" s="41">
        <f>SUM(AY38:AY40)</f>
        <v>4</v>
      </c>
      <c r="AZ41" s="42">
        <f>SUM(AZ38:AZ40)</f>
        <v>8</v>
      </c>
      <c r="BA41" s="43">
        <f>AZ41/BW41</f>
        <v>2</v>
      </c>
      <c r="BB41" s="387">
        <f>IF(AZ41&gt;0,AU41/AZ41," ")</f>
        <v>9</v>
      </c>
      <c r="BC41" s="39">
        <f>SUM(BC38:BC40)</f>
        <v>9</v>
      </c>
      <c r="BD41" s="41">
        <f>SUM(BD38:BD40)</f>
        <v>2</v>
      </c>
      <c r="BE41" s="42">
        <f>SUM(BE38:BE40)</f>
        <v>11</v>
      </c>
      <c r="BF41" s="43">
        <f>BE41/BW41</f>
        <v>2.75</v>
      </c>
      <c r="BG41" s="387">
        <f>IF(BE41&gt;0,AZ41/BE41," ")</f>
        <v>0.72727272727272729</v>
      </c>
      <c r="BH41" s="44">
        <f t="shared" ref="BH41:BM41" si="184">SUM(BH38:BH40)</f>
        <v>5</v>
      </c>
      <c r="BI41" s="39">
        <f t="shared" si="184"/>
        <v>24</v>
      </c>
      <c r="BJ41" s="45">
        <f t="shared" si="184"/>
        <v>6</v>
      </c>
      <c r="BK41" s="46">
        <f t="shared" si="184"/>
        <v>1</v>
      </c>
      <c r="BL41" s="39">
        <f t="shared" si="184"/>
        <v>14</v>
      </c>
      <c r="BM41" s="42">
        <f t="shared" si="184"/>
        <v>0</v>
      </c>
      <c r="BN41" s="387">
        <v>1.3</v>
      </c>
      <c r="BO41" s="39">
        <f>SUM(BO38:BO40)</f>
        <v>10</v>
      </c>
      <c r="BP41" s="387">
        <f>IF(BO41&gt;0,BI41/BO41," ")</f>
        <v>2.4</v>
      </c>
      <c r="BQ41" s="42">
        <f t="shared" ref="BQ41" si="185">SUM(BQ38:BQ40)</f>
        <v>2</v>
      </c>
      <c r="BR41" s="39">
        <f t="shared" ref="BR41:BW41" si="186">SUM(BR38:BR40)</f>
        <v>1</v>
      </c>
      <c r="BS41" s="41">
        <f t="shared" si="186"/>
        <v>1</v>
      </c>
      <c r="BT41" s="42">
        <f t="shared" si="186"/>
        <v>1</v>
      </c>
      <c r="BU41" s="41">
        <f t="shared" si="186"/>
        <v>1</v>
      </c>
      <c r="BV41" s="46">
        <f t="shared" si="186"/>
        <v>3</v>
      </c>
      <c r="BW41" s="45">
        <f t="shared" si="186"/>
        <v>4</v>
      </c>
      <c r="BX41" s="361"/>
      <c r="BY41" s="65"/>
      <c r="BZ41" s="243" t="s">
        <v>34</v>
      </c>
      <c r="CA41" s="39">
        <f>SUM(CA38:CA40)</f>
        <v>361</v>
      </c>
      <c r="CB41" s="40">
        <f>IF(DI41&gt;0,CA41/DI41/5," ")</f>
        <v>18.05</v>
      </c>
      <c r="CC41" s="39">
        <f>SUM(CC38:CC40)</f>
        <v>185</v>
      </c>
      <c r="CD41" s="40">
        <f>IF(DI41&gt;0,CC41/DI41/5," ")</f>
        <v>9.25</v>
      </c>
      <c r="CE41" s="39">
        <f>SUM(CE38:CE40)</f>
        <v>56</v>
      </c>
      <c r="CF41" s="40">
        <f>IF(DI41&gt;0,CE41/DI41/5," ")</f>
        <v>2.8</v>
      </c>
      <c r="CG41" s="39">
        <f>SUM(CG38:CG40)</f>
        <v>67</v>
      </c>
      <c r="CH41" s="40">
        <f>IF(DI41&gt;0,CG41/DI41/5," ")</f>
        <v>3.35</v>
      </c>
      <c r="CI41" s="387">
        <f>IF(CG41&gt;0,CA41/CG41," ")</f>
        <v>5.3880597014925371</v>
      </c>
      <c r="CJ41" s="39">
        <f>SUM(CJ38:CJ40)</f>
        <v>3</v>
      </c>
      <c r="CK41" s="41">
        <f>SUM(CK38:CK40)</f>
        <v>5</v>
      </c>
      <c r="CL41" s="42">
        <f>SUM(CL38:CL40)</f>
        <v>8</v>
      </c>
      <c r="CM41" s="43">
        <f>CL41/DI41</f>
        <v>2</v>
      </c>
      <c r="CN41" s="387">
        <f>IF(CL41&gt;0,CG41/CL41," ")</f>
        <v>8.375</v>
      </c>
      <c r="CO41" s="39">
        <f>SUM(CO38:CO40)</f>
        <v>2</v>
      </c>
      <c r="CP41" s="41">
        <f>SUM(CP38:CP40)</f>
        <v>1</v>
      </c>
      <c r="CQ41" s="42">
        <f>SUM(CQ38:CQ40)</f>
        <v>3</v>
      </c>
      <c r="CR41" s="43">
        <f>CQ41/DI41</f>
        <v>0.75</v>
      </c>
      <c r="CS41" s="387">
        <f>IF(CQ41&gt;0,CL41/CQ41," ")</f>
        <v>2.6666666666666665</v>
      </c>
      <c r="CT41" s="44">
        <f t="shared" ref="CT41:CY41" si="187">SUM(CT38:CT40)</f>
        <v>1</v>
      </c>
      <c r="CU41" s="39">
        <f t="shared" si="187"/>
        <v>12</v>
      </c>
      <c r="CV41" s="45">
        <f t="shared" si="187"/>
        <v>7</v>
      </c>
      <c r="CW41" s="46">
        <f t="shared" si="187"/>
        <v>1</v>
      </c>
      <c r="CX41" s="39">
        <f t="shared" si="187"/>
        <v>6</v>
      </c>
      <c r="CY41" s="42">
        <f t="shared" si="187"/>
        <v>0</v>
      </c>
      <c r="CZ41" s="387">
        <v>0</v>
      </c>
      <c r="DA41" s="39">
        <f>SUM(DA38:DA40)</f>
        <v>1</v>
      </c>
      <c r="DB41" s="387">
        <f>IF(DA41&gt;0,CU41/DA41," ")</f>
        <v>12</v>
      </c>
      <c r="DC41" s="42">
        <f t="shared" ref="DC41" si="188">SUM(DC38:DC40)</f>
        <v>0</v>
      </c>
      <c r="DD41" s="39">
        <f t="shared" ref="DD41:DI41" si="189">SUM(DD38:DD40)</f>
        <v>0</v>
      </c>
      <c r="DE41" s="41">
        <f t="shared" si="189"/>
        <v>0</v>
      </c>
      <c r="DF41" s="42">
        <f t="shared" si="189"/>
        <v>0</v>
      </c>
      <c r="DG41" s="41">
        <f t="shared" si="189"/>
        <v>1</v>
      </c>
      <c r="DH41" s="46">
        <f t="shared" si="189"/>
        <v>1</v>
      </c>
      <c r="DI41" s="45">
        <f t="shared" si="189"/>
        <v>4</v>
      </c>
      <c r="DJ41" s="361"/>
      <c r="DK41" s="65"/>
      <c r="DL41" s="243" t="s">
        <v>34</v>
      </c>
      <c r="DM41" s="39">
        <f>SUM(DM38:DM40)</f>
        <v>0</v>
      </c>
      <c r="DN41" s="40" t="str">
        <f>IF(EU41&gt;0,DM41/EU41/5," ")</f>
        <v xml:space="preserve"> </v>
      </c>
      <c r="DO41" s="39">
        <f>SUM(DO38:DO40)</f>
        <v>0</v>
      </c>
      <c r="DP41" s="40" t="str">
        <f>IF(EU41&gt;0,DO41/EU41/5," ")</f>
        <v xml:space="preserve"> </v>
      </c>
      <c r="DQ41" s="39">
        <f>SUM(DQ38:DQ40)</f>
        <v>0</v>
      </c>
      <c r="DR41" s="40" t="str">
        <f>IF(EU41&gt;0,DQ41/EU41/5," ")</f>
        <v xml:space="preserve"> </v>
      </c>
      <c r="DS41" s="39">
        <f>SUM(DS38:DS40)</f>
        <v>0</v>
      </c>
      <c r="DT41" s="40" t="str">
        <f>IF(EU41&gt;0,DS41/EU41/5," ")</f>
        <v xml:space="preserve"> </v>
      </c>
      <c r="DU41" s="387" t="str">
        <f>IF(DS41&gt;0,DM41/DS41," ")</f>
        <v xml:space="preserve"> </v>
      </c>
      <c r="DV41" s="39">
        <f>SUM(DV38:DV40)</f>
        <v>0</v>
      </c>
      <c r="DW41" s="41">
        <f>SUM(DW38:DW40)</f>
        <v>0</v>
      </c>
      <c r="DX41" s="42">
        <f>SUM(DX38:DX40)</f>
        <v>0</v>
      </c>
      <c r="DY41" s="43" t="e">
        <f>DX41/EU41</f>
        <v>#DIV/0!</v>
      </c>
      <c r="DZ41" s="387" t="str">
        <f>IF(DX41&gt;0,DS41/DX41," ")</f>
        <v xml:space="preserve"> </v>
      </c>
      <c r="EA41" s="39">
        <f>SUM(EA38:EA40)</f>
        <v>0</v>
      </c>
      <c r="EB41" s="41">
        <f>SUM(EB38:EB40)</f>
        <v>0</v>
      </c>
      <c r="EC41" s="42">
        <f>SUM(EC38:EC40)</f>
        <v>0</v>
      </c>
      <c r="ED41" s="43" t="e">
        <f>EC41/EU41</f>
        <v>#DIV/0!</v>
      </c>
      <c r="EE41" s="387" t="str">
        <f>IF(EC41&gt;0,DX41/EC41," ")</f>
        <v xml:space="preserve"> </v>
      </c>
      <c r="EF41" s="44">
        <f t="shared" ref="EF41:EK41" si="190">SUM(EF38:EF40)</f>
        <v>0</v>
      </c>
      <c r="EG41" s="39">
        <f t="shared" si="190"/>
        <v>0</v>
      </c>
      <c r="EH41" s="45">
        <f t="shared" si="190"/>
        <v>0</v>
      </c>
      <c r="EI41" s="46">
        <f t="shared" si="190"/>
        <v>0</v>
      </c>
      <c r="EJ41" s="39">
        <f t="shared" si="190"/>
        <v>0</v>
      </c>
      <c r="EK41" s="46">
        <f t="shared" si="190"/>
        <v>0</v>
      </c>
      <c r="EL41" s="394" t="str">
        <f>IF(EK41=0," ",EJ41/EK41)</f>
        <v xml:space="preserve"> </v>
      </c>
      <c r="EM41" s="39">
        <f>SUM(EM38:EM40)</f>
        <v>0</v>
      </c>
      <c r="EN41" s="387" t="str">
        <f>IF(EM41&gt;0,EG41/EM41," ")</f>
        <v xml:space="preserve"> </v>
      </c>
      <c r="EO41" s="42">
        <f t="shared" ref="EO41" si="191">SUM(EO38:EO40)</f>
        <v>0</v>
      </c>
      <c r="EP41" s="42">
        <f t="shared" ref="EP41:EU41" si="192">SUM(EP38:EP40)</f>
        <v>0</v>
      </c>
      <c r="EQ41" s="41">
        <f t="shared" si="192"/>
        <v>0</v>
      </c>
      <c r="ER41" s="42">
        <f t="shared" si="192"/>
        <v>0</v>
      </c>
      <c r="ES41" s="41">
        <f t="shared" si="192"/>
        <v>0</v>
      </c>
      <c r="ET41" s="46">
        <f t="shared" si="192"/>
        <v>0</v>
      </c>
      <c r="EU41" s="45">
        <f t="shared" si="192"/>
        <v>0</v>
      </c>
      <c r="EV41" s="361"/>
      <c r="EW41" s="65"/>
      <c r="EX41" s="243" t="s">
        <v>34</v>
      </c>
      <c r="EY41" s="39">
        <f>SUM(EY38:EY40)</f>
        <v>0</v>
      </c>
      <c r="EZ41" s="40" t="str">
        <f>IF(GG41&gt;0,EY41/GG41/5," ")</f>
        <v xml:space="preserve"> </v>
      </c>
      <c r="FA41" s="39">
        <f>SUM(FA38:FA40)</f>
        <v>0</v>
      </c>
      <c r="FB41" s="40" t="str">
        <f>IF(GG41&gt;0,FA41/GG41/5," ")</f>
        <v xml:space="preserve"> </v>
      </c>
      <c r="FC41" s="39">
        <f>SUM(FC38:FC40)</f>
        <v>0</v>
      </c>
      <c r="FD41" s="40" t="str">
        <f>IF(GG41&gt;0,FC41/GG41/5," ")</f>
        <v xml:space="preserve"> </v>
      </c>
      <c r="FE41" s="39">
        <f>SUM(FE38:FE40)</f>
        <v>0</v>
      </c>
      <c r="FF41" s="40" t="str">
        <f>IF(GG41&gt;0,FE41/GG41/5," ")</f>
        <v xml:space="preserve"> </v>
      </c>
      <c r="FG41" s="387" t="str">
        <f>IF(FE41&gt;0,EY41/FE41," ")</f>
        <v xml:space="preserve"> </v>
      </c>
      <c r="FH41" s="39">
        <f>SUM(FH38:FH40)</f>
        <v>0</v>
      </c>
      <c r="FI41" s="41">
        <f>SUM(FI38:FI40)</f>
        <v>0</v>
      </c>
      <c r="FJ41" s="42">
        <f>SUM(FJ38:FJ40)</f>
        <v>0</v>
      </c>
      <c r="FK41" s="43" t="e">
        <f>FJ41/GG41</f>
        <v>#DIV/0!</v>
      </c>
      <c r="FL41" s="387" t="str">
        <f>IF(FJ41&gt;0,FE41/FJ41," ")</f>
        <v xml:space="preserve"> </v>
      </c>
      <c r="FM41" s="39">
        <f>SUM(FM38:FM40)</f>
        <v>0</v>
      </c>
      <c r="FN41" s="41">
        <f>SUM(FN38:FN40)</f>
        <v>0</v>
      </c>
      <c r="FO41" s="42">
        <f>SUM(FO38:FO40)</f>
        <v>0</v>
      </c>
      <c r="FP41" s="43" t="e">
        <f>FO41/GG41</f>
        <v>#DIV/0!</v>
      </c>
      <c r="FQ41" s="387" t="str">
        <f>IF(FO41&gt;0,FJ41/FO41," ")</f>
        <v xml:space="preserve"> </v>
      </c>
      <c r="FR41" s="44">
        <f t="shared" ref="FR41:FW41" si="193">SUM(FR38:FR40)</f>
        <v>0</v>
      </c>
      <c r="FS41" s="39">
        <f t="shared" si="193"/>
        <v>0</v>
      </c>
      <c r="FT41" s="45">
        <f t="shared" si="193"/>
        <v>0</v>
      </c>
      <c r="FU41" s="46">
        <f t="shared" si="193"/>
        <v>0</v>
      </c>
      <c r="FV41" s="39">
        <f t="shared" si="193"/>
        <v>0</v>
      </c>
      <c r="FW41" s="46">
        <f t="shared" si="193"/>
        <v>0</v>
      </c>
      <c r="FX41" s="394" t="str">
        <f>IF(FW41=0," ",FV41/FW41)</f>
        <v xml:space="preserve"> </v>
      </c>
      <c r="FY41" s="38">
        <f>SUM(FY38:FY40)</f>
        <v>0</v>
      </c>
      <c r="FZ41" s="394" t="str">
        <f>IF(FY41&gt;0,FS41/FY41," ")</f>
        <v xml:space="preserve"> </v>
      </c>
      <c r="GA41" s="42">
        <f t="shared" ref="GA41" si="194">SUM(GA38:GA40)</f>
        <v>0</v>
      </c>
      <c r="GB41" s="42">
        <f t="shared" ref="GB41:GG41" si="195">SUM(GB38:GB40)</f>
        <v>0</v>
      </c>
      <c r="GC41" s="41">
        <f t="shared" si="195"/>
        <v>0</v>
      </c>
      <c r="GD41" s="42">
        <f t="shared" si="195"/>
        <v>0</v>
      </c>
      <c r="GE41" s="41">
        <f t="shared" si="195"/>
        <v>0</v>
      </c>
      <c r="GF41" s="46">
        <f t="shared" si="195"/>
        <v>0</v>
      </c>
      <c r="GG41" s="45">
        <f t="shared" si="195"/>
        <v>0</v>
      </c>
      <c r="GH41" s="361"/>
      <c r="GI41" s="382"/>
    </row>
    <row r="42" spans="1:191" s="10" customFormat="1" ht="24.95" customHeight="1" thickBot="1" x14ac:dyDescent="0.3">
      <c r="A42" s="65"/>
      <c r="B42" s="72" t="s">
        <v>35</v>
      </c>
      <c r="C42" s="48">
        <f>D42*AJ44*4</f>
        <v>320</v>
      </c>
      <c r="D42" s="459">
        <v>20</v>
      </c>
      <c r="E42" s="48">
        <f>F42*AJ44*4</f>
        <v>320</v>
      </c>
      <c r="F42" s="459">
        <v>20</v>
      </c>
      <c r="G42" s="48">
        <f>H42*AJ44*4</f>
        <v>240</v>
      </c>
      <c r="H42" s="459">
        <v>15</v>
      </c>
      <c r="I42" s="48">
        <f>J42*AJ44*4</f>
        <v>48</v>
      </c>
      <c r="J42" s="459">
        <v>3</v>
      </c>
      <c r="K42" s="50">
        <v>6</v>
      </c>
      <c r="L42" s="465">
        <f>O42*AJ44</f>
        <v>12</v>
      </c>
      <c r="M42" s="466"/>
      <c r="N42" s="467"/>
      <c r="O42" s="460">
        <v>3</v>
      </c>
      <c r="P42" s="52">
        <v>5</v>
      </c>
      <c r="Q42" s="465">
        <f>T42*AJ44</f>
        <v>4</v>
      </c>
      <c r="R42" s="466"/>
      <c r="S42" s="467"/>
      <c r="T42" s="460">
        <v>1</v>
      </c>
      <c r="U42" s="53">
        <v>3</v>
      </c>
      <c r="V42" s="54"/>
      <c r="W42" s="55"/>
      <c r="X42" s="56">
        <f>(N41+S41)*0.4</f>
        <v>6.4</v>
      </c>
      <c r="Y42" s="209">
        <f>V41*0.4</f>
        <v>0.4</v>
      </c>
      <c r="Z42" s="57">
        <v>24</v>
      </c>
      <c r="AA42" s="77">
        <v>2.4</v>
      </c>
      <c r="AB42" s="49">
        <v>10</v>
      </c>
      <c r="AC42" s="49">
        <f>W41</f>
        <v>17</v>
      </c>
      <c r="AD42" s="49">
        <v>1</v>
      </c>
      <c r="AE42" s="47"/>
      <c r="AF42" s="58"/>
      <c r="AG42" s="58"/>
      <c r="AH42" s="58"/>
      <c r="AI42" s="58"/>
      <c r="AJ42" s="58"/>
      <c r="AK42" s="58"/>
      <c r="AL42" s="361"/>
      <c r="AM42" s="65"/>
      <c r="AN42" s="72" t="s">
        <v>35</v>
      </c>
      <c r="AO42" s="48">
        <f>AP42*BV44*5</f>
        <v>400</v>
      </c>
      <c r="AP42" s="49">
        <v>20</v>
      </c>
      <c r="AQ42" s="48">
        <f>AR42*BV44*5</f>
        <v>400</v>
      </c>
      <c r="AR42" s="49">
        <v>20</v>
      </c>
      <c r="AS42" s="48">
        <f>AT42*BV44*5</f>
        <v>300</v>
      </c>
      <c r="AT42" s="49">
        <v>15</v>
      </c>
      <c r="AU42" s="48">
        <f>AV42*BV44*5</f>
        <v>60</v>
      </c>
      <c r="AV42" s="49">
        <v>3</v>
      </c>
      <c r="AW42" s="50">
        <v>6</v>
      </c>
      <c r="AX42" s="465">
        <f>BA42*BV44</f>
        <v>12</v>
      </c>
      <c r="AY42" s="466"/>
      <c r="AZ42" s="467"/>
      <c r="BA42" s="51">
        <v>3</v>
      </c>
      <c r="BB42" s="52">
        <v>5</v>
      </c>
      <c r="BC42" s="465">
        <f>BF42*BV44</f>
        <v>4</v>
      </c>
      <c r="BD42" s="466"/>
      <c r="BE42" s="467"/>
      <c r="BF42" s="51">
        <v>1</v>
      </c>
      <c r="BG42" s="53">
        <v>3</v>
      </c>
      <c r="BH42" s="54"/>
      <c r="BI42" s="55"/>
      <c r="BJ42" s="56">
        <f>(AZ41+BE41)*0.4</f>
        <v>7.6000000000000005</v>
      </c>
      <c r="BK42" s="242">
        <f>BH41*0.4</f>
        <v>2</v>
      </c>
      <c r="BL42" s="57">
        <v>24</v>
      </c>
      <c r="BM42" s="77">
        <v>2.4</v>
      </c>
      <c r="BN42" s="49">
        <v>10</v>
      </c>
      <c r="BO42" s="49">
        <f>BI41</f>
        <v>24</v>
      </c>
      <c r="BP42" s="49">
        <v>1</v>
      </c>
      <c r="BQ42" s="47"/>
      <c r="BR42" s="58"/>
      <c r="BS42" s="58"/>
      <c r="BT42" s="58"/>
      <c r="BU42" s="58"/>
      <c r="BV42" s="58"/>
      <c r="BW42" s="58"/>
      <c r="BX42" s="361"/>
      <c r="BY42" s="65"/>
      <c r="BZ42" s="72" t="s">
        <v>35</v>
      </c>
      <c r="CA42" s="48">
        <f>CB42*DH44*5</f>
        <v>400</v>
      </c>
      <c r="CB42" s="49">
        <v>20</v>
      </c>
      <c r="CC42" s="48">
        <f>CD42*DH44*5</f>
        <v>400</v>
      </c>
      <c r="CD42" s="49">
        <v>20</v>
      </c>
      <c r="CE42" s="48">
        <f>CF42*DH44*5</f>
        <v>300</v>
      </c>
      <c r="CF42" s="49">
        <v>15</v>
      </c>
      <c r="CG42" s="48">
        <f>CH42*DH44*5</f>
        <v>60</v>
      </c>
      <c r="CH42" s="49">
        <v>3</v>
      </c>
      <c r="CI42" s="50">
        <v>6</v>
      </c>
      <c r="CJ42" s="465">
        <f>CM42*DH44</f>
        <v>12</v>
      </c>
      <c r="CK42" s="466"/>
      <c r="CL42" s="467"/>
      <c r="CM42" s="51">
        <v>3</v>
      </c>
      <c r="CN42" s="52">
        <v>5</v>
      </c>
      <c r="CO42" s="465">
        <f>CR42*DH44</f>
        <v>4</v>
      </c>
      <c r="CP42" s="466"/>
      <c r="CQ42" s="467"/>
      <c r="CR42" s="51">
        <v>1</v>
      </c>
      <c r="CS42" s="53">
        <v>3</v>
      </c>
      <c r="CT42" s="54"/>
      <c r="CU42" s="55"/>
      <c r="CV42" s="56">
        <f>(CL41+CQ41)*0.4</f>
        <v>4.4000000000000004</v>
      </c>
      <c r="CW42" s="242">
        <f>CT41*0.4</f>
        <v>0.4</v>
      </c>
      <c r="CX42" s="57">
        <v>24</v>
      </c>
      <c r="CY42" s="77">
        <v>2.4</v>
      </c>
      <c r="CZ42" s="49">
        <v>10</v>
      </c>
      <c r="DA42" s="49">
        <f>CU41</f>
        <v>12</v>
      </c>
      <c r="DB42" s="49">
        <v>1</v>
      </c>
      <c r="DC42" s="47"/>
      <c r="DD42" s="58"/>
      <c r="DE42" s="58"/>
      <c r="DF42" s="58"/>
      <c r="DG42" s="58"/>
      <c r="DH42" s="58"/>
      <c r="DI42" s="58"/>
      <c r="DJ42" s="361"/>
      <c r="DK42" s="65"/>
      <c r="DL42" s="72" t="s">
        <v>35</v>
      </c>
      <c r="DM42" s="48">
        <f>DN42*ET44*5</f>
        <v>0</v>
      </c>
      <c r="DN42" s="49">
        <v>20</v>
      </c>
      <c r="DO42" s="48">
        <f>DP42*ET44*5</f>
        <v>0</v>
      </c>
      <c r="DP42" s="49">
        <v>20</v>
      </c>
      <c r="DQ42" s="48">
        <f>DR42*ET44*5</f>
        <v>0</v>
      </c>
      <c r="DR42" s="49">
        <v>15</v>
      </c>
      <c r="DS42" s="48">
        <f>DT42*ET44*5</f>
        <v>0</v>
      </c>
      <c r="DT42" s="49">
        <v>3</v>
      </c>
      <c r="DU42" s="50">
        <v>6</v>
      </c>
      <c r="DV42" s="465">
        <f>DY42*ET44</f>
        <v>0</v>
      </c>
      <c r="DW42" s="466"/>
      <c r="DX42" s="467"/>
      <c r="DY42" s="51">
        <v>3</v>
      </c>
      <c r="DZ42" s="52">
        <v>5</v>
      </c>
      <c r="EA42" s="465">
        <f>ED42*ET44</f>
        <v>0</v>
      </c>
      <c r="EB42" s="466"/>
      <c r="EC42" s="467"/>
      <c r="ED42" s="51">
        <v>1</v>
      </c>
      <c r="EE42" s="53">
        <v>3</v>
      </c>
      <c r="EF42" s="54"/>
      <c r="EG42" s="55"/>
      <c r="EH42" s="56">
        <f>(DX41+EC41)*0.4</f>
        <v>0</v>
      </c>
      <c r="EI42" s="242">
        <f>EF41*0.4</f>
        <v>0</v>
      </c>
      <c r="EJ42" s="57">
        <v>24</v>
      </c>
      <c r="EK42" s="77">
        <v>2.4</v>
      </c>
      <c r="EL42" s="49">
        <v>10</v>
      </c>
      <c r="EM42" s="49">
        <f>EG41</f>
        <v>0</v>
      </c>
      <c r="EN42" s="49">
        <v>1</v>
      </c>
      <c r="EO42" s="47"/>
      <c r="EP42" s="58"/>
      <c r="EQ42" s="58"/>
      <c r="ER42" s="58"/>
      <c r="ES42" s="58"/>
      <c r="ET42" s="58"/>
      <c r="EU42" s="58"/>
      <c r="EV42" s="361"/>
      <c r="EW42" s="65"/>
      <c r="EX42" s="72" t="s">
        <v>35</v>
      </c>
      <c r="EY42" s="48">
        <f>EZ42*GF44*1</f>
        <v>0</v>
      </c>
      <c r="EZ42" s="49">
        <v>20</v>
      </c>
      <c r="FA42" s="48">
        <f>FB42*GF44*1</f>
        <v>0</v>
      </c>
      <c r="FB42" s="49">
        <v>20</v>
      </c>
      <c r="FC42" s="48">
        <f>FD42*GF44*1</f>
        <v>0</v>
      </c>
      <c r="FD42" s="49">
        <v>15</v>
      </c>
      <c r="FE42" s="48">
        <f>FF42*GF44*1</f>
        <v>0</v>
      </c>
      <c r="FF42" s="49">
        <v>3</v>
      </c>
      <c r="FG42" s="50">
        <v>6</v>
      </c>
      <c r="FH42" s="465">
        <f>FK42*GF44</f>
        <v>0</v>
      </c>
      <c r="FI42" s="466"/>
      <c r="FJ42" s="467"/>
      <c r="FK42" s="51">
        <v>3</v>
      </c>
      <c r="FL42" s="52">
        <v>5</v>
      </c>
      <c r="FM42" s="465">
        <f>FP42*GF44</f>
        <v>0</v>
      </c>
      <c r="FN42" s="466"/>
      <c r="FO42" s="467"/>
      <c r="FP42" s="51">
        <v>1</v>
      </c>
      <c r="FQ42" s="53">
        <v>3</v>
      </c>
      <c r="FR42" s="54"/>
      <c r="FS42" s="55"/>
      <c r="FT42" s="56">
        <f>(FJ41+FO41)*0.4</f>
        <v>0</v>
      </c>
      <c r="FU42" s="242">
        <f>FR41*0.4</f>
        <v>0</v>
      </c>
      <c r="FV42" s="57">
        <v>24</v>
      </c>
      <c r="FW42" s="77">
        <v>2.4</v>
      </c>
      <c r="FX42" s="49">
        <v>10</v>
      </c>
      <c r="FY42" s="49">
        <f>FS41</f>
        <v>0</v>
      </c>
      <c r="FZ42" s="49">
        <v>1</v>
      </c>
      <c r="GA42" s="47"/>
      <c r="GB42" s="58"/>
      <c r="GC42" s="58"/>
      <c r="GD42" s="58"/>
      <c r="GE42" s="58"/>
      <c r="GF42" s="58"/>
      <c r="GG42" s="58"/>
      <c r="GH42" s="361"/>
      <c r="GI42" s="382"/>
    </row>
    <row r="43" spans="1:191" s="10" customFormat="1" ht="24.95" customHeight="1" thickBot="1" x14ac:dyDescent="0.3">
      <c r="A43" s="65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59"/>
      <c r="AA43" s="60"/>
      <c r="AB43" s="61"/>
      <c r="AC43" s="47"/>
      <c r="AD43" s="47"/>
      <c r="AE43" s="47"/>
      <c r="AF43" s="47"/>
      <c r="AG43" s="47"/>
      <c r="AH43" s="47"/>
      <c r="AI43" s="47"/>
      <c r="AJ43" s="47"/>
      <c r="AK43" s="47"/>
      <c r="AL43" s="361"/>
      <c r="AM43" s="65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59"/>
      <c r="BM43" s="60"/>
      <c r="BN43" s="61"/>
      <c r="BO43" s="47"/>
      <c r="BP43" s="47"/>
      <c r="BQ43" s="47"/>
      <c r="BR43" s="47"/>
      <c r="BS43" s="47"/>
      <c r="BT43" s="47"/>
      <c r="BU43" s="47"/>
      <c r="BV43" s="47"/>
      <c r="BW43" s="47"/>
      <c r="BX43" s="361"/>
      <c r="BY43" s="65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59"/>
      <c r="CY43" s="60"/>
      <c r="CZ43" s="61"/>
      <c r="DA43" s="47"/>
      <c r="DB43" s="47"/>
      <c r="DC43" s="47"/>
      <c r="DD43" s="47"/>
      <c r="DE43" s="47"/>
      <c r="DF43" s="47"/>
      <c r="DG43" s="47"/>
      <c r="DH43" s="47"/>
      <c r="DI43" s="47"/>
      <c r="DJ43" s="361"/>
      <c r="DK43" s="65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59"/>
      <c r="EK43" s="60"/>
      <c r="EL43" s="61"/>
      <c r="EM43" s="47"/>
      <c r="EN43" s="47"/>
      <c r="EO43" s="47"/>
      <c r="EP43" s="47"/>
      <c r="EQ43" s="47"/>
      <c r="ER43" s="47"/>
      <c r="ES43" s="47"/>
      <c r="ET43" s="47"/>
      <c r="EU43" s="47"/>
      <c r="EV43" s="361"/>
      <c r="EW43" s="65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59"/>
      <c r="FW43" s="60"/>
      <c r="FX43" s="61"/>
      <c r="FY43" s="47"/>
      <c r="FZ43" s="47"/>
      <c r="GA43" s="47"/>
      <c r="GB43" s="47"/>
      <c r="GC43" s="47"/>
      <c r="GD43" s="47"/>
      <c r="GE43" s="47"/>
      <c r="GF43" s="47"/>
      <c r="GG43" s="47"/>
      <c r="GH43" s="361"/>
      <c r="GI43" s="382"/>
    </row>
    <row r="44" spans="1:191" s="10" customFormat="1" ht="24.95" customHeight="1" thickBot="1" x14ac:dyDescent="0.3">
      <c r="A44" s="65"/>
      <c r="B44" s="73" t="s">
        <v>36</v>
      </c>
      <c r="C44" s="62">
        <f>C41/C42</f>
        <v>1.034375</v>
      </c>
      <c r="D44" s="63">
        <f>D41/D42</f>
        <v>0.82750000000000001</v>
      </c>
      <c r="E44" s="62">
        <f>E41/C42</f>
        <v>0.70625000000000004</v>
      </c>
      <c r="F44" s="63">
        <f t="shared" ref="F44" si="196">F41/F42</f>
        <v>0.56500000000000006</v>
      </c>
      <c r="G44" s="62">
        <f>G41/G42</f>
        <v>0.3125</v>
      </c>
      <c r="H44" s="63">
        <f>H41/H42</f>
        <v>0.25</v>
      </c>
      <c r="I44" s="62">
        <f>I41/I42</f>
        <v>1.4583333333333333</v>
      </c>
      <c r="J44" s="63">
        <f t="shared" ref="J44" si="197">J41/J42</f>
        <v>1.1666666666666667</v>
      </c>
      <c r="K44" s="64">
        <f>K42/K41</f>
        <v>1.268882175226586</v>
      </c>
      <c r="L44" s="468">
        <f>N41/L42</f>
        <v>1</v>
      </c>
      <c r="M44" s="469"/>
      <c r="N44" s="470"/>
      <c r="O44" s="63">
        <f>O41/O42</f>
        <v>1</v>
      </c>
      <c r="P44" s="64">
        <f>P42/P41</f>
        <v>0.85714285714285721</v>
      </c>
      <c r="Q44" s="468">
        <f>S41/Q42</f>
        <v>1</v>
      </c>
      <c r="R44" s="469"/>
      <c r="S44" s="470"/>
      <c r="T44" s="63">
        <f>T41/T42</f>
        <v>1</v>
      </c>
      <c r="U44" s="64">
        <f>U42/U41</f>
        <v>1</v>
      </c>
      <c r="V44" s="65"/>
      <c r="W44" s="66"/>
      <c r="X44" s="67">
        <f>IF(X42&gt;0,X41/X42," ")</f>
        <v>0.9375</v>
      </c>
      <c r="Y44" s="67">
        <f>IF(Y42&gt;0,Y41/Y42," ")</f>
        <v>2.5</v>
      </c>
      <c r="Z44" s="62">
        <f>Z41/Z42</f>
        <v>0.625</v>
      </c>
      <c r="AA44" s="68">
        <f>AA41/AA42</f>
        <v>0.41666666666666669</v>
      </c>
      <c r="AB44" s="69">
        <f>IF(AB42&gt;0,AB42/AB41," ")</f>
        <v>0.66666666666666663</v>
      </c>
      <c r="AC44" s="67">
        <f>IF(AC42&gt;0,AC41/AC42," ")</f>
        <v>0.82352941176470584</v>
      </c>
      <c r="AD44" s="70"/>
      <c r="AE44" s="70"/>
      <c r="AF44" s="70"/>
      <c r="AG44" s="471" t="s">
        <v>37</v>
      </c>
      <c r="AH44" s="472"/>
      <c r="AI44" s="473"/>
      <c r="AJ44" s="71">
        <f>AK41</f>
        <v>4</v>
      </c>
      <c r="AK44" s="70"/>
      <c r="AL44" s="361"/>
      <c r="AM44" s="65"/>
      <c r="AN44" s="73" t="s">
        <v>36</v>
      </c>
      <c r="AO44" s="62">
        <f>AO41/AO42</f>
        <v>0.745</v>
      </c>
      <c r="AP44" s="63">
        <f>AP41/AP42</f>
        <v>0.745</v>
      </c>
      <c r="AQ44" s="62">
        <f>AQ41/AO42</f>
        <v>0.56000000000000005</v>
      </c>
      <c r="AR44" s="63">
        <f t="shared" ref="AR44" si="198">AR41/AR42</f>
        <v>0.55999999999999994</v>
      </c>
      <c r="AS44" s="62">
        <f>AS41/AS42</f>
        <v>0.19</v>
      </c>
      <c r="AT44" s="63">
        <f>AT41/AT42</f>
        <v>0.19</v>
      </c>
      <c r="AU44" s="62">
        <f>AU41/AU42</f>
        <v>1.2</v>
      </c>
      <c r="AV44" s="63">
        <f t="shared" ref="AV44" si="199">AV41/AV42</f>
        <v>1.2</v>
      </c>
      <c r="AW44" s="64">
        <f>AW42/AW41</f>
        <v>1.4496644295302012</v>
      </c>
      <c r="AX44" s="468">
        <f>AZ41/AX42</f>
        <v>0.66666666666666663</v>
      </c>
      <c r="AY44" s="469"/>
      <c r="AZ44" s="470"/>
      <c r="BA44" s="63">
        <f>BA41/BA42</f>
        <v>0.66666666666666663</v>
      </c>
      <c r="BB44" s="64">
        <f>BB42/BB41</f>
        <v>0.55555555555555558</v>
      </c>
      <c r="BC44" s="468">
        <f>BE41/BC42</f>
        <v>2.75</v>
      </c>
      <c r="BD44" s="469"/>
      <c r="BE44" s="470"/>
      <c r="BF44" s="63">
        <f>BF41/BF42</f>
        <v>2.75</v>
      </c>
      <c r="BG44" s="64">
        <f>BG42/BG41</f>
        <v>4.125</v>
      </c>
      <c r="BH44" s="65"/>
      <c r="BI44" s="66"/>
      <c r="BJ44" s="67">
        <f>IF(BJ42&gt;0,BJ41/BJ42," ")</f>
        <v>0.78947368421052622</v>
      </c>
      <c r="BK44" s="67">
        <f>IF(BK42&gt;0,BK41/BK42," ")</f>
        <v>0.5</v>
      </c>
      <c r="BL44" s="62">
        <f>BL41/BL42</f>
        <v>0.58333333333333337</v>
      </c>
      <c r="BM44" s="68">
        <f>BM41/BM42</f>
        <v>0</v>
      </c>
      <c r="BN44" s="69">
        <f>IF(BN42&gt;0,BN42/BN41," ")</f>
        <v>7.6923076923076916</v>
      </c>
      <c r="BO44" s="67">
        <f>IF(BO42&gt;0,BO41/BO42," ")</f>
        <v>0.41666666666666669</v>
      </c>
      <c r="BP44" s="70"/>
      <c r="BQ44" s="70"/>
      <c r="BR44" s="70"/>
      <c r="BS44" s="471" t="s">
        <v>37</v>
      </c>
      <c r="BT44" s="472"/>
      <c r="BU44" s="473"/>
      <c r="BV44" s="71">
        <f>BW41</f>
        <v>4</v>
      </c>
      <c r="BW44" s="70"/>
      <c r="BX44" s="361"/>
      <c r="BY44" s="65"/>
      <c r="BZ44" s="73" t="s">
        <v>36</v>
      </c>
      <c r="CA44" s="62">
        <f>CA41/CA42</f>
        <v>0.90249999999999997</v>
      </c>
      <c r="CB44" s="63">
        <f>CB41/CB42</f>
        <v>0.90250000000000008</v>
      </c>
      <c r="CC44" s="62">
        <f>CC41/CA42</f>
        <v>0.46250000000000002</v>
      </c>
      <c r="CD44" s="63">
        <f t="shared" ref="CD44" si="200">CD41/CD42</f>
        <v>0.46250000000000002</v>
      </c>
      <c r="CE44" s="62">
        <f>CE41/CE42</f>
        <v>0.18666666666666668</v>
      </c>
      <c r="CF44" s="63">
        <f>CF41/CF42</f>
        <v>0.18666666666666665</v>
      </c>
      <c r="CG44" s="62">
        <f>CG41/CG42</f>
        <v>1.1166666666666667</v>
      </c>
      <c r="CH44" s="63">
        <f t="shared" ref="CH44" si="201">CH41/CH42</f>
        <v>1.1166666666666667</v>
      </c>
      <c r="CI44" s="64">
        <f>CI42/CI41</f>
        <v>1.1135734072022161</v>
      </c>
      <c r="CJ44" s="468">
        <f>CL41/CJ42</f>
        <v>0.66666666666666663</v>
      </c>
      <c r="CK44" s="469"/>
      <c r="CL44" s="470"/>
      <c r="CM44" s="63">
        <f>CM41/CM42</f>
        <v>0.66666666666666663</v>
      </c>
      <c r="CN44" s="64">
        <f>CN42/CN41</f>
        <v>0.59701492537313428</v>
      </c>
      <c r="CO44" s="468">
        <f>CQ41/CO42</f>
        <v>0.75</v>
      </c>
      <c r="CP44" s="469"/>
      <c r="CQ44" s="470"/>
      <c r="CR44" s="63">
        <f>CR41/CR42</f>
        <v>0.75</v>
      </c>
      <c r="CS44" s="64">
        <f>CS42/CS41</f>
        <v>1.125</v>
      </c>
      <c r="CT44" s="65"/>
      <c r="CU44" s="66"/>
      <c r="CV44" s="67">
        <f>IF(CV42&gt;0,CV41/CV42," ")</f>
        <v>1.5909090909090908</v>
      </c>
      <c r="CW44" s="67">
        <f>IF(CW42&gt;0,CW41/CW42," ")</f>
        <v>2.5</v>
      </c>
      <c r="CX44" s="62">
        <f>CX41/CX42</f>
        <v>0.25</v>
      </c>
      <c r="CY44" s="68">
        <f>CY41/CY42</f>
        <v>0</v>
      </c>
      <c r="CZ44" s="69" t="e">
        <f>IF(CZ42&gt;0,CZ42/CZ41," ")</f>
        <v>#DIV/0!</v>
      </c>
      <c r="DA44" s="67">
        <f>IF(DA42&gt;0,DA41/DA42," ")</f>
        <v>8.3333333333333329E-2</v>
      </c>
      <c r="DB44" s="70"/>
      <c r="DC44" s="70"/>
      <c r="DD44" s="70"/>
      <c r="DE44" s="471" t="s">
        <v>37</v>
      </c>
      <c r="DF44" s="472"/>
      <c r="DG44" s="473"/>
      <c r="DH44" s="71">
        <f>DI41</f>
        <v>4</v>
      </c>
      <c r="DI44" s="70"/>
      <c r="DJ44" s="361"/>
      <c r="DK44" s="65"/>
      <c r="DL44" s="73" t="s">
        <v>36</v>
      </c>
      <c r="DM44" s="62" t="e">
        <f>DM41/DM42</f>
        <v>#DIV/0!</v>
      </c>
      <c r="DN44" s="63" t="e">
        <f>DN41/DN42</f>
        <v>#VALUE!</v>
      </c>
      <c r="DO44" s="62" t="e">
        <f>DO41/DM42</f>
        <v>#DIV/0!</v>
      </c>
      <c r="DP44" s="63" t="e">
        <f t="shared" ref="DP44" si="202">DP41/DP42</f>
        <v>#VALUE!</v>
      </c>
      <c r="DQ44" s="62" t="e">
        <f>DQ41/DQ42</f>
        <v>#DIV/0!</v>
      </c>
      <c r="DR44" s="63" t="e">
        <f>DR41/DR42</f>
        <v>#VALUE!</v>
      </c>
      <c r="DS44" s="62" t="e">
        <f>DS41/DS42</f>
        <v>#DIV/0!</v>
      </c>
      <c r="DT44" s="63" t="e">
        <f t="shared" ref="DT44" si="203">DT41/DT42</f>
        <v>#VALUE!</v>
      </c>
      <c r="DU44" s="64" t="e">
        <f>DU42/DU41</f>
        <v>#VALUE!</v>
      </c>
      <c r="DV44" s="468" t="e">
        <f>DX41/DV42</f>
        <v>#DIV/0!</v>
      </c>
      <c r="DW44" s="469"/>
      <c r="DX44" s="470"/>
      <c r="DY44" s="63" t="e">
        <f>DY41/DY42</f>
        <v>#DIV/0!</v>
      </c>
      <c r="DZ44" s="64" t="e">
        <f>DZ42/DZ41</f>
        <v>#VALUE!</v>
      </c>
      <c r="EA44" s="468" t="e">
        <f>EC41/EA42</f>
        <v>#DIV/0!</v>
      </c>
      <c r="EB44" s="469"/>
      <c r="EC44" s="470"/>
      <c r="ED44" s="63" t="e">
        <f>ED41/ED42</f>
        <v>#DIV/0!</v>
      </c>
      <c r="EE44" s="64" t="e">
        <f>EE42/EE41</f>
        <v>#VALUE!</v>
      </c>
      <c r="EF44" s="65"/>
      <c r="EG44" s="66"/>
      <c r="EH44" s="67" t="str">
        <f>IF(EH42&gt;0,EH41/EH42," ")</f>
        <v xml:space="preserve"> </v>
      </c>
      <c r="EI44" s="67" t="str">
        <f>IF(EI42&gt;0,EI41/EI42," ")</f>
        <v xml:space="preserve"> </v>
      </c>
      <c r="EJ44" s="62">
        <f>EJ41/EJ42</f>
        <v>0</v>
      </c>
      <c r="EK44" s="68">
        <f>EK41/EK42</f>
        <v>0</v>
      </c>
      <c r="EL44" s="69" t="e">
        <f>IF(EL42&gt;0,EL42/EL41," ")</f>
        <v>#VALUE!</v>
      </c>
      <c r="EM44" s="67" t="str">
        <f>IF(EM42&gt;0,EM41/EM42," ")</f>
        <v xml:space="preserve"> </v>
      </c>
      <c r="EN44" s="70"/>
      <c r="EO44" s="70"/>
      <c r="EP44" s="70"/>
      <c r="EQ44" s="471" t="s">
        <v>37</v>
      </c>
      <c r="ER44" s="472"/>
      <c r="ES44" s="473"/>
      <c r="ET44" s="71">
        <f>EU41</f>
        <v>0</v>
      </c>
      <c r="EU44" s="70"/>
      <c r="EV44" s="361"/>
      <c r="EW44" s="65"/>
      <c r="EX44" s="73" t="s">
        <v>36</v>
      </c>
      <c r="EY44" s="62" t="e">
        <f>EY41/EY42</f>
        <v>#DIV/0!</v>
      </c>
      <c r="EZ44" s="63" t="e">
        <f>EZ41/EZ42</f>
        <v>#VALUE!</v>
      </c>
      <c r="FA44" s="62" t="e">
        <f>FA41/EY42</f>
        <v>#DIV/0!</v>
      </c>
      <c r="FB44" s="63" t="e">
        <f t="shared" ref="FB44" si="204">FB41/FB42</f>
        <v>#VALUE!</v>
      </c>
      <c r="FC44" s="62" t="e">
        <f>FC41/FC42</f>
        <v>#DIV/0!</v>
      </c>
      <c r="FD44" s="63" t="e">
        <f>FD41/FD42</f>
        <v>#VALUE!</v>
      </c>
      <c r="FE44" s="62" t="e">
        <f>FE41/FE42</f>
        <v>#DIV/0!</v>
      </c>
      <c r="FF44" s="63" t="e">
        <f t="shared" ref="FF44" si="205">FF41/FF42</f>
        <v>#VALUE!</v>
      </c>
      <c r="FG44" s="64" t="e">
        <f>FG42/FG41</f>
        <v>#VALUE!</v>
      </c>
      <c r="FH44" s="468" t="e">
        <f>FJ41/FH42</f>
        <v>#DIV/0!</v>
      </c>
      <c r="FI44" s="469"/>
      <c r="FJ44" s="470"/>
      <c r="FK44" s="63" t="e">
        <f>FK41/FK42</f>
        <v>#DIV/0!</v>
      </c>
      <c r="FL44" s="64" t="e">
        <f>FL42/FL41</f>
        <v>#VALUE!</v>
      </c>
      <c r="FM44" s="468" t="e">
        <f>FO41/FM42</f>
        <v>#DIV/0!</v>
      </c>
      <c r="FN44" s="469"/>
      <c r="FO44" s="470"/>
      <c r="FP44" s="63" t="e">
        <f>FP41/FP42</f>
        <v>#DIV/0!</v>
      </c>
      <c r="FQ44" s="64" t="e">
        <f>FQ42/FQ41</f>
        <v>#VALUE!</v>
      </c>
      <c r="FR44" s="65"/>
      <c r="FS44" s="66"/>
      <c r="FT44" s="67" t="str">
        <f>IF(FT42&gt;0,FT41/FT42," ")</f>
        <v xml:space="preserve"> </v>
      </c>
      <c r="FU44" s="67" t="str">
        <f>IF(FU42&gt;0,FU41/FU42," ")</f>
        <v xml:space="preserve"> </v>
      </c>
      <c r="FV44" s="62">
        <f>FV41/FV42</f>
        <v>0</v>
      </c>
      <c r="FW44" s="68">
        <f>FW41/FW42</f>
        <v>0</v>
      </c>
      <c r="FX44" s="69" t="e">
        <f>IF(FX42&gt;0,FX42/FX41," ")</f>
        <v>#VALUE!</v>
      </c>
      <c r="FY44" s="67" t="str">
        <f>IF(FY42&gt;0,FY41/FY42," ")</f>
        <v xml:space="preserve"> </v>
      </c>
      <c r="FZ44" s="70"/>
      <c r="GA44" s="70"/>
      <c r="GB44" s="70"/>
      <c r="GC44" s="471" t="s">
        <v>37</v>
      </c>
      <c r="GD44" s="472"/>
      <c r="GE44" s="473"/>
      <c r="GF44" s="71">
        <f>GG41</f>
        <v>0</v>
      </c>
      <c r="GG44" s="70"/>
      <c r="GH44" s="361"/>
      <c r="GI44" s="382"/>
    </row>
    <row r="45" spans="1:191" s="2" customFormat="1" ht="19.5" thickBot="1" x14ac:dyDescent="0.3">
      <c r="A45" s="539" t="s">
        <v>38</v>
      </c>
      <c r="B45" s="540"/>
      <c r="C45" s="540"/>
      <c r="D45" s="540"/>
      <c r="E45" s="540"/>
      <c r="F45" s="540"/>
      <c r="G45" s="540"/>
      <c r="H45" s="540"/>
      <c r="I45" s="540"/>
      <c r="J45" s="540"/>
      <c r="K45" s="540"/>
      <c r="L45" s="540"/>
      <c r="M45" s="540"/>
      <c r="N45" s="540"/>
      <c r="O45" s="540"/>
      <c r="P45" s="540"/>
      <c r="Q45" s="540"/>
      <c r="R45" s="540"/>
      <c r="S45" s="540"/>
      <c r="T45" s="540"/>
      <c r="U45" s="540"/>
      <c r="V45" s="540"/>
      <c r="W45" s="540"/>
      <c r="X45" s="540"/>
      <c r="Y45" s="540"/>
      <c r="Z45" s="540"/>
      <c r="AA45" s="540"/>
      <c r="AB45" s="540"/>
      <c r="AC45" s="540"/>
      <c r="AD45" s="540"/>
      <c r="AE45" s="540"/>
      <c r="AF45" s="540"/>
      <c r="AG45" s="540"/>
      <c r="AH45" s="540"/>
      <c r="AI45" s="540"/>
      <c r="AJ45" s="540"/>
      <c r="AK45" s="541"/>
      <c r="AL45" s="3" t="str">
        <f>AL30</f>
        <v>QBF</v>
      </c>
      <c r="AM45" s="539" t="s">
        <v>38</v>
      </c>
      <c r="AN45" s="581"/>
      <c r="AO45" s="581"/>
      <c r="AP45" s="581"/>
      <c r="AQ45" s="540"/>
      <c r="AR45" s="540"/>
      <c r="AS45" s="540"/>
      <c r="AT45" s="540"/>
      <c r="AU45" s="540"/>
      <c r="AV45" s="540"/>
      <c r="AW45" s="540"/>
      <c r="AX45" s="540"/>
      <c r="AY45" s="540"/>
      <c r="AZ45" s="540"/>
      <c r="BA45" s="540"/>
      <c r="BB45" s="540"/>
      <c r="BC45" s="540"/>
      <c r="BD45" s="540"/>
      <c r="BE45" s="540"/>
      <c r="BF45" s="540"/>
      <c r="BG45" s="540"/>
      <c r="BH45" s="540"/>
      <c r="BI45" s="540"/>
      <c r="BJ45" s="540"/>
      <c r="BK45" s="540"/>
      <c r="BL45" s="540"/>
      <c r="BM45" s="540"/>
      <c r="BN45" s="540"/>
      <c r="BO45" s="540"/>
      <c r="BP45" s="540"/>
      <c r="BQ45" s="540"/>
      <c r="BR45" s="540"/>
      <c r="BS45" s="540"/>
      <c r="BT45" s="540"/>
      <c r="BU45" s="540"/>
      <c r="BV45" s="540"/>
      <c r="BW45" s="541"/>
      <c r="BX45" s="3" t="str">
        <f>AL45</f>
        <v>QBF</v>
      </c>
      <c r="BY45" s="539" t="s">
        <v>38</v>
      </c>
      <c r="BZ45" s="540"/>
      <c r="CA45" s="540"/>
      <c r="CB45" s="540"/>
      <c r="CC45" s="540"/>
      <c r="CD45" s="540"/>
      <c r="CE45" s="540"/>
      <c r="CF45" s="540"/>
      <c r="CG45" s="540"/>
      <c r="CH45" s="540"/>
      <c r="CI45" s="540"/>
      <c r="CJ45" s="540"/>
      <c r="CK45" s="540"/>
      <c r="CL45" s="540"/>
      <c r="CM45" s="540"/>
      <c r="CN45" s="540"/>
      <c r="CO45" s="540"/>
      <c r="CP45" s="540"/>
      <c r="CQ45" s="540"/>
      <c r="CR45" s="540"/>
      <c r="CS45" s="540"/>
      <c r="CT45" s="540"/>
      <c r="CU45" s="540"/>
      <c r="CV45" s="540"/>
      <c r="CW45" s="540"/>
      <c r="CX45" s="540"/>
      <c r="CY45" s="540"/>
      <c r="CZ45" s="540"/>
      <c r="DA45" s="540"/>
      <c r="DB45" s="540"/>
      <c r="DC45" s="540"/>
      <c r="DD45" s="540"/>
      <c r="DE45" s="540"/>
      <c r="DF45" s="540"/>
      <c r="DG45" s="540"/>
      <c r="DH45" s="540"/>
      <c r="DI45" s="541"/>
      <c r="DJ45" s="3" t="str">
        <f>BX45</f>
        <v>QBF</v>
      </c>
      <c r="DK45" s="539" t="s">
        <v>38</v>
      </c>
      <c r="DL45" s="540"/>
      <c r="DM45" s="540"/>
      <c r="DN45" s="540"/>
      <c r="DO45" s="540"/>
      <c r="DP45" s="540"/>
      <c r="DQ45" s="540"/>
      <c r="DR45" s="540"/>
      <c r="DS45" s="540"/>
      <c r="DT45" s="540"/>
      <c r="DU45" s="540"/>
      <c r="DV45" s="540"/>
      <c r="DW45" s="540"/>
      <c r="DX45" s="540"/>
      <c r="DY45" s="540"/>
      <c r="DZ45" s="540"/>
      <c r="EA45" s="540"/>
      <c r="EB45" s="540"/>
      <c r="EC45" s="540"/>
      <c r="ED45" s="540"/>
      <c r="EE45" s="540"/>
      <c r="EF45" s="540"/>
      <c r="EG45" s="540"/>
      <c r="EH45" s="540"/>
      <c r="EI45" s="540"/>
      <c r="EJ45" s="540"/>
      <c r="EK45" s="540"/>
      <c r="EL45" s="540"/>
      <c r="EM45" s="540"/>
      <c r="EN45" s="540"/>
      <c r="EO45" s="540"/>
      <c r="EP45" s="540"/>
      <c r="EQ45" s="540"/>
      <c r="ER45" s="540"/>
      <c r="ES45" s="540"/>
      <c r="ET45" s="540"/>
      <c r="EU45" s="541"/>
      <c r="EV45" s="3" t="str">
        <f>DJ45</f>
        <v>QBF</v>
      </c>
      <c r="EW45" s="539" t="s">
        <v>38</v>
      </c>
      <c r="EX45" s="540"/>
      <c r="EY45" s="540"/>
      <c r="EZ45" s="540"/>
      <c r="FA45" s="540"/>
      <c r="FB45" s="540"/>
      <c r="FC45" s="540"/>
      <c r="FD45" s="540"/>
      <c r="FE45" s="540"/>
      <c r="FF45" s="540"/>
      <c r="FG45" s="540"/>
      <c r="FH45" s="540"/>
      <c r="FI45" s="540"/>
      <c r="FJ45" s="540"/>
      <c r="FK45" s="540"/>
      <c r="FL45" s="540"/>
      <c r="FM45" s="540"/>
      <c r="FN45" s="540"/>
      <c r="FO45" s="540"/>
      <c r="FP45" s="540"/>
      <c r="FQ45" s="540"/>
      <c r="FR45" s="540"/>
      <c r="FS45" s="540"/>
      <c r="FT45" s="540"/>
      <c r="FU45" s="540"/>
      <c r="FV45" s="540"/>
      <c r="FW45" s="540"/>
      <c r="FX45" s="540"/>
      <c r="FY45" s="540"/>
      <c r="FZ45" s="540"/>
      <c r="GA45" s="540"/>
      <c r="GB45" s="540"/>
      <c r="GC45" s="540"/>
      <c r="GD45" s="540"/>
      <c r="GE45" s="540"/>
      <c r="GF45" s="540"/>
      <c r="GG45" s="541"/>
      <c r="GH45" s="3" t="str">
        <f>EV45</f>
        <v>QBF</v>
      </c>
      <c r="GI45" s="380"/>
    </row>
    <row r="46" spans="1:191" s="4" customFormat="1" ht="18.75" x14ac:dyDescent="0.3">
      <c r="A46" s="86"/>
      <c r="B46" s="474" t="s">
        <v>58</v>
      </c>
      <c r="C46" s="474"/>
      <c r="D46" s="474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4"/>
      <c r="AM46" s="86"/>
      <c r="AN46" s="475" t="s">
        <v>58</v>
      </c>
      <c r="AO46" s="475"/>
      <c r="AP46" s="475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4"/>
      <c r="BY46" s="86"/>
      <c r="BZ46" s="474" t="s">
        <v>58</v>
      </c>
      <c r="CA46" s="474"/>
      <c r="CB46" s="474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4"/>
      <c r="DK46" s="86"/>
      <c r="DL46" s="474" t="s">
        <v>58</v>
      </c>
      <c r="DM46" s="474"/>
      <c r="DN46" s="474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4"/>
      <c r="EW46" s="86"/>
      <c r="EX46" s="474" t="s">
        <v>58</v>
      </c>
      <c r="EY46" s="474"/>
      <c r="EZ46" s="474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4"/>
      <c r="GI46" s="85"/>
    </row>
    <row r="47" spans="1:191" ht="18.75" x14ac:dyDescent="0.3">
      <c r="A47" s="82"/>
      <c r="B47" s="475" t="s">
        <v>82</v>
      </c>
      <c r="C47" s="475"/>
      <c r="D47" s="90">
        <f>AK38</f>
        <v>4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2"/>
      <c r="AN47" s="475" t="s">
        <v>82</v>
      </c>
      <c r="AO47" s="475"/>
      <c r="AP47" s="90">
        <f>BW38</f>
        <v>4</v>
      </c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2"/>
      <c r="BZ47" s="475" t="s">
        <v>82</v>
      </c>
      <c r="CA47" s="475"/>
      <c r="CB47" s="90">
        <f>DI38</f>
        <v>4</v>
      </c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2"/>
      <c r="DL47" s="475" t="s">
        <v>82</v>
      </c>
      <c r="DM47" s="475"/>
      <c r="DN47" s="90">
        <f>EU38</f>
        <v>0</v>
      </c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2"/>
      <c r="EX47" s="475" t="s">
        <v>82</v>
      </c>
      <c r="EY47" s="475"/>
      <c r="EZ47" s="90">
        <f>GG38</f>
        <v>0</v>
      </c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</row>
    <row r="48" spans="1:191" ht="18.75" x14ac:dyDescent="0.3">
      <c r="A48" s="82"/>
      <c r="B48" s="475"/>
      <c r="C48" s="475"/>
      <c r="D48" s="90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362"/>
      <c r="AM48" s="82"/>
      <c r="AN48" s="475"/>
      <c r="AO48" s="475"/>
      <c r="AP48" s="90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362"/>
      <c r="BY48" s="369"/>
      <c r="BZ48" s="527"/>
      <c r="CA48" s="475"/>
      <c r="CB48" s="90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362"/>
      <c r="DK48" s="82"/>
      <c r="DL48" s="475"/>
      <c r="DM48" s="475"/>
      <c r="DN48" s="90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362"/>
      <c r="EW48" s="82"/>
      <c r="EX48" s="475"/>
      <c r="EY48" s="475"/>
      <c r="EZ48" s="90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362"/>
      <c r="GI48" s="89"/>
    </row>
    <row r="49" spans="1:191" ht="19.5" thickBot="1" x14ac:dyDescent="0.35">
      <c r="A49" s="82"/>
      <c r="B49" s="87"/>
      <c r="C49" s="87"/>
      <c r="D49" s="215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362"/>
      <c r="AM49" s="82"/>
      <c r="AN49" s="87"/>
      <c r="AO49" s="87"/>
      <c r="AP49" s="215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362"/>
      <c r="BY49" s="369"/>
      <c r="BZ49" s="87"/>
      <c r="CA49" s="87"/>
      <c r="CB49" s="215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362"/>
      <c r="DK49" s="82"/>
      <c r="DL49" s="87"/>
      <c r="DM49" s="87"/>
      <c r="DN49" s="215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362"/>
      <c r="EW49" s="82"/>
      <c r="EX49" s="87"/>
      <c r="EY49" s="87"/>
      <c r="EZ49" s="215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362"/>
      <c r="GI49" s="89"/>
    </row>
    <row r="50" spans="1:191" s="11" customFormat="1" ht="16.5" customHeight="1" thickBot="1" x14ac:dyDescent="0.3">
      <c r="A50" s="502" t="s">
        <v>0</v>
      </c>
      <c r="B50" s="509"/>
      <c r="C50" s="503"/>
      <c r="D50" s="502" t="s">
        <v>73</v>
      </c>
      <c r="E50" s="509"/>
      <c r="F50" s="509"/>
      <c r="G50" s="509"/>
      <c r="H50" s="509"/>
      <c r="I50" s="509"/>
      <c r="J50" s="509"/>
      <c r="K50" s="509"/>
      <c r="L50" s="510" t="str">
        <f>L35</f>
        <v>Февраль</v>
      </c>
      <c r="M50" s="511"/>
      <c r="N50" s="511"/>
      <c r="O50" s="511"/>
      <c r="P50" s="511"/>
      <c r="Q50" s="511"/>
      <c r="R50" s="511"/>
      <c r="S50" s="511"/>
      <c r="T50" s="511"/>
      <c r="U50" s="511"/>
      <c r="V50" s="511"/>
      <c r="W50" s="511"/>
      <c r="X50" s="511"/>
      <c r="Y50" s="511"/>
      <c r="Z50" s="511"/>
      <c r="AA50" s="511"/>
      <c r="AB50" s="511"/>
      <c r="AC50" s="511"/>
      <c r="AD50" s="511"/>
      <c r="AE50" s="511"/>
      <c r="AF50" s="511"/>
      <c r="AG50" s="511"/>
      <c r="AH50" s="511"/>
      <c r="AI50" s="511"/>
      <c r="AJ50" s="511"/>
      <c r="AK50" s="514"/>
      <c r="AL50" s="462"/>
      <c r="AM50" s="502" t="s">
        <v>0</v>
      </c>
      <c r="AN50" s="509"/>
      <c r="AO50" s="503"/>
      <c r="AP50" s="502" t="s">
        <v>73</v>
      </c>
      <c r="AQ50" s="509"/>
      <c r="AR50" s="509"/>
      <c r="AS50" s="509"/>
      <c r="AT50" s="509"/>
      <c r="AU50" s="509"/>
      <c r="AV50" s="509"/>
      <c r="AW50" s="503"/>
      <c r="AX50" s="511" t="str">
        <f>AX35</f>
        <v>Февраль</v>
      </c>
      <c r="AY50" s="511"/>
      <c r="AZ50" s="511"/>
      <c r="BA50" s="511"/>
      <c r="BB50" s="511"/>
      <c r="BC50" s="511"/>
      <c r="BD50" s="511"/>
      <c r="BE50" s="511"/>
      <c r="BF50" s="511"/>
      <c r="BG50" s="511"/>
      <c r="BH50" s="511"/>
      <c r="BI50" s="511"/>
      <c r="BJ50" s="511"/>
      <c r="BK50" s="511"/>
      <c r="BL50" s="511"/>
      <c r="BM50" s="511"/>
      <c r="BN50" s="511"/>
      <c r="BO50" s="511"/>
      <c r="BP50" s="511"/>
      <c r="BQ50" s="511"/>
      <c r="BR50" s="511"/>
      <c r="BS50" s="511"/>
      <c r="BT50" s="511"/>
      <c r="BU50" s="511"/>
      <c r="BV50" s="511"/>
      <c r="BW50" s="514"/>
      <c r="BX50" s="370"/>
      <c r="BY50" s="502" t="s">
        <v>0</v>
      </c>
      <c r="BZ50" s="509"/>
      <c r="CA50" s="503"/>
      <c r="CB50" s="502" t="s">
        <v>73</v>
      </c>
      <c r="CC50" s="509"/>
      <c r="CD50" s="509"/>
      <c r="CE50" s="509"/>
      <c r="CF50" s="509"/>
      <c r="CG50" s="509"/>
      <c r="CH50" s="509"/>
      <c r="CI50" s="509"/>
      <c r="CJ50" s="510" t="str">
        <f>CJ35</f>
        <v>Февраль</v>
      </c>
      <c r="CK50" s="511"/>
      <c r="CL50" s="511"/>
      <c r="CM50" s="511"/>
      <c r="CN50" s="511"/>
      <c r="CO50" s="511"/>
      <c r="CP50" s="511"/>
      <c r="CQ50" s="511"/>
      <c r="CR50" s="511"/>
      <c r="CS50" s="511"/>
      <c r="CT50" s="511"/>
      <c r="CU50" s="511"/>
      <c r="CV50" s="511"/>
      <c r="CW50" s="511"/>
      <c r="CX50" s="511"/>
      <c r="CY50" s="511"/>
      <c r="CZ50" s="511"/>
      <c r="DA50" s="511"/>
      <c r="DB50" s="511"/>
      <c r="DC50" s="511"/>
      <c r="DD50" s="511"/>
      <c r="DE50" s="511"/>
      <c r="DF50" s="511"/>
      <c r="DG50" s="511"/>
      <c r="DH50" s="511"/>
      <c r="DI50" s="514"/>
      <c r="DJ50" s="462"/>
      <c r="DK50" s="243" t="s">
        <v>0</v>
      </c>
      <c r="DL50" s="245"/>
      <c r="DM50" s="244"/>
      <c r="DN50" s="245" t="s">
        <v>73</v>
      </c>
      <c r="DO50" s="245"/>
      <c r="DP50" s="245"/>
      <c r="DQ50" s="245"/>
      <c r="DR50" s="245"/>
      <c r="DS50" s="245"/>
      <c r="DT50" s="245"/>
      <c r="DU50" s="244"/>
      <c r="DV50" s="510" t="str">
        <f>DV35</f>
        <v>Февраль</v>
      </c>
      <c r="DW50" s="511"/>
      <c r="DX50" s="511"/>
      <c r="DY50" s="511"/>
      <c r="DZ50" s="511"/>
      <c r="EA50" s="511"/>
      <c r="EB50" s="511"/>
      <c r="EC50" s="511"/>
      <c r="ED50" s="511"/>
      <c r="EE50" s="511"/>
      <c r="EF50" s="511"/>
      <c r="EG50" s="511"/>
      <c r="EH50" s="511"/>
      <c r="EI50" s="511"/>
      <c r="EJ50" s="511"/>
      <c r="EK50" s="511"/>
      <c r="EL50" s="511"/>
      <c r="EM50" s="511"/>
      <c r="EN50" s="511"/>
      <c r="EO50" s="511"/>
      <c r="EP50" s="511"/>
      <c r="EQ50" s="511"/>
      <c r="ER50" s="511"/>
      <c r="ES50" s="511"/>
      <c r="ET50" s="511"/>
      <c r="EU50" s="514"/>
      <c r="EV50" s="462"/>
      <c r="EW50" s="502" t="s">
        <v>0</v>
      </c>
      <c r="EX50" s="509"/>
      <c r="EY50" s="503"/>
      <c r="EZ50" s="502" t="s">
        <v>73</v>
      </c>
      <c r="FA50" s="509"/>
      <c r="FB50" s="509"/>
      <c r="FC50" s="509"/>
      <c r="FD50" s="509"/>
      <c r="FE50" s="509"/>
      <c r="FF50" s="509"/>
      <c r="FG50" s="503"/>
      <c r="FH50" s="510" t="str">
        <f>FH35</f>
        <v>Февраль</v>
      </c>
      <c r="FI50" s="511"/>
      <c r="FJ50" s="511"/>
      <c r="FK50" s="511"/>
      <c r="FL50" s="511"/>
      <c r="FM50" s="511"/>
      <c r="FN50" s="511"/>
      <c r="FO50" s="511"/>
      <c r="FP50" s="511"/>
      <c r="FQ50" s="511"/>
      <c r="FR50" s="511"/>
      <c r="FS50" s="511"/>
      <c r="FT50" s="511"/>
      <c r="FU50" s="511"/>
      <c r="FV50" s="511"/>
      <c r="FW50" s="511"/>
      <c r="FX50" s="511"/>
      <c r="FY50" s="511"/>
      <c r="FZ50" s="511"/>
      <c r="GA50" s="511"/>
      <c r="GB50" s="511"/>
      <c r="GC50" s="511"/>
      <c r="GD50" s="511"/>
      <c r="GE50" s="511"/>
      <c r="GF50" s="511"/>
      <c r="GG50" s="514"/>
      <c r="GH50" s="462"/>
      <c r="GI50" s="383"/>
    </row>
    <row r="51" spans="1:191" s="11" customFormat="1" ht="19.5" customHeight="1" thickBot="1" x14ac:dyDescent="0.3">
      <c r="A51" s="502" t="s">
        <v>2</v>
      </c>
      <c r="B51" s="503"/>
      <c r="C51" s="504">
        <f>C3</f>
        <v>42401</v>
      </c>
      <c r="D51" s="505"/>
      <c r="E51" s="505"/>
      <c r="F51" s="506" t="s">
        <v>3</v>
      </c>
      <c r="G51" s="504">
        <f>C51+4</f>
        <v>42405</v>
      </c>
      <c r="H51" s="505"/>
      <c r="I51" s="505"/>
      <c r="J51" s="506"/>
      <c r="K51" s="543" t="s">
        <v>4</v>
      </c>
      <c r="L51" s="478" t="s">
        <v>5</v>
      </c>
      <c r="M51" s="479"/>
      <c r="N51" s="479"/>
      <c r="O51" s="480"/>
      <c r="P51" s="481" t="s">
        <v>6</v>
      </c>
      <c r="Q51" s="483" t="s">
        <v>7</v>
      </c>
      <c r="R51" s="484"/>
      <c r="S51" s="484"/>
      <c r="T51" s="485"/>
      <c r="U51" s="481" t="s">
        <v>8</v>
      </c>
      <c r="V51" s="496" t="s">
        <v>9</v>
      </c>
      <c r="W51" s="481" t="s">
        <v>10</v>
      </c>
      <c r="X51" s="498" t="s">
        <v>11</v>
      </c>
      <c r="Y51" s="494" t="s">
        <v>12</v>
      </c>
      <c r="Z51" s="492" t="s">
        <v>13</v>
      </c>
      <c r="AA51" s="490" t="s">
        <v>14</v>
      </c>
      <c r="AB51" s="489" t="s">
        <v>15</v>
      </c>
      <c r="AC51" s="500" t="s">
        <v>16</v>
      </c>
      <c r="AD51" s="481" t="s">
        <v>17</v>
      </c>
      <c r="AE51" s="486" t="s">
        <v>18</v>
      </c>
      <c r="AF51" s="487"/>
      <c r="AG51" s="487"/>
      <c r="AH51" s="487"/>
      <c r="AI51" s="487"/>
      <c r="AJ51" s="487"/>
      <c r="AK51" s="488"/>
      <c r="AL51" s="463"/>
      <c r="AM51" s="502" t="s">
        <v>83</v>
      </c>
      <c r="AN51" s="503"/>
      <c r="AO51" s="504">
        <f>AO3</f>
        <v>42408</v>
      </c>
      <c r="AP51" s="505"/>
      <c r="AQ51" s="505"/>
      <c r="AR51" s="506" t="s">
        <v>3</v>
      </c>
      <c r="AS51" s="504">
        <f>AO51+4</f>
        <v>42412</v>
      </c>
      <c r="AT51" s="505"/>
      <c r="AU51" s="505"/>
      <c r="AV51" s="506"/>
      <c r="AW51" s="476" t="s">
        <v>4</v>
      </c>
      <c r="AX51" s="479" t="s">
        <v>5</v>
      </c>
      <c r="AY51" s="479"/>
      <c r="AZ51" s="479"/>
      <c r="BA51" s="480"/>
      <c r="BB51" s="481" t="s">
        <v>6</v>
      </c>
      <c r="BC51" s="483" t="s">
        <v>7</v>
      </c>
      <c r="BD51" s="484"/>
      <c r="BE51" s="484"/>
      <c r="BF51" s="485"/>
      <c r="BG51" s="481" t="s">
        <v>8</v>
      </c>
      <c r="BH51" s="496" t="s">
        <v>9</v>
      </c>
      <c r="BI51" s="481" t="s">
        <v>10</v>
      </c>
      <c r="BJ51" s="498" t="s">
        <v>11</v>
      </c>
      <c r="BK51" s="494" t="s">
        <v>12</v>
      </c>
      <c r="BL51" s="492" t="s">
        <v>13</v>
      </c>
      <c r="BM51" s="490" t="s">
        <v>14</v>
      </c>
      <c r="BN51" s="489" t="s">
        <v>15</v>
      </c>
      <c r="BO51" s="500" t="s">
        <v>16</v>
      </c>
      <c r="BP51" s="481" t="s">
        <v>17</v>
      </c>
      <c r="BQ51" s="486" t="s">
        <v>18</v>
      </c>
      <c r="BR51" s="487"/>
      <c r="BS51" s="487"/>
      <c r="BT51" s="487"/>
      <c r="BU51" s="487"/>
      <c r="BV51" s="487"/>
      <c r="BW51" s="488"/>
      <c r="BX51" s="371"/>
      <c r="BY51" s="502" t="s">
        <v>84</v>
      </c>
      <c r="BZ51" s="503"/>
      <c r="CA51" s="504">
        <f>CA3</f>
        <v>42415</v>
      </c>
      <c r="CB51" s="505"/>
      <c r="CC51" s="505"/>
      <c r="CD51" s="506" t="s">
        <v>3</v>
      </c>
      <c r="CE51" s="504">
        <f>CA51+4</f>
        <v>42419</v>
      </c>
      <c r="CF51" s="505"/>
      <c r="CG51" s="505"/>
      <c r="CH51" s="506"/>
      <c r="CI51" s="543" t="s">
        <v>4</v>
      </c>
      <c r="CJ51" s="478" t="s">
        <v>5</v>
      </c>
      <c r="CK51" s="479"/>
      <c r="CL51" s="479"/>
      <c r="CM51" s="480"/>
      <c r="CN51" s="481" t="s">
        <v>6</v>
      </c>
      <c r="CO51" s="483" t="s">
        <v>7</v>
      </c>
      <c r="CP51" s="484"/>
      <c r="CQ51" s="484"/>
      <c r="CR51" s="485"/>
      <c r="CS51" s="481" t="s">
        <v>8</v>
      </c>
      <c r="CT51" s="496" t="s">
        <v>9</v>
      </c>
      <c r="CU51" s="481" t="s">
        <v>10</v>
      </c>
      <c r="CV51" s="498" t="s">
        <v>11</v>
      </c>
      <c r="CW51" s="494" t="s">
        <v>12</v>
      </c>
      <c r="CX51" s="492" t="s">
        <v>13</v>
      </c>
      <c r="CY51" s="490" t="s">
        <v>14</v>
      </c>
      <c r="CZ51" s="489" t="s">
        <v>15</v>
      </c>
      <c r="DA51" s="500" t="s">
        <v>16</v>
      </c>
      <c r="DB51" s="481" t="s">
        <v>17</v>
      </c>
      <c r="DC51" s="486" t="s">
        <v>18</v>
      </c>
      <c r="DD51" s="487"/>
      <c r="DE51" s="487"/>
      <c r="DF51" s="487"/>
      <c r="DG51" s="487"/>
      <c r="DH51" s="487"/>
      <c r="DI51" s="488"/>
      <c r="DJ51" s="463"/>
      <c r="DK51" s="502" t="s">
        <v>85</v>
      </c>
      <c r="DL51" s="503"/>
      <c r="DM51" s="504">
        <f>DM3</f>
        <v>42422</v>
      </c>
      <c r="DN51" s="505"/>
      <c r="DO51" s="505"/>
      <c r="DP51" s="506" t="s">
        <v>3</v>
      </c>
      <c r="DQ51" s="504">
        <f>DM51+4</f>
        <v>42426</v>
      </c>
      <c r="DR51" s="505"/>
      <c r="DS51" s="505"/>
      <c r="DT51" s="506"/>
      <c r="DU51" s="476" t="s">
        <v>4</v>
      </c>
      <c r="DV51" s="478" t="s">
        <v>5</v>
      </c>
      <c r="DW51" s="479"/>
      <c r="DX51" s="479"/>
      <c r="DY51" s="480"/>
      <c r="DZ51" s="481" t="s">
        <v>6</v>
      </c>
      <c r="EA51" s="483" t="s">
        <v>7</v>
      </c>
      <c r="EB51" s="484"/>
      <c r="EC51" s="484"/>
      <c r="ED51" s="485"/>
      <c r="EE51" s="481" t="s">
        <v>8</v>
      </c>
      <c r="EF51" s="496" t="s">
        <v>9</v>
      </c>
      <c r="EG51" s="481" t="s">
        <v>10</v>
      </c>
      <c r="EH51" s="498" t="s">
        <v>11</v>
      </c>
      <c r="EI51" s="494" t="s">
        <v>12</v>
      </c>
      <c r="EJ51" s="492" t="s">
        <v>13</v>
      </c>
      <c r="EK51" s="490" t="s">
        <v>14</v>
      </c>
      <c r="EL51" s="489" t="s">
        <v>15</v>
      </c>
      <c r="EM51" s="500" t="s">
        <v>16</v>
      </c>
      <c r="EN51" s="481" t="s">
        <v>17</v>
      </c>
      <c r="EO51" s="486" t="s">
        <v>18</v>
      </c>
      <c r="EP51" s="487"/>
      <c r="EQ51" s="487"/>
      <c r="ER51" s="487"/>
      <c r="ES51" s="487"/>
      <c r="ET51" s="487"/>
      <c r="EU51" s="488"/>
      <c r="EV51" s="463"/>
      <c r="EW51" s="502" t="s">
        <v>86</v>
      </c>
      <c r="EX51" s="503"/>
      <c r="EY51" s="504">
        <f>EY3</f>
        <v>42429</v>
      </c>
      <c r="EZ51" s="505"/>
      <c r="FA51" s="505"/>
      <c r="FB51" s="506" t="s">
        <v>3</v>
      </c>
      <c r="FC51" s="504">
        <f>EY51+0</f>
        <v>42429</v>
      </c>
      <c r="FD51" s="505"/>
      <c r="FE51" s="505"/>
      <c r="FF51" s="506"/>
      <c r="FG51" s="476" t="s">
        <v>4</v>
      </c>
      <c r="FH51" s="478" t="s">
        <v>5</v>
      </c>
      <c r="FI51" s="479"/>
      <c r="FJ51" s="479"/>
      <c r="FK51" s="480"/>
      <c r="FL51" s="481" t="s">
        <v>6</v>
      </c>
      <c r="FM51" s="483" t="s">
        <v>7</v>
      </c>
      <c r="FN51" s="484"/>
      <c r="FO51" s="484"/>
      <c r="FP51" s="485"/>
      <c r="FQ51" s="481" t="s">
        <v>8</v>
      </c>
      <c r="FR51" s="496" t="s">
        <v>9</v>
      </c>
      <c r="FS51" s="481" t="s">
        <v>10</v>
      </c>
      <c r="FT51" s="498" t="s">
        <v>11</v>
      </c>
      <c r="FU51" s="494" t="s">
        <v>12</v>
      </c>
      <c r="FV51" s="492" t="s">
        <v>13</v>
      </c>
      <c r="FW51" s="490" t="s">
        <v>14</v>
      </c>
      <c r="FX51" s="489" t="s">
        <v>15</v>
      </c>
      <c r="FY51" s="500" t="s">
        <v>16</v>
      </c>
      <c r="FZ51" s="481" t="s">
        <v>17</v>
      </c>
      <c r="GA51" s="486" t="s">
        <v>18</v>
      </c>
      <c r="GB51" s="487"/>
      <c r="GC51" s="487"/>
      <c r="GD51" s="487"/>
      <c r="GE51" s="487"/>
      <c r="GF51" s="487"/>
      <c r="GG51" s="488"/>
      <c r="GH51" s="463"/>
      <c r="GI51" s="381"/>
    </row>
    <row r="52" spans="1:191" s="11" customFormat="1" ht="63.75" customHeight="1" thickBot="1" x14ac:dyDescent="0.3">
      <c r="A52" s="15" t="s">
        <v>19</v>
      </c>
      <c r="B52" s="12" t="s">
        <v>20</v>
      </c>
      <c r="C52" s="384" t="s">
        <v>21</v>
      </c>
      <c r="D52" s="6" t="s">
        <v>22</v>
      </c>
      <c r="E52" s="384" t="s">
        <v>23</v>
      </c>
      <c r="F52" s="6" t="s">
        <v>22</v>
      </c>
      <c r="G52" s="402" t="s">
        <v>24</v>
      </c>
      <c r="H52" s="6" t="s">
        <v>22</v>
      </c>
      <c r="I52" s="385" t="s">
        <v>25</v>
      </c>
      <c r="J52" s="6" t="s">
        <v>22</v>
      </c>
      <c r="K52" s="544"/>
      <c r="L52" s="399" t="s">
        <v>26</v>
      </c>
      <c r="M52" s="400" t="s">
        <v>27</v>
      </c>
      <c r="N52" s="7" t="s">
        <v>28</v>
      </c>
      <c r="O52" s="6" t="s">
        <v>29</v>
      </c>
      <c r="P52" s="482"/>
      <c r="Q52" s="399" t="s">
        <v>26</v>
      </c>
      <c r="R52" s="400" t="s">
        <v>27</v>
      </c>
      <c r="S52" s="7" t="s">
        <v>28</v>
      </c>
      <c r="T52" s="8" t="s">
        <v>29</v>
      </c>
      <c r="U52" s="481"/>
      <c r="V52" s="497"/>
      <c r="W52" s="482"/>
      <c r="X52" s="499"/>
      <c r="Y52" s="495"/>
      <c r="Z52" s="493"/>
      <c r="AA52" s="491"/>
      <c r="AB52" s="485"/>
      <c r="AC52" s="501"/>
      <c r="AD52" s="482"/>
      <c r="AE52" s="199" t="s">
        <v>67</v>
      </c>
      <c r="AF52" s="401" t="s">
        <v>89</v>
      </c>
      <c r="AG52" s="401" t="s">
        <v>69</v>
      </c>
      <c r="AH52" s="201" t="s">
        <v>74</v>
      </c>
      <c r="AI52" s="403" t="s">
        <v>75</v>
      </c>
      <c r="AJ52" s="9" t="s">
        <v>30</v>
      </c>
      <c r="AK52" s="13"/>
      <c r="AL52" s="463"/>
      <c r="AM52" s="15" t="s">
        <v>19</v>
      </c>
      <c r="AN52" s="12" t="s">
        <v>20</v>
      </c>
      <c r="AO52" s="384" t="s">
        <v>21</v>
      </c>
      <c r="AP52" s="325" t="s">
        <v>22</v>
      </c>
      <c r="AQ52" s="384" t="s">
        <v>23</v>
      </c>
      <c r="AR52" s="6" t="s">
        <v>22</v>
      </c>
      <c r="AS52" s="402" t="s">
        <v>24</v>
      </c>
      <c r="AT52" s="6" t="s">
        <v>22</v>
      </c>
      <c r="AU52" s="385" t="s">
        <v>25</v>
      </c>
      <c r="AV52" s="6" t="s">
        <v>22</v>
      </c>
      <c r="AW52" s="477"/>
      <c r="AX52" s="404" t="s">
        <v>26</v>
      </c>
      <c r="AY52" s="400" t="s">
        <v>27</v>
      </c>
      <c r="AZ52" s="7" t="s">
        <v>28</v>
      </c>
      <c r="BA52" s="6" t="s">
        <v>29</v>
      </c>
      <c r="BB52" s="482"/>
      <c r="BC52" s="399" t="s">
        <v>26</v>
      </c>
      <c r="BD52" s="400" t="s">
        <v>27</v>
      </c>
      <c r="BE52" s="7" t="s">
        <v>28</v>
      </c>
      <c r="BF52" s="8" t="s">
        <v>29</v>
      </c>
      <c r="BG52" s="481"/>
      <c r="BH52" s="497"/>
      <c r="BI52" s="482"/>
      <c r="BJ52" s="499"/>
      <c r="BK52" s="495"/>
      <c r="BL52" s="493"/>
      <c r="BM52" s="491"/>
      <c r="BN52" s="485"/>
      <c r="BO52" s="501"/>
      <c r="BP52" s="482"/>
      <c r="BQ52" s="199" t="s">
        <v>67</v>
      </c>
      <c r="BR52" s="401" t="s">
        <v>89</v>
      </c>
      <c r="BS52" s="401" t="s">
        <v>69</v>
      </c>
      <c r="BT52" s="200" t="s">
        <v>70</v>
      </c>
      <c r="BU52" s="401" t="s">
        <v>71</v>
      </c>
      <c r="BV52" s="200" t="s">
        <v>72</v>
      </c>
      <c r="BW52" s="13"/>
      <c r="BX52" s="371"/>
      <c r="BY52" s="15" t="s">
        <v>19</v>
      </c>
      <c r="BZ52" s="12" t="s">
        <v>20</v>
      </c>
      <c r="CA52" s="384" t="s">
        <v>21</v>
      </c>
      <c r="CB52" s="6" t="s">
        <v>22</v>
      </c>
      <c r="CC52" s="384" t="s">
        <v>23</v>
      </c>
      <c r="CD52" s="325" t="s">
        <v>22</v>
      </c>
      <c r="CE52" s="402" t="s">
        <v>24</v>
      </c>
      <c r="CF52" s="6" t="s">
        <v>22</v>
      </c>
      <c r="CG52" s="385" t="s">
        <v>25</v>
      </c>
      <c r="CH52" s="6" t="s">
        <v>22</v>
      </c>
      <c r="CI52" s="544"/>
      <c r="CJ52" s="399" t="s">
        <v>26</v>
      </c>
      <c r="CK52" s="400" t="s">
        <v>27</v>
      </c>
      <c r="CL52" s="7" t="s">
        <v>28</v>
      </c>
      <c r="CM52" s="6" t="s">
        <v>29</v>
      </c>
      <c r="CN52" s="482"/>
      <c r="CO52" s="399" t="s">
        <v>26</v>
      </c>
      <c r="CP52" s="400" t="s">
        <v>27</v>
      </c>
      <c r="CQ52" s="7" t="s">
        <v>28</v>
      </c>
      <c r="CR52" s="8" t="s">
        <v>29</v>
      </c>
      <c r="CS52" s="481"/>
      <c r="CT52" s="497"/>
      <c r="CU52" s="482"/>
      <c r="CV52" s="499"/>
      <c r="CW52" s="495"/>
      <c r="CX52" s="493"/>
      <c r="CY52" s="491"/>
      <c r="CZ52" s="485"/>
      <c r="DA52" s="501"/>
      <c r="DB52" s="482"/>
      <c r="DC52" s="199" t="s">
        <v>67</v>
      </c>
      <c r="DD52" s="401" t="s">
        <v>89</v>
      </c>
      <c r="DE52" s="401" t="s">
        <v>69</v>
      </c>
      <c r="DF52" s="200" t="s">
        <v>70</v>
      </c>
      <c r="DG52" s="401" t="s">
        <v>71</v>
      </c>
      <c r="DH52" s="200" t="s">
        <v>72</v>
      </c>
      <c r="DI52" s="13"/>
      <c r="DJ52" s="463"/>
      <c r="DK52" s="15" t="s">
        <v>19</v>
      </c>
      <c r="DL52" s="12" t="s">
        <v>20</v>
      </c>
      <c r="DM52" s="384" t="s">
        <v>21</v>
      </c>
      <c r="DN52" s="6" t="s">
        <v>22</v>
      </c>
      <c r="DO52" s="384" t="s">
        <v>23</v>
      </c>
      <c r="DP52" s="6" t="s">
        <v>22</v>
      </c>
      <c r="DQ52" s="402" t="s">
        <v>24</v>
      </c>
      <c r="DR52" s="6" t="s">
        <v>22</v>
      </c>
      <c r="DS52" s="385" t="s">
        <v>25</v>
      </c>
      <c r="DT52" s="6" t="s">
        <v>22</v>
      </c>
      <c r="DU52" s="477"/>
      <c r="DV52" s="399" t="s">
        <v>26</v>
      </c>
      <c r="DW52" s="400" t="s">
        <v>27</v>
      </c>
      <c r="DX52" s="7" t="s">
        <v>28</v>
      </c>
      <c r="DY52" s="6" t="s">
        <v>29</v>
      </c>
      <c r="DZ52" s="482"/>
      <c r="EA52" s="399" t="s">
        <v>26</v>
      </c>
      <c r="EB52" s="400" t="s">
        <v>27</v>
      </c>
      <c r="EC52" s="7" t="s">
        <v>28</v>
      </c>
      <c r="ED52" s="8" t="s">
        <v>29</v>
      </c>
      <c r="EE52" s="481"/>
      <c r="EF52" s="497"/>
      <c r="EG52" s="482"/>
      <c r="EH52" s="499"/>
      <c r="EI52" s="495"/>
      <c r="EJ52" s="493"/>
      <c r="EK52" s="491"/>
      <c r="EL52" s="485"/>
      <c r="EM52" s="501"/>
      <c r="EN52" s="481"/>
      <c r="EO52" s="199" t="s">
        <v>67</v>
      </c>
      <c r="EP52" s="401" t="s">
        <v>89</v>
      </c>
      <c r="EQ52" s="401" t="s">
        <v>69</v>
      </c>
      <c r="ER52" s="200" t="s">
        <v>70</v>
      </c>
      <c r="ES52" s="401" t="s">
        <v>71</v>
      </c>
      <c r="ET52" s="200" t="s">
        <v>72</v>
      </c>
      <c r="EU52" s="13"/>
      <c r="EV52" s="463"/>
      <c r="EW52" s="15" t="s">
        <v>19</v>
      </c>
      <c r="EX52" s="12" t="s">
        <v>20</v>
      </c>
      <c r="EY52" s="384" t="s">
        <v>21</v>
      </c>
      <c r="EZ52" s="6" t="s">
        <v>22</v>
      </c>
      <c r="FA52" s="384" t="s">
        <v>23</v>
      </c>
      <c r="FB52" s="6" t="s">
        <v>22</v>
      </c>
      <c r="FC52" s="402" t="s">
        <v>24</v>
      </c>
      <c r="FD52" s="6" t="s">
        <v>22</v>
      </c>
      <c r="FE52" s="385" t="s">
        <v>25</v>
      </c>
      <c r="FF52" s="6" t="s">
        <v>22</v>
      </c>
      <c r="FG52" s="477"/>
      <c r="FH52" s="399" t="s">
        <v>26</v>
      </c>
      <c r="FI52" s="400" t="s">
        <v>27</v>
      </c>
      <c r="FJ52" s="7" t="s">
        <v>28</v>
      </c>
      <c r="FK52" s="6" t="s">
        <v>29</v>
      </c>
      <c r="FL52" s="482"/>
      <c r="FM52" s="399" t="s">
        <v>26</v>
      </c>
      <c r="FN52" s="400" t="s">
        <v>27</v>
      </c>
      <c r="FO52" s="7" t="s">
        <v>28</v>
      </c>
      <c r="FP52" s="8" t="s">
        <v>29</v>
      </c>
      <c r="FQ52" s="481"/>
      <c r="FR52" s="497"/>
      <c r="FS52" s="482"/>
      <c r="FT52" s="499"/>
      <c r="FU52" s="495"/>
      <c r="FV52" s="493"/>
      <c r="FW52" s="491"/>
      <c r="FX52" s="485"/>
      <c r="FY52" s="501"/>
      <c r="FZ52" s="482"/>
      <c r="GA52" s="199" t="s">
        <v>67</v>
      </c>
      <c r="GB52" s="401" t="s">
        <v>89</v>
      </c>
      <c r="GC52" s="401" t="s">
        <v>69</v>
      </c>
      <c r="GD52" s="200" t="s">
        <v>70</v>
      </c>
      <c r="GE52" s="401" t="s">
        <v>71</v>
      </c>
      <c r="GF52" s="200" t="s">
        <v>72</v>
      </c>
      <c r="GG52" s="13"/>
      <c r="GH52" s="463"/>
      <c r="GI52" s="381"/>
    </row>
    <row r="53" spans="1:191" s="10" customFormat="1" ht="24.95" customHeight="1" thickBot="1" x14ac:dyDescent="0.3">
      <c r="A53" s="17" t="s">
        <v>40</v>
      </c>
      <c r="B53" s="186" t="s">
        <v>65</v>
      </c>
      <c r="C53" s="18">
        <v>427</v>
      </c>
      <c r="D53" s="249">
        <f>IF(AK53&gt;0,C53/AK53/5," ")</f>
        <v>17.080000000000002</v>
      </c>
      <c r="E53" s="18">
        <v>287</v>
      </c>
      <c r="F53" s="249">
        <f>IF(AK53&gt;0,E53/AK53/5," ")</f>
        <v>11.48</v>
      </c>
      <c r="G53" s="18">
        <v>0</v>
      </c>
      <c r="H53" s="249">
        <f>IF(AK53&gt;0,G53/AK53/5," ")</f>
        <v>0</v>
      </c>
      <c r="I53" s="18">
        <v>79</v>
      </c>
      <c r="J53" s="79">
        <f>IF(AK53&gt;0,I53/AK53/5," ")</f>
        <v>3.16</v>
      </c>
      <c r="K53" s="386">
        <f>IF(I53&gt;0,C53/I53," ")</f>
        <v>5.4050632911392409</v>
      </c>
      <c r="L53" s="18">
        <v>8</v>
      </c>
      <c r="M53" s="20">
        <v>7</v>
      </c>
      <c r="N53" s="21">
        <f>SUM(L53:M53)</f>
        <v>15</v>
      </c>
      <c r="O53" s="79">
        <f>IF(AK53&gt;0,N53/AK53," ")</f>
        <v>3</v>
      </c>
      <c r="P53" s="388">
        <f>IF(N53&gt;0,I53/N53," ")</f>
        <v>5.2666666666666666</v>
      </c>
      <c r="Q53" s="20">
        <v>1</v>
      </c>
      <c r="R53" s="20">
        <v>4</v>
      </c>
      <c r="S53" s="21">
        <f>SUM(Q53:R53)</f>
        <v>5</v>
      </c>
      <c r="T53" s="79">
        <f>IF(AK53&gt;0,S53/AK53," ")</f>
        <v>1</v>
      </c>
      <c r="U53" s="390">
        <f>IF(S53&gt;0,N53/S53," ")</f>
        <v>3</v>
      </c>
      <c r="V53" s="22">
        <v>5</v>
      </c>
      <c r="W53" s="23">
        <f>SUM(N53,S53,V53)</f>
        <v>25</v>
      </c>
      <c r="X53" s="24">
        <v>7</v>
      </c>
      <c r="Y53" s="25">
        <v>0</v>
      </c>
      <c r="Z53" s="18">
        <v>0</v>
      </c>
      <c r="AA53" s="20">
        <v>0</v>
      </c>
      <c r="AB53" s="392" t="str">
        <f>IF(AA53&gt;0,Z53/AA53," ")</f>
        <v xml:space="preserve"> </v>
      </c>
      <c r="AC53" s="20">
        <v>1</v>
      </c>
      <c r="AD53" s="393">
        <f>IF(AC53&gt;0,W53/AC53," ")</f>
        <v>25</v>
      </c>
      <c r="AE53" s="183">
        <v>0</v>
      </c>
      <c r="AF53" s="18">
        <v>0</v>
      </c>
      <c r="AG53" s="180">
        <v>0</v>
      </c>
      <c r="AH53" s="20">
        <v>0</v>
      </c>
      <c r="AI53" s="20">
        <v>1</v>
      </c>
      <c r="AJ53" s="252">
        <f>SUM(AF53,AG53,AI53)</f>
        <v>1</v>
      </c>
      <c r="AK53" s="23">
        <v>5</v>
      </c>
      <c r="AL53" s="463"/>
      <c r="AM53" s="17" t="s">
        <v>40</v>
      </c>
      <c r="AN53" s="246" t="s">
        <v>65</v>
      </c>
      <c r="AO53" s="18">
        <v>262</v>
      </c>
      <c r="AP53" s="19">
        <f>IF(BW53&gt;0,AO53/BW53/5," ")</f>
        <v>10.48</v>
      </c>
      <c r="AQ53" s="18">
        <v>170</v>
      </c>
      <c r="AR53" s="19">
        <f>IF(BW53&gt;0,AQ53/BW53/5," ")</f>
        <v>6.8</v>
      </c>
      <c r="AS53" s="18">
        <v>0</v>
      </c>
      <c r="AT53" s="19">
        <f>IF(BW53&gt;0,AS53/BW53/3," ")</f>
        <v>0</v>
      </c>
      <c r="AU53" s="18">
        <v>48</v>
      </c>
      <c r="AV53" s="79">
        <f>IF(BW53&gt;0,AU53/BW53/5," ")</f>
        <v>1.92</v>
      </c>
      <c r="AW53" s="406">
        <f>IF(AU53&gt;0,AO53/AU53," ")</f>
        <v>5.458333333333333</v>
      </c>
      <c r="AX53" s="20">
        <v>6</v>
      </c>
      <c r="AY53" s="20">
        <v>4</v>
      </c>
      <c r="AZ53" s="21">
        <f>SUM(AX53:AY53)</f>
        <v>10</v>
      </c>
      <c r="BA53" s="79">
        <f>IF(BW53&gt;0,AZ53/BW53," ")</f>
        <v>2</v>
      </c>
      <c r="BB53" s="388">
        <f>IF(AZ53&gt;0,AU53/AZ53," ")</f>
        <v>4.8</v>
      </c>
      <c r="BC53" s="20">
        <v>2</v>
      </c>
      <c r="BD53" s="20">
        <v>2</v>
      </c>
      <c r="BE53" s="21">
        <f>SUM(BC53:BD53)</f>
        <v>4</v>
      </c>
      <c r="BF53" s="79">
        <f>IF(BW53&gt;0,BE53/BW53," ")</f>
        <v>0.8</v>
      </c>
      <c r="BG53" s="390">
        <f>IF(BE53&gt;0,AZ53/BE53," ")</f>
        <v>2.5</v>
      </c>
      <c r="BH53" s="22">
        <v>1</v>
      </c>
      <c r="BI53" s="23">
        <f>SUM(AZ53,BE53,BH53)</f>
        <v>15</v>
      </c>
      <c r="BJ53" s="24">
        <v>3</v>
      </c>
      <c r="BK53" s="25">
        <v>0</v>
      </c>
      <c r="BL53" s="18">
        <v>0</v>
      </c>
      <c r="BM53" s="20">
        <v>0</v>
      </c>
      <c r="BN53" s="392" t="str">
        <f>IF(BM53&gt;0,BL53/BM53," ")</f>
        <v xml:space="preserve"> </v>
      </c>
      <c r="BO53" s="20">
        <v>3</v>
      </c>
      <c r="BP53" s="393">
        <f>IF(BO53&gt;0,BI53/BO53," ")</f>
        <v>5</v>
      </c>
      <c r="BQ53" s="18">
        <v>0</v>
      </c>
      <c r="BR53" s="20">
        <v>0</v>
      </c>
      <c r="BS53" s="180">
        <v>0</v>
      </c>
      <c r="BT53" s="20">
        <v>0</v>
      </c>
      <c r="BU53" s="20">
        <v>1</v>
      </c>
      <c r="BV53" s="252">
        <f>SUM(BR53,BS53,BU53)</f>
        <v>1</v>
      </c>
      <c r="BW53" s="23">
        <v>5</v>
      </c>
      <c r="BX53" s="371"/>
      <c r="BY53" s="17" t="s">
        <v>40</v>
      </c>
      <c r="BZ53" s="246" t="s">
        <v>65</v>
      </c>
      <c r="CA53" s="18">
        <v>374</v>
      </c>
      <c r="CB53" s="19">
        <f>IF(DI53&gt;0,CA53/DI53/5," ")</f>
        <v>14.959999999999999</v>
      </c>
      <c r="CC53" s="18">
        <v>265</v>
      </c>
      <c r="CD53" s="19">
        <f>IF(DI53&gt;0,CC53/DI53/5," ")</f>
        <v>10.6</v>
      </c>
      <c r="CE53" s="18">
        <v>0</v>
      </c>
      <c r="CF53" s="19">
        <f>IF(DI53&gt;0,CE53/DI53/5," ")</f>
        <v>0</v>
      </c>
      <c r="CG53" s="18">
        <v>69</v>
      </c>
      <c r="CH53" s="79">
        <f>IF(DI53&gt;0,CG53/DI53/5," ")</f>
        <v>2.7600000000000002</v>
      </c>
      <c r="CI53" s="386">
        <f>IF(CG53&gt;0,CA53/CG53," ")</f>
        <v>5.4202898550724639</v>
      </c>
      <c r="CJ53" s="18">
        <v>2</v>
      </c>
      <c r="CK53" s="20">
        <v>5</v>
      </c>
      <c r="CL53" s="21">
        <f>SUM(CJ53:CK53)</f>
        <v>7</v>
      </c>
      <c r="CM53" s="79">
        <f>IF(DI53&gt;0,CL53/DI53," ")</f>
        <v>1.4</v>
      </c>
      <c r="CN53" s="388">
        <f>IF(CL53&gt;0,CG53/CL53," ")</f>
        <v>9.8571428571428577</v>
      </c>
      <c r="CO53" s="20">
        <v>1</v>
      </c>
      <c r="CP53" s="20">
        <v>2</v>
      </c>
      <c r="CQ53" s="21">
        <f>SUM(CO53:CP53)</f>
        <v>3</v>
      </c>
      <c r="CR53" s="79">
        <f>IF(DI53&gt;0,CQ53/DI53," ")</f>
        <v>0.6</v>
      </c>
      <c r="CS53" s="390">
        <f>IF(CQ53&gt;0,CL53/CQ53," ")</f>
        <v>2.3333333333333335</v>
      </c>
      <c r="CT53" s="22">
        <v>4</v>
      </c>
      <c r="CU53" s="23">
        <f>SUM(CL53,CQ53,CT53)</f>
        <v>14</v>
      </c>
      <c r="CV53" s="24">
        <v>2</v>
      </c>
      <c r="CW53" s="25">
        <v>2</v>
      </c>
      <c r="CX53" s="18">
        <v>0</v>
      </c>
      <c r="CY53" s="20">
        <v>0</v>
      </c>
      <c r="CZ53" s="392" t="str">
        <f>IF(CY53&gt;0,CX53/CY53," ")</f>
        <v xml:space="preserve"> </v>
      </c>
      <c r="DA53" s="20">
        <v>0</v>
      </c>
      <c r="DB53" s="393" t="str">
        <f>IF(DA53&gt;0,CU53/DA53," ")</f>
        <v xml:space="preserve"> </v>
      </c>
      <c r="DC53" s="183">
        <v>0</v>
      </c>
      <c r="DD53" s="18">
        <v>0</v>
      </c>
      <c r="DE53" s="180">
        <v>0</v>
      </c>
      <c r="DF53" s="20">
        <v>0</v>
      </c>
      <c r="DG53" s="20">
        <v>1</v>
      </c>
      <c r="DH53" s="251">
        <f>SUM(DD53,DE53,DG53)</f>
        <v>1</v>
      </c>
      <c r="DI53" s="23">
        <v>5</v>
      </c>
      <c r="DJ53" s="463"/>
      <c r="DK53" s="17" t="s">
        <v>40</v>
      </c>
      <c r="DL53" s="246" t="s">
        <v>65</v>
      </c>
      <c r="DM53" s="18"/>
      <c r="DN53" s="19" t="str">
        <f>IF(EU53&gt;0,DM53/EU53/5," ")</f>
        <v xml:space="preserve"> </v>
      </c>
      <c r="DO53" s="18"/>
      <c r="DP53" s="19" t="str">
        <f>IF(EU53&gt;0,DO53/EU53/5," ")</f>
        <v xml:space="preserve"> </v>
      </c>
      <c r="DQ53" s="18"/>
      <c r="DR53" s="19" t="str">
        <f>IF(EU53&gt;0,DQ53/EU53/5," ")</f>
        <v xml:space="preserve"> </v>
      </c>
      <c r="DS53" s="18"/>
      <c r="DT53" s="79" t="str">
        <f>IF(EU53&gt;0,DS53/EU53/5," ")</f>
        <v xml:space="preserve"> </v>
      </c>
      <c r="DU53" s="386" t="str">
        <f>IF(DS53&gt;0,DM53/DS53," ")</f>
        <v xml:space="preserve"> </v>
      </c>
      <c r="DV53" s="18"/>
      <c r="DW53" s="20"/>
      <c r="DX53" s="21">
        <f>SUM(DV53:DW53)</f>
        <v>0</v>
      </c>
      <c r="DY53" s="79" t="str">
        <f>IF(EU53&gt;0,DX53/EU53," ")</f>
        <v xml:space="preserve"> </v>
      </c>
      <c r="DZ53" s="388" t="str">
        <f>IF(DX53&gt;0,DS53/DX53," ")</f>
        <v xml:space="preserve"> </v>
      </c>
      <c r="EA53" s="20"/>
      <c r="EB53" s="20"/>
      <c r="EC53" s="21">
        <f>SUM(EA53:EB53)</f>
        <v>0</v>
      </c>
      <c r="ED53" s="79" t="str">
        <f>IF(EU53&gt;0,EC53/EU53," ")</f>
        <v xml:space="preserve"> </v>
      </c>
      <c r="EE53" s="390" t="str">
        <f>IF(EC53&gt;0,DX53/EC53," ")</f>
        <v xml:space="preserve"> </v>
      </c>
      <c r="EF53" s="22"/>
      <c r="EG53" s="23">
        <f>SUM(DX53,EC53,EF53)</f>
        <v>0</v>
      </c>
      <c r="EH53" s="24"/>
      <c r="EI53" s="25"/>
      <c r="EJ53" s="18"/>
      <c r="EK53" s="20"/>
      <c r="EL53" s="392" t="str">
        <f>IF(EK53&gt;0,EJ53/EK53," ")</f>
        <v xml:space="preserve"> </v>
      </c>
      <c r="EM53" s="25"/>
      <c r="EN53" s="412" t="str">
        <f>IF(EM53&gt;0,EG53/EM53," ")</f>
        <v xml:space="preserve"> </v>
      </c>
      <c r="EO53" s="20">
        <v>0</v>
      </c>
      <c r="EP53" s="20">
        <v>0</v>
      </c>
      <c r="EQ53" s="180">
        <v>0</v>
      </c>
      <c r="ER53" s="20">
        <v>0</v>
      </c>
      <c r="ES53" s="20"/>
      <c r="ET53" s="252">
        <f>SUM(EP53,EQ53,ES53)</f>
        <v>0</v>
      </c>
      <c r="EU53" s="23"/>
      <c r="EV53" s="463"/>
      <c r="EW53" s="17" t="s">
        <v>40</v>
      </c>
      <c r="EX53" s="246" t="s">
        <v>65</v>
      </c>
      <c r="EY53" s="18"/>
      <c r="EZ53" s="19" t="str">
        <f>IF(GG53&gt;0,EY53/GG53/5," ")</f>
        <v xml:space="preserve"> </v>
      </c>
      <c r="FA53" s="18"/>
      <c r="FB53" s="19" t="str">
        <f>IF(GG53&gt;0,FA53/GG53/5," ")</f>
        <v xml:space="preserve"> </v>
      </c>
      <c r="FC53" s="18">
        <v>0</v>
      </c>
      <c r="FD53" s="19" t="str">
        <f>IF(GG53&gt;0,FC53/GG53/5," ")</f>
        <v xml:space="preserve"> </v>
      </c>
      <c r="FE53" s="18"/>
      <c r="FF53" s="79" t="str">
        <f>IF(GG53&gt;0,FE53/GG53/5," ")</f>
        <v xml:space="preserve"> </v>
      </c>
      <c r="FG53" s="386" t="str">
        <f>IF(FE53&gt;0,EY53/FE53," ")</f>
        <v xml:space="preserve"> </v>
      </c>
      <c r="FH53" s="18"/>
      <c r="FI53" s="20"/>
      <c r="FJ53" s="21">
        <f>SUM(FH53:FI53)</f>
        <v>0</v>
      </c>
      <c r="FK53" s="79" t="str">
        <f>IF(GG53&gt;0,FJ53/GG53," ")</f>
        <v xml:space="preserve"> </v>
      </c>
      <c r="FL53" s="388" t="str">
        <f>IF(FJ53&gt;0,FE53/FJ53," ")</f>
        <v xml:space="preserve"> </v>
      </c>
      <c r="FM53" s="20"/>
      <c r="FN53" s="20"/>
      <c r="FO53" s="21">
        <f>SUM(FM53:FN53)</f>
        <v>0</v>
      </c>
      <c r="FP53" s="79" t="str">
        <f>IF(GG53&gt;0,FO53/GG53," ")</f>
        <v xml:space="preserve"> </v>
      </c>
      <c r="FQ53" s="390" t="str">
        <f>IF(FO53&gt;0,FJ53/FO53," ")</f>
        <v xml:space="preserve"> </v>
      </c>
      <c r="FR53" s="22"/>
      <c r="FS53" s="23">
        <f>SUM(FJ53,FO53,FR53)</f>
        <v>0</v>
      </c>
      <c r="FT53" s="24">
        <v>0</v>
      </c>
      <c r="FU53" s="25">
        <v>0</v>
      </c>
      <c r="FV53" s="18">
        <v>0</v>
      </c>
      <c r="FW53" s="25">
        <v>0</v>
      </c>
      <c r="FX53" s="412" t="str">
        <f>IF(FW53&gt;0,FV53/FW53," ")</f>
        <v xml:space="preserve"> </v>
      </c>
      <c r="FY53" s="25">
        <v>0</v>
      </c>
      <c r="FZ53" s="412" t="str">
        <f>IF(FY53&gt;0,FS53/FY53," ")</f>
        <v xml:space="preserve"> </v>
      </c>
      <c r="GA53" s="20"/>
      <c r="GB53" s="20"/>
      <c r="GC53" s="180"/>
      <c r="GD53" s="20"/>
      <c r="GE53" s="20"/>
      <c r="GF53" s="252">
        <f>SUM(GB53,GC53,GE53)</f>
        <v>0</v>
      </c>
      <c r="GG53" s="23"/>
      <c r="GH53" s="463"/>
      <c r="GI53" s="382"/>
    </row>
    <row r="54" spans="1:191" s="10" customFormat="1" ht="24.95" customHeight="1" x14ac:dyDescent="0.25">
      <c r="A54" s="17" t="s">
        <v>40</v>
      </c>
      <c r="B54" s="395" t="s">
        <v>66</v>
      </c>
      <c r="C54" s="80">
        <v>348</v>
      </c>
      <c r="D54" s="79">
        <f>IF(AK54&gt;0,C54/AK54/5," ")</f>
        <v>9.9428571428571431</v>
      </c>
      <c r="E54" s="80">
        <v>455</v>
      </c>
      <c r="F54" s="79">
        <f>IF(AK54&gt;0,E54/AK54/5," ")</f>
        <v>13</v>
      </c>
      <c r="G54" s="80">
        <v>166</v>
      </c>
      <c r="H54" s="79">
        <f>IF(AK54&gt;0,G54/AK54/5," ")</f>
        <v>4.7428571428571429</v>
      </c>
      <c r="I54" s="80">
        <v>90</v>
      </c>
      <c r="J54" s="79">
        <f>IF(AK54&gt;0,I54/AK54/5," ")</f>
        <v>2.5714285714285716</v>
      </c>
      <c r="K54" s="386">
        <f>IF(I54&gt;0,C54/I54," ")</f>
        <v>3.8666666666666667</v>
      </c>
      <c r="L54" s="80">
        <v>9</v>
      </c>
      <c r="M54" s="27">
        <v>2</v>
      </c>
      <c r="N54" s="21">
        <f>SUM(L54:M54)</f>
        <v>11</v>
      </c>
      <c r="O54" s="79">
        <f>IF(AK54&gt;0,N54/AK54," ")</f>
        <v>1.5714285714285714</v>
      </c>
      <c r="P54" s="389">
        <f>IF(N54&gt;0,I54/N54," ")</f>
        <v>8.1818181818181817</v>
      </c>
      <c r="Q54" s="27">
        <v>2</v>
      </c>
      <c r="R54" s="27">
        <v>8</v>
      </c>
      <c r="S54" s="21">
        <f>SUM(Q54:R54)</f>
        <v>10</v>
      </c>
      <c r="T54" s="79">
        <f>IF(AK54&gt;0,S54/AK54," ")</f>
        <v>1.4285714285714286</v>
      </c>
      <c r="U54" s="391">
        <f>IF(S54&gt;0,N54/S54," ")</f>
        <v>1.1000000000000001</v>
      </c>
      <c r="V54" s="28">
        <v>8</v>
      </c>
      <c r="W54" s="23">
        <f>SUM(N54,S54,V54)</f>
        <v>29</v>
      </c>
      <c r="X54" s="29">
        <v>9</v>
      </c>
      <c r="Y54" s="30">
        <v>1</v>
      </c>
      <c r="Z54" s="257">
        <v>0</v>
      </c>
      <c r="AA54" s="27">
        <v>1</v>
      </c>
      <c r="AB54" s="392">
        <f>IF(AA54&gt;0,Z54/AA54," ")</f>
        <v>0</v>
      </c>
      <c r="AC54" s="27">
        <v>0</v>
      </c>
      <c r="AD54" s="393" t="str">
        <f>IF(AC54&gt;0,W54/AC54," ")</f>
        <v xml:space="preserve"> </v>
      </c>
      <c r="AE54" s="183">
        <v>0</v>
      </c>
      <c r="AF54" s="183">
        <v>0</v>
      </c>
      <c r="AG54" s="181">
        <v>0</v>
      </c>
      <c r="AH54" s="27">
        <v>0</v>
      </c>
      <c r="AI54" s="27">
        <v>1</v>
      </c>
      <c r="AJ54" s="251">
        <f>SUM(AF54,AG54,AI54)</f>
        <v>1</v>
      </c>
      <c r="AK54" s="31">
        <v>7</v>
      </c>
      <c r="AL54" s="463"/>
      <c r="AM54" s="17" t="s">
        <v>40</v>
      </c>
      <c r="AN54" s="395" t="s">
        <v>66</v>
      </c>
      <c r="AO54" s="80">
        <v>353</v>
      </c>
      <c r="AP54" s="26">
        <f>IF(BW54&gt;0,AO54/BW54/5," ")</f>
        <v>11.766666666666667</v>
      </c>
      <c r="AQ54" s="80">
        <v>407</v>
      </c>
      <c r="AR54" s="26">
        <f>IF(BW54&gt;0,AQ54/BW54/5," ")</f>
        <v>13.566666666666666</v>
      </c>
      <c r="AS54" s="80">
        <v>199</v>
      </c>
      <c r="AT54" s="26">
        <f>IF(BW54&gt;0,AS54/BW54/3," ")</f>
        <v>11.055555555555555</v>
      </c>
      <c r="AU54" s="80">
        <v>103</v>
      </c>
      <c r="AV54" s="79">
        <f>IF(BW54&gt;0,AU54/BW54/5," ")</f>
        <v>3.4333333333333336</v>
      </c>
      <c r="AW54" s="406">
        <f>IF(AU54&gt;0,AO54/AU54," ")</f>
        <v>3.4271844660194173</v>
      </c>
      <c r="AX54" s="27">
        <v>8</v>
      </c>
      <c r="AY54" s="27">
        <v>3</v>
      </c>
      <c r="AZ54" s="21">
        <f>SUM(AX54:AY54)</f>
        <v>11</v>
      </c>
      <c r="BA54" s="79">
        <f>IF(BW54&gt;0,AZ54/BW54," ")</f>
        <v>1.8333333333333333</v>
      </c>
      <c r="BB54" s="389">
        <f>IF(AZ54&gt;0,AU54/AZ54," ")</f>
        <v>9.3636363636363633</v>
      </c>
      <c r="BC54" s="27">
        <v>4</v>
      </c>
      <c r="BD54" s="27">
        <v>0</v>
      </c>
      <c r="BE54" s="21">
        <f>SUM(BC54:BD54)</f>
        <v>4</v>
      </c>
      <c r="BF54" s="79">
        <f>IF(BW54&gt;0,BE54/BW54," ")</f>
        <v>0.66666666666666663</v>
      </c>
      <c r="BG54" s="391">
        <f>IF(BE54&gt;0,AZ54/BE54," ")</f>
        <v>2.75</v>
      </c>
      <c r="BH54" s="28">
        <v>0</v>
      </c>
      <c r="BI54" s="23">
        <f>SUM(AZ54,BE54,BH54)</f>
        <v>15</v>
      </c>
      <c r="BJ54" s="29">
        <v>5</v>
      </c>
      <c r="BK54" s="30">
        <v>0</v>
      </c>
      <c r="BL54" s="80">
        <v>1</v>
      </c>
      <c r="BM54" s="27">
        <v>0</v>
      </c>
      <c r="BN54" s="392" t="str">
        <f>IF(BM54&gt;0,BL54/BM54," ")</f>
        <v xml:space="preserve"> </v>
      </c>
      <c r="BO54" s="27">
        <v>0</v>
      </c>
      <c r="BP54" s="393" t="str">
        <f>IF(BO54&gt;0,BI54/BO54," ")</f>
        <v xml:space="preserve"> </v>
      </c>
      <c r="BQ54" s="183">
        <v>0</v>
      </c>
      <c r="BR54" s="260">
        <v>0</v>
      </c>
      <c r="BS54" s="181">
        <v>0</v>
      </c>
      <c r="BT54" s="27">
        <v>0</v>
      </c>
      <c r="BU54" s="27">
        <v>0</v>
      </c>
      <c r="BV54" s="252">
        <f>SUM(BR54,BS54,BU54)</f>
        <v>0</v>
      </c>
      <c r="BW54" s="31">
        <v>6</v>
      </c>
      <c r="BX54" s="371"/>
      <c r="BY54" s="17" t="s">
        <v>40</v>
      </c>
      <c r="BZ54" s="395" t="s">
        <v>66</v>
      </c>
      <c r="CA54" s="80">
        <v>300</v>
      </c>
      <c r="CB54" s="79">
        <f>IF(DI54&gt;0,CA54/DI54/5," ")</f>
        <v>10</v>
      </c>
      <c r="CC54" s="80">
        <v>353</v>
      </c>
      <c r="CD54" s="79">
        <f>IF(DI54&gt;0,CC54/DI54/5," ")</f>
        <v>11.766666666666667</v>
      </c>
      <c r="CE54" s="80">
        <v>169</v>
      </c>
      <c r="CF54" s="26">
        <f>IF(DI54&gt;0,CE54/DI54/5," ")</f>
        <v>5.6333333333333337</v>
      </c>
      <c r="CG54" s="80">
        <v>76</v>
      </c>
      <c r="CH54" s="79">
        <f>IF(DI54&gt;0,CG54/DI54/5," ")</f>
        <v>2.5333333333333332</v>
      </c>
      <c r="CI54" s="386">
        <f>IF(CG54&gt;0,CA54/CG54," ")</f>
        <v>3.9473684210526314</v>
      </c>
      <c r="CJ54" s="80">
        <v>7</v>
      </c>
      <c r="CK54" s="27">
        <v>2</v>
      </c>
      <c r="CL54" s="21">
        <f>SUM(CJ54:CK54)</f>
        <v>9</v>
      </c>
      <c r="CM54" s="79">
        <f>IF(DI54&gt;0,CL54/DI54," ")</f>
        <v>1.5</v>
      </c>
      <c r="CN54" s="389">
        <f>IF(CL54&gt;0,CG54/CL54," ")</f>
        <v>8.4444444444444446</v>
      </c>
      <c r="CO54" s="27">
        <v>5</v>
      </c>
      <c r="CP54" s="27">
        <v>1</v>
      </c>
      <c r="CQ54" s="21">
        <f>SUM(CO54:CP54)</f>
        <v>6</v>
      </c>
      <c r="CR54" s="79">
        <f>IF(DI54&gt;0,CQ54/DI54," ")</f>
        <v>1</v>
      </c>
      <c r="CS54" s="391">
        <f>IF(CQ54&gt;0,CL54/CQ54," ")</f>
        <v>1.5</v>
      </c>
      <c r="CT54" s="28">
        <v>4</v>
      </c>
      <c r="CU54" s="23">
        <f>SUM(CL54,CQ54,CT54)</f>
        <v>19</v>
      </c>
      <c r="CV54" s="29">
        <v>8</v>
      </c>
      <c r="CW54" s="30">
        <v>1</v>
      </c>
      <c r="CX54" s="80">
        <v>0</v>
      </c>
      <c r="CY54" s="27">
        <v>0</v>
      </c>
      <c r="CZ54" s="392" t="str">
        <f>IF(CY54&gt;0,CX54/CY54," ")</f>
        <v xml:space="preserve"> </v>
      </c>
      <c r="DA54" s="27">
        <v>0</v>
      </c>
      <c r="DB54" s="393" t="str">
        <f>IF(DA54&gt;0,CU54/DA54," ")</f>
        <v xml:space="preserve"> </v>
      </c>
      <c r="DC54" s="183">
        <v>0</v>
      </c>
      <c r="DD54" s="183">
        <v>0</v>
      </c>
      <c r="DE54" s="181">
        <v>0</v>
      </c>
      <c r="DF54" s="27">
        <v>0</v>
      </c>
      <c r="DG54" s="27">
        <v>0</v>
      </c>
      <c r="DH54" s="251">
        <f>SUM(DD54,DE54,DG54)</f>
        <v>0</v>
      </c>
      <c r="DI54" s="31">
        <v>6</v>
      </c>
      <c r="DJ54" s="463"/>
      <c r="DK54" s="17" t="s">
        <v>40</v>
      </c>
      <c r="DL54" s="395" t="s">
        <v>66</v>
      </c>
      <c r="DM54" s="80"/>
      <c r="DN54" s="79" t="str">
        <f>IF(EU54&gt;0,DM54/EU54/5," ")</f>
        <v xml:space="preserve"> </v>
      </c>
      <c r="DO54" s="80"/>
      <c r="DP54" s="79" t="str">
        <f>IF(EU54&gt;0,DO54/EU54/5," ")</f>
        <v xml:space="preserve"> </v>
      </c>
      <c r="DQ54" s="80"/>
      <c r="DR54" s="26" t="str">
        <f>IF(EU54&gt;0,DQ54/EU54/5," ")</f>
        <v xml:space="preserve"> </v>
      </c>
      <c r="DS54" s="80"/>
      <c r="DT54" s="79" t="str">
        <f>IF(EU54&gt;0,DS54/EU54/5," ")</f>
        <v xml:space="preserve"> </v>
      </c>
      <c r="DU54" s="386" t="str">
        <f>IF(DS54&gt;0,DM54/DS54," ")</f>
        <v xml:space="preserve"> </v>
      </c>
      <c r="DV54" s="80"/>
      <c r="DW54" s="27"/>
      <c r="DX54" s="21">
        <f>SUM(DV54:DW54)</f>
        <v>0</v>
      </c>
      <c r="DY54" s="79" t="str">
        <f>IF(EU54&gt;0,DX54/EU54," ")</f>
        <v xml:space="preserve"> </v>
      </c>
      <c r="DZ54" s="389" t="str">
        <f>IF(DX54&gt;0,DS54/DX54," ")</f>
        <v xml:space="preserve"> </v>
      </c>
      <c r="EA54" s="27"/>
      <c r="EB54" s="27"/>
      <c r="EC54" s="21">
        <f>SUM(EA54:EB54)</f>
        <v>0</v>
      </c>
      <c r="ED54" s="79" t="str">
        <f>IF(EU54&gt;0,EC54/EU54," ")</f>
        <v xml:space="preserve"> </v>
      </c>
      <c r="EE54" s="391" t="str">
        <f>IF(EC54&gt;0,DX54/EC54," ")</f>
        <v xml:space="preserve"> </v>
      </c>
      <c r="EF54" s="28"/>
      <c r="EG54" s="23">
        <f>SUM(DX54,EC54,EF54)</f>
        <v>0</v>
      </c>
      <c r="EH54" s="29"/>
      <c r="EI54" s="30"/>
      <c r="EJ54" s="80"/>
      <c r="EK54" s="27"/>
      <c r="EL54" s="392" t="str">
        <f>IF(EK54&gt;0,EJ54/EK54," ")</f>
        <v xml:space="preserve"> </v>
      </c>
      <c r="EM54" s="30"/>
      <c r="EN54" s="413" t="str">
        <f>IF(EM54&gt;0,EG54/EM54," ")</f>
        <v xml:space="preserve"> </v>
      </c>
      <c r="EO54" s="260">
        <v>0</v>
      </c>
      <c r="EP54" s="260">
        <v>0</v>
      </c>
      <c r="EQ54" s="181">
        <v>0</v>
      </c>
      <c r="ER54" s="27">
        <v>0</v>
      </c>
      <c r="ES54" s="27"/>
      <c r="ET54" s="251">
        <f>SUM(EP54,EQ54,ES54)</f>
        <v>0</v>
      </c>
      <c r="EU54" s="31"/>
      <c r="EV54" s="463"/>
      <c r="EW54" s="17" t="s">
        <v>40</v>
      </c>
      <c r="EX54" s="395" t="s">
        <v>66</v>
      </c>
      <c r="EY54" s="80"/>
      <c r="EZ54" s="79" t="str">
        <f>IF(GG54&gt;0,EY54/GG54/5," ")</f>
        <v xml:space="preserve"> </v>
      </c>
      <c r="FA54" s="80"/>
      <c r="FB54" s="79" t="str">
        <f>IF(GG54&gt;0,FA54/GG54/5," ")</f>
        <v xml:space="preserve"> </v>
      </c>
      <c r="FC54" s="80">
        <v>0</v>
      </c>
      <c r="FD54" s="26" t="str">
        <f>IF(GG54&gt;0,FC54/GG54/5," ")</f>
        <v xml:space="preserve"> </v>
      </c>
      <c r="FE54" s="80"/>
      <c r="FF54" s="79" t="str">
        <f>IF(GG54&gt;0,FE54/GG54/5," ")</f>
        <v xml:space="preserve"> </v>
      </c>
      <c r="FG54" s="386" t="str">
        <f>IF(FE54&gt;0,EY54/FE54," ")</f>
        <v xml:space="preserve"> </v>
      </c>
      <c r="FH54" s="80"/>
      <c r="FI54" s="27"/>
      <c r="FJ54" s="21">
        <f>SUM(FH54:FI54)</f>
        <v>0</v>
      </c>
      <c r="FK54" s="79" t="str">
        <f>IF(GG54&gt;0,FJ54/GG54," ")</f>
        <v xml:space="preserve"> </v>
      </c>
      <c r="FL54" s="389" t="str">
        <f>IF(FJ54&gt;0,FE54/FJ54," ")</f>
        <v xml:space="preserve"> </v>
      </c>
      <c r="FM54" s="27"/>
      <c r="FN54" s="27"/>
      <c r="FO54" s="21">
        <f>SUM(FM54:FN54)</f>
        <v>0</v>
      </c>
      <c r="FP54" s="79" t="str">
        <f>IF(GG54&gt;0,FO54/GG54," ")</f>
        <v xml:space="preserve"> </v>
      </c>
      <c r="FQ54" s="391" t="str">
        <f>IF(FO54&gt;0,FJ54/FO54," ")</f>
        <v xml:space="preserve"> </v>
      </c>
      <c r="FR54" s="28"/>
      <c r="FS54" s="23">
        <f>SUM(FJ54,FO54,FR54)</f>
        <v>0</v>
      </c>
      <c r="FT54" s="29">
        <v>0</v>
      </c>
      <c r="FU54" s="30">
        <v>0</v>
      </c>
      <c r="FV54" s="80">
        <v>0</v>
      </c>
      <c r="FW54" s="30">
        <v>0</v>
      </c>
      <c r="FX54" s="393" t="str">
        <f>IF(FW54&gt;0,FV54/FW54," ")</f>
        <v xml:space="preserve"> </v>
      </c>
      <c r="FY54" s="30">
        <v>0</v>
      </c>
      <c r="FZ54" s="393" t="str">
        <f>IF(FY54&gt;0,FS54/FY54," ")</f>
        <v xml:space="preserve"> </v>
      </c>
      <c r="GA54" s="260"/>
      <c r="GB54" s="260"/>
      <c r="GC54" s="181"/>
      <c r="GD54" s="27"/>
      <c r="GE54" s="27"/>
      <c r="GF54" s="252">
        <f>SUM(GB54,GC54,GE54)</f>
        <v>0</v>
      </c>
      <c r="GG54" s="31"/>
      <c r="GH54" s="463"/>
      <c r="GI54" s="382"/>
    </row>
    <row r="55" spans="1:191" s="10" customFormat="1" ht="24.95" customHeight="1" thickBot="1" x14ac:dyDescent="0.3">
      <c r="A55" s="17"/>
      <c r="B55" s="396"/>
      <c r="C55" s="32"/>
      <c r="D55" s="26" t="str">
        <f>IF(AK55&gt;0,C55/AK55/5," ")</f>
        <v xml:space="preserve"> </v>
      </c>
      <c r="E55" s="32"/>
      <c r="F55" s="26" t="str">
        <f>IF(AK55&gt;0,E55/AK55/5," ")</f>
        <v xml:space="preserve"> </v>
      </c>
      <c r="G55" s="32"/>
      <c r="H55" s="26" t="str">
        <f>IF(AK55&gt;0,G55/AK55/5," ")</f>
        <v xml:space="preserve"> </v>
      </c>
      <c r="I55" s="32"/>
      <c r="J55" s="79" t="str">
        <f>IF(AK55&gt;0,I55/AK55/5," ")</f>
        <v xml:space="preserve"> </v>
      </c>
      <c r="K55" s="397" t="str">
        <f t="shared" ref="K55" si="206">IF(I55&gt;0,C55/I55," ")</f>
        <v xml:space="preserve"> </v>
      </c>
      <c r="L55" s="81"/>
      <c r="M55" s="27"/>
      <c r="N55" s="21"/>
      <c r="O55" s="79" t="str">
        <f>IF(AK55&gt;0,N55/AK55," ")</f>
        <v xml:space="preserve"> </v>
      </c>
      <c r="P55" s="389" t="str">
        <f>IF(N55&gt;0,I55/N55," ")</f>
        <v xml:space="preserve"> </v>
      </c>
      <c r="Q55" s="27"/>
      <c r="R55" s="27"/>
      <c r="S55" s="21"/>
      <c r="T55" s="79" t="str">
        <f>IF(AK55&gt;0,S55/AK55," ")</f>
        <v xml:space="preserve"> </v>
      </c>
      <c r="U55" s="391" t="str">
        <f t="shared" ref="U55" si="207">IF(S55&gt;0,N55/S55," ")</f>
        <v xml:space="preserve"> </v>
      </c>
      <c r="V55" s="33"/>
      <c r="W55" s="23">
        <f>SUM(N55,S55,V55)</f>
        <v>0</v>
      </c>
      <c r="X55" s="29"/>
      <c r="Y55" s="30"/>
      <c r="Z55" s="80"/>
      <c r="AA55" s="27"/>
      <c r="AB55" s="392" t="str">
        <f t="shared" ref="AB55" si="208">IF(AA55&gt;0,Z55/AA55," ")</f>
        <v xml:space="preserve"> </v>
      </c>
      <c r="AC55" s="27"/>
      <c r="AD55" s="393" t="str">
        <f t="shared" ref="AD55" si="209">IF(AC55&gt;0,W55/AC55," ")</f>
        <v xml:space="preserve"> </v>
      </c>
      <c r="AE55" s="183"/>
      <c r="AF55" s="183"/>
      <c r="AG55" s="182"/>
      <c r="AH55" s="34"/>
      <c r="AI55" s="34"/>
      <c r="AJ55" s="35"/>
      <c r="AK55" s="36"/>
      <c r="AL55" s="463"/>
      <c r="AM55" s="17"/>
      <c r="AN55" s="396"/>
      <c r="AO55" s="32"/>
      <c r="AP55" s="79" t="str">
        <f t="shared" ref="AP55" si="210">IF(BW55&gt;0,AO55/BW55/3," ")</f>
        <v xml:space="preserve"> </v>
      </c>
      <c r="AQ55" s="32"/>
      <c r="AR55" s="79" t="str">
        <f t="shared" ref="AR55" si="211">IF(BW55&gt;0,AQ55/BW55/3," ")</f>
        <v xml:space="preserve"> </v>
      </c>
      <c r="AS55" s="32"/>
      <c r="AT55" s="26" t="str">
        <f t="shared" ref="AT55" si="212">IF(BW55&gt;0,AS55/BW55/3," ")</f>
        <v xml:space="preserve"> </v>
      </c>
      <c r="AU55" s="32"/>
      <c r="AV55" s="79" t="str">
        <f t="shared" ref="AV55" si="213">IF(BW55&gt;0,AU55/BW55/3," ")</f>
        <v xml:space="preserve"> </v>
      </c>
      <c r="AW55" s="407" t="str">
        <f t="shared" ref="AW55" si="214">IF(AU55&gt;0,AO55/AU55," ")</f>
        <v xml:space="preserve"> </v>
      </c>
      <c r="AX55" s="282"/>
      <c r="AY55" s="27"/>
      <c r="AZ55" s="21"/>
      <c r="BA55" s="79" t="str">
        <f>IF(BW55&gt;0,AZ55/BW55," ")</f>
        <v xml:space="preserve"> </v>
      </c>
      <c r="BB55" s="389" t="str">
        <f>IF(AZ55&gt;0,AU55/AZ55," ")</f>
        <v xml:space="preserve"> </v>
      </c>
      <c r="BC55" s="27"/>
      <c r="BD55" s="27"/>
      <c r="BE55" s="21"/>
      <c r="BF55" s="79" t="str">
        <f>IF(BW55&gt;0,BE55/BW55," ")</f>
        <v xml:space="preserve"> </v>
      </c>
      <c r="BG55" s="391" t="str">
        <f t="shared" ref="BG55" si="215">IF(BE55&gt;0,AZ55/BE55," ")</f>
        <v xml:space="preserve"> </v>
      </c>
      <c r="BH55" s="33"/>
      <c r="BI55" s="23">
        <f>SUM(AZ55,BE55,BH55)</f>
        <v>0</v>
      </c>
      <c r="BJ55" s="29"/>
      <c r="BK55" s="30"/>
      <c r="BL55" s="80"/>
      <c r="BM55" s="27"/>
      <c r="BN55" s="392" t="str">
        <f t="shared" ref="BN55" si="216">IF(BM55&gt;0,BL55/BM55," ")</f>
        <v xml:space="preserve"> </v>
      </c>
      <c r="BO55" s="27"/>
      <c r="BP55" s="393" t="str">
        <f t="shared" ref="BP55" si="217">IF(BO55&gt;0,BI55/BO55," ")</f>
        <v xml:space="preserve"> </v>
      </c>
      <c r="BQ55" s="220"/>
      <c r="BR55" s="260"/>
      <c r="BS55" s="182"/>
      <c r="BT55" s="34"/>
      <c r="BU55" s="34"/>
      <c r="BV55" s="35"/>
      <c r="BW55" s="36"/>
      <c r="BX55" s="371"/>
      <c r="BY55" s="17"/>
      <c r="BZ55" s="396"/>
      <c r="CA55" s="32"/>
      <c r="CB55" s="79" t="str">
        <f>IF(DI55&gt;0,CA55/DI55/5," ")</f>
        <v xml:space="preserve"> </v>
      </c>
      <c r="CC55" s="32"/>
      <c r="CD55" s="79" t="str">
        <f>IF(DI55&gt;0,CC55/DI55/5," ")</f>
        <v xml:space="preserve"> </v>
      </c>
      <c r="CE55" s="32"/>
      <c r="CF55" s="26" t="str">
        <f>IF(DI55&gt;0,CE55/DI55/5," ")</f>
        <v xml:space="preserve"> </v>
      </c>
      <c r="CG55" s="32"/>
      <c r="CH55" s="79" t="str">
        <f>IF(DI55&gt;0,CG55/DI55/5," ")</f>
        <v xml:space="preserve"> </v>
      </c>
      <c r="CI55" s="397" t="str">
        <f t="shared" ref="CI55" si="218">IF(CG55&gt;0,CA55/CG55," ")</f>
        <v xml:space="preserve"> </v>
      </c>
      <c r="CJ55" s="81"/>
      <c r="CK55" s="27"/>
      <c r="CL55" s="21"/>
      <c r="CM55" s="79" t="str">
        <f>IF(DI55&gt;0,CL55/DI55," ")</f>
        <v xml:space="preserve"> </v>
      </c>
      <c r="CN55" s="389" t="str">
        <f>IF(CL55&gt;0,CG55/CL55," ")</f>
        <v xml:space="preserve"> </v>
      </c>
      <c r="CO55" s="27"/>
      <c r="CP55" s="27"/>
      <c r="CQ55" s="21"/>
      <c r="CR55" s="79" t="str">
        <f>IF(DI55&gt;0,CQ55/DI55," ")</f>
        <v xml:space="preserve"> </v>
      </c>
      <c r="CS55" s="391" t="str">
        <f t="shared" ref="CS55" si="219">IF(CQ55&gt;0,CL55/CQ55," ")</f>
        <v xml:space="preserve"> </v>
      </c>
      <c r="CT55" s="33"/>
      <c r="CU55" s="23">
        <f>SUM(CL55,CQ55,CT55)</f>
        <v>0</v>
      </c>
      <c r="CV55" s="29"/>
      <c r="CW55" s="30"/>
      <c r="CX55" s="80"/>
      <c r="CY55" s="27"/>
      <c r="CZ55" s="392" t="str">
        <f t="shared" ref="CZ55" si="220">IF(CY55&gt;0,CX55/CY55," ")</f>
        <v xml:space="preserve"> </v>
      </c>
      <c r="DA55" s="27"/>
      <c r="DB55" s="393" t="str">
        <f t="shared" ref="DB55" si="221">IF(DA55&gt;0,CU55/DA55," ")</f>
        <v xml:space="preserve"> </v>
      </c>
      <c r="DC55" s="183"/>
      <c r="DD55" s="183"/>
      <c r="DE55" s="182"/>
      <c r="DF55" s="34"/>
      <c r="DG55" s="34"/>
      <c r="DH55" s="35"/>
      <c r="DI55" s="36"/>
      <c r="DJ55" s="463"/>
      <c r="DK55" s="17"/>
      <c r="DL55" s="396"/>
      <c r="DM55" s="32"/>
      <c r="DN55" s="79" t="str">
        <f t="shared" ref="DN55" si="222">IF(EU55&gt;0,DM55/EU55/3," ")</f>
        <v xml:space="preserve"> </v>
      </c>
      <c r="DO55" s="32"/>
      <c r="DP55" s="79" t="str">
        <f t="shared" ref="DP55" si="223">IF(EU55&gt;0,DO55/EU55/3," ")</f>
        <v xml:space="preserve"> </v>
      </c>
      <c r="DQ55" s="32"/>
      <c r="DR55" s="26" t="str">
        <f t="shared" ref="DR55" si="224">IF(EU55&gt;0,DQ55/EU55/3," ")</f>
        <v xml:space="preserve"> </v>
      </c>
      <c r="DS55" s="32"/>
      <c r="DT55" s="79" t="str">
        <f t="shared" ref="DT55" si="225">IF(EU55&gt;0,DS55/EU55/3," ")</f>
        <v xml:space="preserve"> </v>
      </c>
      <c r="DU55" s="397" t="str">
        <f t="shared" ref="DU55" si="226">IF(DS55&gt;0,DM55/DS55," ")</f>
        <v xml:space="preserve"> </v>
      </c>
      <c r="DV55" s="81"/>
      <c r="DW55" s="27"/>
      <c r="DX55" s="21"/>
      <c r="DY55" s="79" t="str">
        <f>IF(EU55&gt;0,DX55/EU55," ")</f>
        <v xml:space="preserve"> </v>
      </c>
      <c r="DZ55" s="389" t="str">
        <f>IF(DX55&gt;0,DS55/DX55," ")</f>
        <v xml:space="preserve"> </v>
      </c>
      <c r="EA55" s="27"/>
      <c r="EB55" s="27"/>
      <c r="EC55" s="21"/>
      <c r="ED55" s="79" t="str">
        <f>IF(EU55&gt;0,EC55/EU55," ")</f>
        <v xml:space="preserve"> </v>
      </c>
      <c r="EE55" s="391" t="str">
        <f t="shared" ref="EE55" si="227">IF(EC55&gt;0,DX55/EC55," ")</f>
        <v xml:space="preserve"> </v>
      </c>
      <c r="EF55" s="33"/>
      <c r="EG55" s="23">
        <f>SUM(DX55,EC55,EF55)</f>
        <v>0</v>
      </c>
      <c r="EH55" s="29"/>
      <c r="EI55" s="30"/>
      <c r="EJ55" s="80"/>
      <c r="EK55" s="27"/>
      <c r="EL55" s="392" t="str">
        <f t="shared" ref="EL55" si="228">IF(EK55&gt;0,EJ55/EK55," ")</f>
        <v xml:space="preserve"> </v>
      </c>
      <c r="EM55" s="30"/>
      <c r="EN55" s="413" t="str">
        <f t="shared" ref="EN55" si="229">IF(EM55&gt;0,EG55/EM55," ")</f>
        <v xml:space="preserve"> </v>
      </c>
      <c r="EO55" s="272"/>
      <c r="EP55" s="260"/>
      <c r="EQ55" s="182"/>
      <c r="ER55" s="34"/>
      <c r="ES55" s="34"/>
      <c r="ET55" s="35"/>
      <c r="EU55" s="36"/>
      <c r="EV55" s="463"/>
      <c r="EW55" s="17"/>
      <c r="EX55" s="396"/>
      <c r="EY55" s="32"/>
      <c r="EZ55" s="79" t="str">
        <f t="shared" ref="EZ55" si="230">IF(GG55&gt;0,EY55/GG55/3," ")</f>
        <v xml:space="preserve"> </v>
      </c>
      <c r="FA55" s="32"/>
      <c r="FB55" s="79" t="str">
        <f t="shared" ref="FB55" si="231">IF(GG55&gt;0,FA55/GG55/3," ")</f>
        <v xml:space="preserve"> </v>
      </c>
      <c r="FC55" s="32"/>
      <c r="FD55" s="26" t="str">
        <f t="shared" ref="FD55" si="232">IF(GG55&gt;0,FC55/GG55/3," ")</f>
        <v xml:space="preserve"> </v>
      </c>
      <c r="FE55" s="32"/>
      <c r="FF55" s="79" t="str">
        <f t="shared" ref="FF55" si="233">IF(GG55&gt;0,FE55/GG55/3," ")</f>
        <v xml:space="preserve"> </v>
      </c>
      <c r="FG55" s="397" t="str">
        <f t="shared" ref="FG55" si="234">IF(FE55&gt;0,EY55/FE55," ")</f>
        <v xml:space="preserve"> </v>
      </c>
      <c r="FH55" s="81"/>
      <c r="FI55" s="27"/>
      <c r="FJ55" s="21"/>
      <c r="FK55" s="79" t="str">
        <f>IF(GG55&gt;0,FJ55/GG55," ")</f>
        <v xml:space="preserve"> </v>
      </c>
      <c r="FL55" s="389" t="str">
        <f>IF(FJ55&gt;0,FE55/FJ55," ")</f>
        <v xml:space="preserve"> </v>
      </c>
      <c r="FM55" s="27"/>
      <c r="FN55" s="27"/>
      <c r="FO55" s="21"/>
      <c r="FP55" s="79" t="str">
        <f>IF(GG55&gt;0,FO55/GG55," ")</f>
        <v xml:space="preserve"> </v>
      </c>
      <c r="FQ55" s="391" t="str">
        <f t="shared" ref="FQ55" si="235">IF(FO55&gt;0,FJ55/FO55," ")</f>
        <v xml:space="preserve"> </v>
      </c>
      <c r="FR55" s="33"/>
      <c r="FS55" s="23">
        <f>SUM(FJ55,FO55,FR55)</f>
        <v>0</v>
      </c>
      <c r="FT55" s="29"/>
      <c r="FU55" s="30"/>
      <c r="FV55" s="80"/>
      <c r="FW55" s="30"/>
      <c r="FX55" s="393" t="str">
        <f t="shared" ref="FX55" si="236">IF(FW55&gt;0,FV55/FW55," ")</f>
        <v xml:space="preserve"> </v>
      </c>
      <c r="FY55" s="30"/>
      <c r="FZ55" s="393" t="str">
        <f t="shared" ref="FZ55" si="237">IF(FY55&gt;0,FS55/FY55," ")</f>
        <v xml:space="preserve"> </v>
      </c>
      <c r="GA55" s="260"/>
      <c r="GB55" s="260"/>
      <c r="GC55" s="182"/>
      <c r="GD55" s="34"/>
      <c r="GE55" s="34"/>
      <c r="GF55" s="35"/>
      <c r="GG55" s="36"/>
      <c r="GH55" s="463"/>
      <c r="GI55" s="382"/>
    </row>
    <row r="56" spans="1:191" s="10" customFormat="1" ht="24.95" customHeight="1" thickBot="1" x14ac:dyDescent="0.3">
      <c r="A56" s="65"/>
      <c r="B56" s="184" t="s">
        <v>34</v>
      </c>
      <c r="C56" s="39">
        <f>SUM(C53:C55)</f>
        <v>775</v>
      </c>
      <c r="D56" s="40">
        <f>IF(AK56&gt;0,C56/AK56/5," ")</f>
        <v>12.916666666666666</v>
      </c>
      <c r="E56" s="39">
        <f>SUM(E53:E55)</f>
        <v>742</v>
      </c>
      <c r="F56" s="40">
        <f>IF(AK56&gt;0,E56/AK56/5," ")</f>
        <v>12.366666666666667</v>
      </c>
      <c r="G56" s="39">
        <f>SUM(G53:G55)</f>
        <v>166</v>
      </c>
      <c r="H56" s="40">
        <f>IF(AK56&gt;0,G56/AK56/5," ")</f>
        <v>2.7666666666666666</v>
      </c>
      <c r="I56" s="39">
        <f>SUM(I53:I55)</f>
        <v>169</v>
      </c>
      <c r="J56" s="40">
        <f>IF(AK56&gt;0,I56/AK56/5," ")</f>
        <v>2.8166666666666669</v>
      </c>
      <c r="K56" s="398">
        <f>IF(I56&gt;0,C56/I56," ")</f>
        <v>4.5857988165680474</v>
      </c>
      <c r="L56" s="39">
        <f>SUM(L53:L55)</f>
        <v>17</v>
      </c>
      <c r="M56" s="41">
        <f>SUM(M53:M55)</f>
        <v>9</v>
      </c>
      <c r="N56" s="42">
        <f>SUM(N53:N55)</f>
        <v>26</v>
      </c>
      <c r="O56" s="43">
        <f>N56/AK56</f>
        <v>2.1666666666666665</v>
      </c>
      <c r="P56" s="387">
        <f>IF(N56&gt;0,I56/N56," ")</f>
        <v>6.5</v>
      </c>
      <c r="Q56" s="39">
        <f>SUM(Q53:Q55)</f>
        <v>3</v>
      </c>
      <c r="R56" s="41">
        <f>SUM(R53:R55)</f>
        <v>12</v>
      </c>
      <c r="S56" s="42">
        <f>SUM(S53:S55)</f>
        <v>15</v>
      </c>
      <c r="T56" s="43">
        <f>S56/AK56</f>
        <v>1.25</v>
      </c>
      <c r="U56" s="387">
        <f>IF(S56&gt;0,N56/S56," ")</f>
        <v>1.7333333333333334</v>
      </c>
      <c r="V56" s="44">
        <f t="shared" ref="V56:AA56" si="238">SUM(V53:V55)</f>
        <v>13</v>
      </c>
      <c r="W56" s="39">
        <f t="shared" si="238"/>
        <v>54</v>
      </c>
      <c r="X56" s="45">
        <f t="shared" si="238"/>
        <v>16</v>
      </c>
      <c r="Y56" s="46">
        <f t="shared" si="238"/>
        <v>1</v>
      </c>
      <c r="Z56" s="39">
        <f t="shared" si="238"/>
        <v>0</v>
      </c>
      <c r="AA56" s="42">
        <f t="shared" si="238"/>
        <v>1</v>
      </c>
      <c r="AB56" s="387">
        <f>IF(AA56=0," ",Z56/AA56)</f>
        <v>0</v>
      </c>
      <c r="AC56" s="39">
        <f>SUM(AC53:AC55)</f>
        <v>1</v>
      </c>
      <c r="AD56" s="387">
        <f>IF(AC56&gt;0,W56/AC56," ")</f>
        <v>54</v>
      </c>
      <c r="AE56" s="42">
        <f t="shared" ref="AE56" si="239">SUM(AE53:AE55)</f>
        <v>0</v>
      </c>
      <c r="AF56" s="39">
        <f t="shared" ref="AF56:AK56" si="240">SUM(AF53:AF55)</f>
        <v>0</v>
      </c>
      <c r="AG56" s="41">
        <f t="shared" si="240"/>
        <v>0</v>
      </c>
      <c r="AH56" s="42">
        <f t="shared" si="240"/>
        <v>0</v>
      </c>
      <c r="AI56" s="41">
        <f t="shared" si="240"/>
        <v>2</v>
      </c>
      <c r="AJ56" s="46">
        <f t="shared" si="240"/>
        <v>2</v>
      </c>
      <c r="AK56" s="45">
        <f t="shared" si="240"/>
        <v>12</v>
      </c>
      <c r="AL56" s="463"/>
      <c r="AM56" s="65"/>
      <c r="AN56" s="355" t="s">
        <v>34</v>
      </c>
      <c r="AO56" s="39">
        <f>SUM(AO53:AO55)</f>
        <v>615</v>
      </c>
      <c r="AP56" s="40">
        <f>IF(BW56&gt;0,AO56/BW56/5," ")</f>
        <v>11.181818181818182</v>
      </c>
      <c r="AQ56" s="39">
        <f>SUM(AQ53:AQ55)</f>
        <v>577</v>
      </c>
      <c r="AR56" s="40">
        <f>IF(BW56&gt;0,AQ56/BW56/5," ")</f>
        <v>10.49090909090909</v>
      </c>
      <c r="AS56" s="39">
        <f>SUM(AS53:AS55)</f>
        <v>199</v>
      </c>
      <c r="AT56" s="40">
        <f>IF(BW56&gt;0,AS56/BW56/5," ")</f>
        <v>3.6181818181818182</v>
      </c>
      <c r="AU56" s="39">
        <f>SUM(AU53:AU55)</f>
        <v>151</v>
      </c>
      <c r="AV56" s="40">
        <f>IF(BW56&gt;0,AU56/BW56/5," ")</f>
        <v>2.7454545454545451</v>
      </c>
      <c r="AW56" s="408">
        <f>IF(AU56&gt;0,AO56/AU56," ")</f>
        <v>4.072847682119205</v>
      </c>
      <c r="AX56" s="42">
        <f>SUM(AX53:AX55)</f>
        <v>14</v>
      </c>
      <c r="AY56" s="41">
        <f>SUM(AY53:AY55)</f>
        <v>7</v>
      </c>
      <c r="AZ56" s="42">
        <f>SUM(AZ53:AZ55)</f>
        <v>21</v>
      </c>
      <c r="BA56" s="43">
        <f>AZ56/BW56</f>
        <v>1.9090909090909092</v>
      </c>
      <c r="BB56" s="387">
        <f>IF(AZ56&gt;0,AU56/AZ56," ")</f>
        <v>7.1904761904761907</v>
      </c>
      <c r="BC56" s="39">
        <f>SUM(BC53:BC55)</f>
        <v>6</v>
      </c>
      <c r="BD56" s="41">
        <f>SUM(BD53:BD55)</f>
        <v>2</v>
      </c>
      <c r="BE56" s="42">
        <f>SUM(BE53:BE55)</f>
        <v>8</v>
      </c>
      <c r="BF56" s="43">
        <f>BE56/BW56</f>
        <v>0.72727272727272729</v>
      </c>
      <c r="BG56" s="387">
        <f>IF(BE56&gt;0,AZ56/BE56," ")</f>
        <v>2.625</v>
      </c>
      <c r="BH56" s="44">
        <f t="shared" ref="BH56:BM56" si="241">SUM(BH53:BH55)</f>
        <v>1</v>
      </c>
      <c r="BI56" s="39">
        <f t="shared" si="241"/>
        <v>30</v>
      </c>
      <c r="BJ56" s="45">
        <f t="shared" si="241"/>
        <v>8</v>
      </c>
      <c r="BK56" s="46">
        <f t="shared" si="241"/>
        <v>0</v>
      </c>
      <c r="BL56" s="39">
        <f t="shared" si="241"/>
        <v>1</v>
      </c>
      <c r="BM56" s="42">
        <f t="shared" si="241"/>
        <v>0</v>
      </c>
      <c r="BN56" s="387" t="str">
        <f>IF(BM56=0," ",BL56/BM56)</f>
        <v xml:space="preserve"> </v>
      </c>
      <c r="BO56" s="39">
        <f>SUM(BO53:BO55)</f>
        <v>3</v>
      </c>
      <c r="BP56" s="387">
        <f>IF(BO56&gt;0,BI56/BO56," ")</f>
        <v>10</v>
      </c>
      <c r="BQ56" s="42">
        <f t="shared" ref="BQ56" si="242">SUM(BQ53:BQ55)</f>
        <v>0</v>
      </c>
      <c r="BR56" s="39">
        <f t="shared" ref="BR56:BW56" si="243">SUM(BR53:BR55)</f>
        <v>0</v>
      </c>
      <c r="BS56" s="41">
        <f t="shared" si="243"/>
        <v>0</v>
      </c>
      <c r="BT56" s="42">
        <f t="shared" si="243"/>
        <v>0</v>
      </c>
      <c r="BU56" s="41">
        <f t="shared" si="243"/>
        <v>1</v>
      </c>
      <c r="BV56" s="46">
        <f t="shared" si="243"/>
        <v>1</v>
      </c>
      <c r="BW56" s="45">
        <f t="shared" si="243"/>
        <v>11</v>
      </c>
      <c r="BX56" s="361"/>
      <c r="BY56" s="65"/>
      <c r="BZ56" s="243" t="s">
        <v>34</v>
      </c>
      <c r="CA56" s="39">
        <f>SUM(CA53:CA55)</f>
        <v>674</v>
      </c>
      <c r="CB56" s="40">
        <f>IF(DI56&gt;0,CA56/DI56/5," ")</f>
        <v>12.254545454545454</v>
      </c>
      <c r="CC56" s="39">
        <f>SUM(CC53:CC55)</f>
        <v>618</v>
      </c>
      <c r="CD56" s="40">
        <f>IF(DI56&gt;0,CC56/DI56/5," ")</f>
        <v>11.236363636363636</v>
      </c>
      <c r="CE56" s="39">
        <f>SUM(CE53:CE55)</f>
        <v>169</v>
      </c>
      <c r="CF56" s="40">
        <f>IF(DI56&gt;0,CE56/DI56/5," ")</f>
        <v>3.0727272727272728</v>
      </c>
      <c r="CG56" s="39">
        <f>SUM(CG53:CG55)</f>
        <v>145</v>
      </c>
      <c r="CH56" s="40">
        <f>IF(DI56&gt;0,CG56/DI56/5," ")</f>
        <v>2.6363636363636362</v>
      </c>
      <c r="CI56" s="398">
        <f>IF(CG56&gt;0,CA56/CG56," ")</f>
        <v>4.6482758620689655</v>
      </c>
      <c r="CJ56" s="39">
        <f>SUM(CJ53:CJ55)</f>
        <v>9</v>
      </c>
      <c r="CK56" s="41">
        <f>SUM(CK53:CK55)</f>
        <v>7</v>
      </c>
      <c r="CL56" s="42">
        <f>SUM(CL53:CL55)</f>
        <v>16</v>
      </c>
      <c r="CM56" s="43">
        <f>CL56/DI56</f>
        <v>1.4545454545454546</v>
      </c>
      <c r="CN56" s="387">
        <f>IF(CL56&gt;0,CG56/CL56," ")</f>
        <v>9.0625</v>
      </c>
      <c r="CO56" s="39">
        <f>SUM(CO53:CO55)</f>
        <v>6</v>
      </c>
      <c r="CP56" s="41">
        <f>SUM(CP53:CP55)</f>
        <v>3</v>
      </c>
      <c r="CQ56" s="42">
        <f>SUM(CQ53:CQ55)</f>
        <v>9</v>
      </c>
      <c r="CR56" s="43">
        <f>CQ56/DI56</f>
        <v>0.81818181818181823</v>
      </c>
      <c r="CS56" s="387">
        <f>IF(CQ56&gt;0,CL56/CQ56," ")</f>
        <v>1.7777777777777777</v>
      </c>
      <c r="CT56" s="44">
        <f t="shared" ref="CT56:CY56" si="244">SUM(CT53:CT55)</f>
        <v>8</v>
      </c>
      <c r="CU56" s="39">
        <f t="shared" si="244"/>
        <v>33</v>
      </c>
      <c r="CV56" s="45">
        <f t="shared" si="244"/>
        <v>10</v>
      </c>
      <c r="CW56" s="46">
        <f t="shared" si="244"/>
        <v>3</v>
      </c>
      <c r="CX56" s="39">
        <f t="shared" si="244"/>
        <v>0</v>
      </c>
      <c r="CY56" s="42">
        <f t="shared" si="244"/>
        <v>0</v>
      </c>
      <c r="CZ56" s="387" t="str">
        <f>IF(CY56=0," ",CX56/CY56)</f>
        <v xml:space="preserve"> </v>
      </c>
      <c r="DA56" s="39">
        <f>SUM(DA53:DA55)</f>
        <v>0</v>
      </c>
      <c r="DB56" s="387" t="str">
        <f>IF(DA56&gt;0,CU56/DA56," ")</f>
        <v xml:space="preserve"> </v>
      </c>
      <c r="DC56" s="42">
        <f t="shared" ref="DC56" si="245">SUM(DC53:DC55)</f>
        <v>0</v>
      </c>
      <c r="DD56" s="39">
        <f t="shared" ref="DD56:DI56" si="246">SUM(DD53:DD55)</f>
        <v>0</v>
      </c>
      <c r="DE56" s="41">
        <f t="shared" si="246"/>
        <v>0</v>
      </c>
      <c r="DF56" s="42">
        <f t="shared" si="246"/>
        <v>0</v>
      </c>
      <c r="DG56" s="41">
        <f t="shared" si="246"/>
        <v>1</v>
      </c>
      <c r="DH56" s="46">
        <f t="shared" si="246"/>
        <v>1</v>
      </c>
      <c r="DI56" s="45">
        <f t="shared" si="246"/>
        <v>11</v>
      </c>
      <c r="DJ56" s="463"/>
      <c r="DK56" s="65"/>
      <c r="DL56" s="243" t="s">
        <v>34</v>
      </c>
      <c r="DM56" s="39">
        <f>SUM(DM53:DM55)</f>
        <v>0</v>
      </c>
      <c r="DN56" s="40" t="str">
        <f>IF(EU56&gt;0,DM56/EU56/5," ")</f>
        <v xml:space="preserve"> </v>
      </c>
      <c r="DO56" s="39">
        <f>SUM(DO53:DO55)</f>
        <v>0</v>
      </c>
      <c r="DP56" s="40" t="str">
        <f>IF(EU56&gt;0,DO56/EU56/5," ")</f>
        <v xml:space="preserve"> </v>
      </c>
      <c r="DQ56" s="39">
        <f>SUM(DQ53:DQ55)</f>
        <v>0</v>
      </c>
      <c r="DR56" s="40" t="str">
        <f>IF(EU56&gt;0,DQ56/EU56/5," ")</f>
        <v xml:space="preserve"> </v>
      </c>
      <c r="DS56" s="39">
        <f>SUM(DS53:DS55)</f>
        <v>0</v>
      </c>
      <c r="DT56" s="40" t="str">
        <f>IF(EU56&gt;0,DS56/EU56/5," ")</f>
        <v xml:space="preserve"> </v>
      </c>
      <c r="DU56" s="387" t="str">
        <f>IF(DS56&gt;0,DM56/DS56," ")</f>
        <v xml:space="preserve"> </v>
      </c>
      <c r="DV56" s="39">
        <f>SUM(DV53:DV55)</f>
        <v>0</v>
      </c>
      <c r="DW56" s="41">
        <f>SUM(DW53:DW55)</f>
        <v>0</v>
      </c>
      <c r="DX56" s="42">
        <f>SUM(DX53:DX55)</f>
        <v>0</v>
      </c>
      <c r="DY56" s="43" t="e">
        <f>DX56/EU56</f>
        <v>#DIV/0!</v>
      </c>
      <c r="DZ56" s="387" t="str">
        <f>IF(DX56&gt;0,DS56/DX56," ")</f>
        <v xml:space="preserve"> </v>
      </c>
      <c r="EA56" s="39">
        <f>SUM(EA53:EA55)</f>
        <v>0</v>
      </c>
      <c r="EB56" s="41">
        <f>SUM(EB53:EB55)</f>
        <v>0</v>
      </c>
      <c r="EC56" s="42">
        <f>SUM(EC53:EC55)</f>
        <v>0</v>
      </c>
      <c r="ED56" s="43" t="e">
        <f>EC56/EU56</f>
        <v>#DIV/0!</v>
      </c>
      <c r="EE56" s="387" t="str">
        <f>IF(EC56&gt;0,DX56/EC56," ")</f>
        <v xml:space="preserve"> </v>
      </c>
      <c r="EF56" s="44">
        <f t="shared" ref="EF56:EK56" si="247">SUM(EF53:EF55)</f>
        <v>0</v>
      </c>
      <c r="EG56" s="39">
        <f t="shared" si="247"/>
        <v>0</v>
      </c>
      <c r="EH56" s="45">
        <f t="shared" si="247"/>
        <v>0</v>
      </c>
      <c r="EI56" s="46">
        <f t="shared" si="247"/>
        <v>0</v>
      </c>
      <c r="EJ56" s="39">
        <f t="shared" si="247"/>
        <v>0</v>
      </c>
      <c r="EK56" s="42">
        <f t="shared" si="247"/>
        <v>0</v>
      </c>
      <c r="EL56" s="387" t="str">
        <f>IF(EK56=0," ",EJ56/EK56)</f>
        <v xml:space="preserve"> </v>
      </c>
      <c r="EM56" s="38">
        <f>SUM(EM53:EM55)</f>
        <v>0</v>
      </c>
      <c r="EN56" s="414" t="str">
        <f>IF(EM56&gt;0,EG56/EM56," ")</f>
        <v xml:space="preserve"> </v>
      </c>
      <c r="EO56" s="42">
        <f t="shared" ref="EO56" si="248">SUM(EO53:EO55)</f>
        <v>0</v>
      </c>
      <c r="EP56" s="42">
        <f t="shared" ref="EP56:EU56" si="249">SUM(EP53:EP55)</f>
        <v>0</v>
      </c>
      <c r="EQ56" s="41">
        <f t="shared" si="249"/>
        <v>0</v>
      </c>
      <c r="ER56" s="42">
        <f t="shared" si="249"/>
        <v>0</v>
      </c>
      <c r="ES56" s="41">
        <f t="shared" si="249"/>
        <v>0</v>
      </c>
      <c r="ET56" s="46">
        <f t="shared" si="249"/>
        <v>0</v>
      </c>
      <c r="EU56" s="45">
        <f t="shared" si="249"/>
        <v>0</v>
      </c>
      <c r="EV56" s="463"/>
      <c r="EW56" s="65"/>
      <c r="EX56" s="243" t="s">
        <v>34</v>
      </c>
      <c r="EY56" s="39">
        <f>SUM(EY53:EY55)</f>
        <v>0</v>
      </c>
      <c r="EZ56" s="40" t="str">
        <f>IF(GG56&gt;0,EY56/GG56/5," ")</f>
        <v xml:space="preserve"> </v>
      </c>
      <c r="FA56" s="39">
        <f>SUM(FA53:FA55)</f>
        <v>0</v>
      </c>
      <c r="FB56" s="40" t="str">
        <f>IF(GG56&gt;0,FA56/GG56/5," ")</f>
        <v xml:space="preserve"> </v>
      </c>
      <c r="FC56" s="39">
        <f>SUM(FC53:FC55)</f>
        <v>0</v>
      </c>
      <c r="FD56" s="40" t="str">
        <f>IF(GG56&gt;0,FC56/GG56/5," ")</f>
        <v xml:space="preserve"> </v>
      </c>
      <c r="FE56" s="39">
        <f>SUM(FE53:FE55)</f>
        <v>0</v>
      </c>
      <c r="FF56" s="40" t="str">
        <f>IF(GG56&gt;0,FE56/GG56/5," ")</f>
        <v xml:space="preserve"> </v>
      </c>
      <c r="FG56" s="387" t="str">
        <f>IF(FE56&gt;0,EY56/FE56," ")</f>
        <v xml:space="preserve"> </v>
      </c>
      <c r="FH56" s="39">
        <f>SUM(FH53:FH55)</f>
        <v>0</v>
      </c>
      <c r="FI56" s="41">
        <f>SUM(FI53:FI55)</f>
        <v>0</v>
      </c>
      <c r="FJ56" s="42">
        <f>SUM(FJ53:FJ55)</f>
        <v>0</v>
      </c>
      <c r="FK56" s="43" t="e">
        <f>FJ56/GG56</f>
        <v>#DIV/0!</v>
      </c>
      <c r="FL56" s="387" t="str">
        <f>IF(FJ56&gt;0,FE56/FJ56," ")</f>
        <v xml:space="preserve"> </v>
      </c>
      <c r="FM56" s="39">
        <f>SUM(FM53:FM55)</f>
        <v>0</v>
      </c>
      <c r="FN56" s="41">
        <f>SUM(FN53:FN55)</f>
        <v>0</v>
      </c>
      <c r="FO56" s="42">
        <f>SUM(FO53:FO55)</f>
        <v>0</v>
      </c>
      <c r="FP56" s="43" t="e">
        <f>FO56/GG56</f>
        <v>#DIV/0!</v>
      </c>
      <c r="FQ56" s="387" t="str">
        <f>IF(FO56&gt;0,FJ56/FO56," ")</f>
        <v xml:space="preserve"> </v>
      </c>
      <c r="FR56" s="44">
        <f t="shared" ref="FR56:FW56" si="250">SUM(FR53:FR55)</f>
        <v>0</v>
      </c>
      <c r="FS56" s="39">
        <f t="shared" si="250"/>
        <v>0</v>
      </c>
      <c r="FT56" s="45">
        <f t="shared" si="250"/>
        <v>0</v>
      </c>
      <c r="FU56" s="46">
        <f t="shared" si="250"/>
        <v>0</v>
      </c>
      <c r="FV56" s="39">
        <f t="shared" si="250"/>
        <v>0</v>
      </c>
      <c r="FW56" s="46">
        <f t="shared" si="250"/>
        <v>0</v>
      </c>
      <c r="FX56" s="394" t="str">
        <f>IF(FW56=0," ",FV56/FW56)</f>
        <v xml:space="preserve"> </v>
      </c>
      <c r="FY56" s="38">
        <f>SUM(FY53:FY55)</f>
        <v>0</v>
      </c>
      <c r="FZ56" s="394" t="str">
        <f>IF(FY56&gt;0,FS56/FY56," ")</f>
        <v xml:space="preserve"> </v>
      </c>
      <c r="GA56" s="42">
        <f t="shared" ref="GA56" si="251">SUM(GA53:GA55)</f>
        <v>0</v>
      </c>
      <c r="GB56" s="42">
        <f t="shared" ref="GB56:GG56" si="252">SUM(GB53:GB55)</f>
        <v>0</v>
      </c>
      <c r="GC56" s="41">
        <f t="shared" si="252"/>
        <v>0</v>
      </c>
      <c r="GD56" s="42">
        <f t="shared" si="252"/>
        <v>0</v>
      </c>
      <c r="GE56" s="41">
        <f t="shared" si="252"/>
        <v>0</v>
      </c>
      <c r="GF56" s="46">
        <f t="shared" si="252"/>
        <v>0</v>
      </c>
      <c r="GG56" s="45">
        <f t="shared" si="252"/>
        <v>0</v>
      </c>
      <c r="GH56" s="463"/>
      <c r="GI56" s="382"/>
    </row>
    <row r="57" spans="1:191" s="10" customFormat="1" ht="24.95" customHeight="1" thickBot="1" x14ac:dyDescent="0.3">
      <c r="A57" s="65"/>
      <c r="B57" s="72" t="s">
        <v>35</v>
      </c>
      <c r="C57" s="48">
        <f>D57*AJ59*4</f>
        <v>960</v>
      </c>
      <c r="D57" s="459">
        <v>20</v>
      </c>
      <c r="E57" s="48">
        <f>F57*AJ59*4</f>
        <v>960</v>
      </c>
      <c r="F57" s="459">
        <v>20</v>
      </c>
      <c r="G57" s="48">
        <f>H57*AJ59*4</f>
        <v>720</v>
      </c>
      <c r="H57" s="459">
        <v>15</v>
      </c>
      <c r="I57" s="48">
        <f>J57*AJ59*4</f>
        <v>144</v>
      </c>
      <c r="J57" s="459">
        <v>3</v>
      </c>
      <c r="K57" s="50">
        <v>6</v>
      </c>
      <c r="L57" s="465">
        <f>O57*AJ59</f>
        <v>36</v>
      </c>
      <c r="M57" s="466"/>
      <c r="N57" s="467"/>
      <c r="O57" s="51">
        <v>3</v>
      </c>
      <c r="P57" s="461">
        <v>5</v>
      </c>
      <c r="Q57" s="465">
        <f>T57*AJ59</f>
        <v>12</v>
      </c>
      <c r="R57" s="466"/>
      <c r="S57" s="467"/>
      <c r="T57" s="460">
        <v>1</v>
      </c>
      <c r="U57" s="53">
        <v>3</v>
      </c>
      <c r="V57" s="54"/>
      <c r="W57" s="55"/>
      <c r="X57" s="56">
        <f>(N56+S56)*0.4</f>
        <v>16.400000000000002</v>
      </c>
      <c r="Y57" s="353">
        <f>V56*0.4</f>
        <v>5.2</v>
      </c>
      <c r="Z57" s="57">
        <v>24</v>
      </c>
      <c r="AA57" s="77">
        <v>2.4</v>
      </c>
      <c r="AB57" s="49">
        <v>10</v>
      </c>
      <c r="AC57" s="49">
        <f>W56</f>
        <v>54</v>
      </c>
      <c r="AD57" s="49">
        <v>1</v>
      </c>
      <c r="AE57" s="47"/>
      <c r="AF57" s="58"/>
      <c r="AG57" s="58"/>
      <c r="AH57" s="58"/>
      <c r="AI57" s="58"/>
      <c r="AJ57" s="58"/>
      <c r="AK57" s="58"/>
      <c r="AL57" s="463"/>
      <c r="AM57" s="65"/>
      <c r="AN57" s="72" t="s">
        <v>35</v>
      </c>
      <c r="AO57" s="48">
        <f>AP57*BV59*5</f>
        <v>1100</v>
      </c>
      <c r="AP57" s="49">
        <v>20</v>
      </c>
      <c r="AQ57" s="48">
        <f>AR57*BV59*5</f>
        <v>1100</v>
      </c>
      <c r="AR57" s="49">
        <v>20</v>
      </c>
      <c r="AS57" s="48">
        <f>AT57*BV59*5</f>
        <v>825</v>
      </c>
      <c r="AT57" s="49">
        <v>15</v>
      </c>
      <c r="AU57" s="48">
        <f>AV57*BV59*5</f>
        <v>165</v>
      </c>
      <c r="AV57" s="49">
        <v>3</v>
      </c>
      <c r="AW57" s="363">
        <v>6</v>
      </c>
      <c r="AX57" s="466">
        <f>BA57*BV59</f>
        <v>33</v>
      </c>
      <c r="AY57" s="466"/>
      <c r="AZ57" s="467"/>
      <c r="BA57" s="51">
        <v>3</v>
      </c>
      <c r="BB57" s="52">
        <v>5</v>
      </c>
      <c r="BC57" s="465">
        <f>BF57*BV59</f>
        <v>11</v>
      </c>
      <c r="BD57" s="466"/>
      <c r="BE57" s="467"/>
      <c r="BF57" s="51">
        <v>1</v>
      </c>
      <c r="BG57" s="53">
        <v>3</v>
      </c>
      <c r="BH57" s="54"/>
      <c r="BI57" s="55"/>
      <c r="BJ57" s="56">
        <f>(AZ56+BE56)*0.4</f>
        <v>11.600000000000001</v>
      </c>
      <c r="BK57" s="242">
        <f>BH56*0.4</f>
        <v>0.4</v>
      </c>
      <c r="BL57" s="57">
        <v>24</v>
      </c>
      <c r="BM57" s="77">
        <v>2.4</v>
      </c>
      <c r="BN57" s="49">
        <v>10</v>
      </c>
      <c r="BO57" s="49">
        <f>BI56</f>
        <v>30</v>
      </c>
      <c r="BP57" s="49">
        <v>1</v>
      </c>
      <c r="BQ57" s="47"/>
      <c r="BR57" s="58"/>
      <c r="BS57" s="58"/>
      <c r="BT57" s="58"/>
      <c r="BU57" s="58"/>
      <c r="BV57" s="58"/>
      <c r="BW57" s="58"/>
      <c r="BX57" s="361"/>
      <c r="BY57" s="65"/>
      <c r="BZ57" s="72" t="s">
        <v>35</v>
      </c>
      <c r="CA57" s="48">
        <f>CB57*DH59*5</f>
        <v>1100</v>
      </c>
      <c r="CB57" s="49">
        <v>20</v>
      </c>
      <c r="CC57" s="48">
        <f>CD57*DH59*5</f>
        <v>1100</v>
      </c>
      <c r="CD57" s="49">
        <v>20</v>
      </c>
      <c r="CE57" s="48">
        <f>CF57*DH59*5</f>
        <v>825</v>
      </c>
      <c r="CF57" s="49">
        <v>15</v>
      </c>
      <c r="CG57" s="48">
        <f>CH57*DH59*5</f>
        <v>165</v>
      </c>
      <c r="CH57" s="49">
        <v>3</v>
      </c>
      <c r="CI57" s="50">
        <v>6</v>
      </c>
      <c r="CJ57" s="465">
        <f>CM57*DH59</f>
        <v>33</v>
      </c>
      <c r="CK57" s="466"/>
      <c r="CL57" s="467"/>
      <c r="CM57" s="51">
        <v>3</v>
      </c>
      <c r="CN57" s="52">
        <v>5</v>
      </c>
      <c r="CO57" s="465">
        <f>CR57*DH59</f>
        <v>11</v>
      </c>
      <c r="CP57" s="466"/>
      <c r="CQ57" s="467"/>
      <c r="CR57" s="51">
        <v>1</v>
      </c>
      <c r="CS57" s="53">
        <v>3</v>
      </c>
      <c r="CT57" s="54"/>
      <c r="CU57" s="55"/>
      <c r="CV57" s="56">
        <f>(CL56+CQ56)*0.4</f>
        <v>10</v>
      </c>
      <c r="CW57" s="353">
        <f>CT56*0.4</f>
        <v>3.2</v>
      </c>
      <c r="CX57" s="57">
        <v>24</v>
      </c>
      <c r="CY57" s="77">
        <v>2.4</v>
      </c>
      <c r="CZ57" s="49">
        <v>10</v>
      </c>
      <c r="DA57" s="49">
        <f>CU56</f>
        <v>33</v>
      </c>
      <c r="DB57" s="49">
        <v>1</v>
      </c>
      <c r="DC57" s="47"/>
      <c r="DD57" s="58"/>
      <c r="DE57" s="58"/>
      <c r="DF57" s="58"/>
      <c r="DG57" s="58"/>
      <c r="DH57" s="58"/>
      <c r="DI57" s="58"/>
      <c r="DJ57" s="463"/>
      <c r="DK57" s="65"/>
      <c r="DL57" s="72" t="s">
        <v>35</v>
      </c>
      <c r="DM57" s="48">
        <f>DN57*ET59*5</f>
        <v>0</v>
      </c>
      <c r="DN57" s="49">
        <v>20</v>
      </c>
      <c r="DO57" s="48">
        <f>DP57*ET59*5</f>
        <v>0</v>
      </c>
      <c r="DP57" s="49">
        <v>20</v>
      </c>
      <c r="DQ57" s="48">
        <f>DR57*ET59*5</f>
        <v>0</v>
      </c>
      <c r="DR57" s="49">
        <v>15</v>
      </c>
      <c r="DS57" s="48">
        <f>DT57*ET59*5</f>
        <v>0</v>
      </c>
      <c r="DT57" s="49">
        <v>3</v>
      </c>
      <c r="DU57" s="50">
        <v>6</v>
      </c>
      <c r="DV57" s="465">
        <f>DY57*ET59</f>
        <v>0</v>
      </c>
      <c r="DW57" s="466"/>
      <c r="DX57" s="467"/>
      <c r="DY57" s="51">
        <v>3</v>
      </c>
      <c r="DZ57" s="52">
        <v>5</v>
      </c>
      <c r="EA57" s="465">
        <f>ED57*ET59</f>
        <v>0</v>
      </c>
      <c r="EB57" s="466"/>
      <c r="EC57" s="467"/>
      <c r="ED57" s="51">
        <v>1</v>
      </c>
      <c r="EE57" s="53">
        <v>3</v>
      </c>
      <c r="EF57" s="54"/>
      <c r="EG57" s="55"/>
      <c r="EH57" s="56">
        <f>(DX56+EC56)*0.4</f>
        <v>0</v>
      </c>
      <c r="EI57" s="242">
        <f>EF56*0.4</f>
        <v>0</v>
      </c>
      <c r="EJ57" s="57">
        <v>24</v>
      </c>
      <c r="EK57" s="77">
        <v>2.4</v>
      </c>
      <c r="EL57" s="49">
        <v>10</v>
      </c>
      <c r="EM57" s="49">
        <f>EG56</f>
        <v>0</v>
      </c>
      <c r="EN57" s="411">
        <v>1</v>
      </c>
      <c r="EO57" s="47"/>
      <c r="EP57" s="58"/>
      <c r="EQ57" s="58"/>
      <c r="ER57" s="58"/>
      <c r="ES57" s="58"/>
      <c r="ET57" s="58"/>
      <c r="EU57" s="58"/>
      <c r="EV57" s="463"/>
      <c r="EW57" s="65"/>
      <c r="EX57" s="72" t="s">
        <v>35</v>
      </c>
      <c r="EY57" s="48">
        <f>EZ57*GF59*1</f>
        <v>0</v>
      </c>
      <c r="EZ57" s="49">
        <v>20</v>
      </c>
      <c r="FA57" s="48">
        <f>FB57*GF59*1</f>
        <v>0</v>
      </c>
      <c r="FB57" s="49">
        <v>20</v>
      </c>
      <c r="FC57" s="48">
        <f>FD57*GF59*1</f>
        <v>0</v>
      </c>
      <c r="FD57" s="49">
        <v>15</v>
      </c>
      <c r="FE57" s="48">
        <f>FF57*GF59*1</f>
        <v>0</v>
      </c>
      <c r="FF57" s="49">
        <v>3</v>
      </c>
      <c r="FG57" s="50">
        <v>6</v>
      </c>
      <c r="FH57" s="465">
        <f>FK57*GF59</f>
        <v>0</v>
      </c>
      <c r="FI57" s="466"/>
      <c r="FJ57" s="467"/>
      <c r="FK57" s="51">
        <v>3</v>
      </c>
      <c r="FL57" s="52">
        <v>5</v>
      </c>
      <c r="FM57" s="465">
        <f>FP57*GF59</f>
        <v>0</v>
      </c>
      <c r="FN57" s="466"/>
      <c r="FO57" s="467"/>
      <c r="FP57" s="51">
        <v>1</v>
      </c>
      <c r="FQ57" s="53">
        <v>3</v>
      </c>
      <c r="FR57" s="54"/>
      <c r="FS57" s="55"/>
      <c r="FT57" s="56">
        <f>(FJ56+FO56)*0.4</f>
        <v>0</v>
      </c>
      <c r="FU57" s="242">
        <f>FR56*0.4</f>
        <v>0</v>
      </c>
      <c r="FV57" s="57">
        <v>24</v>
      </c>
      <c r="FW57" s="77">
        <v>2.4</v>
      </c>
      <c r="FX57" s="49">
        <v>10</v>
      </c>
      <c r="FY57" s="49">
        <f>FS56</f>
        <v>0</v>
      </c>
      <c r="FZ57" s="49">
        <v>1</v>
      </c>
      <c r="GA57" s="47"/>
      <c r="GB57" s="58"/>
      <c r="GC57" s="58"/>
      <c r="GD57" s="58"/>
      <c r="GE57" s="58"/>
      <c r="GF57" s="58"/>
      <c r="GG57" s="58"/>
      <c r="GH57" s="463"/>
      <c r="GI57" s="382"/>
    </row>
    <row r="58" spans="1:191" s="10" customFormat="1" ht="24.95" customHeight="1" thickBot="1" x14ac:dyDescent="0.3">
      <c r="A58" s="65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364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59"/>
      <c r="AA58" s="60"/>
      <c r="AB58" s="61"/>
      <c r="AC58" s="47"/>
      <c r="AD58" s="47"/>
      <c r="AE58" s="47"/>
      <c r="AF58" s="47"/>
      <c r="AG58" s="47"/>
      <c r="AH58" s="47"/>
      <c r="AI58" s="47"/>
      <c r="AJ58" s="47"/>
      <c r="AK58" s="47"/>
      <c r="AL58" s="463"/>
      <c r="AM58" s="65"/>
      <c r="AN58" s="47"/>
      <c r="AO58" s="47"/>
      <c r="AP58" s="47"/>
      <c r="AQ58" s="47"/>
      <c r="AR58" s="47"/>
      <c r="AS58" s="47"/>
      <c r="AT58" s="47"/>
      <c r="AU58" s="47"/>
      <c r="AV58" s="47"/>
      <c r="AW58" s="61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59"/>
      <c r="BM58" s="60"/>
      <c r="BN58" s="61"/>
      <c r="BO58" s="47"/>
      <c r="BP58" s="47"/>
      <c r="BQ58" s="47"/>
      <c r="BR58" s="47"/>
      <c r="BS58" s="47"/>
      <c r="BT58" s="47"/>
      <c r="BU58" s="47"/>
      <c r="BV58" s="47"/>
      <c r="BW58" s="47"/>
      <c r="BX58" s="361"/>
      <c r="BY58" s="65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364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59"/>
      <c r="CY58" s="60"/>
      <c r="CZ58" s="61"/>
      <c r="DA58" s="47"/>
      <c r="DB58" s="47"/>
      <c r="DC58" s="47"/>
      <c r="DD58" s="47"/>
      <c r="DE58" s="47"/>
      <c r="DF58" s="47"/>
      <c r="DG58" s="47"/>
      <c r="DH58" s="47"/>
      <c r="DI58" s="47"/>
      <c r="DJ58" s="463"/>
      <c r="DK58" s="65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59"/>
      <c r="EK58" s="60"/>
      <c r="EL58" s="61"/>
      <c r="EM58" s="47"/>
      <c r="EN58" s="47"/>
      <c r="EO58" s="47"/>
      <c r="EP58" s="47"/>
      <c r="EQ58" s="47"/>
      <c r="ER58" s="47"/>
      <c r="ES58" s="47"/>
      <c r="ET58" s="47"/>
      <c r="EU58" s="47"/>
      <c r="EV58" s="463"/>
      <c r="EW58" s="65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59"/>
      <c r="FW58" s="60"/>
      <c r="FX58" s="61"/>
      <c r="FY58" s="47"/>
      <c r="FZ58" s="47"/>
      <c r="GA58" s="47"/>
      <c r="GB58" s="47"/>
      <c r="GC58" s="47"/>
      <c r="GD58" s="47"/>
      <c r="GE58" s="47"/>
      <c r="GF58" s="47"/>
      <c r="GG58" s="47"/>
      <c r="GH58" s="463"/>
      <c r="GI58" s="382"/>
    </row>
    <row r="59" spans="1:191" s="10" customFormat="1" ht="24.95" customHeight="1" thickBot="1" x14ac:dyDescent="0.3">
      <c r="A59" s="65"/>
      <c r="B59" s="73" t="s">
        <v>36</v>
      </c>
      <c r="C59" s="62">
        <f>C56/C57</f>
        <v>0.80729166666666663</v>
      </c>
      <c r="D59" s="63">
        <f>D56/D57</f>
        <v>0.64583333333333326</v>
      </c>
      <c r="E59" s="62">
        <f>E56/C57</f>
        <v>0.7729166666666667</v>
      </c>
      <c r="F59" s="63">
        <f t="shared" ref="F59" si="253">F56/F57</f>
        <v>0.6183333333333334</v>
      </c>
      <c r="G59" s="62">
        <f>G56/G57</f>
        <v>0.23055555555555557</v>
      </c>
      <c r="H59" s="63">
        <f>H56/H57</f>
        <v>0.18444444444444444</v>
      </c>
      <c r="I59" s="62">
        <f>I56/I57</f>
        <v>1.1736111111111112</v>
      </c>
      <c r="J59" s="63">
        <f t="shared" ref="J59" si="254">J56/J57</f>
        <v>0.93888888888888899</v>
      </c>
      <c r="K59" s="354">
        <f>K57/K56</f>
        <v>1.3083870967741935</v>
      </c>
      <c r="L59" s="536">
        <f>N56/L57</f>
        <v>0.72222222222222221</v>
      </c>
      <c r="M59" s="537"/>
      <c r="N59" s="538"/>
      <c r="O59" s="69">
        <f>O56/O57</f>
        <v>0.72222222222222221</v>
      </c>
      <c r="P59" s="67">
        <f>P57/P56</f>
        <v>0.76923076923076927</v>
      </c>
      <c r="Q59" s="536">
        <f>S56/Q57</f>
        <v>1.25</v>
      </c>
      <c r="R59" s="537"/>
      <c r="S59" s="538"/>
      <c r="T59" s="69">
        <f>T56/T57</f>
        <v>1.25</v>
      </c>
      <c r="U59" s="67">
        <f>U57/U56</f>
        <v>1.7307692307692306</v>
      </c>
      <c r="V59" s="365"/>
      <c r="W59" s="366"/>
      <c r="X59" s="67">
        <f>IF(X57&gt;0,X56/X57," ")</f>
        <v>0.97560975609756084</v>
      </c>
      <c r="Y59" s="67">
        <f>IF(Y57&gt;0,Y56/Y57," ")</f>
        <v>0.19230769230769229</v>
      </c>
      <c r="Z59" s="367">
        <f>Z56/Z57</f>
        <v>0</v>
      </c>
      <c r="AA59" s="68">
        <f>AA56/AA57</f>
        <v>0.41666666666666669</v>
      </c>
      <c r="AB59" s="69" t="e">
        <f>IF(AB57&gt;0,AB57/AB56," ")</f>
        <v>#DIV/0!</v>
      </c>
      <c r="AC59" s="67">
        <f>IF(AC57&gt;0,AC56/AC57," ")</f>
        <v>1.8518518518518517E-2</v>
      </c>
      <c r="AD59" s="368"/>
      <c r="AE59" s="368"/>
      <c r="AF59" s="368"/>
      <c r="AG59" s="471" t="s">
        <v>37</v>
      </c>
      <c r="AH59" s="472"/>
      <c r="AI59" s="473"/>
      <c r="AJ59" s="71">
        <f>AK56</f>
        <v>12</v>
      </c>
      <c r="AK59" s="368"/>
      <c r="AL59" s="464"/>
      <c r="AM59" s="365"/>
      <c r="AN59" s="355" t="s">
        <v>36</v>
      </c>
      <c r="AO59" s="367">
        <f>AO56/AO57</f>
        <v>0.55909090909090908</v>
      </c>
      <c r="AP59" s="69">
        <f>AP56/AP57</f>
        <v>0.55909090909090908</v>
      </c>
      <c r="AQ59" s="367">
        <f>AQ56/AO57</f>
        <v>0.52454545454545454</v>
      </c>
      <c r="AR59" s="69">
        <f t="shared" ref="AR59" si="255">AR56/AR57</f>
        <v>0.52454545454545454</v>
      </c>
      <c r="AS59" s="367">
        <f>AS56/AS57</f>
        <v>0.24121212121212121</v>
      </c>
      <c r="AT59" s="69">
        <f>AT56/AT57</f>
        <v>0.24121212121212121</v>
      </c>
      <c r="AU59" s="367">
        <f>AU56/AU57</f>
        <v>0.91515151515151516</v>
      </c>
      <c r="AV59" s="69">
        <f t="shared" ref="AV59" si="256">AV56/AV57</f>
        <v>0.91515151515151505</v>
      </c>
      <c r="AW59" s="67">
        <f>AW57/AW56</f>
        <v>1.4731707317073173</v>
      </c>
      <c r="AX59" s="469">
        <f>AZ56/AX57</f>
        <v>0.63636363636363635</v>
      </c>
      <c r="AY59" s="469"/>
      <c r="AZ59" s="470"/>
      <c r="BA59" s="63">
        <f>BA56/BA57</f>
        <v>0.63636363636363635</v>
      </c>
      <c r="BB59" s="64">
        <f>BB57/BB56</f>
        <v>0.69536423841059603</v>
      </c>
      <c r="BC59" s="468">
        <f>BE56/BC57</f>
        <v>0.72727272727272729</v>
      </c>
      <c r="BD59" s="469"/>
      <c r="BE59" s="470"/>
      <c r="BF59" s="63">
        <f>BF56/BF57</f>
        <v>0.72727272727272729</v>
      </c>
      <c r="BG59" s="64">
        <f>BG57/BG56</f>
        <v>1.1428571428571428</v>
      </c>
      <c r="BH59" s="65"/>
      <c r="BI59" s="66"/>
      <c r="BJ59" s="67">
        <f>IF(BJ57&gt;0,BJ56/BJ57," ")</f>
        <v>0.68965517241379304</v>
      </c>
      <c r="BK59" s="67">
        <f>IF(BK57&gt;0,BK56/BK57," ")</f>
        <v>0</v>
      </c>
      <c r="BL59" s="62">
        <f>BL56/BL57</f>
        <v>4.1666666666666664E-2</v>
      </c>
      <c r="BM59" s="68">
        <f>BM56/BM57</f>
        <v>0</v>
      </c>
      <c r="BN59" s="69" t="e">
        <f>IF(BN57&gt;0,BN57/BN56," ")</f>
        <v>#VALUE!</v>
      </c>
      <c r="BO59" s="67">
        <f>IF(BO57&gt;0,BO56/BO57," ")</f>
        <v>0.1</v>
      </c>
      <c r="BP59" s="70"/>
      <c r="BQ59" s="70"/>
      <c r="BR59" s="70"/>
      <c r="BS59" s="471" t="s">
        <v>37</v>
      </c>
      <c r="BT59" s="472"/>
      <c r="BU59" s="473"/>
      <c r="BV59" s="71">
        <f>BW56</f>
        <v>11</v>
      </c>
      <c r="BW59" s="70"/>
      <c r="BX59" s="372"/>
      <c r="BY59" s="65"/>
      <c r="BZ59" s="73" t="s">
        <v>36</v>
      </c>
      <c r="CA59" s="62">
        <f>CA56/CA57</f>
        <v>0.61272727272727268</v>
      </c>
      <c r="CB59" s="63">
        <f>CB56/CB57</f>
        <v>0.61272727272727268</v>
      </c>
      <c r="CC59" s="62">
        <f>CC56/CA57</f>
        <v>0.56181818181818177</v>
      </c>
      <c r="CD59" s="63">
        <f t="shared" ref="CD59" si="257">CD56/CD57</f>
        <v>0.56181818181818177</v>
      </c>
      <c r="CE59" s="62">
        <f>CE56/CE57</f>
        <v>0.20484848484848484</v>
      </c>
      <c r="CF59" s="63">
        <f>CF56/CF57</f>
        <v>0.20484848484848486</v>
      </c>
      <c r="CG59" s="62">
        <f>CG56/CG57</f>
        <v>0.87878787878787878</v>
      </c>
      <c r="CH59" s="63">
        <f t="shared" ref="CH59" si="258">CH56/CH57</f>
        <v>0.87878787878787878</v>
      </c>
      <c r="CI59" s="354">
        <f>CI57/CI56</f>
        <v>1.2908011869436202</v>
      </c>
      <c r="CJ59" s="536">
        <f>CL56/CJ57</f>
        <v>0.48484848484848486</v>
      </c>
      <c r="CK59" s="537"/>
      <c r="CL59" s="538"/>
      <c r="CM59" s="69">
        <f>CM56/CM57</f>
        <v>0.48484848484848486</v>
      </c>
      <c r="CN59" s="67">
        <f>CN57/CN56</f>
        <v>0.55172413793103448</v>
      </c>
      <c r="CO59" s="536">
        <f>CQ56/CO57</f>
        <v>0.81818181818181823</v>
      </c>
      <c r="CP59" s="537"/>
      <c r="CQ59" s="538"/>
      <c r="CR59" s="69">
        <f>CR56/CR57</f>
        <v>0.81818181818181823</v>
      </c>
      <c r="CS59" s="67">
        <f>CS57/CS56</f>
        <v>1.6875</v>
      </c>
      <c r="CT59" s="365"/>
      <c r="CU59" s="366"/>
      <c r="CV59" s="67">
        <f>IF(CV57&gt;0,CV56/CV57," ")</f>
        <v>1</v>
      </c>
      <c r="CW59" s="67">
        <f>IF(CW57&gt;0,CW56/CW57," ")</f>
        <v>0.9375</v>
      </c>
      <c r="CX59" s="367">
        <f>CX56/CX57</f>
        <v>0</v>
      </c>
      <c r="CY59" s="68">
        <f>CY56/CY57</f>
        <v>0</v>
      </c>
      <c r="CZ59" s="69" t="e">
        <f>IF(CZ57&gt;0,CZ57/CZ56," ")</f>
        <v>#VALUE!</v>
      </c>
      <c r="DA59" s="67">
        <f>IF(DA57&gt;0,DA56/DA57," ")</f>
        <v>0</v>
      </c>
      <c r="DB59" s="368"/>
      <c r="DC59" s="368"/>
      <c r="DD59" s="368"/>
      <c r="DE59" s="471" t="s">
        <v>37</v>
      </c>
      <c r="DF59" s="472"/>
      <c r="DG59" s="473"/>
      <c r="DH59" s="71">
        <f>DI56</f>
        <v>11</v>
      </c>
      <c r="DI59" s="368"/>
      <c r="DJ59" s="464"/>
      <c r="DK59" s="65"/>
      <c r="DL59" s="73" t="s">
        <v>36</v>
      </c>
      <c r="DM59" s="62" t="e">
        <f>DM56/DM57</f>
        <v>#DIV/0!</v>
      </c>
      <c r="DN59" s="63" t="e">
        <f>DN56/DN57</f>
        <v>#VALUE!</v>
      </c>
      <c r="DO59" s="62" t="e">
        <f>DO56/DM57</f>
        <v>#DIV/0!</v>
      </c>
      <c r="DP59" s="63" t="e">
        <f t="shared" ref="DP59" si="259">DP56/DP57</f>
        <v>#VALUE!</v>
      </c>
      <c r="DQ59" s="62" t="e">
        <f>DQ56/DQ57</f>
        <v>#DIV/0!</v>
      </c>
      <c r="DR59" s="63" t="e">
        <f>DR56/DR57</f>
        <v>#VALUE!</v>
      </c>
      <c r="DS59" s="62" t="e">
        <f>DS56/DS57</f>
        <v>#DIV/0!</v>
      </c>
      <c r="DT59" s="63" t="e">
        <f t="shared" ref="DT59" si="260">DT56/DT57</f>
        <v>#VALUE!</v>
      </c>
      <c r="DU59" s="64" t="e">
        <f>DU57/DU56</f>
        <v>#VALUE!</v>
      </c>
      <c r="DV59" s="468" t="e">
        <f>DX56/DV57</f>
        <v>#DIV/0!</v>
      </c>
      <c r="DW59" s="469"/>
      <c r="DX59" s="470"/>
      <c r="DY59" s="63" t="e">
        <f>DY56/DY57</f>
        <v>#DIV/0!</v>
      </c>
      <c r="DZ59" s="64" t="e">
        <f>DZ57/DZ56</f>
        <v>#VALUE!</v>
      </c>
      <c r="EA59" s="468" t="e">
        <f>EC56/EA57</f>
        <v>#DIV/0!</v>
      </c>
      <c r="EB59" s="469"/>
      <c r="EC59" s="470"/>
      <c r="ED59" s="63" t="e">
        <f>ED56/ED57</f>
        <v>#DIV/0!</v>
      </c>
      <c r="EE59" s="64" t="e">
        <f>EE57/EE56</f>
        <v>#VALUE!</v>
      </c>
      <c r="EF59" s="65"/>
      <c r="EG59" s="66"/>
      <c r="EH59" s="67" t="str">
        <f>IF(EH57&gt;0,EH56/EH57," ")</f>
        <v xml:space="preserve"> </v>
      </c>
      <c r="EI59" s="67" t="str">
        <f>IF(EI57&gt;0,EI56/EI57," ")</f>
        <v xml:space="preserve"> </v>
      </c>
      <c r="EJ59" s="62">
        <f>EJ56/EJ57</f>
        <v>0</v>
      </c>
      <c r="EK59" s="68">
        <f>EK56/EK57</f>
        <v>0</v>
      </c>
      <c r="EL59" s="69" t="e">
        <f>IF(EL57&gt;0,EL57/EL56," ")</f>
        <v>#VALUE!</v>
      </c>
      <c r="EM59" s="67" t="str">
        <f>IF(EM57&gt;0,EM56/EM57," ")</f>
        <v xml:space="preserve"> </v>
      </c>
      <c r="EN59" s="70"/>
      <c r="EO59" s="70"/>
      <c r="EP59" s="70"/>
      <c r="EQ59" s="471" t="s">
        <v>37</v>
      </c>
      <c r="ER59" s="472"/>
      <c r="ES59" s="473"/>
      <c r="ET59" s="71">
        <f>EU56</f>
        <v>0</v>
      </c>
      <c r="EU59" s="70"/>
      <c r="EV59" s="464"/>
      <c r="EW59" s="65"/>
      <c r="EX59" s="73" t="s">
        <v>36</v>
      </c>
      <c r="EY59" s="62" t="e">
        <f>EY56/EY57</f>
        <v>#DIV/0!</v>
      </c>
      <c r="EZ59" s="63" t="e">
        <f>EZ56/EZ57</f>
        <v>#VALUE!</v>
      </c>
      <c r="FA59" s="62" t="e">
        <f>FA56/EY57</f>
        <v>#DIV/0!</v>
      </c>
      <c r="FB59" s="63" t="e">
        <f t="shared" ref="FB59" si="261">FB56/FB57</f>
        <v>#VALUE!</v>
      </c>
      <c r="FC59" s="62" t="e">
        <f>FC56/FC57</f>
        <v>#DIV/0!</v>
      </c>
      <c r="FD59" s="63" t="e">
        <f>FD56/FD57</f>
        <v>#VALUE!</v>
      </c>
      <c r="FE59" s="62" t="e">
        <f>FE56/FE57</f>
        <v>#DIV/0!</v>
      </c>
      <c r="FF59" s="63" t="e">
        <f t="shared" ref="FF59" si="262">FF56/FF57</f>
        <v>#VALUE!</v>
      </c>
      <c r="FG59" s="64" t="e">
        <f>FG57/FG56</f>
        <v>#VALUE!</v>
      </c>
      <c r="FH59" s="468" t="e">
        <f>FJ56/FH57</f>
        <v>#DIV/0!</v>
      </c>
      <c r="FI59" s="469"/>
      <c r="FJ59" s="470"/>
      <c r="FK59" s="63" t="e">
        <f>FK56/FK57</f>
        <v>#DIV/0!</v>
      </c>
      <c r="FL59" s="64" t="e">
        <f>FL57/FL56</f>
        <v>#VALUE!</v>
      </c>
      <c r="FM59" s="468" t="e">
        <f>FO56/FM57</f>
        <v>#DIV/0!</v>
      </c>
      <c r="FN59" s="469"/>
      <c r="FO59" s="470"/>
      <c r="FP59" s="63" t="e">
        <f>FP56/FP57</f>
        <v>#DIV/0!</v>
      </c>
      <c r="FQ59" s="64" t="e">
        <f>FQ57/FQ56</f>
        <v>#VALUE!</v>
      </c>
      <c r="FR59" s="65"/>
      <c r="FS59" s="66"/>
      <c r="FT59" s="67" t="str">
        <f>IF(FT57&gt;0,FT56/FT57," ")</f>
        <v xml:space="preserve"> </v>
      </c>
      <c r="FU59" s="67" t="str">
        <f>IF(FU57&gt;0,FU56/FU57," ")</f>
        <v xml:space="preserve"> </v>
      </c>
      <c r="FV59" s="62">
        <f>FV56/FV57</f>
        <v>0</v>
      </c>
      <c r="FW59" s="68">
        <f>FW56/FW57</f>
        <v>0</v>
      </c>
      <c r="FX59" s="69" t="e">
        <f>IF(FX57&gt;0,FX57/FX56," ")</f>
        <v>#VALUE!</v>
      </c>
      <c r="FY59" s="67" t="str">
        <f>IF(FY57&gt;0,FY56/FY57," ")</f>
        <v xml:space="preserve"> </v>
      </c>
      <c r="FZ59" s="70"/>
      <c r="GA59" s="70"/>
      <c r="GB59" s="70"/>
      <c r="GC59" s="471" t="s">
        <v>37</v>
      </c>
      <c r="GD59" s="472"/>
      <c r="GE59" s="473"/>
      <c r="GF59" s="71">
        <f>GG56</f>
        <v>0</v>
      </c>
      <c r="GG59" s="70"/>
      <c r="GH59" s="464"/>
      <c r="GI59" s="382"/>
    </row>
    <row r="60" spans="1:191" s="2" customFormat="1" ht="19.5" thickBot="1" x14ac:dyDescent="0.3">
      <c r="A60" s="539" t="s">
        <v>38</v>
      </c>
      <c r="B60" s="540"/>
      <c r="C60" s="540"/>
      <c r="D60" s="540"/>
      <c r="E60" s="540"/>
      <c r="F60" s="540"/>
      <c r="G60" s="540"/>
      <c r="H60" s="540"/>
      <c r="I60" s="540"/>
      <c r="J60" s="540"/>
      <c r="K60" s="540"/>
      <c r="L60" s="540"/>
      <c r="M60" s="540"/>
      <c r="N60" s="540"/>
      <c r="O60" s="540"/>
      <c r="P60" s="540"/>
      <c r="Q60" s="540"/>
      <c r="R60" s="540"/>
      <c r="S60" s="540"/>
      <c r="T60" s="540"/>
      <c r="U60" s="540"/>
      <c r="V60" s="540"/>
      <c r="W60" s="540"/>
      <c r="X60" s="540"/>
      <c r="Y60" s="540"/>
      <c r="Z60" s="540"/>
      <c r="AA60" s="540"/>
      <c r="AB60" s="540"/>
      <c r="AC60" s="540"/>
      <c r="AD60" s="540"/>
      <c r="AE60" s="540"/>
      <c r="AF60" s="540"/>
      <c r="AG60" s="540"/>
      <c r="AH60" s="540"/>
      <c r="AI60" s="540"/>
      <c r="AJ60" s="540"/>
      <c r="AK60" s="541"/>
      <c r="AL60" s="3" t="str">
        <f>AL45</f>
        <v>QBF</v>
      </c>
      <c r="AM60" s="539" t="s">
        <v>38</v>
      </c>
      <c r="AN60" s="540"/>
      <c r="AO60" s="540"/>
      <c r="AP60" s="540"/>
      <c r="AQ60" s="540"/>
      <c r="AR60" s="540"/>
      <c r="AS60" s="540"/>
      <c r="AT60" s="540"/>
      <c r="AU60" s="540"/>
      <c r="AV60" s="540"/>
      <c r="AW60" s="540"/>
      <c r="AX60" s="540"/>
      <c r="AY60" s="540"/>
      <c r="AZ60" s="540"/>
      <c r="BA60" s="540"/>
      <c r="BB60" s="540"/>
      <c r="BC60" s="540"/>
      <c r="BD60" s="540"/>
      <c r="BE60" s="540"/>
      <c r="BF60" s="540"/>
      <c r="BG60" s="540"/>
      <c r="BH60" s="540"/>
      <c r="BI60" s="540"/>
      <c r="BJ60" s="540"/>
      <c r="BK60" s="540"/>
      <c r="BL60" s="540"/>
      <c r="BM60" s="540"/>
      <c r="BN60" s="540"/>
      <c r="BO60" s="540"/>
      <c r="BP60" s="540"/>
      <c r="BQ60" s="540"/>
      <c r="BR60" s="540"/>
      <c r="BS60" s="540"/>
      <c r="BT60" s="540"/>
      <c r="BU60" s="540"/>
      <c r="BV60" s="540"/>
      <c r="BW60" s="541"/>
      <c r="BX60" s="3" t="str">
        <f>AL60</f>
        <v>QBF</v>
      </c>
      <c r="BY60" s="539" t="s">
        <v>38</v>
      </c>
      <c r="BZ60" s="540"/>
      <c r="CA60" s="540"/>
      <c r="CB60" s="540"/>
      <c r="CC60" s="540"/>
      <c r="CD60" s="540"/>
      <c r="CE60" s="540"/>
      <c r="CF60" s="540"/>
      <c r="CG60" s="540"/>
      <c r="CH60" s="540"/>
      <c r="CI60" s="540"/>
      <c r="CJ60" s="540"/>
      <c r="CK60" s="540"/>
      <c r="CL60" s="540"/>
      <c r="CM60" s="540"/>
      <c r="CN60" s="540"/>
      <c r="CO60" s="540"/>
      <c r="CP60" s="540"/>
      <c r="CQ60" s="540"/>
      <c r="CR60" s="540"/>
      <c r="CS60" s="540"/>
      <c r="CT60" s="540"/>
      <c r="CU60" s="540"/>
      <c r="CV60" s="540"/>
      <c r="CW60" s="540"/>
      <c r="CX60" s="540"/>
      <c r="CY60" s="540"/>
      <c r="CZ60" s="540"/>
      <c r="DA60" s="540"/>
      <c r="DB60" s="540"/>
      <c r="DC60" s="540"/>
      <c r="DD60" s="540"/>
      <c r="DE60" s="540"/>
      <c r="DF60" s="540"/>
      <c r="DG60" s="540"/>
      <c r="DH60" s="540"/>
      <c r="DI60" s="541"/>
      <c r="DJ60" s="3" t="str">
        <f>BX60</f>
        <v>QBF</v>
      </c>
      <c r="DK60" s="539" t="s">
        <v>38</v>
      </c>
      <c r="DL60" s="540"/>
      <c r="DM60" s="540"/>
      <c r="DN60" s="540"/>
      <c r="DO60" s="540"/>
      <c r="DP60" s="540"/>
      <c r="DQ60" s="540"/>
      <c r="DR60" s="540"/>
      <c r="DS60" s="540"/>
      <c r="DT60" s="540"/>
      <c r="DU60" s="540"/>
      <c r="DV60" s="540"/>
      <c r="DW60" s="540"/>
      <c r="DX60" s="540"/>
      <c r="DY60" s="540"/>
      <c r="DZ60" s="540"/>
      <c r="EA60" s="540"/>
      <c r="EB60" s="540"/>
      <c r="EC60" s="540"/>
      <c r="ED60" s="540"/>
      <c r="EE60" s="540"/>
      <c r="EF60" s="540"/>
      <c r="EG60" s="540"/>
      <c r="EH60" s="540"/>
      <c r="EI60" s="540"/>
      <c r="EJ60" s="540"/>
      <c r="EK60" s="540"/>
      <c r="EL60" s="540"/>
      <c r="EM60" s="540"/>
      <c r="EN60" s="540"/>
      <c r="EO60" s="540"/>
      <c r="EP60" s="540"/>
      <c r="EQ60" s="540"/>
      <c r="ER60" s="540"/>
      <c r="ES60" s="540"/>
      <c r="ET60" s="540"/>
      <c r="EU60" s="541"/>
      <c r="EV60" s="3" t="str">
        <f>DJ60</f>
        <v>QBF</v>
      </c>
      <c r="EW60" s="539" t="s">
        <v>38</v>
      </c>
      <c r="EX60" s="540"/>
      <c r="EY60" s="540"/>
      <c r="EZ60" s="540"/>
      <c r="FA60" s="540"/>
      <c r="FB60" s="540"/>
      <c r="FC60" s="540"/>
      <c r="FD60" s="540"/>
      <c r="FE60" s="540"/>
      <c r="FF60" s="540"/>
      <c r="FG60" s="540"/>
      <c r="FH60" s="540"/>
      <c r="FI60" s="540"/>
      <c r="FJ60" s="540"/>
      <c r="FK60" s="540"/>
      <c r="FL60" s="540"/>
      <c r="FM60" s="540"/>
      <c r="FN60" s="540"/>
      <c r="FO60" s="540"/>
      <c r="FP60" s="540"/>
      <c r="FQ60" s="540"/>
      <c r="FR60" s="540"/>
      <c r="FS60" s="540"/>
      <c r="FT60" s="540"/>
      <c r="FU60" s="540"/>
      <c r="FV60" s="540"/>
      <c r="FW60" s="540"/>
      <c r="FX60" s="540"/>
      <c r="FY60" s="540"/>
      <c r="FZ60" s="540"/>
      <c r="GA60" s="540"/>
      <c r="GB60" s="540"/>
      <c r="GC60" s="540"/>
      <c r="GD60" s="540"/>
      <c r="GE60" s="540"/>
      <c r="GF60" s="540"/>
      <c r="GG60" s="541"/>
      <c r="GH60" s="3" t="str">
        <f>EV60</f>
        <v>QBF</v>
      </c>
      <c r="GI60" s="380"/>
    </row>
    <row r="61" spans="1:191" s="4" customFormat="1" ht="18.75" x14ac:dyDescent="0.3">
      <c r="A61" s="86"/>
      <c r="B61" s="474" t="s">
        <v>58</v>
      </c>
      <c r="C61" s="474"/>
      <c r="D61" s="474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4"/>
      <c r="AM61" s="86"/>
      <c r="AN61" s="474" t="s">
        <v>58</v>
      </c>
      <c r="AO61" s="474"/>
      <c r="AP61" s="474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4"/>
      <c r="BY61" s="86"/>
      <c r="BZ61" s="474" t="s">
        <v>58</v>
      </c>
      <c r="CA61" s="474"/>
      <c r="CB61" s="474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4"/>
      <c r="DK61" s="86"/>
      <c r="DL61" s="474" t="s">
        <v>58</v>
      </c>
      <c r="DM61" s="474"/>
      <c r="DN61" s="474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6"/>
      <c r="EG61" s="86"/>
      <c r="EH61" s="86"/>
      <c r="EI61" s="86"/>
      <c r="EJ61" s="86"/>
      <c r="EK61" s="86"/>
      <c r="EL61" s="86"/>
      <c r="EM61" s="86"/>
      <c r="EN61" s="86"/>
      <c r="EO61" s="86"/>
      <c r="EP61" s="86"/>
      <c r="EQ61" s="86"/>
      <c r="ER61" s="86"/>
      <c r="ES61" s="86"/>
      <c r="ET61" s="86"/>
      <c r="EU61" s="86"/>
      <c r="EV61" s="84"/>
      <c r="EW61" s="86"/>
      <c r="EX61" s="474" t="s">
        <v>58</v>
      </c>
      <c r="EY61" s="474"/>
      <c r="EZ61" s="474"/>
      <c r="FA61" s="86"/>
      <c r="FB61" s="86"/>
      <c r="FC61" s="86"/>
      <c r="FD61" s="86"/>
      <c r="FE61" s="86"/>
      <c r="FF61" s="86"/>
      <c r="FG61" s="86"/>
      <c r="FH61" s="86"/>
      <c r="FI61" s="86"/>
      <c r="FJ61" s="86"/>
      <c r="FK61" s="86"/>
      <c r="FL61" s="86"/>
      <c r="FM61" s="86"/>
      <c r="FN61" s="86"/>
      <c r="FO61" s="86"/>
      <c r="FP61" s="86"/>
      <c r="FQ61" s="86"/>
      <c r="FR61" s="86"/>
      <c r="FS61" s="86"/>
      <c r="FT61" s="86"/>
      <c r="FU61" s="86"/>
      <c r="FV61" s="86"/>
      <c r="FW61" s="86"/>
      <c r="FX61" s="86"/>
      <c r="FY61" s="86"/>
      <c r="FZ61" s="86"/>
      <c r="GA61" s="86"/>
      <c r="GB61" s="86"/>
      <c r="GC61" s="86"/>
      <c r="GD61" s="86"/>
      <c r="GE61" s="86"/>
      <c r="GF61" s="86"/>
      <c r="GG61" s="86"/>
      <c r="GH61" s="84"/>
      <c r="GI61" s="85"/>
    </row>
    <row r="62" spans="1:191" ht="18.75" x14ac:dyDescent="0.3">
      <c r="A62" s="82"/>
      <c r="B62" s="475" t="s">
        <v>50</v>
      </c>
      <c r="C62" s="475"/>
      <c r="D62" s="90">
        <f>AK53</f>
        <v>5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2"/>
      <c r="AN62" s="475" t="s">
        <v>50</v>
      </c>
      <c r="AO62" s="475"/>
      <c r="AP62" s="90">
        <f>BW53</f>
        <v>5</v>
      </c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2"/>
      <c r="BZ62" s="475" t="s">
        <v>50</v>
      </c>
      <c r="CA62" s="475"/>
      <c r="CB62" s="90">
        <f>DI53</f>
        <v>5</v>
      </c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2"/>
      <c r="DL62" s="475" t="s">
        <v>50</v>
      </c>
      <c r="DM62" s="475"/>
      <c r="DN62" s="90">
        <f>EU53</f>
        <v>0</v>
      </c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2"/>
      <c r="EX62" s="475" t="s">
        <v>50</v>
      </c>
      <c r="EY62" s="475"/>
      <c r="EZ62" s="90">
        <f>GG53</f>
        <v>0</v>
      </c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</row>
    <row r="63" spans="1:191" ht="18.75" x14ac:dyDescent="0.3">
      <c r="A63" s="82"/>
      <c r="B63" s="475" t="s">
        <v>51</v>
      </c>
      <c r="C63" s="475"/>
      <c r="D63" s="90">
        <f>AK54</f>
        <v>7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254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2"/>
      <c r="AN63" s="475" t="s">
        <v>51</v>
      </c>
      <c r="AO63" s="475"/>
      <c r="AP63" s="90">
        <f>BW54</f>
        <v>6</v>
      </c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2"/>
      <c r="BZ63" s="475" t="s">
        <v>51</v>
      </c>
      <c r="CA63" s="475"/>
      <c r="CB63" s="90">
        <f>DI54</f>
        <v>6</v>
      </c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2"/>
      <c r="DL63" s="475" t="s">
        <v>51</v>
      </c>
      <c r="DM63" s="475"/>
      <c r="DN63" s="90">
        <f>EU54</f>
        <v>0</v>
      </c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/>
      <c r="ES63" s="89"/>
      <c r="ET63" s="89"/>
      <c r="EU63" s="89"/>
      <c r="EV63" s="89"/>
      <c r="EW63" s="82"/>
      <c r="EX63" s="475" t="s">
        <v>51</v>
      </c>
      <c r="EY63" s="475"/>
      <c r="EZ63" s="90">
        <f>GG54</f>
        <v>0</v>
      </c>
      <c r="FA63" s="89"/>
      <c r="FB63" s="89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89"/>
      <c r="FQ63" s="89"/>
      <c r="FR63" s="89"/>
      <c r="FS63" s="89"/>
      <c r="FT63" s="89"/>
      <c r="FU63" s="89"/>
      <c r="FV63" s="89"/>
      <c r="FW63" s="89"/>
      <c r="FX63" s="89"/>
      <c r="FY63" s="89"/>
      <c r="FZ63" s="89"/>
      <c r="GA63" s="89"/>
      <c r="GB63" s="89"/>
      <c r="GC63" s="89"/>
      <c r="GD63" s="89"/>
      <c r="GE63" s="89"/>
      <c r="GF63" s="89"/>
      <c r="GG63" s="89"/>
      <c r="GH63" s="89"/>
      <c r="GI63" s="89"/>
    </row>
    <row r="65" spans="1:160" ht="13.5" thickBot="1" x14ac:dyDescent="0.25"/>
    <row r="66" spans="1:160" ht="18.75" customHeight="1" thickBot="1" x14ac:dyDescent="0.25">
      <c r="A66" s="528" t="s">
        <v>59</v>
      </c>
      <c r="B66" s="529"/>
      <c r="C66" s="529"/>
      <c r="D66" s="529"/>
      <c r="E66" s="529"/>
      <c r="F66" s="529"/>
      <c r="G66" s="529"/>
      <c r="H66" s="530"/>
      <c r="AM66" s="528" t="s">
        <v>59</v>
      </c>
      <c r="AN66" s="529"/>
      <c r="AO66" s="529"/>
      <c r="AP66" s="529"/>
      <c r="AQ66" s="529"/>
      <c r="AR66" s="529"/>
      <c r="AS66" s="529"/>
      <c r="AT66" s="530"/>
      <c r="BY66" s="528" t="s">
        <v>59</v>
      </c>
      <c r="BZ66" s="529"/>
      <c r="CA66" s="529"/>
      <c r="CB66" s="529"/>
      <c r="CC66" s="529"/>
      <c r="CD66" s="529"/>
      <c r="CE66" s="529"/>
      <c r="CF66" s="530"/>
      <c r="DK66" s="528" t="s">
        <v>59</v>
      </c>
      <c r="DL66" s="529"/>
      <c r="DM66" s="529"/>
      <c r="DN66" s="529"/>
      <c r="DO66" s="529"/>
      <c r="DP66" s="529"/>
      <c r="DQ66" s="529"/>
      <c r="DR66" s="530"/>
      <c r="EW66" s="528" t="s">
        <v>59</v>
      </c>
      <c r="EX66" s="529"/>
      <c r="EY66" s="529"/>
      <c r="EZ66" s="529"/>
      <c r="FA66" s="529"/>
      <c r="FB66" s="529"/>
      <c r="FC66" s="529"/>
      <c r="FD66" s="530"/>
    </row>
    <row r="67" spans="1:160" ht="54" customHeight="1" x14ac:dyDescent="0.2">
      <c r="A67" s="378"/>
      <c r="B67" s="531" t="s">
        <v>64</v>
      </c>
      <c r="C67" s="532"/>
      <c r="D67" s="533"/>
      <c r="E67" s="534" t="s">
        <v>63</v>
      </c>
      <c r="F67" s="534"/>
      <c r="G67" s="534"/>
      <c r="H67" s="535"/>
      <c r="AM67" s="378"/>
      <c r="AN67" s="531" t="s">
        <v>64</v>
      </c>
      <c r="AO67" s="532"/>
      <c r="AP67" s="533"/>
      <c r="AQ67" s="534" t="s">
        <v>63</v>
      </c>
      <c r="AR67" s="534"/>
      <c r="AS67" s="534"/>
      <c r="AT67" s="535"/>
      <c r="BY67" s="378"/>
      <c r="BZ67" s="531" t="s">
        <v>64</v>
      </c>
      <c r="CA67" s="532"/>
      <c r="CB67" s="533"/>
      <c r="CC67" s="534" t="s">
        <v>63</v>
      </c>
      <c r="CD67" s="534"/>
      <c r="CE67" s="534"/>
      <c r="CF67" s="535"/>
      <c r="DK67" s="378"/>
      <c r="DL67" s="531" t="s">
        <v>64</v>
      </c>
      <c r="DM67" s="532"/>
      <c r="DN67" s="533"/>
      <c r="DO67" s="534" t="s">
        <v>63</v>
      </c>
      <c r="DP67" s="534"/>
      <c r="DQ67" s="534"/>
      <c r="DR67" s="535"/>
      <c r="EW67" s="378"/>
      <c r="EX67" s="531" t="s">
        <v>64</v>
      </c>
      <c r="EY67" s="532"/>
      <c r="EZ67" s="533"/>
      <c r="FA67" s="534" t="s">
        <v>63</v>
      </c>
      <c r="FB67" s="534"/>
      <c r="FC67" s="534"/>
      <c r="FD67" s="535"/>
    </row>
    <row r="68" spans="1:160" ht="23.25" x14ac:dyDescent="0.3">
      <c r="A68" s="373" t="s">
        <v>60</v>
      </c>
      <c r="B68" s="521"/>
      <c r="C68" s="522"/>
      <c r="D68" s="523"/>
      <c r="E68" s="524"/>
      <c r="F68" s="525"/>
      <c r="G68" s="525"/>
      <c r="H68" s="526"/>
      <c r="AM68" s="373" t="s">
        <v>60</v>
      </c>
      <c r="AN68" s="521"/>
      <c r="AO68" s="522"/>
      <c r="AP68" s="523"/>
      <c r="AQ68" s="524">
        <v>0</v>
      </c>
      <c r="AR68" s="525"/>
      <c r="AS68" s="525"/>
      <c r="AT68" s="526"/>
      <c r="BY68" s="373" t="s">
        <v>60</v>
      </c>
      <c r="BZ68" s="561"/>
      <c r="CA68" s="562"/>
      <c r="CB68" s="563"/>
      <c r="CC68" s="564"/>
      <c r="CD68" s="565"/>
      <c r="CE68" s="565"/>
      <c r="CF68" s="566"/>
      <c r="DK68" s="373" t="s">
        <v>60</v>
      </c>
      <c r="DL68" s="521"/>
      <c r="DM68" s="522"/>
      <c r="DN68" s="523"/>
      <c r="DO68" s="524">
        <v>0</v>
      </c>
      <c r="DP68" s="525"/>
      <c r="DQ68" s="525"/>
      <c r="DR68" s="526"/>
      <c r="EW68" s="373" t="s">
        <v>60</v>
      </c>
      <c r="EX68" s="521"/>
      <c r="EY68" s="522"/>
      <c r="EZ68" s="523"/>
      <c r="FA68" s="524">
        <v>0</v>
      </c>
      <c r="FB68" s="525"/>
      <c r="FC68" s="525"/>
      <c r="FD68" s="526"/>
    </row>
    <row r="69" spans="1:160" ht="23.25" x14ac:dyDescent="0.3">
      <c r="A69" s="188" t="s">
        <v>61</v>
      </c>
      <c r="B69" s="515"/>
      <c r="C69" s="516"/>
      <c r="D69" s="517"/>
      <c r="E69" s="518"/>
      <c r="F69" s="519"/>
      <c r="G69" s="519"/>
      <c r="H69" s="520"/>
      <c r="AM69" s="188" t="s">
        <v>61</v>
      </c>
      <c r="AN69" s="515"/>
      <c r="AO69" s="516"/>
      <c r="AP69" s="517"/>
      <c r="AQ69" s="551">
        <v>0</v>
      </c>
      <c r="AR69" s="552"/>
      <c r="AS69" s="552"/>
      <c r="AT69" s="553"/>
      <c r="BY69" s="405" t="s">
        <v>61</v>
      </c>
      <c r="BZ69" s="554"/>
      <c r="CA69" s="555"/>
      <c r="CB69" s="556"/>
      <c r="CC69" s="567"/>
      <c r="CD69" s="568"/>
      <c r="CE69" s="568"/>
      <c r="CF69" s="569"/>
      <c r="DK69" s="188" t="s">
        <v>61</v>
      </c>
      <c r="DL69" s="554"/>
      <c r="DM69" s="555"/>
      <c r="DN69" s="556"/>
      <c r="DO69" s="567">
        <v>0</v>
      </c>
      <c r="DP69" s="568"/>
      <c r="DQ69" s="568"/>
      <c r="DR69" s="569"/>
      <c r="EW69" s="188" t="s">
        <v>61</v>
      </c>
      <c r="EX69" s="554"/>
      <c r="EY69" s="555"/>
      <c r="EZ69" s="556"/>
      <c r="FA69" s="573">
        <v>0</v>
      </c>
      <c r="FB69" s="574"/>
      <c r="FC69" s="574"/>
      <c r="FD69" s="575"/>
    </row>
    <row r="70" spans="1:160" ht="23.25" x14ac:dyDescent="0.3">
      <c r="A70" s="188" t="s">
        <v>81</v>
      </c>
      <c r="B70" s="515"/>
      <c r="C70" s="516"/>
      <c r="D70" s="517"/>
      <c r="E70" s="518"/>
      <c r="F70" s="519"/>
      <c r="G70" s="519"/>
      <c r="H70" s="520"/>
      <c r="AM70" s="239" t="s">
        <v>81</v>
      </c>
      <c r="AN70" s="515"/>
      <c r="AO70" s="516"/>
      <c r="AP70" s="517"/>
      <c r="AQ70" s="518">
        <v>0</v>
      </c>
      <c r="AR70" s="519"/>
      <c r="AS70" s="519"/>
      <c r="AT70" s="520"/>
      <c r="BY70" s="410" t="s">
        <v>81</v>
      </c>
      <c r="BZ70" s="554"/>
      <c r="CA70" s="555"/>
      <c r="CB70" s="556"/>
      <c r="CC70" s="576"/>
      <c r="CD70" s="577"/>
      <c r="CE70" s="577"/>
      <c r="CF70" s="578"/>
      <c r="DK70" s="240" t="s">
        <v>81</v>
      </c>
      <c r="DL70" s="554"/>
      <c r="DM70" s="555"/>
      <c r="DN70" s="556"/>
      <c r="DO70" s="567">
        <v>0</v>
      </c>
      <c r="DP70" s="568"/>
      <c r="DQ70" s="568"/>
      <c r="DR70" s="569"/>
      <c r="EW70" s="239" t="s">
        <v>81</v>
      </c>
      <c r="EX70" s="554"/>
      <c r="EY70" s="555"/>
      <c r="EZ70" s="556"/>
      <c r="FA70" s="574"/>
      <c r="FB70" s="574"/>
      <c r="FC70" s="574"/>
      <c r="FD70" s="575"/>
    </row>
    <row r="71" spans="1:160" ht="24" thickBot="1" x14ac:dyDescent="0.35">
      <c r="A71" s="374" t="s">
        <v>62</v>
      </c>
      <c r="B71" s="545"/>
      <c r="C71" s="546"/>
      <c r="D71" s="547"/>
      <c r="E71" s="557"/>
      <c r="F71" s="558"/>
      <c r="G71" s="558"/>
      <c r="H71" s="559"/>
      <c r="AM71" s="374" t="s">
        <v>62</v>
      </c>
      <c r="AN71" s="545"/>
      <c r="AO71" s="546"/>
      <c r="AP71" s="547"/>
      <c r="AQ71" s="548">
        <v>0</v>
      </c>
      <c r="AR71" s="549"/>
      <c r="AS71" s="549"/>
      <c r="AT71" s="550"/>
      <c r="BY71" s="374" t="s">
        <v>62</v>
      </c>
      <c r="BZ71" s="545"/>
      <c r="CA71" s="546"/>
      <c r="CB71" s="547"/>
      <c r="CC71" s="548"/>
      <c r="CD71" s="549"/>
      <c r="CE71" s="549"/>
      <c r="CF71" s="550"/>
      <c r="DK71" s="375" t="s">
        <v>62</v>
      </c>
      <c r="DL71" s="570"/>
      <c r="DM71" s="571"/>
      <c r="DN71" s="572"/>
      <c r="DO71" s="548"/>
      <c r="DP71" s="549"/>
      <c r="DQ71" s="549"/>
      <c r="DR71" s="550"/>
      <c r="EW71" s="374" t="s">
        <v>62</v>
      </c>
      <c r="EX71" s="521"/>
      <c r="EY71" s="522"/>
      <c r="EZ71" s="523"/>
      <c r="FA71" s="525"/>
      <c r="FB71" s="525"/>
      <c r="FC71" s="525"/>
      <c r="FD71" s="526"/>
    </row>
  </sheetData>
  <mergeCells count="677">
    <mergeCell ref="EW60:GG60"/>
    <mergeCell ref="EW45:GG45"/>
    <mergeCell ref="EW30:GG30"/>
    <mergeCell ref="EW13:GG13"/>
    <mergeCell ref="A13:AK13"/>
    <mergeCell ref="A30:AK30"/>
    <mergeCell ref="A45:AK45"/>
    <mergeCell ref="A60:AK60"/>
    <mergeCell ref="AM13:BW13"/>
    <mergeCell ref="AM30:BW30"/>
    <mergeCell ref="AM45:BW45"/>
    <mergeCell ref="AM60:BW60"/>
    <mergeCell ref="EW35:EY35"/>
    <mergeCell ref="EZ35:FG35"/>
    <mergeCell ref="EW50:EY50"/>
    <mergeCell ref="EZ50:FG50"/>
    <mergeCell ref="FH35:GG35"/>
    <mergeCell ref="FH50:GG50"/>
    <mergeCell ref="B46:D46"/>
    <mergeCell ref="AN46:AP46"/>
    <mergeCell ref="B47:C47"/>
    <mergeCell ref="AN47:AO47"/>
    <mergeCell ref="L50:AK50"/>
    <mergeCell ref="AB51:AB52"/>
    <mergeCell ref="A1:AK1"/>
    <mergeCell ref="BY13:DI13"/>
    <mergeCell ref="DK13:EU13"/>
    <mergeCell ref="DK30:EU30"/>
    <mergeCell ref="DK45:EU45"/>
    <mergeCell ref="FA71:FD71"/>
    <mergeCell ref="BZ71:CB71"/>
    <mergeCell ref="CC71:CF71"/>
    <mergeCell ref="BZ67:CB67"/>
    <mergeCell ref="CC67:CF67"/>
    <mergeCell ref="BZ68:CB68"/>
    <mergeCell ref="CC68:CF68"/>
    <mergeCell ref="BZ69:CB69"/>
    <mergeCell ref="CC69:CF69"/>
    <mergeCell ref="DL71:DN71"/>
    <mergeCell ref="DO71:DR71"/>
    <mergeCell ref="DL69:DN69"/>
    <mergeCell ref="DO69:DR69"/>
    <mergeCell ref="EX69:EZ69"/>
    <mergeCell ref="FA69:FD69"/>
    <mergeCell ref="DL68:DN68"/>
    <mergeCell ref="DO68:DR68"/>
    <mergeCell ref="DL67:DN67"/>
    <mergeCell ref="DO67:DR67"/>
    <mergeCell ref="CC70:CF70"/>
    <mergeCell ref="BZ70:CB70"/>
    <mergeCell ref="FA70:FD70"/>
    <mergeCell ref="DO70:DR70"/>
    <mergeCell ref="DL70:DN70"/>
    <mergeCell ref="AE51:AK51"/>
    <mergeCell ref="AX57:AZ57"/>
    <mergeCell ref="AM51:AN51"/>
    <mergeCell ref="AS51:AV51"/>
    <mergeCell ref="AW51:AW52"/>
    <mergeCell ref="AM36:AN36"/>
    <mergeCell ref="AS36:AV36"/>
    <mergeCell ref="AC51:AC52"/>
    <mergeCell ref="L42:N42"/>
    <mergeCell ref="Q42:S42"/>
    <mergeCell ref="AL35:AL40"/>
    <mergeCell ref="AM35:AO35"/>
    <mergeCell ref="AP35:AW35"/>
    <mergeCell ref="AM50:AO50"/>
    <mergeCell ref="AP50:AW50"/>
    <mergeCell ref="AL50:AL59"/>
    <mergeCell ref="AN48:AO48"/>
    <mergeCell ref="AX35:BW35"/>
    <mergeCell ref="W36:W37"/>
    <mergeCell ref="X36:X37"/>
    <mergeCell ref="L29:N29"/>
    <mergeCell ref="BQ36:BW36"/>
    <mergeCell ref="BZ31:CB31"/>
    <mergeCell ref="BZ32:CA32"/>
    <mergeCell ref="BZ33:CA33"/>
    <mergeCell ref="B63:C63"/>
    <mergeCell ref="U36:U37"/>
    <mergeCell ref="V36:V37"/>
    <mergeCell ref="Q57:S57"/>
    <mergeCell ref="U51:U52"/>
    <mergeCell ref="V51:V52"/>
    <mergeCell ref="BB36:BB37"/>
    <mergeCell ref="AG59:AI59"/>
    <mergeCell ref="AX59:AZ59"/>
    <mergeCell ref="B61:D61"/>
    <mergeCell ref="B62:C62"/>
    <mergeCell ref="AN61:AP61"/>
    <mergeCell ref="AN62:AO62"/>
    <mergeCell ref="W51:W52"/>
    <mergeCell ref="X51:X52"/>
    <mergeCell ref="Y51:Y52"/>
    <mergeCell ref="AN31:AP31"/>
    <mergeCell ref="AN32:AO32"/>
    <mergeCell ref="AN33:AO33"/>
    <mergeCell ref="AG29:AI29"/>
    <mergeCell ref="BC29:BE29"/>
    <mergeCell ref="A20:B20"/>
    <mergeCell ref="G20:J20"/>
    <mergeCell ref="K20:K21"/>
    <mergeCell ref="L20:O20"/>
    <mergeCell ref="P20:P21"/>
    <mergeCell ref="Q20:T20"/>
    <mergeCell ref="U20:U21"/>
    <mergeCell ref="AX29:AZ29"/>
    <mergeCell ref="B32:C32"/>
    <mergeCell ref="B33:C33"/>
    <mergeCell ref="L27:N27"/>
    <mergeCell ref="Q27:S27"/>
    <mergeCell ref="A19:C19"/>
    <mergeCell ref="D19:K19"/>
    <mergeCell ref="L19:AK19"/>
    <mergeCell ref="V20:V21"/>
    <mergeCell ref="W20:W21"/>
    <mergeCell ref="AD20:AD21"/>
    <mergeCell ref="AE20:AK20"/>
    <mergeCell ref="B67:D67"/>
    <mergeCell ref="B68:D68"/>
    <mergeCell ref="E32:F32"/>
    <mergeCell ref="AC36:AC37"/>
    <mergeCell ref="AD36:AD37"/>
    <mergeCell ref="AE36:AK36"/>
    <mergeCell ref="Y36:Y37"/>
    <mergeCell ref="Z36:Z37"/>
    <mergeCell ref="AA36:AA37"/>
    <mergeCell ref="AB36:AB37"/>
    <mergeCell ref="L35:AK35"/>
    <mergeCell ref="Z51:Z52"/>
    <mergeCell ref="AA51:AA52"/>
    <mergeCell ref="AD51:AD52"/>
    <mergeCell ref="L44:N44"/>
    <mergeCell ref="Q44:S44"/>
    <mergeCell ref="AG44:AI44"/>
    <mergeCell ref="B69:D69"/>
    <mergeCell ref="B71:D71"/>
    <mergeCell ref="E67:H67"/>
    <mergeCell ref="E68:H68"/>
    <mergeCell ref="E69:H69"/>
    <mergeCell ref="E71:H71"/>
    <mergeCell ref="A66:H66"/>
    <mergeCell ref="B70:D70"/>
    <mergeCell ref="E70:H70"/>
    <mergeCell ref="FA68:FD68"/>
    <mergeCell ref="BZ63:CA63"/>
    <mergeCell ref="BY66:CF66"/>
    <mergeCell ref="CE51:CH51"/>
    <mergeCell ref="CJ20:CM20"/>
    <mergeCell ref="CN20:CN21"/>
    <mergeCell ref="CT20:CT21"/>
    <mergeCell ref="CA36:CD36"/>
    <mergeCell ref="CE36:CH36"/>
    <mergeCell ref="CI36:CI37"/>
    <mergeCell ref="CJ36:CM36"/>
    <mergeCell ref="CX36:CX37"/>
    <mergeCell ref="DB36:DB37"/>
    <mergeCell ref="EA29:EC29"/>
    <mergeCell ref="EA36:ED36"/>
    <mergeCell ref="EF36:EF37"/>
    <mergeCell ref="BY50:CA50"/>
    <mergeCell ref="BY35:CA35"/>
    <mergeCell ref="CB35:CI35"/>
    <mergeCell ref="CB50:CI50"/>
    <mergeCell ref="DJ50:DJ59"/>
    <mergeCell ref="EV50:EV59"/>
    <mergeCell ref="BY45:DI45"/>
    <mergeCell ref="DK60:EU60"/>
    <mergeCell ref="BG20:BG21"/>
    <mergeCell ref="BQ20:BW20"/>
    <mergeCell ref="BN20:BN21"/>
    <mergeCell ref="BO20:BO21"/>
    <mergeCell ref="BH20:BH21"/>
    <mergeCell ref="BI20:BI21"/>
    <mergeCell ref="BJ20:BJ21"/>
    <mergeCell ref="BL20:BL21"/>
    <mergeCell ref="BM20:BM21"/>
    <mergeCell ref="AN71:AP71"/>
    <mergeCell ref="AQ71:AT71"/>
    <mergeCell ref="AN69:AP69"/>
    <mergeCell ref="AQ69:AT69"/>
    <mergeCell ref="EX70:EZ70"/>
    <mergeCell ref="BK36:BK37"/>
    <mergeCell ref="BL36:BL37"/>
    <mergeCell ref="BM36:BM37"/>
    <mergeCell ref="BS59:BU59"/>
    <mergeCell ref="BO36:BO37"/>
    <mergeCell ref="BN36:BN37"/>
    <mergeCell ref="EX71:EZ71"/>
    <mergeCell ref="BZ61:CB61"/>
    <mergeCell ref="BZ62:CA62"/>
    <mergeCell ref="BY51:BZ51"/>
    <mergeCell ref="EX68:EZ68"/>
    <mergeCell ref="AX51:BA51"/>
    <mergeCell ref="AM66:AT66"/>
    <mergeCell ref="AN67:AP67"/>
    <mergeCell ref="AQ67:AT67"/>
    <mergeCell ref="AN63:AO63"/>
    <mergeCell ref="AW36:AW37"/>
    <mergeCell ref="AX36:BA36"/>
    <mergeCell ref="BB51:BB52"/>
    <mergeCell ref="FH19:GG19"/>
    <mergeCell ref="EM20:EM21"/>
    <mergeCell ref="EN20:EN21"/>
    <mergeCell ref="EA12:EC12"/>
    <mergeCell ref="FM12:FO12"/>
    <mergeCell ref="GC12:GE12"/>
    <mergeCell ref="EX16:EY16"/>
    <mergeCell ref="FH12:FJ12"/>
    <mergeCell ref="CJ12:CL12"/>
    <mergeCell ref="DC20:DI20"/>
    <mergeCell ref="EO20:EU20"/>
    <mergeCell ref="DV29:DX29"/>
    <mergeCell ref="BY19:CA19"/>
    <mergeCell ref="CB19:CI19"/>
    <mergeCell ref="EG20:EG21"/>
    <mergeCell ref="EH20:EH21"/>
    <mergeCell ref="EQ12:ES12"/>
    <mergeCell ref="DV12:DX12"/>
    <mergeCell ref="EX17:EY17"/>
    <mergeCell ref="EW19:EY19"/>
    <mergeCell ref="BZ14:CB14"/>
    <mergeCell ref="BZ15:CA15"/>
    <mergeCell ref="BZ16:CA16"/>
    <mergeCell ref="BZ17:CA17"/>
    <mergeCell ref="CJ27:CL27"/>
    <mergeCell ref="CO27:CQ27"/>
    <mergeCell ref="BY20:BZ20"/>
    <mergeCell ref="DE12:DG12"/>
    <mergeCell ref="DV20:DY20"/>
    <mergeCell ref="DZ20:DZ21"/>
    <mergeCell ref="CJ10:CL10"/>
    <mergeCell ref="CO10:CQ10"/>
    <mergeCell ref="CN3:CN4"/>
    <mergeCell ref="CO3:CR3"/>
    <mergeCell ref="DB3:DB4"/>
    <mergeCell ref="CO12:CQ12"/>
    <mergeCell ref="CT3:CT4"/>
    <mergeCell ref="CO20:CR20"/>
    <mergeCell ref="CS20:CS21"/>
    <mergeCell ref="L59:N59"/>
    <mergeCell ref="Q59:S59"/>
    <mergeCell ref="A51:B51"/>
    <mergeCell ref="G51:J51"/>
    <mergeCell ref="K51:K52"/>
    <mergeCell ref="L51:O51"/>
    <mergeCell ref="P51:P52"/>
    <mergeCell ref="Q51:T51"/>
    <mergeCell ref="C20:F20"/>
    <mergeCell ref="C51:F51"/>
    <mergeCell ref="Q29:S29"/>
    <mergeCell ref="A36:B36"/>
    <mergeCell ref="C36:F36"/>
    <mergeCell ref="G36:J36"/>
    <mergeCell ref="K36:K37"/>
    <mergeCell ref="L36:O36"/>
    <mergeCell ref="P36:P37"/>
    <mergeCell ref="Q36:T36"/>
    <mergeCell ref="L57:N57"/>
    <mergeCell ref="B48:C48"/>
    <mergeCell ref="A50:C50"/>
    <mergeCell ref="D50:K50"/>
    <mergeCell ref="A35:C35"/>
    <mergeCell ref="D35:K35"/>
    <mergeCell ref="EL20:EL21"/>
    <mergeCell ref="EA20:ED20"/>
    <mergeCell ref="EE20:EE21"/>
    <mergeCell ref="EN3:EN4"/>
    <mergeCell ref="B14:D14"/>
    <mergeCell ref="B15:C15"/>
    <mergeCell ref="B16:C16"/>
    <mergeCell ref="B17:C17"/>
    <mergeCell ref="B31:D31"/>
    <mergeCell ref="EA10:EC10"/>
    <mergeCell ref="EF3:EF4"/>
    <mergeCell ref="EM3:EM4"/>
    <mergeCell ref="EG3:EG4"/>
    <mergeCell ref="EH3:EH4"/>
    <mergeCell ref="EI3:EI4"/>
    <mergeCell ref="EJ3:EJ4"/>
    <mergeCell ref="EK3:EK4"/>
    <mergeCell ref="EL3:EL4"/>
    <mergeCell ref="DZ3:DZ4"/>
    <mergeCell ref="DC3:DI3"/>
    <mergeCell ref="DV3:DY3"/>
    <mergeCell ref="CS3:CS4"/>
    <mergeCell ref="DE29:DG29"/>
    <mergeCell ref="CO29:CQ29"/>
    <mergeCell ref="CB2:CI2"/>
    <mergeCell ref="DN2:DU2"/>
    <mergeCell ref="CV3:CV4"/>
    <mergeCell ref="CW3:CW4"/>
    <mergeCell ref="DA3:DA4"/>
    <mergeCell ref="CX3:CX4"/>
    <mergeCell ref="CY3:CY4"/>
    <mergeCell ref="CZ3:CZ4"/>
    <mergeCell ref="DK2:DM2"/>
    <mergeCell ref="CE3:CH3"/>
    <mergeCell ref="CI3:CI4"/>
    <mergeCell ref="CJ3:CM3"/>
    <mergeCell ref="CA3:CD3"/>
    <mergeCell ref="DM3:DP3"/>
    <mergeCell ref="BY2:CA2"/>
    <mergeCell ref="BY3:BZ3"/>
    <mergeCell ref="DK3:DL3"/>
    <mergeCell ref="DQ3:DT3"/>
    <mergeCell ref="DU3:DU4"/>
    <mergeCell ref="CJ2:DI2"/>
    <mergeCell ref="DJ2:DJ7"/>
    <mergeCell ref="CU3:CU4"/>
    <mergeCell ref="A2:C2"/>
    <mergeCell ref="D2:K2"/>
    <mergeCell ref="L2:AK2"/>
    <mergeCell ref="AL2:AL7"/>
    <mergeCell ref="AM2:AO2"/>
    <mergeCell ref="AP2:AW2"/>
    <mergeCell ref="AX2:BW2"/>
    <mergeCell ref="V3:V4"/>
    <mergeCell ref="W3:W4"/>
    <mergeCell ref="X3:X4"/>
    <mergeCell ref="AD3:AD4"/>
    <mergeCell ref="Y3:Y4"/>
    <mergeCell ref="Z3:Z4"/>
    <mergeCell ref="AA3:AA4"/>
    <mergeCell ref="AB3:AB4"/>
    <mergeCell ref="BP3:BP4"/>
    <mergeCell ref="Q3:T3"/>
    <mergeCell ref="U3:U4"/>
    <mergeCell ref="BQ3:BW3"/>
    <mergeCell ref="BK3:BK4"/>
    <mergeCell ref="BL3:BL4"/>
    <mergeCell ref="A3:B3"/>
    <mergeCell ref="AC3:AC4"/>
    <mergeCell ref="AM3:AN3"/>
    <mergeCell ref="L12:N12"/>
    <mergeCell ref="Q12:S12"/>
    <mergeCell ref="AG12:AI12"/>
    <mergeCell ref="AX12:AZ12"/>
    <mergeCell ref="BC12:BE12"/>
    <mergeCell ref="X20:X21"/>
    <mergeCell ref="Y20:Y21"/>
    <mergeCell ref="Q10:S10"/>
    <mergeCell ref="AN16:AO16"/>
    <mergeCell ref="AN17:AO17"/>
    <mergeCell ref="Z20:Z21"/>
    <mergeCell ref="AA20:AA21"/>
    <mergeCell ref="AB20:AB21"/>
    <mergeCell ref="AC20:AC21"/>
    <mergeCell ref="L10:N10"/>
    <mergeCell ref="AL19:AL25"/>
    <mergeCell ref="AM19:AO19"/>
    <mergeCell ref="AP19:AW19"/>
    <mergeCell ref="AS20:AV20"/>
    <mergeCell ref="AM20:AN20"/>
    <mergeCell ref="AW20:AW21"/>
    <mergeCell ref="AN14:AP14"/>
    <mergeCell ref="AN15:AO15"/>
    <mergeCell ref="AX20:BA20"/>
    <mergeCell ref="AS3:AV3"/>
    <mergeCell ref="AW3:AW4"/>
    <mergeCell ref="C3:F3"/>
    <mergeCell ref="G3:J3"/>
    <mergeCell ref="K3:K4"/>
    <mergeCell ref="L3:O3"/>
    <mergeCell ref="P3:P4"/>
    <mergeCell ref="AE3:AK3"/>
    <mergeCell ref="AO3:AR3"/>
    <mergeCell ref="BK20:BK21"/>
    <mergeCell ref="BP20:BP21"/>
    <mergeCell ref="BC27:BE27"/>
    <mergeCell ref="BB20:BB21"/>
    <mergeCell ref="BC20:BF20"/>
    <mergeCell ref="CE20:CH20"/>
    <mergeCell ref="EI36:EI37"/>
    <mergeCell ref="EN51:EN52"/>
    <mergeCell ref="DV57:DX57"/>
    <mergeCell ref="EA57:EC57"/>
    <mergeCell ref="CI51:CI52"/>
    <mergeCell ref="CV51:CV52"/>
    <mergeCell ref="CW51:CW52"/>
    <mergeCell ref="CX51:CX52"/>
    <mergeCell ref="CJ51:CM51"/>
    <mergeCell ref="CN51:CN52"/>
    <mergeCell ref="CO51:CR51"/>
    <mergeCell ref="CS51:CS52"/>
    <mergeCell ref="CT51:CT52"/>
    <mergeCell ref="CJ57:CL57"/>
    <mergeCell ref="DV51:DY51"/>
    <mergeCell ref="EA51:ED51"/>
    <mergeCell ref="EF51:EF52"/>
    <mergeCell ref="DZ36:DZ37"/>
    <mergeCell ref="EI51:EI52"/>
    <mergeCell ref="EE51:EE52"/>
    <mergeCell ref="DC36:DI36"/>
    <mergeCell ref="DA36:DA37"/>
    <mergeCell ref="EA42:EC42"/>
    <mergeCell ref="BY30:DI30"/>
    <mergeCell ref="DV44:DX44"/>
    <mergeCell ref="DV42:DX42"/>
    <mergeCell ref="CO44:CQ44"/>
    <mergeCell ref="CO42:CQ42"/>
    <mergeCell ref="BZ47:CA47"/>
    <mergeCell ref="DL46:DN46"/>
    <mergeCell ref="DL47:DM47"/>
    <mergeCell ref="DL48:DM48"/>
    <mergeCell ref="CJ50:DI50"/>
    <mergeCell ref="DV50:EU50"/>
    <mergeCell ref="BY36:BZ36"/>
    <mergeCell ref="EX63:EY63"/>
    <mergeCell ref="EK51:EK52"/>
    <mergeCell ref="EL51:EL52"/>
    <mergeCell ref="EG36:EG37"/>
    <mergeCell ref="BN51:BN52"/>
    <mergeCell ref="BO51:BO52"/>
    <mergeCell ref="DK51:DL51"/>
    <mergeCell ref="DQ51:DT51"/>
    <mergeCell ref="DU51:DU52"/>
    <mergeCell ref="DC51:DI51"/>
    <mergeCell ref="EJ51:EJ52"/>
    <mergeCell ref="EH51:EH52"/>
    <mergeCell ref="DZ51:DZ52"/>
    <mergeCell ref="BQ51:BW51"/>
    <mergeCell ref="EA44:EC44"/>
    <mergeCell ref="EQ44:ES44"/>
    <mergeCell ref="EJ36:EJ37"/>
    <mergeCell ref="EK36:EK37"/>
    <mergeCell ref="EL36:EL37"/>
    <mergeCell ref="EM36:EM37"/>
    <mergeCell ref="DK36:DL36"/>
    <mergeCell ref="DM36:DP36"/>
    <mergeCell ref="DQ36:DT36"/>
    <mergeCell ref="CY36:CY37"/>
    <mergeCell ref="EW66:FD66"/>
    <mergeCell ref="EX67:EZ67"/>
    <mergeCell ref="FA67:FD67"/>
    <mergeCell ref="BP51:BP52"/>
    <mergeCell ref="CO59:CQ59"/>
    <mergeCell ref="DE59:DG59"/>
    <mergeCell ref="EA59:EC59"/>
    <mergeCell ref="EQ59:ES59"/>
    <mergeCell ref="DV59:DX59"/>
    <mergeCell ref="CJ59:CL59"/>
    <mergeCell ref="DK66:DR66"/>
    <mergeCell ref="DL61:DN61"/>
    <mergeCell ref="DL62:DM62"/>
    <mergeCell ref="DL63:DM63"/>
    <mergeCell ref="EX61:EZ61"/>
    <mergeCell ref="EX62:EY62"/>
    <mergeCell ref="EO51:EU51"/>
    <mergeCell ref="EG51:EG52"/>
    <mergeCell ref="EM51:EM52"/>
    <mergeCell ref="BY60:DI60"/>
    <mergeCell ref="EW51:EX51"/>
    <mergeCell ref="EY51:FB51"/>
    <mergeCell ref="FC51:FF51"/>
    <mergeCell ref="CO57:CQ57"/>
    <mergeCell ref="CA20:CD20"/>
    <mergeCell ref="CA51:CD51"/>
    <mergeCell ref="DM20:DP20"/>
    <mergeCell ref="DM51:DP51"/>
    <mergeCell ref="CY51:CY52"/>
    <mergeCell ref="CZ51:CZ52"/>
    <mergeCell ref="DA51:DA52"/>
    <mergeCell ref="DB51:DB52"/>
    <mergeCell ref="CU51:CU52"/>
    <mergeCell ref="CI20:CI21"/>
    <mergeCell ref="CO36:CR36"/>
    <mergeCell ref="CS36:CS37"/>
    <mergeCell ref="CT36:CT37"/>
    <mergeCell ref="CU36:CU37"/>
    <mergeCell ref="CV36:CV37"/>
    <mergeCell ref="CW36:CW37"/>
    <mergeCell ref="CJ29:CL29"/>
    <mergeCell ref="BZ48:CA48"/>
    <mergeCell ref="BZ46:CB46"/>
    <mergeCell ref="CJ42:CL42"/>
    <mergeCell ref="DE44:DG44"/>
    <mergeCell ref="CJ44:CL44"/>
    <mergeCell ref="CN36:CN37"/>
    <mergeCell ref="CU20:CU21"/>
    <mergeCell ref="AN70:AP70"/>
    <mergeCell ref="AQ70:AT70"/>
    <mergeCell ref="BC36:BF36"/>
    <mergeCell ref="BG36:BG37"/>
    <mergeCell ref="BH36:BH37"/>
    <mergeCell ref="BI36:BI37"/>
    <mergeCell ref="BJ36:BJ37"/>
    <mergeCell ref="AX44:AZ44"/>
    <mergeCell ref="BC44:BE44"/>
    <mergeCell ref="BG51:BG52"/>
    <mergeCell ref="BC42:BE42"/>
    <mergeCell ref="BJ51:BJ52"/>
    <mergeCell ref="AX50:BW50"/>
    <mergeCell ref="BK51:BK52"/>
    <mergeCell ref="BL51:BL52"/>
    <mergeCell ref="BM51:BM52"/>
    <mergeCell ref="BP36:BP37"/>
    <mergeCell ref="AN68:AP68"/>
    <mergeCell ref="AQ68:AT68"/>
    <mergeCell ref="BI51:BI52"/>
    <mergeCell ref="BH51:BH52"/>
    <mergeCell ref="BC59:BE59"/>
    <mergeCell ref="BC57:BE57"/>
    <mergeCell ref="BC51:BF51"/>
    <mergeCell ref="BX2:BX7"/>
    <mergeCell ref="BS12:BU12"/>
    <mergeCell ref="BX19:BX25"/>
    <mergeCell ref="BS29:BU29"/>
    <mergeCell ref="BX35:BX40"/>
    <mergeCell ref="AO36:AR36"/>
    <mergeCell ref="BS44:BU44"/>
    <mergeCell ref="AO51:AR51"/>
    <mergeCell ref="AX27:AZ27"/>
    <mergeCell ref="AX19:BW19"/>
    <mergeCell ref="BG3:BG4"/>
    <mergeCell ref="BH3:BH4"/>
    <mergeCell ref="BI3:BI4"/>
    <mergeCell ref="BJ3:BJ4"/>
    <mergeCell ref="BB3:BB4"/>
    <mergeCell ref="BC3:BF3"/>
    <mergeCell ref="AX3:BA3"/>
    <mergeCell ref="BM3:BM4"/>
    <mergeCell ref="BN3:BN4"/>
    <mergeCell ref="BO3:BO4"/>
    <mergeCell ref="AO20:AR20"/>
    <mergeCell ref="AX10:AZ10"/>
    <mergeCell ref="AX42:AZ42"/>
    <mergeCell ref="BC10:BE10"/>
    <mergeCell ref="DV2:EU2"/>
    <mergeCell ref="EV2:EV7"/>
    <mergeCell ref="DL14:DN14"/>
    <mergeCell ref="DL15:DM15"/>
    <mergeCell ref="DL16:DM16"/>
    <mergeCell ref="DL17:DM17"/>
    <mergeCell ref="DV19:EU19"/>
    <mergeCell ref="EV19:EV25"/>
    <mergeCell ref="DL31:DN31"/>
    <mergeCell ref="DN19:DU19"/>
    <mergeCell ref="DV27:DX27"/>
    <mergeCell ref="EA27:EC27"/>
    <mergeCell ref="EQ29:ES29"/>
    <mergeCell ref="EO3:EU3"/>
    <mergeCell ref="EF20:EF21"/>
    <mergeCell ref="EA3:ED3"/>
    <mergeCell ref="DV10:DX10"/>
    <mergeCell ref="EE3:EE4"/>
    <mergeCell ref="DK20:DL20"/>
    <mergeCell ref="DQ20:DT20"/>
    <mergeCell ref="DU20:DU21"/>
    <mergeCell ref="EI20:EI21"/>
    <mergeCell ref="EJ20:EJ21"/>
    <mergeCell ref="EK20:EK21"/>
    <mergeCell ref="CJ35:DI35"/>
    <mergeCell ref="DV35:EU35"/>
    <mergeCell ref="DU36:DU37"/>
    <mergeCell ref="DV36:DY36"/>
    <mergeCell ref="CZ36:CZ37"/>
    <mergeCell ref="EN36:EN37"/>
    <mergeCell ref="EO36:EU36"/>
    <mergeCell ref="DK19:DM19"/>
    <mergeCell ref="FH27:FJ27"/>
    <mergeCell ref="DJ19:DJ25"/>
    <mergeCell ref="DJ35:DJ40"/>
    <mergeCell ref="DL32:DM32"/>
    <mergeCell ref="DL33:DM33"/>
    <mergeCell ref="EV35:EV40"/>
    <mergeCell ref="EH36:EH37"/>
    <mergeCell ref="CJ19:DI19"/>
    <mergeCell ref="EE36:EE37"/>
    <mergeCell ref="CV20:CV21"/>
    <mergeCell ref="CW20:CW21"/>
    <mergeCell ref="CX20:CX21"/>
    <mergeCell ref="CY20:CY21"/>
    <mergeCell ref="CZ20:CZ21"/>
    <mergeCell ref="DA20:DA21"/>
    <mergeCell ref="DB20:DB21"/>
    <mergeCell ref="FM27:FO27"/>
    <mergeCell ref="FH29:FJ29"/>
    <mergeCell ref="EZ2:FG2"/>
    <mergeCell ref="FH2:GG2"/>
    <mergeCell ref="GH2:GH7"/>
    <mergeCell ref="EW3:EX3"/>
    <mergeCell ref="EY3:FB3"/>
    <mergeCell ref="FC3:FF3"/>
    <mergeCell ref="FG3:FG4"/>
    <mergeCell ref="FH3:FK3"/>
    <mergeCell ref="FL3:FL4"/>
    <mergeCell ref="FM3:FP3"/>
    <mergeCell ref="FQ3:FQ4"/>
    <mergeCell ref="GA3:GG3"/>
    <mergeCell ref="FZ3:FZ4"/>
    <mergeCell ref="FT3:FT4"/>
    <mergeCell ref="FU3:FU4"/>
    <mergeCell ref="FV3:FV4"/>
    <mergeCell ref="FW3:FW4"/>
    <mergeCell ref="FX3:FX4"/>
    <mergeCell ref="EW2:EY2"/>
    <mergeCell ref="EX14:EZ14"/>
    <mergeCell ref="EX15:EY15"/>
    <mergeCell ref="FY3:FY4"/>
    <mergeCell ref="FR3:FR4"/>
    <mergeCell ref="FS3:FS4"/>
    <mergeCell ref="GH19:GH25"/>
    <mergeCell ref="EW20:EX20"/>
    <mergeCell ref="EY20:FB20"/>
    <mergeCell ref="FC20:FF20"/>
    <mergeCell ref="FG20:FG21"/>
    <mergeCell ref="FH20:FK20"/>
    <mergeCell ref="FL20:FL21"/>
    <mergeCell ref="FM20:FP20"/>
    <mergeCell ref="FQ20:FQ21"/>
    <mergeCell ref="GA20:GG20"/>
    <mergeCell ref="FR20:FR21"/>
    <mergeCell ref="FZ20:FZ21"/>
    <mergeCell ref="FS20:FS21"/>
    <mergeCell ref="FT20:FT21"/>
    <mergeCell ref="FU20:FU21"/>
    <mergeCell ref="FV20:FV21"/>
    <mergeCell ref="FW20:FW21"/>
    <mergeCell ref="FX20:FX21"/>
    <mergeCell ref="FH10:FJ10"/>
    <mergeCell ref="FM10:FO10"/>
    <mergeCell ref="FY20:FY21"/>
    <mergeCell ref="EZ19:FG19"/>
    <mergeCell ref="GH35:GH40"/>
    <mergeCell ref="EW36:EX36"/>
    <mergeCell ref="EY36:FB36"/>
    <mergeCell ref="FC36:FF36"/>
    <mergeCell ref="FG36:FG37"/>
    <mergeCell ref="FH36:FK36"/>
    <mergeCell ref="FL36:FL37"/>
    <mergeCell ref="FM36:FP36"/>
    <mergeCell ref="FQ36:FQ37"/>
    <mergeCell ref="GA36:GG36"/>
    <mergeCell ref="FX36:FX37"/>
    <mergeCell ref="FY36:FY37"/>
    <mergeCell ref="FZ36:FZ37"/>
    <mergeCell ref="FR36:FR37"/>
    <mergeCell ref="FS36:FS37"/>
    <mergeCell ref="FT36:FT37"/>
    <mergeCell ref="FU36:FU37"/>
    <mergeCell ref="FV36:FV37"/>
    <mergeCell ref="FW36:FW37"/>
    <mergeCell ref="FU51:FU52"/>
    <mergeCell ref="FR51:FR52"/>
    <mergeCell ref="FS51:FS52"/>
    <mergeCell ref="FT51:FT52"/>
    <mergeCell ref="FY51:FY52"/>
    <mergeCell ref="FM29:FO29"/>
    <mergeCell ref="GC29:GE29"/>
    <mergeCell ref="EX31:EZ31"/>
    <mergeCell ref="EX32:EY32"/>
    <mergeCell ref="EX33:EY33"/>
    <mergeCell ref="GH50:GH59"/>
    <mergeCell ref="FH42:FJ42"/>
    <mergeCell ref="FM42:FO42"/>
    <mergeCell ref="FH44:FJ44"/>
    <mergeCell ref="FM44:FO44"/>
    <mergeCell ref="GC44:GE44"/>
    <mergeCell ref="EX46:EZ46"/>
    <mergeCell ref="FM59:FO59"/>
    <mergeCell ref="FH57:FJ57"/>
    <mergeCell ref="FM57:FO57"/>
    <mergeCell ref="GC59:GE59"/>
    <mergeCell ref="EX47:EY47"/>
    <mergeCell ref="EX48:EY48"/>
    <mergeCell ref="FH59:FJ59"/>
    <mergeCell ref="FG51:FG52"/>
    <mergeCell ref="FH51:FK51"/>
    <mergeCell ref="FL51:FL52"/>
    <mergeCell ref="FM51:FP51"/>
    <mergeCell ref="FQ51:FQ52"/>
    <mergeCell ref="GA51:GG51"/>
    <mergeCell ref="FX51:FX52"/>
    <mergeCell ref="FW51:FW52"/>
    <mergeCell ref="FZ51:FZ52"/>
    <mergeCell ref="FV51:FV52"/>
  </mergeCells>
  <pageMargins left="0.23622047244094491" right="0.23622047244094491" top="0.74803149606299213" bottom="0.74803149606299213" header="0.31496062992125984" footer="0.31496062992125984"/>
  <pageSetup paperSize="9" scale="10" orientation="landscape" r:id="rId1"/>
  <headerFooter alignWithMargins="0">
    <oddHeader>&amp;L&amp;"-,полужирный курсив"&amp;22Февраль 2016 &amp;"-,обычный"Сводная статистика  &amp;"-,курсив"QBFinance&amp;"-,обычный" (Москва, Санкт-Петербург, Екатеринбург,Киев. )</oddHeader>
    <oddFooter>&amp;LПодготовил : Ассистент Совета Директоров&amp;C Ирина Горшенева&amp;Rтел.: +7 909 930 82 82   e-mail: irs@qbfin.ru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5"/>
  <sheetViews>
    <sheetView topLeftCell="L18" zoomScale="60" zoomScaleNormal="60" workbookViewId="0">
      <selection activeCell="N67" sqref="N67"/>
    </sheetView>
  </sheetViews>
  <sheetFormatPr defaultColWidth="9.140625" defaultRowHeight="18.75" x14ac:dyDescent="0.3"/>
  <cols>
    <col min="1" max="1" width="9.140625" style="5"/>
    <col min="2" max="2" width="25" style="5" customWidth="1"/>
    <col min="3" max="4" width="11.85546875" style="5" bestFit="1" customWidth="1"/>
    <col min="5" max="9" width="10.7109375" style="5" bestFit="1" customWidth="1"/>
    <col min="10" max="10" width="11.85546875" style="5" bestFit="1" customWidth="1"/>
    <col min="11" max="11" width="11" style="5" bestFit="1" customWidth="1"/>
    <col min="12" max="12" width="10.85546875" style="5" bestFit="1" customWidth="1"/>
    <col min="13" max="13" width="10.140625" style="5" customWidth="1"/>
    <col min="14" max="14" width="10.85546875" style="5" bestFit="1" customWidth="1"/>
    <col min="15" max="15" width="12" style="5" bestFit="1" customWidth="1"/>
    <col min="16" max="16" width="11.85546875" style="5" bestFit="1" customWidth="1"/>
    <col min="17" max="19" width="10.85546875" style="5" bestFit="1" customWidth="1"/>
    <col min="20" max="20" width="12" style="5" bestFit="1" customWidth="1"/>
    <col min="21" max="21" width="11" style="5" bestFit="1" customWidth="1"/>
    <col min="22" max="23" width="10.85546875" style="5" bestFit="1" customWidth="1"/>
    <col min="24" max="25" width="11.85546875" style="5" bestFit="1" customWidth="1"/>
    <col min="26" max="26" width="10.7109375" style="5" bestFit="1" customWidth="1"/>
    <col min="27" max="27" width="10.7109375" style="5" customWidth="1"/>
    <col min="28" max="28" width="11.42578125" style="5" customWidth="1"/>
    <col min="29" max="30" width="10.7109375" style="5" bestFit="1" customWidth="1"/>
    <col min="31" max="31" width="8.42578125" style="5" customWidth="1"/>
    <col min="32" max="35" width="10.7109375" style="5" bestFit="1" customWidth="1"/>
    <col min="36" max="36" width="11.7109375" style="5" customWidth="1"/>
    <col min="37" max="37" width="14.28515625" style="5" customWidth="1"/>
    <col min="38" max="38" width="8.28515625" style="5" customWidth="1"/>
    <col min="39" max="39" width="7.5703125" style="5" customWidth="1"/>
    <col min="40" max="16384" width="9.140625" style="5"/>
  </cols>
  <sheetData>
    <row r="1" spans="1:39" ht="19.5" thickBot="1" x14ac:dyDescent="0.35"/>
    <row r="2" spans="1:39" ht="19.5" thickBot="1" x14ac:dyDescent="0.35">
      <c r="A2" s="582" t="s">
        <v>43</v>
      </c>
      <c r="B2" s="583"/>
      <c r="C2" s="583"/>
      <c r="D2" s="583"/>
      <c r="E2" s="583"/>
      <c r="F2" s="583"/>
      <c r="G2" s="583"/>
      <c r="H2" s="583"/>
      <c r="I2" s="583"/>
      <c r="J2" s="583"/>
      <c r="K2" s="583"/>
      <c r="L2" s="583"/>
      <c r="M2" s="583"/>
      <c r="N2" s="583"/>
      <c r="O2" s="583"/>
      <c r="P2" s="583"/>
      <c r="Q2" s="583"/>
      <c r="R2" s="583"/>
      <c r="S2" s="583"/>
      <c r="T2" s="583"/>
      <c r="U2" s="583"/>
      <c r="V2" s="583"/>
      <c r="W2" s="583"/>
      <c r="X2" s="583"/>
      <c r="Y2" s="583"/>
      <c r="Z2" s="583"/>
      <c r="AA2" s="583"/>
      <c r="AB2" s="583"/>
      <c r="AC2" s="583"/>
      <c r="AD2" s="583"/>
      <c r="AE2" s="583"/>
      <c r="AF2" s="583"/>
      <c r="AG2" s="583"/>
      <c r="AH2" s="583"/>
      <c r="AI2" s="583"/>
      <c r="AJ2" s="583"/>
      <c r="AK2" s="583"/>
      <c r="AL2" s="583"/>
      <c r="AM2" s="584"/>
    </row>
    <row r="3" spans="1:39" ht="19.5" thickBot="1" x14ac:dyDescent="0.35">
      <c r="A3" s="585" t="s">
        <v>0</v>
      </c>
      <c r="B3" s="586"/>
      <c r="C3" s="586"/>
      <c r="D3" s="587"/>
      <c r="E3" s="586" t="str">
        <f>неделя!D2</f>
        <v>Мунаев З.В.</v>
      </c>
      <c r="F3" s="586"/>
      <c r="G3" s="586"/>
      <c r="H3" s="586"/>
      <c r="I3" s="586"/>
      <c r="J3" s="586"/>
      <c r="K3" s="587"/>
      <c r="L3" s="588" t="s">
        <v>90</v>
      </c>
      <c r="M3" s="589"/>
      <c r="N3" s="589"/>
      <c r="O3" s="589"/>
      <c r="P3" s="589"/>
      <c r="Q3" s="589"/>
      <c r="R3" s="589"/>
      <c r="S3" s="589"/>
      <c r="T3" s="589"/>
      <c r="U3" s="589"/>
      <c r="V3" s="589"/>
      <c r="W3" s="589"/>
      <c r="X3" s="589"/>
      <c r="Y3" s="589"/>
      <c r="Z3" s="589"/>
      <c r="AA3" s="589"/>
      <c r="AB3" s="589"/>
      <c r="AC3" s="589"/>
      <c r="AD3" s="589"/>
      <c r="AE3" s="589"/>
      <c r="AF3" s="589"/>
      <c r="AG3" s="589"/>
      <c r="AH3" s="589"/>
      <c r="AI3" s="589"/>
      <c r="AJ3" s="589"/>
      <c r="AK3" s="589"/>
      <c r="AL3" s="589"/>
      <c r="AM3" s="590"/>
    </row>
    <row r="4" spans="1:39" ht="36.75" customHeight="1" thickBot="1" x14ac:dyDescent="0.35">
      <c r="A4" s="582" t="s">
        <v>91</v>
      </c>
      <c r="B4" s="583"/>
      <c r="C4" s="591" t="s">
        <v>44</v>
      </c>
      <c r="D4" s="592"/>
      <c r="E4" s="592"/>
      <c r="F4" s="592"/>
      <c r="G4" s="592"/>
      <c r="H4" s="592"/>
      <c r="I4" s="592"/>
      <c r="J4" s="592"/>
      <c r="K4" s="593" t="s">
        <v>4</v>
      </c>
      <c r="L4" s="595" t="s">
        <v>5</v>
      </c>
      <c r="M4" s="595"/>
      <c r="N4" s="595"/>
      <c r="O4" s="596"/>
      <c r="P4" s="597" t="s">
        <v>93</v>
      </c>
      <c r="Q4" s="610" t="s">
        <v>7</v>
      </c>
      <c r="R4" s="617"/>
      <c r="S4" s="617"/>
      <c r="T4" s="607"/>
      <c r="U4" s="608" t="s">
        <v>8</v>
      </c>
      <c r="V4" s="609" t="s">
        <v>9</v>
      </c>
      <c r="W4" s="609" t="s">
        <v>10</v>
      </c>
      <c r="X4" s="608" t="s">
        <v>11</v>
      </c>
      <c r="Y4" s="608" t="s">
        <v>45</v>
      </c>
      <c r="Z4" s="602" t="s">
        <v>13</v>
      </c>
      <c r="AA4" s="604" t="s">
        <v>14</v>
      </c>
      <c r="AB4" s="606" t="s">
        <v>46</v>
      </c>
      <c r="AC4" s="620" t="s">
        <v>16</v>
      </c>
      <c r="AD4" s="608" t="s">
        <v>17</v>
      </c>
      <c r="AE4" s="642" t="s">
        <v>18</v>
      </c>
      <c r="AF4" s="643"/>
      <c r="AG4" s="643"/>
      <c r="AH4" s="643"/>
      <c r="AI4" s="643"/>
      <c r="AJ4" s="643"/>
      <c r="AK4" s="643"/>
      <c r="AL4" s="644"/>
      <c r="AM4" s="462"/>
    </row>
    <row r="5" spans="1:39" ht="60.75" thickBot="1" x14ac:dyDescent="0.35">
      <c r="A5" s="91" t="s">
        <v>19</v>
      </c>
      <c r="B5" s="92" t="s">
        <v>20</v>
      </c>
      <c r="C5" s="92" t="s">
        <v>21</v>
      </c>
      <c r="D5" s="93" t="s">
        <v>22</v>
      </c>
      <c r="E5" s="94" t="s">
        <v>23</v>
      </c>
      <c r="F5" s="95" t="s">
        <v>22</v>
      </c>
      <c r="G5" s="96" t="s">
        <v>24</v>
      </c>
      <c r="H5" s="93" t="s">
        <v>22</v>
      </c>
      <c r="I5" s="96" t="s">
        <v>25</v>
      </c>
      <c r="J5" s="93" t="s">
        <v>22</v>
      </c>
      <c r="K5" s="594"/>
      <c r="L5" s="97" t="s">
        <v>26</v>
      </c>
      <c r="M5" s="98" t="s">
        <v>27</v>
      </c>
      <c r="N5" s="98" t="s">
        <v>28</v>
      </c>
      <c r="O5" s="93" t="s">
        <v>29</v>
      </c>
      <c r="P5" s="598"/>
      <c r="Q5" s="99" t="s">
        <v>26</v>
      </c>
      <c r="R5" s="98" t="s">
        <v>27</v>
      </c>
      <c r="S5" s="98" t="s">
        <v>28</v>
      </c>
      <c r="T5" s="93" t="s">
        <v>29</v>
      </c>
      <c r="U5" s="597"/>
      <c r="V5" s="610"/>
      <c r="W5" s="610"/>
      <c r="X5" s="598"/>
      <c r="Y5" s="598"/>
      <c r="Z5" s="603"/>
      <c r="AA5" s="605"/>
      <c r="AB5" s="607"/>
      <c r="AC5" s="621"/>
      <c r="AD5" s="598"/>
      <c r="AE5" s="279" t="s">
        <v>67</v>
      </c>
      <c r="AF5" s="403" t="s">
        <v>68</v>
      </c>
      <c r="AG5" s="403" t="s">
        <v>69</v>
      </c>
      <c r="AH5" s="201" t="s">
        <v>70</v>
      </c>
      <c r="AI5" s="316" t="s">
        <v>47</v>
      </c>
      <c r="AJ5" s="403" t="s">
        <v>71</v>
      </c>
      <c r="AK5" s="280" t="s">
        <v>72</v>
      </c>
      <c r="AL5" s="298"/>
      <c r="AM5" s="463"/>
    </row>
    <row r="6" spans="1:39" x14ac:dyDescent="0.3">
      <c r="A6" s="100" t="s">
        <v>31</v>
      </c>
      <c r="B6" s="101" t="s">
        <v>32</v>
      </c>
      <c r="C6" s="334">
        <f>SUM(неделя!C5,неделя!AO5,неделя!CA5,неделя!DM5,неделя!EY5,)</f>
        <v>2506</v>
      </c>
      <c r="D6" s="102">
        <f>IF(AL6&gt;0,C6/AL6/$AK$66," ")</f>
        <v>12.851282051282052</v>
      </c>
      <c r="E6" s="335">
        <f>SUM(неделя!E5,неделя!AQ5,неделя!CC5,неделя!DO5,неделя!FA5)</f>
        <v>1694</v>
      </c>
      <c r="F6" s="102">
        <f>IF(AL6&gt;0,E6/AL6/$AK$66," ")</f>
        <v>8.6871794871794883</v>
      </c>
      <c r="G6" s="336">
        <f>SUM(неделя!G5,неделя!AS5,неделя!CE5,неделя!DQ5,неделя!FC5)</f>
        <v>874</v>
      </c>
      <c r="H6" s="102">
        <f>IF(AL6&gt;0,G6/AL6/$AK$66," ")</f>
        <v>4.4820512820512821</v>
      </c>
      <c r="I6" s="336">
        <f>SUM(неделя!I5,неделя!AU5,неделя!CG5,неделя!DS5,неделя!FE5)</f>
        <v>404</v>
      </c>
      <c r="J6" s="102">
        <f>IF(AL6&gt;0,I6/AL6/$AK$66," ")</f>
        <v>2.071794871794872</v>
      </c>
      <c r="K6" s="415">
        <f>IF(I6&gt;0,C6/I6," ")</f>
        <v>6.2029702970297027</v>
      </c>
      <c r="L6" s="103">
        <f>SUM(неделя!L5,неделя!AX5,неделя!CJ5,неделя!DV5,неделя!FH5)</f>
        <v>28</v>
      </c>
      <c r="M6" s="337">
        <f>SUM(неделя!M5,неделя!AY5,неделя!CK5,неделя!DW5,неделя!FI5)</f>
        <v>15</v>
      </c>
      <c r="N6" s="105">
        <f>SUM(L6:M6)</f>
        <v>43</v>
      </c>
      <c r="O6" s="449">
        <f>IF(AL6&gt;0,N6/AL6/3," ")</f>
        <v>1.1025641025641024</v>
      </c>
      <c r="P6" s="419">
        <f>IF(N6&gt;0,I6/N6," ")</f>
        <v>9.395348837209303</v>
      </c>
      <c r="Q6" s="110">
        <f>SUM(неделя!Q5,неделя!BC5,неделя!CO5,неделя!EA5,неделя!FM5)</f>
        <v>15</v>
      </c>
      <c r="R6" s="342">
        <f>SUM(неделя!R5,неделя!BD5,неделя!CP5,неделя!EB5,неделя!FN5)</f>
        <v>17</v>
      </c>
      <c r="S6" s="105">
        <f>SUM(Q6:R6)</f>
        <v>32</v>
      </c>
      <c r="T6" s="449">
        <f>IF(AL6&gt;0,S6/AL6/3," ")</f>
        <v>0.8205128205128206</v>
      </c>
      <c r="U6" s="419">
        <f>IF(S6&gt;0,N6/S6," ")</f>
        <v>1.34375</v>
      </c>
      <c r="V6" s="338">
        <f>SUM(неделя!V5,неделя!BH5,неделя!CT5,неделя!EF5,неделя!FR5)</f>
        <v>67</v>
      </c>
      <c r="W6" s="106">
        <f>SUM(неделя!W5,неделя!BI5,неделя!CU5,неделя!EG5,неделя!FS5)</f>
        <v>142</v>
      </c>
      <c r="X6" s="106">
        <f>SUM(неделя!X5,неделя!BJ5,неделя!CV5,неделя!EH5,неделя!FT5)</f>
        <v>28</v>
      </c>
      <c r="Y6" s="106">
        <f>SUM(неделя!Y5,неделя!BK5,неделя!CW5,неделя!EI5,неделя!FU5)</f>
        <v>9</v>
      </c>
      <c r="Z6" s="106">
        <f>SUM(неделя!Z5,неделя!BL5,неделя!CX5,неделя!EJ5,неделя!FV5)</f>
        <v>8</v>
      </c>
      <c r="AA6" s="103">
        <f>SUM(неделя!AA5,неделя!BM5,неделя!CY5,неделя!EK5,неделя!FW5)</f>
        <v>1</v>
      </c>
      <c r="AB6" s="445">
        <f>IF(AA6&gt;0,Z6/AA6," ")</f>
        <v>8</v>
      </c>
      <c r="AC6" s="309">
        <f>SUM(неделя!AC5,неделя!BO5,неделя!DA5,неделя!EM5,неделя!FY5)</f>
        <v>19</v>
      </c>
      <c r="AD6" s="445">
        <f>IF(AC6&gt;0,W6/AC6," ")</f>
        <v>7.4736842105263159</v>
      </c>
      <c r="AE6" s="307">
        <f>IF(COUNT(неделя!AE5,неделя!BQ5,неделя!DC5,неделя!EO5,неделя!GA5)&gt;0,SUM(неделя!AE5,неделя!BQ5,неделя!DC5,неделя!EO5,неделя!GA5)," ")</f>
        <v>9</v>
      </c>
      <c r="AF6" s="202">
        <f>IF(COUNT(неделя!AF5,неделя!BR5,неделя!DD5,неделя!EP5,неделя!GB5)&gt;0,SUM(неделя!AF5,неделя!BR5,неделя!DD5,неделя!EP5,неделя!GB5)," ")</f>
        <v>3</v>
      </c>
      <c r="AG6" s="202">
        <f>IF(COUNT(неделя!AG5,неделя!BS5,неделя!DE5,неделя!EQ5,неделя!GC5)&gt;0,SUM(неделя!AG5,неделя!BS5,неделя!DE5,неделя!EQ5,неделя!GC5)," ")</f>
        <v>4</v>
      </c>
      <c r="AH6" s="202">
        <f>IF(COUNT(неделя!AH5,неделя!BT5,неделя!DF5,неделя!ER5,неделя!GD5)&gt;0,SUM(неделя!AH5,неделя!BT5,неделя!DF5,неделя!ER5,неделя!GD5)," ")</f>
        <v>7</v>
      </c>
      <c r="AI6" s="111">
        <f>IF(AG6=0," ",AH6/(AG6+AE6)*100)</f>
        <v>53.846153846153847</v>
      </c>
      <c r="AJ6" s="202">
        <f>IF(COUNT(неделя!AI5,неделя!BU5,неделя!DG5,неделя!ES5,неделя!GE5)&gt;0,SUM(неделя!AI5,неделя!BU5,неделя!DG5,неделя!ES5,неделя!GE5)," ")</f>
        <v>6</v>
      </c>
      <c r="AK6" s="315">
        <f>SUM(AF6,AG6,AJ6)</f>
        <v>13</v>
      </c>
      <c r="AL6" s="312">
        <f>MROUND(AVERAGE(неделя!AK5,неделя!BW5,неделя!DI5,неделя!EU5,неделя!GG5),1)</f>
        <v>13</v>
      </c>
      <c r="AM6" s="463"/>
    </row>
    <row r="7" spans="1:39" x14ac:dyDescent="0.3">
      <c r="A7" s="100" t="s">
        <v>31</v>
      </c>
      <c r="B7" s="448" t="s">
        <v>33</v>
      </c>
      <c r="C7" s="331">
        <f>SUM(неделя!C6,неделя!AO6,неделя!CA6,неделя!DM6,неделя!EY6,)</f>
        <v>1777</v>
      </c>
      <c r="D7" s="112">
        <f>IF(AL7&gt;0,C7/AL7/$AK$66," ")</f>
        <v>9.1128205128205124</v>
      </c>
      <c r="E7" s="332">
        <f>SUM(неделя!E6,неделя!AQ6,неделя!CC6,неделя!DO6,неделя!FA6)</f>
        <v>1334</v>
      </c>
      <c r="F7" s="112">
        <f>IF(AL7&gt;0,E7/AL7/$AK$66," ")</f>
        <v>6.8410256410256407</v>
      </c>
      <c r="G7" s="333">
        <f>SUM(неделя!G6,неделя!AS6,неделя!CE6,неделя!DQ6,неделя!FC6)</f>
        <v>786</v>
      </c>
      <c r="H7" s="112">
        <f>IF(AL7&gt;0,G7/AL7/$AK$66," ")</f>
        <v>4.0307692307692307</v>
      </c>
      <c r="I7" s="333">
        <f>SUM(неделя!I6,неделя!AU6,неделя!CG6,неделя!DS6,неделя!FE6)</f>
        <v>349</v>
      </c>
      <c r="J7" s="112">
        <f>IF(AL7&gt;0,I7/AL7/$AK$66," ")</f>
        <v>1.7897435897435898</v>
      </c>
      <c r="K7" s="415">
        <f>IF(I7&gt;0,C7/I7," ")</f>
        <v>5.0916905444126073</v>
      </c>
      <c r="L7" s="103">
        <f>SUM(неделя!L6,неделя!AX6,неделя!CJ6,неделя!DV6,неделя!FH6)</f>
        <v>28</v>
      </c>
      <c r="M7" s="315">
        <f>SUM(неделя!M6,неделя!AY6,неделя!CK6,неделя!DW6,неделя!FI6)</f>
        <v>25</v>
      </c>
      <c r="N7" s="105">
        <f>SUM(L7:M7)</f>
        <v>53</v>
      </c>
      <c r="O7" s="449">
        <f>IF(AL7&gt;0,N7/AL7/3," ")</f>
        <v>1.3589743589743588</v>
      </c>
      <c r="P7" s="420">
        <f t="shared" ref="P7:P9" si="0">IF(N7&gt;0,I7/N7," ")</f>
        <v>6.5849056603773581</v>
      </c>
      <c r="Q7" s="114">
        <f>SUM(неделя!Q6,неделя!BC6,неделя!CO6,неделя!EA6,неделя!FM6)</f>
        <v>13</v>
      </c>
      <c r="R7" s="109">
        <f>SUM(неделя!R6,неделя!BD6,неделя!CP6,неделя!EB6,неделя!FN6)</f>
        <v>16</v>
      </c>
      <c r="S7" s="105">
        <f>SUM(Q7:R7)</f>
        <v>29</v>
      </c>
      <c r="T7" s="449">
        <f>IF(AL7&gt;0,S7/AL7/3," ")</f>
        <v>0.74358974358974361</v>
      </c>
      <c r="U7" s="423">
        <f>IF(S7&gt;0,N7/S7," ")</f>
        <v>1.8275862068965518</v>
      </c>
      <c r="V7" s="338">
        <f>SUM(неделя!V6,неделя!BH6,неделя!CT6,неделя!EF6,неделя!FR6)</f>
        <v>66</v>
      </c>
      <c r="W7" s="106">
        <f>SUM(неделя!W6,неделя!BI6,неделя!CU6,неделя!EG6,неделя!FS6)</f>
        <v>148</v>
      </c>
      <c r="X7" s="338">
        <f>SUM(неделя!X6,неделя!BJ6,неделя!CV6,неделя!EH6,неделя!FT6)</f>
        <v>11</v>
      </c>
      <c r="Y7" s="106">
        <f>SUM(неделя!Y6,неделя!BK6,неделя!CW6,неделя!EI6,неделя!FU6)</f>
        <v>3</v>
      </c>
      <c r="Z7" s="106">
        <f>SUM(неделя!Z6,неделя!BL6,неделя!CX6,неделя!EJ6,неделя!FV6)</f>
        <v>10</v>
      </c>
      <c r="AA7" s="103">
        <f>SUM(неделя!AA6,неделя!BM6,неделя!CY6,неделя!EK6,неделя!FW6)</f>
        <v>0</v>
      </c>
      <c r="AB7" s="437" t="str">
        <f>IF(AA7&gt;0,Z7/AA7," ")</f>
        <v xml:space="preserve"> </v>
      </c>
      <c r="AC7" s="309">
        <f>SUM(неделя!AC6,неделя!BO6,неделя!DA6,неделя!EM6,неделя!FY6)</f>
        <v>17</v>
      </c>
      <c r="AD7" s="437">
        <f t="shared" ref="AD7:AD9" si="1">IF(AC7&gt;0,W7/AC7," ")</f>
        <v>8.7058823529411757</v>
      </c>
      <c r="AE7" s="109">
        <f>IF(COUNT(неделя!AE6,неделя!BQ6,неделя!DC6,неделя!EO6,неделя!GA6)&gt;0,SUM(неделя!AE6,неделя!BQ6,неделя!DC6,неделя!EO6,неделя!GA6)," ")</f>
        <v>3</v>
      </c>
      <c r="AF7" s="113">
        <f>IF(COUNT(неделя!AF6,неделя!BR6,неделя!DD6,неделя!EP6,неделя!GB6)&gt;0,SUM(неделя!AF6,неделя!BR6,неделя!DD6,неделя!EP6,неделя!GB6)," ")</f>
        <v>0</v>
      </c>
      <c r="AG7" s="113">
        <f>IF(COUNT(неделя!AG6,неделя!BS6,неделя!DE6,неделя!EQ6,неделя!GC6)&gt;0,SUM(неделя!AG6,неделя!BS6,неделя!DE6,неделя!EQ6,неделя!GC6)," ")</f>
        <v>3</v>
      </c>
      <c r="AH7" s="315">
        <f>IF(COUNT(неделя!AH6,неделя!BT6,неделя!DF6,неделя!ER6,неделя!GD6)&gt;0,SUM(неделя!AH6,неделя!BT6,неделя!DF6,неделя!ER6,неделя!GD6)," ")</f>
        <v>3</v>
      </c>
      <c r="AI7" s="111">
        <f t="shared" ref="AI7:AI8" si="2">IF(AG7=0," ",AH7/(AG7+AE7)*100)</f>
        <v>50</v>
      </c>
      <c r="AJ7" s="313">
        <f>IF(COUNT(неделя!AI6,неделя!BU6,неделя!DG6,неделя!ES6,неделя!GE6)&gt;0,SUM(неделя!AI6,неделя!BU6,неделя!DG6,неделя!ES6,неделя!GE6)," ")</f>
        <v>8</v>
      </c>
      <c r="AK7" s="313">
        <f>SUM(AF7,AG7,AJ7)</f>
        <v>11</v>
      </c>
      <c r="AL7" s="312">
        <f>MROUND(AVERAGE(неделя!AK6,неделя!BW6,неделя!DI6,неделя!EU6,неделя!GG6),1)</f>
        <v>13</v>
      </c>
      <c r="AM7" s="463"/>
    </row>
    <row r="8" spans="1:39" x14ac:dyDescent="0.3">
      <c r="A8" s="100"/>
      <c r="B8" s="446" t="s">
        <v>79</v>
      </c>
      <c r="C8" s="300">
        <f>SUM(неделя!C7,неделя!AO7,неделя!CA7,неделя!DM7,неделя!EY7,)</f>
        <v>0</v>
      </c>
      <c r="D8" s="112">
        <f>IF(AL8&gt;0,C8/AL8/$AK$66," ")</f>
        <v>0</v>
      </c>
      <c r="E8" s="114">
        <f>SUM(неделя!E7,неделя!AQ7,неделя!CC7,неделя!DO7,неделя!FA7)</f>
        <v>0</v>
      </c>
      <c r="F8" s="112">
        <f>IF(AL8&gt;0,E8/AL8/$AK$66," ")</f>
        <v>0</v>
      </c>
      <c r="G8" s="103">
        <f>SUM(неделя!G7,неделя!AS7,неделя!CE7,неделя!DQ7,неделя!FC7)</f>
        <v>0</v>
      </c>
      <c r="H8" s="112">
        <f>IF(AL8&gt;0,G8/AL8/$AK$66," ")</f>
        <v>0</v>
      </c>
      <c r="I8" s="103">
        <f>SUM(неделя!I7,неделя!AU7,неделя!CG7,неделя!DS7,неделя!FE7)</f>
        <v>20</v>
      </c>
      <c r="J8" s="112">
        <f>IF(AL8&gt;0,I8/AL8/$AK$66," ")</f>
        <v>1.3333333333333333</v>
      </c>
      <c r="K8" s="416">
        <f>IF(I8&gt;0,C8/I8," ")</f>
        <v>0</v>
      </c>
      <c r="L8" s="103">
        <f>SUM(неделя!L7,неделя!AX7,неделя!CJ7,неделя!DV7,неделя!FH7)</f>
        <v>3</v>
      </c>
      <c r="M8" s="202">
        <f>SUM(неделя!M7,неделя!AY7,неделя!CK7,неделя!DW7,неделя!FI7)</f>
        <v>1</v>
      </c>
      <c r="N8" s="229">
        <f>SUM(L8:M8)</f>
        <v>4</v>
      </c>
      <c r="O8" s="449">
        <f>IF(AL8&gt;0,N8/AL8/3," ")</f>
        <v>1.3333333333333333</v>
      </c>
      <c r="P8" s="420">
        <f>IF(N8&gt;0,I8/N8," ")</f>
        <v>5</v>
      </c>
      <c r="Q8" s="114">
        <f>SUM(неделя!Q7,неделя!BC7,неделя!CO7,неделя!EA7,неделя!FM7)</f>
        <v>2</v>
      </c>
      <c r="R8" s="109">
        <f>SUM(неделя!R7,неделя!BD7,неделя!CP7,неделя!EB7,неделя!FN7)</f>
        <v>2</v>
      </c>
      <c r="S8" s="229">
        <f t="shared" ref="S8:S9" si="3">SUM(Q8:R8)</f>
        <v>4</v>
      </c>
      <c r="T8" s="449">
        <f>IF(AL8&gt;0,S8/AL8/3," ")</f>
        <v>1.3333333333333333</v>
      </c>
      <c r="U8" s="420">
        <f t="shared" ref="U8:U9" si="4">IF(S8&gt;0,N8/S8," ")</f>
        <v>1</v>
      </c>
      <c r="V8" s="106">
        <f>SUM(неделя!V7,неделя!BH7,неделя!CT7,неделя!EF7,неделя!FR7)</f>
        <v>9</v>
      </c>
      <c r="W8" s="106">
        <f>SUM(неделя!W7,неделя!BI7,неделя!CU7,неделя!EG7,неделя!FS7)</f>
        <v>7</v>
      </c>
      <c r="X8" s="106">
        <f>SUM(неделя!X7,неделя!BJ7,неделя!CV7,неделя!EH7,неделя!FT7)</f>
        <v>0</v>
      </c>
      <c r="Y8" s="106">
        <f>SUM(неделя!Y7,неделя!BK7,неделя!CW7,неделя!EI7,неделя!FU7)</f>
        <v>0</v>
      </c>
      <c r="Z8" s="106">
        <f>SUM(неделя!Z7,неделя!BL7,неделя!CX7,неделя!EJ7,неделя!FV7)</f>
        <v>0</v>
      </c>
      <c r="AA8" s="103">
        <f>SUM(неделя!AA7,неделя!BM7,неделя!CY7,неделя!EK7,неделя!FW7)</f>
        <v>0</v>
      </c>
      <c r="AB8" s="437" t="str">
        <f t="shared" ref="AB8:AB9" si="5">IF(AA8&gt;0,Z8/AA8," ")</f>
        <v xml:space="preserve"> </v>
      </c>
      <c r="AC8" s="309">
        <f>SUM(неделя!AC7,неделя!BO7,неделя!DA7,неделя!EM7,неделя!FY7)</f>
        <v>3</v>
      </c>
      <c r="AD8" s="437">
        <f t="shared" si="1"/>
        <v>2.3333333333333335</v>
      </c>
      <c r="AE8" s="109">
        <f>IF(COUNT(неделя!AE7,неделя!BQ7,неделя!DC7,неделя!EO7,неделя!GA7)&gt;0,SUM(неделя!AE7,неделя!BQ7,неделя!DC7,неделя!EO7,неделя!GA7)," ")</f>
        <v>0</v>
      </c>
      <c r="AF8" s="113">
        <f>IF(COUNT(неделя!AF7,неделя!BR7,неделя!DD7,неделя!EP7,неделя!GB7)&gt;0,SUM(неделя!AF7,неделя!BR7,неделя!DD7,неделя!EP7,неделя!GB7)," ")</f>
        <v>0</v>
      </c>
      <c r="AG8" s="113">
        <f>IF(COUNT(неделя!AG7,неделя!BS7,неделя!DE7,неделя!EQ7,неделя!GC7)&gt;0,SUM(неделя!AG7,неделя!BS7,неделя!DE7,неделя!EQ7,неделя!GC7)," ")</f>
        <v>0</v>
      </c>
      <c r="AH8" s="113">
        <f>IF(COUNT(неделя!AH7,неделя!BT7,неделя!DF7,неделя!ER7,неделя!GD7)&gt;0,SUM(неделя!AH7,неделя!BT7,неделя!DF7,неделя!ER7,неделя!GD7)," ")</f>
        <v>0</v>
      </c>
      <c r="AI8" s="111" t="str">
        <f t="shared" si="2"/>
        <v xml:space="preserve"> </v>
      </c>
      <c r="AJ8" s="113">
        <f>IF(COUNT(неделя!AI7,неделя!BU7,неделя!DG7,неделя!ES7,неделя!GE7)&gt;0,SUM(неделя!AI7,неделя!BU7,неделя!DG7,неделя!ES7,неделя!GE7)," ")</f>
        <v>0</v>
      </c>
      <c r="AK8" s="313">
        <f>SUM(AF8,AG8,AJ8)</f>
        <v>0</v>
      </c>
      <c r="AL8" s="312">
        <f>MROUND(AVERAGE(неделя!AK7,неделя!BW7,неделя!DI7,неделя!EU7,неделя!GG7),1)</f>
        <v>1</v>
      </c>
      <c r="AM8" s="463"/>
    </row>
    <row r="9" spans="1:39" ht="19.5" thickBot="1" x14ac:dyDescent="0.35">
      <c r="A9" s="228"/>
      <c r="B9" s="232" t="s">
        <v>80</v>
      </c>
      <c r="C9" s="306">
        <f>SUM(неделя!C8,неделя!AO8,неделя!CA8,неделя!DM8,неделя!EY8,)</f>
        <v>0</v>
      </c>
      <c r="D9" s="253" t="str">
        <f>IF(AL9&gt;0,C9/AL9/$AK$66," ")</f>
        <v xml:space="preserve"> </v>
      </c>
      <c r="E9" s="299">
        <f>SUM(неделя!E8,неделя!AQ8,неделя!CC8,неделя!DO8,неделя!FA8)</f>
        <v>0</v>
      </c>
      <c r="F9" s="253" t="str">
        <f>IF(AL9&gt;0,E9/AL9/$AK$66," ")</f>
        <v xml:space="preserve"> </v>
      </c>
      <c r="G9" s="119">
        <f>SUM(неделя!G8,неделя!AS8,неделя!CE8,неделя!DQ8,неделя!FC8)</f>
        <v>0</v>
      </c>
      <c r="H9" s="253" t="str">
        <f>IF(AL9&gt;0,G9/AL9/$AK$66," ")</f>
        <v xml:space="preserve"> </v>
      </c>
      <c r="I9" s="119">
        <f>SUM(неделя!I8,неделя!AU8,неделя!CG8,неделя!DS8,неделя!FE8)</f>
        <v>0</v>
      </c>
      <c r="J9" s="253" t="str">
        <f>IF(AL9&gt;0,I9/AL9/$AK$66," ")</f>
        <v xml:space="preserve"> </v>
      </c>
      <c r="K9" s="417" t="str">
        <f>IF(I9&gt;0,C9/I9," ")</f>
        <v xml:space="preserve"> </v>
      </c>
      <c r="L9" s="119">
        <f>SUM(неделя!L8,неделя!AX8,неделя!CJ8,неделя!DV8,неделя!FH8)</f>
        <v>0</v>
      </c>
      <c r="M9" s="116">
        <f>SUM(неделя!M8,неделя!AY8,неделя!CK8,неделя!DW8,неделя!FI8)</f>
        <v>0</v>
      </c>
      <c r="N9" s="238">
        <f t="shared" ref="N9" si="6">SUM(L9:M9)</f>
        <v>0</v>
      </c>
      <c r="O9" s="449" t="str">
        <f>IF(AL9&gt;0,N9/AL9/3," ")</f>
        <v xml:space="preserve"> </v>
      </c>
      <c r="P9" s="421" t="str">
        <f t="shared" si="0"/>
        <v xml:space="preserve"> </v>
      </c>
      <c r="Q9" s="119">
        <f>SUM(неделя!Q8,неделя!BC8,неделя!CO8,неделя!EA8,неделя!FM8)</f>
        <v>0</v>
      </c>
      <c r="R9" s="170">
        <f>SUM(неделя!R8,неделя!BD8,неделя!CP8,неделя!EB8,неделя!FN8)</f>
        <v>0</v>
      </c>
      <c r="S9" s="238">
        <f t="shared" si="3"/>
        <v>0</v>
      </c>
      <c r="T9" s="450" t="str">
        <f>IF(AL9&gt;0,S9/AL9/3.8," ")</f>
        <v xml:space="preserve"> </v>
      </c>
      <c r="U9" s="421" t="str">
        <f t="shared" si="4"/>
        <v xml:space="preserve"> </v>
      </c>
      <c r="V9" s="119">
        <f>SUM(неделя!V8,неделя!BH8,неделя!CT8,неделя!EF8,неделя!FR8)</f>
        <v>0</v>
      </c>
      <c r="W9" s="119">
        <f>SUM(неделя!W8,неделя!BI8,неделя!CU8,неделя!EG8,неделя!FS8)</f>
        <v>0</v>
      </c>
      <c r="X9" s="119">
        <f>SUM(неделя!X8,неделя!BJ8,неделя!CV8,неделя!EH8,неделя!FT8)</f>
        <v>0</v>
      </c>
      <c r="Y9" s="119">
        <f>SUM(неделя!Y8,неделя!BK8,неделя!CW8,неделя!EI8,неделя!FU8)</f>
        <v>0</v>
      </c>
      <c r="Z9" s="119">
        <f>SUM(неделя!Z8,неделя!BL8,неделя!CX8,неделя!EJ8,неделя!FV8)</f>
        <v>0</v>
      </c>
      <c r="AA9" s="454">
        <f>SUM(неделя!AA8,неделя!BM8,неделя!CY8,неделя!EK8,неделя!FW8)</f>
        <v>0</v>
      </c>
      <c r="AB9" s="455" t="str">
        <f t="shared" si="5"/>
        <v xml:space="preserve"> </v>
      </c>
      <c r="AC9" s="310">
        <f>SUM(неделя!AC8,неделя!BO8,неделя!DA8,неделя!EM8,неделя!FY8)</f>
        <v>0</v>
      </c>
      <c r="AD9" s="455" t="str">
        <f t="shared" si="1"/>
        <v xml:space="preserve"> </v>
      </c>
      <c r="AE9" s="346" t="str">
        <f>IF(COUNT(неделя!AE8,неделя!BQ8,неделя!DC8,неделя!EO8,неделя!GA8)&gt;0,SUM(неделя!AE8,неделя!BQ8,неделя!DC8,неделя!EO8,неделя!GA8)," ")</f>
        <v xml:space="preserve"> </v>
      </c>
      <c r="AF9" s="317" t="str">
        <f>IF(COUNT(неделя!AF8,неделя!BR8,неделя!DD8,неделя!EP8,неделя!GB8)&gt;0,SUM(неделя!AF8,неделя!BR8,неделя!DD8,неделя!EP8,неделя!GB8)," ")</f>
        <v xml:space="preserve"> </v>
      </c>
      <c r="AG9" s="317" t="str">
        <f>IF(COUNT(неделя!AG8,неделя!BS8,неделя!DE8,неделя!EQ8,неделя!GC8)&gt;0,SUM(неделя!AG8,неделя!BS8,неделя!DE8,неделя!EQ8,неделя!GC8)," ")</f>
        <v xml:space="preserve"> </v>
      </c>
      <c r="AH9" s="317" t="str">
        <f>IF(COUNT(неделя!AH8,неделя!BT8,неделя!DF8,неделя!ER8,неделя!GD8)&gt;0,SUM(неделя!AH8,неделя!BT8,неделя!DF8,неделя!ER8,неделя!GD8)," ")</f>
        <v xml:space="preserve"> </v>
      </c>
      <c r="AI9" s="349"/>
      <c r="AJ9" s="317" t="str">
        <f>IF(COUNT(неделя!AI8,неделя!BU8,неделя!DG8,неделя!ES8,неделя!GE8)&gt;0,SUM(неделя!AI8,неделя!BU8,неделя!DG8,неделя!ES8,неделя!GE8)," ")</f>
        <v xml:space="preserve"> </v>
      </c>
      <c r="AK9" s="319">
        <f>SUM(AF9,AG9,AJ9)</f>
        <v>0</v>
      </c>
      <c r="AL9" s="312"/>
      <c r="AM9" s="463"/>
    </row>
    <row r="10" spans="1:39" s="192" customFormat="1" ht="19.5" thickBot="1" x14ac:dyDescent="0.35">
      <c r="A10" s="120"/>
      <c r="B10" s="189" t="s">
        <v>34</v>
      </c>
      <c r="C10" s="217">
        <f>SUM(C6:C9)</f>
        <v>4283</v>
      </c>
      <c r="D10" s="193">
        <f>C10/AL10/$AK$66</f>
        <v>10.575308641975308</v>
      </c>
      <c r="E10" s="110">
        <f>SUM(неделя!E9,неделя!AQ9,неделя!CC9,неделя!DO9,неделя!FA9)</f>
        <v>3028</v>
      </c>
      <c r="F10" s="193">
        <f>E10/AL10/$AK$66</f>
        <v>7.4765432098765432</v>
      </c>
      <c r="G10" s="241">
        <f>SUM(неделя!G9,неделя!AS9,неделя!CE9,неделя!DQ9,неделя!FC9)</f>
        <v>1660</v>
      </c>
      <c r="H10" s="193">
        <f>G10/AL10/$AK$66</f>
        <v>4.098765432098765</v>
      </c>
      <c r="I10" s="241">
        <f>SUM(неделя!I9,неделя!AU9,неделя!CG9,неделя!DS9,неделя!FE9)</f>
        <v>773</v>
      </c>
      <c r="J10" s="193">
        <f>I10/AL10/$AK$66</f>
        <v>1.9086419753086419</v>
      </c>
      <c r="K10" s="418">
        <f>IF(I10&gt;0,C10/I10," ")</f>
        <v>5.5407503234152653</v>
      </c>
      <c r="L10" s="233">
        <f>SUM(L6:L9)</f>
        <v>59</v>
      </c>
      <c r="M10" s="234">
        <f>SUM(M6:M9)</f>
        <v>41</v>
      </c>
      <c r="N10" s="235">
        <f>SUM(N6:N9)</f>
        <v>100</v>
      </c>
      <c r="O10" s="449">
        <f>IF(AL10&gt;0,N10/AL10/3," ")</f>
        <v>1.2345679012345678</v>
      </c>
      <c r="P10" s="422">
        <f>IF(N10&gt;0,I10/N10," ")</f>
        <v>7.73</v>
      </c>
      <c r="Q10" s="233">
        <f>SUM(Q6:Q9)</f>
        <v>30</v>
      </c>
      <c r="R10" s="234">
        <f>SUM(R6:R9)</f>
        <v>35</v>
      </c>
      <c r="S10" s="235">
        <f>SUM(S6:S8)</f>
        <v>65</v>
      </c>
      <c r="T10" s="449">
        <f>IF(AL10&gt;0,S10/AL10/3," ")</f>
        <v>0.80246913580246915</v>
      </c>
      <c r="U10" s="418">
        <f>IF(S10&gt;0,N10/S10," ")</f>
        <v>1.5384615384615385</v>
      </c>
      <c r="V10" s="236">
        <f>SUM(V6:V9)</f>
        <v>142</v>
      </c>
      <c r="W10" s="236">
        <f>SUM(W6:W9)</f>
        <v>297</v>
      </c>
      <c r="X10" s="237">
        <f>SUM(X6:X9)</f>
        <v>39</v>
      </c>
      <c r="Y10" s="237">
        <f t="shared" ref="Y10:AA10" si="7">SUM(Y6:Y9)</f>
        <v>12</v>
      </c>
      <c r="Z10" s="237">
        <f t="shared" si="7"/>
        <v>18</v>
      </c>
      <c r="AA10" s="358">
        <f t="shared" si="7"/>
        <v>1</v>
      </c>
      <c r="AB10" s="427">
        <f>IF(AA10=0," ",Z10/AA10)</f>
        <v>18</v>
      </c>
      <c r="AC10" s="217">
        <f>SUM(AC6:AC9)</f>
        <v>39</v>
      </c>
      <c r="AD10" s="427">
        <f>IF(AC10&gt;0,W10/AC10," ")</f>
        <v>7.615384615384615</v>
      </c>
      <c r="AE10" s="357">
        <f>SUM(AE6:AE9)</f>
        <v>12</v>
      </c>
      <c r="AF10" s="122">
        <f>SUM(AF6:AF9)</f>
        <v>3</v>
      </c>
      <c r="AG10" s="122">
        <f t="shared" ref="AG10:AH10" si="8">SUM(AG6:AG9)</f>
        <v>7</v>
      </c>
      <c r="AH10" s="348">
        <f t="shared" si="8"/>
        <v>10</v>
      </c>
      <c r="AI10" s="350">
        <f>IF(AG10=0," ",AH10/(AG10+AE10)*100)</f>
        <v>52.631578947368418</v>
      </c>
      <c r="AJ10" s="123">
        <f>SUM(AJ6:AJ9)</f>
        <v>14</v>
      </c>
      <c r="AK10" s="123">
        <f>SUM(AK6:AK9)</f>
        <v>24</v>
      </c>
      <c r="AL10" s="127">
        <f>SUM(AL6:AL9)</f>
        <v>27</v>
      </c>
      <c r="AM10" s="463"/>
    </row>
    <row r="11" spans="1:39" ht="19.5" thickBot="1" x14ac:dyDescent="0.35">
      <c r="A11" s="120"/>
      <c r="B11" s="121" t="s">
        <v>35</v>
      </c>
      <c r="C11" s="128">
        <f>D11*AK66*AL10</f>
        <v>8100</v>
      </c>
      <c r="D11" s="129">
        <v>20</v>
      </c>
      <c r="E11" s="128">
        <f>F11*AK66*AL10</f>
        <v>8100</v>
      </c>
      <c r="F11" s="129">
        <v>20</v>
      </c>
      <c r="G11" s="128">
        <f>H11*AK66*AL10</f>
        <v>6075</v>
      </c>
      <c r="H11" s="130">
        <v>15</v>
      </c>
      <c r="I11" s="128">
        <f>J11*AK66*AL10</f>
        <v>1215</v>
      </c>
      <c r="J11" s="129">
        <v>3</v>
      </c>
      <c r="K11" s="131">
        <v>6</v>
      </c>
      <c r="L11" s="599">
        <f>AL10*O11*3</f>
        <v>243</v>
      </c>
      <c r="M11" s="600"/>
      <c r="N11" s="601"/>
      <c r="O11" s="132">
        <v>3</v>
      </c>
      <c r="P11" s="131">
        <v>5</v>
      </c>
      <c r="Q11" s="599">
        <f>AL10*T11*3</f>
        <v>81</v>
      </c>
      <c r="R11" s="600"/>
      <c r="S11" s="601"/>
      <c r="T11" s="132">
        <v>1</v>
      </c>
      <c r="U11" s="133">
        <v>3</v>
      </c>
      <c r="V11" s="134"/>
      <c r="W11" s="135"/>
      <c r="X11" s="136">
        <f>(N10+S10)*0.6</f>
        <v>99</v>
      </c>
      <c r="Y11" s="136">
        <f>V10*0.6</f>
        <v>85.2</v>
      </c>
      <c r="Z11" s="137">
        <v>120</v>
      </c>
      <c r="AA11" s="137">
        <v>12</v>
      </c>
      <c r="AB11" s="138">
        <v>10</v>
      </c>
      <c r="AC11" s="138">
        <f>W10</f>
        <v>297</v>
      </c>
      <c r="AD11" s="138">
        <v>2</v>
      </c>
      <c r="AE11" s="139"/>
      <c r="AF11" s="139"/>
      <c r="AG11" s="139"/>
      <c r="AH11" s="139"/>
      <c r="AI11" s="139"/>
      <c r="AJ11" s="139"/>
      <c r="AK11" s="139"/>
      <c r="AL11" s="139"/>
      <c r="AM11" s="463"/>
    </row>
    <row r="12" spans="1:39" ht="19.5" thickBot="1" x14ac:dyDescent="0.35">
      <c r="A12" s="120"/>
      <c r="B12" s="140"/>
      <c r="C12" s="120"/>
      <c r="D12" s="141"/>
      <c r="E12" s="120"/>
      <c r="F12" s="142"/>
      <c r="G12" s="120"/>
      <c r="H12" s="142"/>
      <c r="I12" s="120"/>
      <c r="J12" s="142"/>
      <c r="K12" s="140"/>
      <c r="L12" s="12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3"/>
      <c r="AA12" s="144"/>
      <c r="AB12" s="145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463"/>
    </row>
    <row r="13" spans="1:39" ht="19.5" thickBot="1" x14ac:dyDescent="0.35">
      <c r="A13" s="120"/>
      <c r="B13" s="121" t="s">
        <v>36</v>
      </c>
      <c r="C13" s="197">
        <f>C10/C11</f>
        <v>0.52876543209876548</v>
      </c>
      <c r="D13" s="147">
        <f t="shared" ref="D13:J13" si="9">D10/D11</f>
        <v>0.52876543209876536</v>
      </c>
      <c r="E13" s="146">
        <f t="shared" si="9"/>
        <v>0.37382716049382714</v>
      </c>
      <c r="F13" s="147">
        <f t="shared" si="9"/>
        <v>0.37382716049382714</v>
      </c>
      <c r="G13" s="146">
        <f t="shared" si="9"/>
        <v>0.27325102880658436</v>
      </c>
      <c r="H13" s="147">
        <f t="shared" si="9"/>
        <v>0.27325102880658431</v>
      </c>
      <c r="I13" s="146">
        <f t="shared" si="9"/>
        <v>0.63621399176954729</v>
      </c>
      <c r="J13" s="147">
        <f t="shared" si="9"/>
        <v>0.63621399176954729</v>
      </c>
      <c r="K13" s="148">
        <f>K11/K10</f>
        <v>1.0828858276908708</v>
      </c>
      <c r="L13" s="646">
        <f>N10/L11</f>
        <v>0.41152263374485598</v>
      </c>
      <c r="M13" s="647"/>
      <c r="N13" s="648"/>
      <c r="O13" s="149">
        <f>O10/O11</f>
        <v>0.41152263374485593</v>
      </c>
      <c r="P13" s="150">
        <f>P11/P10</f>
        <v>0.64683053040103489</v>
      </c>
      <c r="Q13" s="614">
        <f>S10/Q11</f>
        <v>0.80246913580246915</v>
      </c>
      <c r="R13" s="615"/>
      <c r="S13" s="616"/>
      <c r="T13" s="151">
        <f>T10/T11</f>
        <v>0.80246913580246915</v>
      </c>
      <c r="U13" s="150">
        <f>U11/U10</f>
        <v>1.95</v>
      </c>
      <c r="V13" s="152"/>
      <c r="W13" s="153"/>
      <c r="X13" s="150">
        <f>X10/X11</f>
        <v>0.39393939393939392</v>
      </c>
      <c r="Y13" s="154">
        <f>Y10/Y11</f>
        <v>0.14084507042253522</v>
      </c>
      <c r="Z13" s="155">
        <f>Z10/Z11</f>
        <v>0.15</v>
      </c>
      <c r="AA13" s="198">
        <f>AA10/AA11</f>
        <v>8.3333333333333329E-2</v>
      </c>
      <c r="AB13" s="157">
        <f>IF(AA13=0," ",Z13/AA13)</f>
        <v>1.8</v>
      </c>
      <c r="AC13" s="151">
        <f>AC10/AC11</f>
        <v>0.13131313131313133</v>
      </c>
      <c r="AD13" s="158"/>
      <c r="AE13" s="158"/>
      <c r="AF13" s="611" t="s">
        <v>37</v>
      </c>
      <c r="AG13" s="612"/>
      <c r="AH13" s="613"/>
      <c r="AI13" s="159">
        <f>AL10</f>
        <v>27</v>
      </c>
      <c r="AJ13" s="140"/>
      <c r="AK13" s="140"/>
      <c r="AL13" s="139"/>
      <c r="AM13" s="464"/>
    </row>
    <row r="14" spans="1:39" ht="19.5" thickBot="1" x14ac:dyDescent="0.35">
      <c r="A14" s="622" t="s">
        <v>48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4"/>
      <c r="L14" s="622" t="s">
        <v>49</v>
      </c>
      <c r="M14" s="623"/>
      <c r="N14" s="623"/>
      <c r="O14" s="623"/>
      <c r="P14" s="623"/>
      <c r="Q14" s="623"/>
      <c r="R14" s="623"/>
      <c r="S14" s="623"/>
      <c r="T14" s="623"/>
      <c r="U14" s="624"/>
      <c r="V14" s="376"/>
      <c r="W14" s="377"/>
      <c r="X14" s="377"/>
      <c r="Y14" s="377"/>
      <c r="Z14" s="377"/>
      <c r="AA14" s="377"/>
      <c r="AB14" s="377"/>
      <c r="AC14" s="377"/>
      <c r="AD14" s="377"/>
      <c r="AE14" s="377"/>
      <c r="AF14" s="377"/>
      <c r="AG14" s="377"/>
      <c r="AH14" s="540"/>
      <c r="AI14" s="540"/>
      <c r="AJ14" s="540"/>
      <c r="AK14" s="540"/>
      <c r="AL14" s="541"/>
      <c r="AM14" s="160" t="str">
        <f>неделя!AL13</f>
        <v>QBF</v>
      </c>
    </row>
    <row r="15" spans="1:39" ht="15" customHeight="1" x14ac:dyDescent="0.3">
      <c r="B15" s="474" t="s">
        <v>58</v>
      </c>
      <c r="C15" s="474"/>
      <c r="D15" s="161"/>
    </row>
    <row r="16" spans="1:39" x14ac:dyDescent="0.3">
      <c r="B16" s="162" t="s">
        <v>32</v>
      </c>
      <c r="C16" s="90">
        <f>AL6</f>
        <v>13</v>
      </c>
    </row>
    <row r="17" spans="1:39" x14ac:dyDescent="0.3">
      <c r="B17" s="162" t="s">
        <v>33</v>
      </c>
      <c r="C17" s="90">
        <f>AL7</f>
        <v>13</v>
      </c>
    </row>
    <row r="18" spans="1:39" x14ac:dyDescent="0.3">
      <c r="B18" s="162"/>
      <c r="C18" s="90"/>
    </row>
    <row r="19" spans="1:39" ht="19.5" thickBot="1" x14ac:dyDescent="0.35"/>
    <row r="20" spans="1:39" ht="19.5" thickBot="1" x14ac:dyDescent="0.35">
      <c r="A20" s="582" t="s">
        <v>43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83"/>
      <c r="AB20" s="583"/>
      <c r="AC20" s="583"/>
      <c r="AD20" s="583"/>
      <c r="AE20" s="583"/>
      <c r="AF20" s="583"/>
      <c r="AG20" s="583"/>
      <c r="AH20" s="583"/>
      <c r="AI20" s="583"/>
      <c r="AJ20" s="583"/>
      <c r="AK20" s="583"/>
      <c r="AL20" s="583"/>
      <c r="AM20" s="584"/>
    </row>
    <row r="21" spans="1:39" ht="19.5" thickBot="1" x14ac:dyDescent="0.35">
      <c r="A21" s="585" t="s">
        <v>0</v>
      </c>
      <c r="B21" s="586"/>
      <c r="C21" s="586"/>
      <c r="D21" s="587"/>
      <c r="E21" s="586" t="s">
        <v>39</v>
      </c>
      <c r="F21" s="586"/>
      <c r="G21" s="586"/>
      <c r="H21" s="586"/>
      <c r="I21" s="586"/>
      <c r="J21" s="586"/>
      <c r="K21" s="587"/>
      <c r="L21" s="588" t="str">
        <f>L3</f>
        <v>Февраль</v>
      </c>
      <c r="M21" s="589"/>
      <c r="N21" s="589"/>
      <c r="O21" s="589"/>
      <c r="P21" s="589"/>
      <c r="Q21" s="589"/>
      <c r="R21" s="589"/>
      <c r="S21" s="589"/>
      <c r="T21" s="589"/>
      <c r="U21" s="589"/>
      <c r="V21" s="589"/>
      <c r="W21" s="589"/>
      <c r="X21" s="589"/>
      <c r="Y21" s="589"/>
      <c r="Z21" s="589"/>
      <c r="AA21" s="589"/>
      <c r="AB21" s="589"/>
      <c r="AC21" s="589"/>
      <c r="AD21" s="589"/>
      <c r="AE21" s="589"/>
      <c r="AF21" s="589"/>
      <c r="AG21" s="589"/>
      <c r="AH21" s="589"/>
      <c r="AI21" s="589"/>
      <c r="AJ21" s="589"/>
      <c r="AK21" s="589"/>
      <c r="AL21" s="589"/>
      <c r="AM21" s="590"/>
    </row>
    <row r="22" spans="1:39" ht="36.75" customHeight="1" thickBot="1" x14ac:dyDescent="0.35">
      <c r="A22" s="582" t="str">
        <f>A4</f>
        <v>Месяц: Февраль</v>
      </c>
      <c r="B22" s="583"/>
      <c r="C22" s="591" t="s">
        <v>44</v>
      </c>
      <c r="D22" s="592"/>
      <c r="E22" s="592"/>
      <c r="F22" s="592"/>
      <c r="G22" s="592"/>
      <c r="H22" s="592"/>
      <c r="I22" s="592"/>
      <c r="J22" s="592"/>
      <c r="K22" s="593" t="s">
        <v>4</v>
      </c>
      <c r="L22" s="595" t="s">
        <v>5</v>
      </c>
      <c r="M22" s="595"/>
      <c r="N22" s="595"/>
      <c r="O22" s="596"/>
      <c r="P22" s="597" t="s">
        <v>93</v>
      </c>
      <c r="Q22" s="610" t="s">
        <v>7</v>
      </c>
      <c r="R22" s="617"/>
      <c r="S22" s="617"/>
      <c r="T22" s="607"/>
      <c r="U22" s="608" t="s">
        <v>8</v>
      </c>
      <c r="V22" s="609" t="s">
        <v>9</v>
      </c>
      <c r="W22" s="608" t="s">
        <v>10</v>
      </c>
      <c r="X22" s="630" t="s">
        <v>11</v>
      </c>
      <c r="Y22" s="608" t="s">
        <v>45</v>
      </c>
      <c r="Z22" s="618" t="s">
        <v>13</v>
      </c>
      <c r="AA22" s="604" t="s">
        <v>14</v>
      </c>
      <c r="AB22" s="606" t="s">
        <v>46</v>
      </c>
      <c r="AC22" s="620" t="s">
        <v>16</v>
      </c>
      <c r="AD22" s="608" t="s">
        <v>17</v>
      </c>
      <c r="AE22" s="642" t="s">
        <v>18</v>
      </c>
      <c r="AF22" s="643"/>
      <c r="AG22" s="643"/>
      <c r="AH22" s="643"/>
      <c r="AI22" s="643"/>
      <c r="AJ22" s="643"/>
      <c r="AK22" s="643"/>
      <c r="AL22" s="644"/>
      <c r="AM22" s="462"/>
    </row>
    <row r="23" spans="1:39" ht="60.75" thickBot="1" x14ac:dyDescent="0.35">
      <c r="A23" s="91" t="s">
        <v>19</v>
      </c>
      <c r="B23" s="92" t="s">
        <v>20</v>
      </c>
      <c r="C23" s="96" t="s">
        <v>21</v>
      </c>
      <c r="D23" s="163" t="s">
        <v>22</v>
      </c>
      <c r="E23" s="164" t="s">
        <v>23</v>
      </c>
      <c r="F23" s="165" t="s">
        <v>22</v>
      </c>
      <c r="G23" s="96" t="s">
        <v>24</v>
      </c>
      <c r="H23" s="163" t="s">
        <v>22</v>
      </c>
      <c r="I23" s="96" t="s">
        <v>25</v>
      </c>
      <c r="J23" s="163" t="s">
        <v>22</v>
      </c>
      <c r="K23" s="594"/>
      <c r="L23" s="288" t="s">
        <v>26</v>
      </c>
      <c r="M23" s="289" t="s">
        <v>27</v>
      </c>
      <c r="N23" s="97" t="s">
        <v>28</v>
      </c>
      <c r="O23" s="93" t="s">
        <v>29</v>
      </c>
      <c r="P23" s="598"/>
      <c r="Q23" s="99" t="s">
        <v>26</v>
      </c>
      <c r="R23" s="98" t="s">
        <v>27</v>
      </c>
      <c r="S23" s="98" t="s">
        <v>28</v>
      </c>
      <c r="T23" s="93" t="s">
        <v>29</v>
      </c>
      <c r="U23" s="597"/>
      <c r="V23" s="610"/>
      <c r="W23" s="598"/>
      <c r="X23" s="617"/>
      <c r="Y23" s="598"/>
      <c r="Z23" s="619"/>
      <c r="AA23" s="605"/>
      <c r="AB23" s="607"/>
      <c r="AC23" s="621"/>
      <c r="AD23" s="598"/>
      <c r="AE23" s="279" t="s">
        <v>67</v>
      </c>
      <c r="AF23" s="403" t="s">
        <v>68</v>
      </c>
      <c r="AG23" s="403" t="s">
        <v>69</v>
      </c>
      <c r="AH23" s="201" t="s">
        <v>70</v>
      </c>
      <c r="AI23" s="316" t="s">
        <v>47</v>
      </c>
      <c r="AJ23" s="403" t="s">
        <v>71</v>
      </c>
      <c r="AK23" s="201" t="s">
        <v>72</v>
      </c>
      <c r="AL23" s="314"/>
      <c r="AM23" s="463"/>
    </row>
    <row r="24" spans="1:39" x14ac:dyDescent="0.3">
      <c r="A24" s="100" t="s">
        <v>31</v>
      </c>
      <c r="B24" s="101" t="str">
        <f>неделя!B22</f>
        <v>Москалюк Д.</v>
      </c>
      <c r="C24" s="339">
        <f>SUM(неделя!C22,неделя!AO22,неделя!CA22,неделя!DM22,неделя!EY22,)</f>
        <v>162</v>
      </c>
      <c r="D24" s="265">
        <f>IF(AL24&gt;0,C24/AL24/$AK$66," ")</f>
        <v>5.4</v>
      </c>
      <c r="E24" s="340">
        <f>SUM(неделя!E22,неделя!AQ22,неделя!CC22,неделя!DO22,неделя!FA22)</f>
        <v>130</v>
      </c>
      <c r="F24" s="266">
        <f>IF(AL24&gt;0,E24/AL24/$AK$66," ")</f>
        <v>4.333333333333333</v>
      </c>
      <c r="G24" s="114">
        <f>SUM(неделя!G22,неделя!AS22,неделя!CE22,неделя!DQ22,неделя!FC22,)</f>
        <v>1</v>
      </c>
      <c r="H24" s="265">
        <f>IF(AL24&gt;0,G24/AL24/$AK$66," ")</f>
        <v>3.3333333333333333E-2</v>
      </c>
      <c r="I24" s="332">
        <f>SUM(неделя!I22,неделя!AU22,неделя!CG22,неделя!DS22,неделя!FE22,)</f>
        <v>16</v>
      </c>
      <c r="J24" s="265">
        <f>IF(AL24&gt;0,I24/AL24/$AK$66," ")</f>
        <v>0.53333333333333333</v>
      </c>
      <c r="K24" s="428">
        <f>IF(I24&gt;0,C24/I24," ")</f>
        <v>10.125</v>
      </c>
      <c r="L24" s="341">
        <f>SUM(неделя!L22,неделя!AX22,неделя!CJ22,неделя!DV22,неделя!FH22,)</f>
        <v>4</v>
      </c>
      <c r="M24" s="315">
        <f>SUM(неделя!M22,неделя!AY22,неделя!CK22,неделя!DW22,неделя!FI22,)</f>
        <v>6</v>
      </c>
      <c r="N24" s="267">
        <f>SUM(L24:M24)</f>
        <v>10</v>
      </c>
      <c r="O24" s="451">
        <f>IF(AL24&gt;0,N24/AL24/3," ")</f>
        <v>1.6666666666666667</v>
      </c>
      <c r="P24" s="430">
        <f>IF(N24&gt;0,I24/N24," ")</f>
        <v>1.6</v>
      </c>
      <c r="Q24" s="347">
        <f>SUM(неделя!Q22,неделя!BC22,неделя!CO22,неделя!EA22,неделя!FM22)</f>
        <v>2</v>
      </c>
      <c r="R24" s="345">
        <f>SUM(неделя!R22,неделя!BD22,неделя!CP22,неделя!EB22,неделя!FN22)</f>
        <v>3</v>
      </c>
      <c r="S24" s="267">
        <f>SUM(Q24:R24)</f>
        <v>5</v>
      </c>
      <c r="T24" s="451">
        <f>IF(AL24&gt;0,S24/AL24/3," ")</f>
        <v>0.83333333333333337</v>
      </c>
      <c r="U24" s="430">
        <f>IF(S24&gt;0,N24/S24," ")</f>
        <v>2</v>
      </c>
      <c r="V24" s="194">
        <f>SUM(неделя!V22,неделя!BH22,неделя!CT22,неделя!EF22,неделя!FR22)</f>
        <v>7</v>
      </c>
      <c r="W24" s="268">
        <f>SUM(N24,S24,V24)</f>
        <v>22</v>
      </c>
      <c r="X24" s="343">
        <f>SUM(неделя!X22,неделя!BJ22,неделя!CV22,неделя!EH22,неделя!FT22)</f>
        <v>1</v>
      </c>
      <c r="Y24" s="118">
        <f>SUM(неделя!Y22,неделя!BK22,неделя!CW22,неделя!EI22,неделя!FU22)</f>
        <v>1</v>
      </c>
      <c r="Z24" s="118">
        <f>SUM(неделя!Z22,неделя!BL22,неделя!CX22,неделя!EJ22,неделя!FV22)</f>
        <v>8</v>
      </c>
      <c r="AA24" s="341">
        <f>SUM(неделя!AA22,неделя!BM22,неделя!CY22,неделя!EK22,неделя!FW22)</f>
        <v>2</v>
      </c>
      <c r="AB24" s="435">
        <f>IF(AA24&gt;0,Z24/AA24," ")</f>
        <v>4</v>
      </c>
      <c r="AC24" s="117">
        <f>SUM(неделя!AC22,неделя!BO22,неделя!DA22,неделя!EM22,неделя!FY22)</f>
        <v>7</v>
      </c>
      <c r="AD24" s="435">
        <f>IF(AC24&gt;0,W24/AC24," ")</f>
        <v>3.1428571428571428</v>
      </c>
      <c r="AE24" s="440">
        <f>IF(COUNT(неделя!AE22,неделя!BQ22,неделя!DC22,неделя!EO22,неделя!GA22)&gt;0,SUM(неделя!AE22,неделя!BQ22,неделя!DC22,неделя!EO22,неделя!GA22)," ")</f>
        <v>0</v>
      </c>
      <c r="AF24" s="315">
        <f>IF(COUNT(неделя!AF22,неделя!BR22,неделя!DD22,неделя!EP22,неделя!GB22)&gt;0,SUM(неделя!AF22,неделя!BR22,неделя!DD22,неделя!EP22,неделя!GB22)," ")</f>
        <v>0</v>
      </c>
      <c r="AG24" s="315">
        <f>IF(COUNT(неделя!AG22,неделя!BS22,неделя!DE22,неделя!EQ22,неделя!GC22)&gt;0,SUM(неделя!AG22,неделя!BS22,неделя!DE22,неделя!EQ22,неделя!GC22)," ")</f>
        <v>1</v>
      </c>
      <c r="AH24" s="315">
        <f>IF(COUNT(неделя!AH22,неделя!BT22,неделя!DF22,неделя!ER22,неделя!GD22)&gt;0,SUM(неделя!AH22,неделя!BT22,неделя!DF22,неделя!ER22,неделя!GD22)," ")</f>
        <v>1</v>
      </c>
      <c r="AI24" s="111">
        <f>IF(AG24=0," ",AH24/(AG24+AE24)*100)</f>
        <v>100</v>
      </c>
      <c r="AJ24" s="324">
        <f>IF(COUNT(неделя!AI22,неделя!BU22,неделя!DG22,неделя!ES22,неделя!GE22)&gt;0,SUM(неделя!AI22,неделя!BU22,неделя!DG22,неделя!ES22,неделя!GE22)," ")</f>
        <v>2</v>
      </c>
      <c r="AK24" s="324">
        <f>SUM(AF24,AG24,AJ24)</f>
        <v>3</v>
      </c>
      <c r="AL24" s="324">
        <f>MROUND(AVERAGE(неделя!AK22,неделя!BW22,неделя!DI22,неделя!EU22,неделя!GG22),1)</f>
        <v>2</v>
      </c>
      <c r="AM24" s="645"/>
    </row>
    <row r="25" spans="1:39" x14ac:dyDescent="0.3">
      <c r="A25" s="100" t="s">
        <v>87</v>
      </c>
      <c r="B25" s="264" t="s">
        <v>88</v>
      </c>
      <c r="C25" s="270">
        <f>SUM(неделя!C23,неделя!AO23,неделя!CA23,неделя!DM23,неделя!EY23,)</f>
        <v>280</v>
      </c>
      <c r="D25" s="167">
        <f>IF(AL25&gt;0,C25/AL25/$AK$66," ")</f>
        <v>6.2222222222222223</v>
      </c>
      <c r="E25" s="109">
        <f>SUM(неделя!E23,неделя!AQ23,неделя!CC23,неделя!DO23,неделя!FA23)</f>
        <v>133</v>
      </c>
      <c r="F25" s="168">
        <f>IF(AL25&gt;0,E25/AL25/$AK$66," ")</f>
        <v>2.9555555555555557</v>
      </c>
      <c r="G25" s="114">
        <f>SUM(неделя!G23,неделя!AS23,неделя!CE23,неделя!DQ23,неделя!FC23,)</f>
        <v>14</v>
      </c>
      <c r="H25" s="167">
        <f>IF(AL25&gt;0,G25/AL25/$AK$66," ")</f>
        <v>0.31111111111111112</v>
      </c>
      <c r="I25" s="114">
        <f>SUM(неделя!I23,неделя!AU23,неделя!CG23,неделя!DS23,неделя!FE23,)</f>
        <v>70</v>
      </c>
      <c r="J25" s="167">
        <f>IF(AL25&gt;0,I25/AL25/$AK$66," ")</f>
        <v>1.5555555555555556</v>
      </c>
      <c r="K25" s="416">
        <f>IF(I25&gt;0,C25/I25," ")</f>
        <v>4</v>
      </c>
      <c r="L25" s="115">
        <f>SUM(неделя!L23,неделя!AX23,неделя!CJ23,неделя!DV23,неделя!FH23,)</f>
        <v>26</v>
      </c>
      <c r="M25" s="113">
        <f>SUM(неделя!M23,неделя!AY23,неделя!CK23,неделя!DW23,неделя!FI23,)</f>
        <v>1</v>
      </c>
      <c r="N25" s="229">
        <f>SUM(L25:M25)</f>
        <v>27</v>
      </c>
      <c r="O25" s="451">
        <f>IF(AL25&gt;0,N25/AL25/3," ")</f>
        <v>3</v>
      </c>
      <c r="P25" s="420">
        <f>IF(N25&gt;0,I25/N25," ")</f>
        <v>2.5925925925925926</v>
      </c>
      <c r="Q25" s="117">
        <f>SUM(неделя!Q23,неделя!BC23,неделя!CO23,неделя!EA23,неделя!FM23)</f>
        <v>6</v>
      </c>
      <c r="R25" s="346">
        <f>SUM(неделя!R23,неделя!BD23,неделя!CP23,неделя!EB23,неделя!FN23)</f>
        <v>0</v>
      </c>
      <c r="S25" s="229">
        <f>SUM(Q25:R25)</f>
        <v>6</v>
      </c>
      <c r="T25" s="451">
        <f>IF(AL25&gt;0,S25/AL25/3," ")</f>
        <v>0.66666666666666663</v>
      </c>
      <c r="U25" s="420">
        <f>IF(S25&gt;0,N25/S25," ")</f>
        <v>4.5</v>
      </c>
      <c r="V25" s="194">
        <f>SUM(неделя!V23,неделя!BH23,неделя!CT23,неделя!EF23,неделя!FR23)</f>
        <v>13</v>
      </c>
      <c r="W25" s="230">
        <f>SUM(N25,S25,V25)</f>
        <v>46</v>
      </c>
      <c r="X25" s="118">
        <f>SUM(неделя!X23,неделя!BJ23,неделя!CV23,неделя!EH23,неделя!FT23)</f>
        <v>4</v>
      </c>
      <c r="Y25" s="118">
        <f>SUM(неделя!Y23,неделя!BK23,неделя!CW23,неделя!EI23,неделя!FU23)</f>
        <v>1</v>
      </c>
      <c r="Z25" s="118">
        <f>SUM(неделя!Z23,неделя!BL23,неделя!CX23,неделя!EJ23,неделя!FV23)</f>
        <v>9</v>
      </c>
      <c r="AA25" s="341">
        <f>SUM(неделя!AA23,неделя!BM23,неделя!CY23,неделя!EK23,неделя!FW23)</f>
        <v>2</v>
      </c>
      <c r="AB25" s="436">
        <f>IF(AA25&gt;0,Z25/AA25," ")</f>
        <v>4.5</v>
      </c>
      <c r="AC25" s="194">
        <f>SUM(неделя!AC23,неделя!BO23,неделя!DA23,неделя!EM23,неделя!FY23)</f>
        <v>2</v>
      </c>
      <c r="AD25" s="436">
        <f>IF(AC25&gt;0,W25/AC25," ")</f>
        <v>23</v>
      </c>
      <c r="AE25" s="109">
        <f>IF(COUNT(неделя!AE23,неделя!BQ23,неделя!DC23,неделя!EO23,неделя!GA23)&gt;0,SUM(неделя!AE23,неделя!BQ23,неделя!DC23,неделя!EO23,неделя!GA23)," ")</f>
        <v>1</v>
      </c>
      <c r="AF25" s="113">
        <f>IF(COUNT(неделя!AF23,неделя!BR23,неделя!DD23,неделя!EP23,неделя!GB23)&gt;0,SUM(неделя!AF23,неделя!BR23,неделя!DD23,неделя!EP23,неделя!GB23)," ")</f>
        <v>0</v>
      </c>
      <c r="AG25" s="113">
        <f>IF(COUNT(неделя!AG23,неделя!BS23,неделя!DE23,неделя!EQ23,неделя!GC23)&gt;0,SUM(неделя!AG23,неделя!BS23,неделя!DE23,неделя!EQ23,неделя!GC23)," ")</f>
        <v>1</v>
      </c>
      <c r="AH25" s="113">
        <f>IF(COUNT(неделя!AH23,неделя!BT23,неделя!DF23,неделя!ER23,неделя!GD23)&gt;0,SUM(неделя!AH23,неделя!BT23,неделя!DF23,неделя!ER23,неделя!GD23)," ")</f>
        <v>3</v>
      </c>
      <c r="AI25" s="111">
        <f>IF(AG25=0," ",AH25/(AG25+AE25)*100)</f>
        <v>150</v>
      </c>
      <c r="AJ25" s="324">
        <f>IF(COUNT(неделя!AI23,неделя!BU23,неделя!DG23,неделя!ES23,неделя!GE23)&gt;0,SUM(неделя!AI23,неделя!BU23,неделя!DG23,неделя!ES23,неделя!GE23)," ")</f>
        <v>1</v>
      </c>
      <c r="AK25" s="321">
        <f>SUM(AF25,AG25,AJ25)</f>
        <v>2</v>
      </c>
      <c r="AL25" s="324">
        <f>MROUND(AVERAGE(неделя!AK23,неделя!BW23,неделя!DI23,неделя!EU23,неделя!GG23),1)</f>
        <v>3</v>
      </c>
      <c r="AM25" s="645"/>
    </row>
    <row r="26" spans="1:39" x14ac:dyDescent="0.3">
      <c r="A26" s="100" t="s">
        <v>31</v>
      </c>
      <c r="B26" s="448" t="str">
        <f>неделя!B24</f>
        <v>Тетюев С.</v>
      </c>
      <c r="C26" s="270">
        <f>SUM(неделя!C24,неделя!AO24,неделя!CA24,неделя!DM24,неделя!EY24,)</f>
        <v>1471</v>
      </c>
      <c r="D26" s="167">
        <f>IF(AL26&gt;0,C26/AL26/$AK$66," ")</f>
        <v>24.516666666666666</v>
      </c>
      <c r="E26" s="109">
        <f>SUM(неделя!E24,неделя!AQ24,неделя!CC24,неделя!DO24,неделя!FA24)</f>
        <v>683</v>
      </c>
      <c r="F26" s="168">
        <f>IF(AL26&gt;0,E26/AL26/$AK$66," ")</f>
        <v>11.383333333333333</v>
      </c>
      <c r="G26" s="114">
        <f>SUM(неделя!G24,неделя!AS24,неделя!CE24,неделя!DQ24,неделя!FC24,)</f>
        <v>208</v>
      </c>
      <c r="H26" s="167">
        <f>IF(AL26&gt;0,G26/AL26/$AK$66," ")</f>
        <v>3.4666666666666668</v>
      </c>
      <c r="I26" s="114">
        <f>SUM(неделя!I24,неделя!AU24,неделя!CG24,неделя!DS24,неделя!FE24,)</f>
        <v>119</v>
      </c>
      <c r="J26" s="167">
        <f>IF(AL26&gt;0,I26/AL26/$AK$66," ")</f>
        <v>1.9833333333333334</v>
      </c>
      <c r="K26" s="415">
        <f t="shared" ref="K26:K28" si="10">IF(I26&gt;0,C26/I26," ")</f>
        <v>12.361344537815127</v>
      </c>
      <c r="L26" s="115">
        <f>SUM(неделя!L24,неделя!AX24,неделя!CJ24,неделя!DV24,неделя!FH24,)</f>
        <v>27</v>
      </c>
      <c r="M26" s="113">
        <f>SUM(неделя!M24,неделя!AY24,неделя!CK24,неделя!DW24,неделя!FI24,)</f>
        <v>2</v>
      </c>
      <c r="N26" s="105">
        <f>SUM(L26:M26)</f>
        <v>29</v>
      </c>
      <c r="O26" s="451">
        <f>IF(AL26&gt;0,N26/AL26/3," ")</f>
        <v>2.4166666666666665</v>
      </c>
      <c r="P26" s="420">
        <f t="shared" ref="P26:P27" si="11">IF(N26&gt;0,I26/N26," ")</f>
        <v>4.1034482758620694</v>
      </c>
      <c r="Q26" s="194">
        <f>SUM(неделя!Q24,неделя!BC24,неделя!CO24,неделя!EA24,неделя!FM24)</f>
        <v>11</v>
      </c>
      <c r="R26" s="346">
        <f>SUM(неделя!R24,неделя!BD24,неделя!CP24,неделя!EB24,неделя!FN24)</f>
        <v>1</v>
      </c>
      <c r="S26" s="344">
        <f>SUM(Q26:R26)</f>
        <v>12</v>
      </c>
      <c r="T26" s="451">
        <f>IF(AL26&gt;0,S26/AL26/3," ")</f>
        <v>1</v>
      </c>
      <c r="U26" s="423">
        <f>IF(S26&gt;0,N26/S26," ")</f>
        <v>2.4166666666666665</v>
      </c>
      <c r="V26" s="194">
        <f>SUM(неделя!V24,неделя!BH24,неделя!CT24,неделя!EF24,неделя!FR24)</f>
        <v>7</v>
      </c>
      <c r="W26" s="107">
        <f>SUM(N26,S26,V26)</f>
        <v>48</v>
      </c>
      <c r="X26" s="326">
        <f>SUM(неделя!X24,неделя!BJ24,неделя!CV24,неделя!EH24,неделя!FT24)</f>
        <v>13</v>
      </c>
      <c r="Y26" s="118">
        <f>SUM(неделя!Y24,неделя!BK24,неделя!CW24,неделя!EI24,неделя!FU24)</f>
        <v>0</v>
      </c>
      <c r="Z26" s="118">
        <f>SUM(неделя!Z24,неделя!BL24,неделя!CX24,неделя!EJ24,неделя!FV24)</f>
        <v>11</v>
      </c>
      <c r="AA26" s="341">
        <f>SUM(неделя!AA24,неделя!BM24,неделя!CY24,неделя!EK24,неделя!FW24)</f>
        <v>1</v>
      </c>
      <c r="AB26" s="437">
        <f>IF(AA26&gt;0,Z26/AA26," ")</f>
        <v>11</v>
      </c>
      <c r="AC26" s="194">
        <f>SUM(неделя!AC24,неделя!BO24,неделя!DA24,неделя!EM24,неделя!FY24)</f>
        <v>12</v>
      </c>
      <c r="AD26" s="437">
        <f t="shared" ref="AD26" si="12">IF(AC26&gt;0,W26/AC26," ")</f>
        <v>4</v>
      </c>
      <c r="AE26" s="109">
        <f>IF(COUNT(неделя!AE24,неделя!BQ24,неделя!DC24,неделя!EO24,неделя!GA24)&gt;0,SUM(неделя!AE24,неделя!BQ24,неделя!DC24,неделя!EO24,неделя!GA24)," ")</f>
        <v>1</v>
      </c>
      <c r="AF26" s="113">
        <f>IF(COUNT(неделя!AF24,неделя!BR24,неделя!DD24,неделя!EP24,неделя!GB24)&gt;0,SUM(неделя!AF24,неделя!BR24,неделя!DD24,неделя!EP24,неделя!GB24)," ")</f>
        <v>0</v>
      </c>
      <c r="AG26" s="113">
        <f>IF(COUNT(неделя!AG24,неделя!BS24,неделя!DE24,неделя!EQ24,неделя!GC24)&gt;0,SUM(неделя!AG24,неделя!BS24,неделя!DE24,неделя!EQ24,неделя!GC24)," ")</f>
        <v>2</v>
      </c>
      <c r="AH26" s="113">
        <f>IF(COUNT(неделя!AH24,неделя!BT24,неделя!DF24,неделя!ER24,неделя!GD24)&gt;0,SUM(неделя!AH24,неделя!BT24,неделя!DF24,неделя!ER24,неделя!GD24)," ")</f>
        <v>2</v>
      </c>
      <c r="AI26" s="111">
        <f t="shared" ref="AI26:AI27" si="13">IF(AG26=0," ",AH26/(AG26+AE26)*100)</f>
        <v>66.666666666666657</v>
      </c>
      <c r="AJ26" s="324">
        <f>IF(COUNT(неделя!AI24,неделя!BU24,неделя!DG24,неделя!ES24,неделя!GE24)&gt;0,SUM(неделя!AI24,неделя!BU24,неделя!DG24,неделя!ES24,неделя!GE24)," ")</f>
        <v>0</v>
      </c>
      <c r="AK26" s="321">
        <f>SUM(AF26,AG26,AJ26)</f>
        <v>2</v>
      </c>
      <c r="AL26" s="324">
        <f>MROUND(AVERAGE(неделя!AK24,неделя!BW24,неделя!DI24,неделя!EU24,неделя!GG24),1)</f>
        <v>4</v>
      </c>
      <c r="AM26" s="645"/>
    </row>
    <row r="27" spans="1:39" ht="19.5" thickBot="1" x14ac:dyDescent="0.35">
      <c r="A27" s="100" t="s">
        <v>31</v>
      </c>
      <c r="B27" s="447">
        <f>неделя!B25</f>
        <v>0</v>
      </c>
      <c r="C27" s="119"/>
      <c r="D27" s="171"/>
      <c r="E27" s="170">
        <f>SUM(неделя!E25,неделя!AQ25,неделя!CC25,неделя!DO25,неделя!FA25)</f>
        <v>0</v>
      </c>
      <c r="F27" s="308"/>
      <c r="G27" s="119">
        <f>SUM(неделя!G25,неделя!AS25,неделя!CE25,неделя!DQ25,неделя!FC25,)</f>
        <v>0</v>
      </c>
      <c r="H27" s="171"/>
      <c r="I27" s="119">
        <f>SUM(неделя!I25,неделя!AU25,неделя!CG25,неделя!DS25,неделя!FE25,)</f>
        <v>0</v>
      </c>
      <c r="J27" s="171"/>
      <c r="K27" s="428" t="str">
        <f t="shared" si="10"/>
        <v xml:space="preserve"> </v>
      </c>
      <c r="L27" s="115"/>
      <c r="M27" s="116"/>
      <c r="N27" s="105"/>
      <c r="O27" s="451" t="str">
        <f>IF(AL27&gt;0,N27/AL27/3.8," ")</f>
        <v xml:space="preserve"> </v>
      </c>
      <c r="P27" s="431" t="str">
        <f t="shared" si="11"/>
        <v xml:space="preserve"> </v>
      </c>
      <c r="Q27" s="119"/>
      <c r="R27" s="170"/>
      <c r="S27" s="105"/>
      <c r="T27" s="452" t="str">
        <f>IF(AL27&gt;0,S27/AL27/3.8," ")</f>
        <v xml:space="preserve"> </v>
      </c>
      <c r="U27" s="431" t="str">
        <f t="shared" ref="U27" si="14">IF(S27&gt;0,N27/S27," ")</f>
        <v xml:space="preserve"> </v>
      </c>
      <c r="V27" s="194"/>
      <c r="W27" s="107"/>
      <c r="X27" s="118"/>
      <c r="Y27" s="118"/>
      <c r="Z27" s="204"/>
      <c r="AA27" s="434"/>
      <c r="AB27" s="438"/>
      <c r="AC27" s="117"/>
      <c r="AD27" s="437"/>
      <c r="AE27" s="346"/>
      <c r="AF27" s="317"/>
      <c r="AG27" s="317"/>
      <c r="AH27" s="317"/>
      <c r="AI27" s="349" t="str">
        <f t="shared" si="13"/>
        <v xml:space="preserve"> </v>
      </c>
      <c r="AJ27" s="322" t="str">
        <f>IF(COUNT(неделя!AI25,неделя!BU25,неделя!DG25,неделя!ES25,неделя!GE25)&gt;0,SUM(неделя!AI25,неделя!BU25,неделя!DG25,неделя!ES25,неделя!GE25)," ")</f>
        <v xml:space="preserve"> </v>
      </c>
      <c r="AK27" s="322">
        <f>SUM(AF27,AG27,AJ27)</f>
        <v>0</v>
      </c>
      <c r="AL27" s="322"/>
      <c r="AM27" s="645"/>
    </row>
    <row r="28" spans="1:39" s="192" customFormat="1" ht="19.5" thickBot="1" x14ac:dyDescent="0.35">
      <c r="A28" s="120"/>
      <c r="B28" s="189" t="s">
        <v>34</v>
      </c>
      <c r="C28" s="233">
        <f>SUM(C24:C27)</f>
        <v>1913</v>
      </c>
      <c r="D28" s="190">
        <f>C28/AL28/$AK$66</f>
        <v>14.170370370370369</v>
      </c>
      <c r="E28" s="307">
        <f>SUM(неделя!E26,неделя!AQ26,неделя!CC26,неделя!DO26,неделя!FA26)</f>
        <v>946</v>
      </c>
      <c r="F28" s="191">
        <f>E28/AL28/$AK$66</f>
        <v>7.007407407407408</v>
      </c>
      <c r="G28" s="299">
        <f>SUM(неделя!G26,неделя!AS26,неделя!CE26,неделя!DQ26,неделя!FC26,)</f>
        <v>223</v>
      </c>
      <c r="H28" s="190">
        <f>G28/AL28/$AK$66</f>
        <v>1.6518518518518519</v>
      </c>
      <c r="I28" s="299">
        <f>SUM(неделя!I26,неделя!AU26,неделя!CG26,неделя!DS26,неделя!FE26,)</f>
        <v>205</v>
      </c>
      <c r="J28" s="190">
        <f>I28/AL28/$AK$66</f>
        <v>1.5185185185185186</v>
      </c>
      <c r="K28" s="429">
        <f t="shared" si="10"/>
        <v>9.331707317073171</v>
      </c>
      <c r="L28" s="122">
        <f>SUM(L24:L27)</f>
        <v>57</v>
      </c>
      <c r="M28" s="123">
        <f>SUM(M24:M27)</f>
        <v>9</v>
      </c>
      <c r="N28" s="124">
        <f>SUM(N24:N27)</f>
        <v>66</v>
      </c>
      <c r="O28" s="451">
        <f>IF(AL28&gt;0,N28/AL28/3," ")</f>
        <v>2.4444444444444442</v>
      </c>
      <c r="P28" s="432">
        <f>IF(N28&gt;0,I28/N28," ")</f>
        <v>3.106060606060606</v>
      </c>
      <c r="Q28" s="122">
        <f>SUM(Q24:Q27)</f>
        <v>19</v>
      </c>
      <c r="R28" s="123">
        <f>SUM(R24:R27)</f>
        <v>4</v>
      </c>
      <c r="S28" s="124">
        <f>SUM(S24:S27)</f>
        <v>23</v>
      </c>
      <c r="T28" s="453">
        <f>IF(AL28&gt;0,S28/AL28/3," ")</f>
        <v>0.85185185185185175</v>
      </c>
      <c r="U28" s="433">
        <f>IF(S28&gt;0,N28/S28," ")</f>
        <v>2.8695652173913042</v>
      </c>
      <c r="V28" s="195">
        <f t="shared" ref="V28:W28" si="15">SUM(V24:V27)</f>
        <v>27</v>
      </c>
      <c r="W28" s="189">
        <f t="shared" si="15"/>
        <v>116</v>
      </c>
      <c r="X28" s="196">
        <f t="shared" ref="X28:Y28" si="16">SUM(X24:X27)</f>
        <v>18</v>
      </c>
      <c r="Y28" s="196">
        <f t="shared" si="16"/>
        <v>2</v>
      </c>
      <c r="Z28" s="178">
        <f t="shared" ref="Z28:AA28" si="17">SUM(Z24:Z27)</f>
        <v>28</v>
      </c>
      <c r="AA28" s="356">
        <f t="shared" si="17"/>
        <v>5</v>
      </c>
      <c r="AB28" s="439">
        <f>IF(AA28=0," ",Z28/AA28)</f>
        <v>5.6</v>
      </c>
      <c r="AC28" s="189">
        <f>SUM(AC24:AC27)</f>
        <v>21</v>
      </c>
      <c r="AD28" s="439">
        <f>IF(AC28&gt;0,W28/AC28," ")</f>
        <v>5.5238095238095237</v>
      </c>
      <c r="AE28" s="124">
        <f>SUM(AE24:AE27)</f>
        <v>2</v>
      </c>
      <c r="AF28" s="124">
        <f>SUM(AF24:AF27)</f>
        <v>0</v>
      </c>
      <c r="AG28" s="178">
        <f>SUM(AG24:AG27)</f>
        <v>4</v>
      </c>
      <c r="AH28" s="351">
        <f>SUM(AH24:AH27)</f>
        <v>6</v>
      </c>
      <c r="AI28" s="350">
        <f>IF(AG28=0," ",AH28/(AG28+AE28)*100)</f>
        <v>100</v>
      </c>
      <c r="AJ28" s="123">
        <f>SUM(AJ24:AJ27)</f>
        <v>3</v>
      </c>
      <c r="AK28" s="323">
        <f>SUM(AF28,AG28,AJ28)</f>
        <v>7</v>
      </c>
      <c r="AL28" s="127">
        <f>SUM(AL24:AL27)</f>
        <v>9</v>
      </c>
      <c r="AM28" s="463"/>
    </row>
    <row r="29" spans="1:39" ht="19.5" thickBot="1" x14ac:dyDescent="0.35">
      <c r="A29" s="120"/>
      <c r="B29" s="121" t="s">
        <v>35</v>
      </c>
      <c r="C29" s="172">
        <f>D29*AK66*AL28</f>
        <v>2700</v>
      </c>
      <c r="D29" s="138">
        <v>20</v>
      </c>
      <c r="E29" s="137">
        <f>F29*AK66*AL28</f>
        <v>2700</v>
      </c>
      <c r="F29" s="137">
        <v>20</v>
      </c>
      <c r="G29" s="172">
        <f>H29*AK66*AL28</f>
        <v>2025</v>
      </c>
      <c r="H29" s="137">
        <v>15</v>
      </c>
      <c r="I29" s="172">
        <f>J29*AK66*AL28</f>
        <v>405</v>
      </c>
      <c r="J29" s="137">
        <v>3</v>
      </c>
      <c r="K29" s="131">
        <v>6</v>
      </c>
      <c r="L29" s="599">
        <f>AL28*O29*3</f>
        <v>81</v>
      </c>
      <c r="M29" s="600"/>
      <c r="N29" s="601"/>
      <c r="O29" s="132">
        <v>3</v>
      </c>
      <c r="P29" s="131">
        <v>5</v>
      </c>
      <c r="Q29" s="599">
        <f>AL28*T29*3</f>
        <v>27</v>
      </c>
      <c r="R29" s="600"/>
      <c r="S29" s="601"/>
      <c r="T29" s="132">
        <v>1</v>
      </c>
      <c r="U29" s="133">
        <v>3</v>
      </c>
      <c r="V29" s="134"/>
      <c r="W29" s="173"/>
      <c r="X29" s="136">
        <f>(N28+S28)*0.4</f>
        <v>35.6</v>
      </c>
      <c r="Y29" s="128">
        <f>V28*0.4</f>
        <v>10.8</v>
      </c>
      <c r="Z29" s="172">
        <v>120</v>
      </c>
      <c r="AA29" s="137">
        <v>12</v>
      </c>
      <c r="AB29" s="138">
        <v>10</v>
      </c>
      <c r="AC29" s="138">
        <f>W28</f>
        <v>116</v>
      </c>
      <c r="AD29" s="138">
        <v>2</v>
      </c>
      <c r="AE29" s="139"/>
      <c r="AF29" s="139"/>
      <c r="AG29" s="139"/>
      <c r="AH29" s="139"/>
      <c r="AI29" s="139"/>
      <c r="AJ29" s="139"/>
      <c r="AK29" s="139"/>
      <c r="AL29" s="139"/>
      <c r="AM29" s="463"/>
    </row>
    <row r="30" spans="1:39" ht="19.5" thickBot="1" x14ac:dyDescent="0.35">
      <c r="A30" s="120"/>
      <c r="B30" s="140"/>
      <c r="C30" s="143"/>
      <c r="D30" s="174"/>
      <c r="E30" s="144"/>
      <c r="F30" s="140"/>
      <c r="G30" s="143"/>
      <c r="H30" s="145"/>
      <c r="I30" s="143"/>
      <c r="J30" s="145"/>
      <c r="K30" s="140"/>
      <c r="L30" s="12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3"/>
      <c r="AA30" s="144"/>
      <c r="AB30" s="145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463"/>
    </row>
    <row r="31" spans="1:39" ht="19.5" thickBot="1" x14ac:dyDescent="0.35">
      <c r="A31" s="120"/>
      <c r="B31" s="121" t="s">
        <v>36</v>
      </c>
      <c r="C31" s="175">
        <f t="shared" ref="C31:J31" si="18">C28/C29</f>
        <v>0.70851851851851855</v>
      </c>
      <c r="D31" s="149">
        <f t="shared" si="18"/>
        <v>0.70851851851851844</v>
      </c>
      <c r="E31" s="176">
        <f t="shared" si="18"/>
        <v>0.35037037037037039</v>
      </c>
      <c r="F31" s="148">
        <f t="shared" si="18"/>
        <v>0.35037037037037039</v>
      </c>
      <c r="G31" s="175">
        <f t="shared" si="18"/>
        <v>0.11012345679012346</v>
      </c>
      <c r="H31" s="149">
        <f t="shared" si="18"/>
        <v>0.11012345679012346</v>
      </c>
      <c r="I31" s="175">
        <f t="shared" si="18"/>
        <v>0.50617283950617287</v>
      </c>
      <c r="J31" s="149">
        <f t="shared" si="18"/>
        <v>0.50617283950617287</v>
      </c>
      <c r="K31" s="148">
        <f>K29/K28</f>
        <v>0.64296915838996338</v>
      </c>
      <c r="L31" s="614">
        <f>N28/L29</f>
        <v>0.81481481481481477</v>
      </c>
      <c r="M31" s="615"/>
      <c r="N31" s="616"/>
      <c r="O31" s="149">
        <f>O28/O29</f>
        <v>0.81481481481481477</v>
      </c>
      <c r="P31" s="150">
        <f>P29/P28</f>
        <v>1.6097560975609757</v>
      </c>
      <c r="Q31" s="614">
        <f>S28/Q29</f>
        <v>0.85185185185185186</v>
      </c>
      <c r="R31" s="615"/>
      <c r="S31" s="616"/>
      <c r="T31" s="151">
        <f>T28/T29</f>
        <v>0.85185185185185175</v>
      </c>
      <c r="U31" s="150">
        <f>U29/U28</f>
        <v>1.0454545454545454</v>
      </c>
      <c r="V31" s="152"/>
      <c r="W31" s="153"/>
      <c r="X31" s="150">
        <f>X28/X29</f>
        <v>0.5056179775280899</v>
      </c>
      <c r="Y31" s="154">
        <f>Y28/Y29</f>
        <v>0.18518518518518517</v>
      </c>
      <c r="Z31" s="155">
        <f>Z28/Z29</f>
        <v>0.23333333333333334</v>
      </c>
      <c r="AA31" s="156">
        <f>AA28/AA29</f>
        <v>0.41666666666666669</v>
      </c>
      <c r="AB31" s="157">
        <f>IF(AA31=0," ",Z31/AA31)</f>
        <v>0.55999999999999994</v>
      </c>
      <c r="AC31" s="151">
        <f>AC28/AC29</f>
        <v>0.18103448275862069</v>
      </c>
      <c r="AD31" s="158"/>
      <c r="AE31" s="158"/>
      <c r="AF31" s="611" t="s">
        <v>37</v>
      </c>
      <c r="AG31" s="612"/>
      <c r="AH31" s="613"/>
      <c r="AI31" s="159">
        <f>AL28</f>
        <v>9</v>
      </c>
      <c r="AJ31" s="140"/>
      <c r="AK31" s="140"/>
      <c r="AL31" s="139"/>
      <c r="AM31" s="464"/>
    </row>
    <row r="32" spans="1:39" ht="19.5" thickBot="1" x14ac:dyDescent="0.35">
      <c r="A32" s="622" t="s">
        <v>48</v>
      </c>
      <c r="B32" s="623"/>
      <c r="C32" s="623"/>
      <c r="D32" s="623"/>
      <c r="E32" s="623"/>
      <c r="F32" s="623"/>
      <c r="G32" s="623"/>
      <c r="H32" s="623"/>
      <c r="I32" s="623"/>
      <c r="J32" s="623"/>
      <c r="K32" s="624"/>
      <c r="L32" s="622" t="s">
        <v>49</v>
      </c>
      <c r="M32" s="623"/>
      <c r="N32" s="623"/>
      <c r="O32" s="623"/>
      <c r="P32" s="623"/>
      <c r="Q32" s="623"/>
      <c r="R32" s="623"/>
      <c r="S32" s="623"/>
      <c r="T32" s="623"/>
      <c r="U32" s="624"/>
      <c r="V32" s="376"/>
      <c r="W32" s="377"/>
      <c r="X32" s="377"/>
      <c r="Y32" s="377"/>
      <c r="Z32" s="377"/>
      <c r="AA32" s="377"/>
      <c r="AB32" s="441" t="str">
        <f>IF(AA32=0," ",Z32/AA32)</f>
        <v xml:space="preserve"> </v>
      </c>
      <c r="AC32" s="377"/>
      <c r="AD32" s="377"/>
      <c r="AE32" s="377"/>
      <c r="AF32" s="377"/>
      <c r="AG32" s="377"/>
      <c r="AH32" s="540"/>
      <c r="AI32" s="540"/>
      <c r="AJ32" s="540"/>
      <c r="AK32" s="540"/>
      <c r="AL32" s="541"/>
      <c r="AM32" s="160" t="str">
        <f>AM14</f>
        <v>QBF</v>
      </c>
    </row>
    <row r="33" spans="1:39" x14ac:dyDescent="0.3">
      <c r="B33" s="474" t="s">
        <v>58</v>
      </c>
      <c r="C33" s="474"/>
    </row>
    <row r="34" spans="1:39" x14ac:dyDescent="0.3">
      <c r="B34" s="162" t="s">
        <v>41</v>
      </c>
      <c r="C34" s="90">
        <f>AL24+AL25</f>
        <v>5</v>
      </c>
    </row>
    <row r="35" spans="1:39" x14ac:dyDescent="0.3">
      <c r="B35" s="162" t="s">
        <v>42</v>
      </c>
      <c r="C35" s="90">
        <f t="shared" ref="C35" si="19">AL26</f>
        <v>4</v>
      </c>
    </row>
    <row r="36" spans="1:39" ht="19.5" thickBot="1" x14ac:dyDescent="0.35">
      <c r="B36" s="87"/>
      <c r="C36" s="215"/>
    </row>
    <row r="37" spans="1:39" ht="19.5" thickBot="1" x14ac:dyDescent="0.35">
      <c r="A37" s="582" t="s">
        <v>43</v>
      </c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3"/>
      <c r="P37" s="583"/>
      <c r="Q37" s="583"/>
      <c r="R37" s="583"/>
      <c r="S37" s="583"/>
      <c r="T37" s="583"/>
      <c r="U37" s="583"/>
      <c r="V37" s="583"/>
      <c r="W37" s="583"/>
      <c r="X37" s="583"/>
      <c r="Y37" s="583"/>
      <c r="Z37" s="583"/>
      <c r="AA37" s="583"/>
      <c r="AB37" s="583"/>
      <c r="AC37" s="583"/>
      <c r="AD37" s="583"/>
      <c r="AE37" s="583"/>
      <c r="AF37" s="583"/>
      <c r="AG37" s="583"/>
      <c r="AH37" s="583"/>
      <c r="AI37" s="583"/>
      <c r="AJ37" s="583"/>
      <c r="AK37" s="583"/>
      <c r="AL37" s="583"/>
      <c r="AM37" s="584"/>
    </row>
    <row r="38" spans="1:39" ht="19.5" thickBot="1" x14ac:dyDescent="0.35">
      <c r="A38" s="585" t="s">
        <v>0</v>
      </c>
      <c r="B38" s="586"/>
      <c r="C38" s="586"/>
      <c r="D38" s="587"/>
      <c r="E38" s="586" t="s">
        <v>76</v>
      </c>
      <c r="F38" s="586"/>
      <c r="G38" s="586"/>
      <c r="H38" s="586"/>
      <c r="I38" s="586"/>
      <c r="J38" s="586"/>
      <c r="K38" s="587"/>
      <c r="L38" s="588" t="str">
        <f>L3</f>
        <v>Февраль</v>
      </c>
      <c r="M38" s="589"/>
      <c r="N38" s="589"/>
      <c r="O38" s="589"/>
      <c r="P38" s="589"/>
      <c r="Q38" s="589"/>
      <c r="R38" s="589"/>
      <c r="S38" s="589"/>
      <c r="T38" s="589"/>
      <c r="U38" s="589"/>
      <c r="V38" s="589"/>
      <c r="W38" s="589"/>
      <c r="X38" s="589"/>
      <c r="Y38" s="589"/>
      <c r="Z38" s="589"/>
      <c r="AA38" s="589"/>
      <c r="AB38" s="589"/>
      <c r="AC38" s="589"/>
      <c r="AD38" s="589"/>
      <c r="AE38" s="589"/>
      <c r="AF38" s="589"/>
      <c r="AG38" s="589"/>
      <c r="AH38" s="589"/>
      <c r="AI38" s="589"/>
      <c r="AJ38" s="589"/>
      <c r="AK38" s="589"/>
      <c r="AL38" s="589"/>
      <c r="AM38" s="590"/>
    </row>
    <row r="39" spans="1:39" ht="36.75" customHeight="1" thickBot="1" x14ac:dyDescent="0.35">
      <c r="A39" s="582" t="str">
        <f>A4</f>
        <v>Месяц: Февраль</v>
      </c>
      <c r="B39" s="583"/>
      <c r="C39" s="591" t="s">
        <v>44</v>
      </c>
      <c r="D39" s="592"/>
      <c r="E39" s="592"/>
      <c r="F39" s="592"/>
      <c r="G39" s="592"/>
      <c r="H39" s="592"/>
      <c r="I39" s="592"/>
      <c r="J39" s="592"/>
      <c r="K39" s="593" t="s">
        <v>4</v>
      </c>
      <c r="L39" s="595" t="s">
        <v>5</v>
      </c>
      <c r="M39" s="595"/>
      <c r="N39" s="595"/>
      <c r="O39" s="596"/>
      <c r="P39" s="597" t="s">
        <v>93</v>
      </c>
      <c r="Q39" s="610" t="s">
        <v>7</v>
      </c>
      <c r="R39" s="617"/>
      <c r="S39" s="617"/>
      <c r="T39" s="607"/>
      <c r="U39" s="608" t="s">
        <v>8</v>
      </c>
      <c r="V39" s="609" t="s">
        <v>9</v>
      </c>
      <c r="W39" s="608" t="s">
        <v>10</v>
      </c>
      <c r="X39" s="630" t="s">
        <v>11</v>
      </c>
      <c r="Y39" s="608" t="s">
        <v>45</v>
      </c>
      <c r="Z39" s="618" t="s">
        <v>13</v>
      </c>
      <c r="AA39" s="604" t="s">
        <v>14</v>
      </c>
      <c r="AB39" s="606" t="s">
        <v>46</v>
      </c>
      <c r="AC39" s="620" t="s">
        <v>16</v>
      </c>
      <c r="AD39" s="608" t="s">
        <v>17</v>
      </c>
      <c r="AE39" s="642" t="s">
        <v>18</v>
      </c>
      <c r="AF39" s="643"/>
      <c r="AG39" s="643"/>
      <c r="AH39" s="643"/>
      <c r="AI39" s="643"/>
      <c r="AJ39" s="643"/>
      <c r="AK39" s="643"/>
      <c r="AL39" s="644"/>
      <c r="AM39" s="462"/>
    </row>
    <row r="40" spans="1:39" ht="60.75" thickBot="1" x14ac:dyDescent="0.35">
      <c r="A40" s="91" t="s">
        <v>19</v>
      </c>
      <c r="B40" s="92" t="s">
        <v>20</v>
      </c>
      <c r="C40" s="96" t="s">
        <v>21</v>
      </c>
      <c r="D40" s="163" t="s">
        <v>22</v>
      </c>
      <c r="E40" s="96" t="s">
        <v>23</v>
      </c>
      <c r="F40" s="163" t="s">
        <v>22</v>
      </c>
      <c r="G40" s="96" t="s">
        <v>24</v>
      </c>
      <c r="H40" s="163" t="s">
        <v>22</v>
      </c>
      <c r="I40" s="96" t="s">
        <v>25</v>
      </c>
      <c r="J40" s="163" t="s">
        <v>22</v>
      </c>
      <c r="K40" s="594"/>
      <c r="L40" s="97" t="s">
        <v>26</v>
      </c>
      <c r="M40" s="98" t="s">
        <v>27</v>
      </c>
      <c r="N40" s="98" t="s">
        <v>28</v>
      </c>
      <c r="O40" s="93" t="s">
        <v>29</v>
      </c>
      <c r="P40" s="598"/>
      <c r="Q40" s="99" t="s">
        <v>26</v>
      </c>
      <c r="R40" s="98" t="s">
        <v>27</v>
      </c>
      <c r="S40" s="98" t="s">
        <v>28</v>
      </c>
      <c r="T40" s="93" t="s">
        <v>29</v>
      </c>
      <c r="U40" s="597"/>
      <c r="V40" s="610"/>
      <c r="W40" s="598"/>
      <c r="X40" s="617"/>
      <c r="Y40" s="598"/>
      <c r="Z40" s="619"/>
      <c r="AA40" s="605"/>
      <c r="AB40" s="607"/>
      <c r="AC40" s="621"/>
      <c r="AD40" s="610"/>
      <c r="AE40" s="279" t="s">
        <v>67</v>
      </c>
      <c r="AF40" s="403" t="s">
        <v>68</v>
      </c>
      <c r="AG40" s="403" t="s">
        <v>69</v>
      </c>
      <c r="AH40" s="201" t="s">
        <v>70</v>
      </c>
      <c r="AI40" s="316" t="s">
        <v>47</v>
      </c>
      <c r="AJ40" s="403" t="s">
        <v>71</v>
      </c>
      <c r="AK40" s="201" t="s">
        <v>72</v>
      </c>
      <c r="AL40" s="314"/>
      <c r="AM40" s="463"/>
    </row>
    <row r="41" spans="1:39" x14ac:dyDescent="0.3">
      <c r="A41" s="100"/>
      <c r="B41" s="101" t="str">
        <f>неделя!B38</f>
        <v>Соболев К.С.</v>
      </c>
      <c r="C41" s="114">
        <f>SUM(неделя!C38,неделя!AO38,неделя!CA38,неделя!DM38,неделя!EY38)</f>
        <v>990</v>
      </c>
      <c r="D41" s="167">
        <f>IF(AL41&gt;0,C41/AL41/$AK$66," ")</f>
        <v>16.5</v>
      </c>
      <c r="E41" s="110">
        <f>SUM(неделя!E38,неделя!AQ38,неделя!CC38,неделя!DO38,неделя!FA38)</f>
        <v>635</v>
      </c>
      <c r="F41" s="166">
        <f>IF(AL41&gt;0,E41/AL41/$AK$66," ")</f>
        <v>10.583333333333334</v>
      </c>
      <c r="G41" s="269">
        <f>SUM(неделя!G38,неделя!AS38,неделя!CE38,неделя!DQ38,неделя!FC38)</f>
        <v>188</v>
      </c>
      <c r="H41" s="166">
        <f>IF(AL41&gt;0,G41/AL41/$AK$66," ")</f>
        <v>3.1333333333333333</v>
      </c>
      <c r="I41" s="110">
        <f>SUM(неделя!I38,неделя!AU38,неделя!CG38,неделя!DS38,неделя!FE38)</f>
        <v>209</v>
      </c>
      <c r="J41" s="166">
        <f>IF(AL41&gt;0,I41/AL41/$AK$66," ")</f>
        <v>3.4833333333333334</v>
      </c>
      <c r="K41" s="415">
        <f>IF(I41&gt;0,C41/I41," ")</f>
        <v>4.7368421052631575</v>
      </c>
      <c r="L41" s="103">
        <f>SUM(неделя!L38,неделя!AX38,неделя!CJ38,неделя!DV38,неделя!FH38)</f>
        <v>15</v>
      </c>
      <c r="M41" s="103">
        <f>SUM(неделя!M38,неделя!AY38,неделя!CK38,неделя!DW38,неделя!FI38)</f>
        <v>13</v>
      </c>
      <c r="N41" s="105">
        <f>SUM(L41:M41)</f>
        <v>28</v>
      </c>
      <c r="O41" s="456">
        <f>IF(AL41&gt;0,N41/AL41/3," ")</f>
        <v>2.3333333333333335</v>
      </c>
      <c r="P41" s="419">
        <f>IF(N41&gt;0,I41/N41," ")</f>
        <v>7.4642857142857144</v>
      </c>
      <c r="Q41" s="103">
        <f>SUM(неделя!Q38,неделя!BC38,неделя!CO38,неделя!EA38,неделя!FM38)</f>
        <v>14</v>
      </c>
      <c r="R41" s="104">
        <f>SUM(неделя!R38,неделя!BD38,неделя!CP38,неделя!EB38,неделя!FN38)</f>
        <v>4</v>
      </c>
      <c r="S41" s="105">
        <f>SUM(Q41:R41)</f>
        <v>18</v>
      </c>
      <c r="T41" s="456">
        <f>IF(AL41&gt;0,S41/AL41/3," ")</f>
        <v>1.5</v>
      </c>
      <c r="U41" s="419">
        <f>IF(S41&gt;0,N41/S41," ")</f>
        <v>1.5555555555555556</v>
      </c>
      <c r="V41" s="106">
        <f>SUM(неделя!V38,неделя!BH38,неделя!CT38,неделя!EF38,неделя!FR38)</f>
        <v>7</v>
      </c>
      <c r="W41" s="107">
        <f>SUM(N41,S41,V41)</f>
        <v>53</v>
      </c>
      <c r="X41" s="110">
        <f>SUM(неделя!X38,неделя!BJ38,неделя!CV38,неделя!EH38,неделя!FT38)</f>
        <v>19</v>
      </c>
      <c r="Y41" s="108">
        <f>SUM(неделя!Y38,неделя!BK38,неделя!CW38,неделя!EI38,неделя!FU38)</f>
        <v>3</v>
      </c>
      <c r="Z41" s="110">
        <f>SUM(неделя!Z38,неделя!BL38,неделя!CX38,неделя!EJ38,неделя!FV38)</f>
        <v>35</v>
      </c>
      <c r="AA41" s="359">
        <f>SUM(неделя!AA38,неделя!BM38,неделя!CY38,неделя!EK38,неделя!FW38)</f>
        <v>1</v>
      </c>
      <c r="AB41" s="424">
        <f>IF(AA41&gt;0,Z41/AA41," ")</f>
        <v>35</v>
      </c>
      <c r="AC41" s="106">
        <f>SUM(неделя!AC38,неделя!BO38,неделя!DA38,неделя!EM38,неделя!FY38)</f>
        <v>25</v>
      </c>
      <c r="AD41" s="425">
        <f>IF(AC41&gt;0,W41/AC41," ")</f>
        <v>2.12</v>
      </c>
      <c r="AE41" s="315">
        <f>IF(COUNT(неделя!AE38,неделя!BQ38,неделя!DC38,неделя!EO38,неделя!GA38)&gt;0,SUM(неделя!AE38,неделя!BQ38,неделя!DC38,неделя!EO38,неделя!GA38)," ")</f>
        <v>2</v>
      </c>
      <c r="AF41" s="315">
        <f>IF(COUNT(неделя!AF38,неделя!BR38,неделя!DD38,неделя!EP38,неделя!GB38)&gt;0,SUM(неделя!AF38,неделя!BR38,неделя!DD38,неделя!EP38,неделя!GB38)," ")</f>
        <v>1</v>
      </c>
      <c r="AG41" s="315">
        <f>IF(COUNT(неделя!AG38,неделя!BS38,неделя!DE38,неделя!EQ38,неделя!GC38)&gt;0,SUM(неделя!AG38,неделя!BS38,неделя!DE38,неделя!EQ38,неделя!GC38)," ")</f>
        <v>2</v>
      </c>
      <c r="AH41" s="315">
        <f>IF(COUNT(неделя!AH38,неделя!BT38,неделя!DF38,неделя!ER38,неделя!GD38)&gt;0,SUM(неделя!AH38,неделя!BT38,неделя!DF38,неделя!ER38,неделя!GD38)," ")</f>
        <v>1</v>
      </c>
      <c r="AI41" s="231">
        <f>IF(AG41=0," ",AH41/(AG41+AE41)*100)</f>
        <v>25</v>
      </c>
      <c r="AJ41" s="315">
        <f>IF(COUNT(неделя!AI38,неделя!BU38,неделя!DG38,неделя!ES38,неделя!GE38)&gt;0,SUM(неделя!AI38,неделя!BU38,неделя!DG38,неделя!ES38,неделя!GE38)," ")</f>
        <v>2</v>
      </c>
      <c r="AK41" s="313">
        <f>SUM(AF41,AG41,AJ41)</f>
        <v>5</v>
      </c>
      <c r="AL41" s="324">
        <f>MROUND(AVERAGE(неделя!AK38,неделя!BW38,неделя!DI38,неделя!EU38,неделя!GG38),1)</f>
        <v>4</v>
      </c>
      <c r="AM41" s="463"/>
    </row>
    <row r="42" spans="1:39" x14ac:dyDescent="0.3">
      <c r="A42" s="100"/>
      <c r="B42" s="448"/>
      <c r="C42" s="114"/>
      <c r="D42" s="167" t="str">
        <f>IF(AL42&gt;0,C42/AL42/$AK$66," ")</f>
        <v xml:space="preserve"> </v>
      </c>
      <c r="E42" s="114"/>
      <c r="F42" s="167" t="str">
        <f>IF(AL42&gt;0,E42/AL42/$AK$66," ")</f>
        <v xml:space="preserve"> </v>
      </c>
      <c r="G42" s="114"/>
      <c r="H42" s="167" t="str">
        <f>IF(AL42&gt;0,G42/AL42/$AK$66," ")</f>
        <v xml:space="preserve"> </v>
      </c>
      <c r="I42" s="114"/>
      <c r="J42" s="167" t="str">
        <f>IF(AL42&gt;0,I42/AL42/$AK$66," ")</f>
        <v xml:space="preserve"> </v>
      </c>
      <c r="K42" s="415" t="str">
        <f t="shared" ref="K42:K44" si="20">IF(I42&gt;0,C42/I42," ")</f>
        <v xml:space="preserve"> </v>
      </c>
      <c r="L42" s="103"/>
      <c r="M42" s="113"/>
      <c r="N42" s="105">
        <f>SUM(L42:M42)</f>
        <v>0</v>
      </c>
      <c r="O42" s="456" t="str">
        <f>IF(AL42&gt;0,N42/AL42/3.8," ")</f>
        <v xml:space="preserve"> </v>
      </c>
      <c r="P42" s="420" t="str">
        <f t="shared" ref="P42:P43" si="21">IF(N42&gt;0,I42/N42," ")</f>
        <v xml:space="preserve"> </v>
      </c>
      <c r="Q42" s="103"/>
      <c r="R42" s="113"/>
      <c r="S42" s="105"/>
      <c r="T42" s="456" t="str">
        <f>IF(AL42&gt;0,S42/AL42/3.8," ")</f>
        <v xml:space="preserve"> </v>
      </c>
      <c r="U42" s="423" t="str">
        <f>IF(S42&gt;0,N42/S42," ")</f>
        <v xml:space="preserve"> </v>
      </c>
      <c r="V42" s="106"/>
      <c r="W42" s="107">
        <f>SUM(N42,S42,V42)</f>
        <v>0</v>
      </c>
      <c r="X42" s="108"/>
      <c r="Y42" s="108"/>
      <c r="Z42" s="203"/>
      <c r="AA42" s="113"/>
      <c r="AB42" s="424" t="str">
        <f>IF(AA42&gt;0,Z42/AA42," ")</f>
        <v xml:space="preserve"> </v>
      </c>
      <c r="AC42" s="106"/>
      <c r="AD42" s="426" t="str">
        <f t="shared" ref="AD42:AD43" si="22">IF(AC42&gt;0,W42/AC42," ")</f>
        <v xml:space="preserve"> </v>
      </c>
      <c r="AE42" s="114" t="str">
        <f>IF(COUNT(неделя!AE39,неделя!BQ39,неделя!DC39,неделя!EO39,неделя!GA39)&gt;0,SUM(неделя!AE39,неделя!BQ39,неделя!DC39,неделя!EO39,неделя!GA39)," ")</f>
        <v xml:space="preserve"> </v>
      </c>
      <c r="AF42" s="113" t="str">
        <f>IF(COUNT(неделя!AF39,неделя!BR39,неделя!DD39,неделя!EP39,неделя!GB39)&gt;0,SUM(неделя!AF39,неделя!BR39,неделя!DD39,неделя!EP39,неделя!GB39)," ")</f>
        <v xml:space="preserve"> </v>
      </c>
      <c r="AG42" s="113" t="str">
        <f>IF(COUNT(неделя!AG39,неделя!BS39,неделя!DE39,неделя!EQ39,неделя!GC39)&gt;0,SUM(неделя!AG39,неделя!BS39,неделя!DE39,неделя!EQ39,неделя!GC39)," ")</f>
        <v xml:space="preserve"> </v>
      </c>
      <c r="AH42" s="113" t="str">
        <f>IF(COUNT(неделя!AH39,неделя!BT39,неделя!DF39,неделя!ER39,неделя!GD39)&gt;0,SUM(неделя!AH39,неделя!BT39,неделя!DF39,неделя!ER39,неделя!GD39)," ")</f>
        <v xml:space="preserve"> </v>
      </c>
      <c r="AI42" s="231"/>
      <c r="AJ42" s="113" t="str">
        <f>IF(COUNT(неделя!AI39,неделя!BU39,неделя!DG39,неделя!ES39,неделя!GE39)&gt;0,SUM(неделя!AI39,неделя!BU39,неделя!DG39,неделя!ES39,неделя!GE39)," ")</f>
        <v xml:space="preserve"> </v>
      </c>
      <c r="AK42" s="313">
        <f>SUM(AF42,AG42,AJ42)</f>
        <v>0</v>
      </c>
      <c r="AL42" s="312"/>
      <c r="AM42" s="463"/>
    </row>
    <row r="43" spans="1:39" ht="19.5" thickBot="1" x14ac:dyDescent="0.35">
      <c r="A43" s="100"/>
      <c r="B43" s="447"/>
      <c r="C43" s="119"/>
      <c r="D43" s="169"/>
      <c r="E43" s="119"/>
      <c r="F43" s="169"/>
      <c r="G43" s="119"/>
      <c r="H43" s="169"/>
      <c r="I43" s="119"/>
      <c r="J43" s="171"/>
      <c r="K43" s="428" t="str">
        <f t="shared" si="20"/>
        <v xml:space="preserve"> </v>
      </c>
      <c r="L43" s="115"/>
      <c r="M43" s="116"/>
      <c r="N43" s="105"/>
      <c r="O43" s="456" t="str">
        <f>IF(AL43&gt;0,N43/AL43/3.8," ")</f>
        <v xml:space="preserve"> </v>
      </c>
      <c r="P43" s="431" t="str">
        <f t="shared" si="21"/>
        <v xml:space="preserve"> </v>
      </c>
      <c r="Q43" s="115"/>
      <c r="R43" s="116"/>
      <c r="S43" s="105"/>
      <c r="T43" s="456" t="str">
        <f>IF(AL43&gt;0,S43/AL43/3.8," ")</f>
        <v xml:space="preserve"> </v>
      </c>
      <c r="U43" s="431" t="str">
        <f t="shared" ref="U43" si="23">IF(S43&gt;0,N43/S43," ")</f>
        <v xml:space="preserve"> </v>
      </c>
      <c r="V43" s="117"/>
      <c r="W43" s="107"/>
      <c r="X43" s="118"/>
      <c r="Y43" s="118"/>
      <c r="Z43" s="204"/>
      <c r="AA43" s="116"/>
      <c r="AB43" s="442" t="str">
        <f t="shared" ref="AB43" si="24">IF(AA43&gt;0,Z43/AA43," ")</f>
        <v xml:space="preserve"> </v>
      </c>
      <c r="AC43" s="117"/>
      <c r="AD43" s="426" t="str">
        <f t="shared" si="22"/>
        <v xml:space="preserve"> </v>
      </c>
      <c r="AE43" s="117" t="str">
        <f>IF(COUNT(неделя!AE40,неделя!BQ40,неделя!DC40,неделя!EO40,неделя!GA40)&gt;0,SUM(неделя!AE40,неделя!BQ40,неделя!DC40,неделя!EO40,неделя!GA40)," ")</f>
        <v xml:space="preserve"> </v>
      </c>
      <c r="AF43" s="317" t="str">
        <f>IF(COUNT(неделя!AF40,неделя!BR40,неделя!DD40,неделя!EP40,неделя!GB40)&gt;0,SUM(неделя!AF40,неделя!BR40,неделя!DD40,неделя!EP40,неделя!GB40)," ")</f>
        <v xml:space="preserve"> </v>
      </c>
      <c r="AG43" s="317" t="str">
        <f>IF(COUNT(неделя!AG40,неделя!BS40,неделя!DE40,неделя!EQ40,неделя!GC40)&gt;0,SUM(неделя!AG40,неделя!BS40,неделя!DE40,неделя!EQ40,неделя!GC40)," ")</f>
        <v xml:space="preserve"> </v>
      </c>
      <c r="AH43" s="317" t="str">
        <f>IF(COUNT(неделя!AH40,неделя!BT40,неделя!DF40,неделя!ER40,неделя!GD40)&gt;0,SUM(неделя!AH40,неделя!BT40,неделя!DF40,неделя!ER40,неделя!GD40)," ")</f>
        <v xml:space="preserve"> </v>
      </c>
      <c r="AI43" s="318"/>
      <c r="AJ43" s="317" t="str">
        <f>IF(COUNT(неделя!AI40,неделя!BU40,неделя!DG40,неделя!ES40,неделя!GE40)&gt;0,SUM(неделя!AI40,неделя!BU40,неделя!DG40,неделя!ES40,неделя!GE40)," ")</f>
        <v xml:space="preserve"> </v>
      </c>
      <c r="AK43" s="319">
        <f>SUM(AF43,AG43,AJ43)</f>
        <v>0</v>
      </c>
      <c r="AL43" s="320"/>
      <c r="AM43" s="463"/>
    </row>
    <row r="44" spans="1:39" s="192" customFormat="1" ht="19.5" thickBot="1" x14ac:dyDescent="0.35">
      <c r="A44" s="120"/>
      <c r="B44" s="211" t="s">
        <v>34</v>
      </c>
      <c r="C44" s="122">
        <f>SUM(C41:C43)</f>
        <v>990</v>
      </c>
      <c r="D44" s="190">
        <f>C44/AL44/$AK$66</f>
        <v>16.5</v>
      </c>
      <c r="E44" s="122">
        <f>SUM(E41:E43)</f>
        <v>635</v>
      </c>
      <c r="F44" s="190">
        <f>E44/AL44/$AK$66</f>
        <v>10.583333333333334</v>
      </c>
      <c r="G44" s="122">
        <f>SUM(G41:G43)</f>
        <v>188</v>
      </c>
      <c r="H44" s="190">
        <f>G44/AL44/$AK$66</f>
        <v>3.1333333333333333</v>
      </c>
      <c r="I44" s="122">
        <f>SUM(I41:I43)</f>
        <v>209</v>
      </c>
      <c r="J44" s="190">
        <f>I44/AL44/$AK$66</f>
        <v>3.4833333333333334</v>
      </c>
      <c r="K44" s="429">
        <f t="shared" si="20"/>
        <v>4.7368421052631575</v>
      </c>
      <c r="L44" s="122">
        <f>SUM(L41:L43)</f>
        <v>15</v>
      </c>
      <c r="M44" s="123">
        <f>SUM(M41:M43)</f>
        <v>13</v>
      </c>
      <c r="N44" s="124">
        <f>SUM(N41:N43)</f>
        <v>28</v>
      </c>
      <c r="O44" s="457">
        <f>IF(AL44&gt;0,N44/AL44/3," ")</f>
        <v>2.3333333333333335</v>
      </c>
      <c r="P44" s="432">
        <f>IF(N44&gt;0,I44/N44," ")</f>
        <v>7.4642857142857144</v>
      </c>
      <c r="Q44" s="122">
        <f>SUM(Q41:Q43)</f>
        <v>14</v>
      </c>
      <c r="R44" s="123">
        <f>SUM(R41:R43)</f>
        <v>4</v>
      </c>
      <c r="S44" s="124">
        <f>SUM(S41:S43)</f>
        <v>18</v>
      </c>
      <c r="T44" s="457">
        <f>IF(AL44&gt;0,S44/AL44/3," ")</f>
        <v>1.5</v>
      </c>
      <c r="U44" s="433">
        <f>IF(S44&gt;0,N44/S44," ")</f>
        <v>1.5555555555555556</v>
      </c>
      <c r="V44" s="125">
        <f t="shared" ref="V44:W44" si="25">SUM(V41:V43)</f>
        <v>7</v>
      </c>
      <c r="W44" s="211">
        <f t="shared" si="25"/>
        <v>53</v>
      </c>
      <c r="X44" s="126">
        <f t="shared" ref="X44:Y44" si="26">SUM(X41:X43)</f>
        <v>19</v>
      </c>
      <c r="Y44" s="126">
        <f t="shared" si="26"/>
        <v>3</v>
      </c>
      <c r="Z44" s="124">
        <f>SUM(Z41:Z43)</f>
        <v>35</v>
      </c>
      <c r="AA44" s="124">
        <f t="shared" ref="AA44" si="27">SUM(AA41:AA43)</f>
        <v>1</v>
      </c>
      <c r="AB44" s="443">
        <f>IF(AA44=0," ",Z44/AA44)</f>
        <v>35</v>
      </c>
      <c r="AC44" s="211">
        <f>SUM(AC41:AC43)</f>
        <v>25</v>
      </c>
      <c r="AD44" s="444">
        <f>IF(AC44&gt;0,W44/AC44," ")</f>
        <v>2.12</v>
      </c>
      <c r="AE44" s="122">
        <f>SUM(AE41:AE43)</f>
        <v>2</v>
      </c>
      <c r="AF44" s="122">
        <f>SUM(AF41:AF43)</f>
        <v>1</v>
      </c>
      <c r="AG44" s="124">
        <f>SUM(AG41:AG43)</f>
        <v>2</v>
      </c>
      <c r="AH44" s="352">
        <f>SUM(AH41:AH43)</f>
        <v>1</v>
      </c>
      <c r="AI44" s="350">
        <f t="shared" ref="AI44" si="28">IF(AG44=0," ",AH44/(AG44+AE44)*100)</f>
        <v>25</v>
      </c>
      <c r="AJ44" s="123">
        <f>SUM(AJ41:AJ43)</f>
        <v>2</v>
      </c>
      <c r="AK44" s="311">
        <f>SUM(AK41:AK43)</f>
        <v>5</v>
      </c>
      <c r="AL44" s="127">
        <f>SUM(AL41:AL43)</f>
        <v>4</v>
      </c>
      <c r="AM44" s="463"/>
    </row>
    <row r="45" spans="1:39" ht="19.5" thickBot="1" x14ac:dyDescent="0.35">
      <c r="A45" s="120"/>
      <c r="B45" s="211" t="s">
        <v>35</v>
      </c>
      <c r="C45" s="172">
        <f>D45*AK66*AL44</f>
        <v>1200</v>
      </c>
      <c r="D45" s="138">
        <v>20</v>
      </c>
      <c r="E45" s="172">
        <f>F45*AK66*AL44</f>
        <v>1200</v>
      </c>
      <c r="F45" s="177">
        <v>20</v>
      </c>
      <c r="G45" s="172">
        <f>H45*AK66*AL44</f>
        <v>900</v>
      </c>
      <c r="H45" s="177">
        <v>15</v>
      </c>
      <c r="I45" s="172">
        <f>J45*AK66*AL44</f>
        <v>180</v>
      </c>
      <c r="J45" s="177">
        <v>3</v>
      </c>
      <c r="K45" s="131">
        <v>6</v>
      </c>
      <c r="L45" s="599">
        <f>AL44*O45*3</f>
        <v>36</v>
      </c>
      <c r="M45" s="600"/>
      <c r="N45" s="601"/>
      <c r="O45" s="132">
        <v>3</v>
      </c>
      <c r="P45" s="131">
        <v>5</v>
      </c>
      <c r="Q45" s="599">
        <f>AL44*T45*3</f>
        <v>12</v>
      </c>
      <c r="R45" s="600"/>
      <c r="S45" s="601"/>
      <c r="T45" s="132">
        <v>1</v>
      </c>
      <c r="U45" s="133">
        <v>3</v>
      </c>
      <c r="V45" s="134"/>
      <c r="W45" s="173"/>
      <c r="X45" s="136">
        <f>(N44+S44)*0.4</f>
        <v>18.400000000000002</v>
      </c>
      <c r="Y45" s="128">
        <f>V44*0.4</f>
        <v>2.8000000000000003</v>
      </c>
      <c r="Z45" s="172">
        <v>120</v>
      </c>
      <c r="AA45" s="137">
        <v>12</v>
      </c>
      <c r="AB45" s="138">
        <v>10</v>
      </c>
      <c r="AC45" s="138">
        <f>W44</f>
        <v>53</v>
      </c>
      <c r="AD45" s="138">
        <v>2</v>
      </c>
      <c r="AE45" s="139"/>
      <c r="AF45" s="139"/>
      <c r="AG45" s="139"/>
      <c r="AH45" s="139"/>
      <c r="AI45" s="139"/>
      <c r="AJ45" s="139"/>
      <c r="AK45" s="139"/>
      <c r="AL45" s="139"/>
      <c r="AM45" s="463"/>
    </row>
    <row r="46" spans="1:39" ht="19.5" thickBot="1" x14ac:dyDescent="0.35">
      <c r="A46" s="120"/>
      <c r="B46" s="140"/>
      <c r="C46" s="143"/>
      <c r="D46" s="174"/>
      <c r="E46" s="143"/>
      <c r="F46" s="145"/>
      <c r="G46" s="143"/>
      <c r="H46" s="145"/>
      <c r="I46" s="143"/>
      <c r="J46" s="145"/>
      <c r="K46" s="140"/>
      <c r="L46" s="12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3"/>
      <c r="AA46" s="144"/>
      <c r="AB46" s="145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463"/>
    </row>
    <row r="47" spans="1:39" ht="19.5" thickBot="1" x14ac:dyDescent="0.35">
      <c r="A47" s="120"/>
      <c r="B47" s="211" t="s">
        <v>36</v>
      </c>
      <c r="C47" s="175">
        <f>C44/C45</f>
        <v>0.82499999999999996</v>
      </c>
      <c r="D47" s="149">
        <f t="shared" ref="D47" si="29">D44/D45</f>
        <v>0.82499999999999996</v>
      </c>
      <c r="E47" s="175">
        <f>E44/E45</f>
        <v>0.52916666666666667</v>
      </c>
      <c r="F47" s="149">
        <f t="shared" ref="F47:J47" si="30">F44/F45</f>
        <v>0.52916666666666667</v>
      </c>
      <c r="G47" s="175">
        <f t="shared" si="30"/>
        <v>0.2088888888888889</v>
      </c>
      <c r="H47" s="149">
        <f t="shared" si="30"/>
        <v>0.20888888888888887</v>
      </c>
      <c r="I47" s="175">
        <f t="shared" si="30"/>
        <v>1.1611111111111112</v>
      </c>
      <c r="J47" s="149">
        <f t="shared" si="30"/>
        <v>1.1611111111111112</v>
      </c>
      <c r="K47" s="213">
        <f>K45/K44</f>
        <v>1.2666666666666668</v>
      </c>
      <c r="L47" s="614">
        <f>N44/L45</f>
        <v>0.77777777777777779</v>
      </c>
      <c r="M47" s="615"/>
      <c r="N47" s="616"/>
      <c r="O47" s="149">
        <f>O44/O45</f>
        <v>0.77777777777777779</v>
      </c>
      <c r="P47" s="150">
        <f>P45/P44</f>
        <v>0.66985645933014348</v>
      </c>
      <c r="Q47" s="614">
        <f>S44/Q45</f>
        <v>1.5</v>
      </c>
      <c r="R47" s="615"/>
      <c r="S47" s="616"/>
      <c r="T47" s="151">
        <f>T44/T45</f>
        <v>1.5</v>
      </c>
      <c r="U47" s="150">
        <f>U45/U44</f>
        <v>1.9285714285714286</v>
      </c>
      <c r="V47" s="152"/>
      <c r="W47" s="153"/>
      <c r="X47" s="150">
        <f>X44/X45</f>
        <v>1.0326086956521738</v>
      </c>
      <c r="Y47" s="212">
        <f>Y44/Y45</f>
        <v>1.0714285714285714</v>
      </c>
      <c r="Z47" s="155">
        <f>Z44/Z45</f>
        <v>0.29166666666666669</v>
      </c>
      <c r="AA47" s="214">
        <f>AA44/AA45</f>
        <v>8.3333333333333329E-2</v>
      </c>
      <c r="AB47" s="157">
        <f>IF(AA47=0," ",AA47/Z47)</f>
        <v>0.2857142857142857</v>
      </c>
      <c r="AC47" s="151">
        <f>AC44/AC45</f>
        <v>0.47169811320754718</v>
      </c>
      <c r="AD47" s="158"/>
      <c r="AE47" s="158"/>
      <c r="AF47" s="611" t="s">
        <v>37</v>
      </c>
      <c r="AG47" s="612"/>
      <c r="AH47" s="613"/>
      <c r="AI47" s="159">
        <f>AL44</f>
        <v>4</v>
      </c>
      <c r="AJ47" s="140"/>
      <c r="AK47" s="140"/>
      <c r="AL47" s="139"/>
      <c r="AM47" s="464"/>
    </row>
    <row r="48" spans="1:39" ht="19.5" thickBot="1" x14ac:dyDescent="0.35">
      <c r="A48" s="622" t="s">
        <v>48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4"/>
      <c r="L48" s="622" t="s">
        <v>49</v>
      </c>
      <c r="M48" s="623"/>
      <c r="N48" s="623"/>
      <c r="O48" s="623"/>
      <c r="P48" s="623"/>
      <c r="Q48" s="623"/>
      <c r="R48" s="623"/>
      <c r="S48" s="623"/>
      <c r="T48" s="623"/>
      <c r="U48" s="624"/>
      <c r="V48" s="376"/>
      <c r="W48" s="377"/>
      <c r="X48" s="377"/>
      <c r="Y48" s="377"/>
      <c r="Z48" s="377"/>
      <c r="AA48" s="377"/>
      <c r="AB48" s="377"/>
      <c r="AC48" s="377"/>
      <c r="AD48" s="377"/>
      <c r="AE48" s="377"/>
      <c r="AF48" s="377"/>
      <c r="AG48" s="377"/>
      <c r="AH48" s="626"/>
      <c r="AI48" s="626"/>
      <c r="AJ48" s="626"/>
      <c r="AK48" s="626"/>
      <c r="AL48" s="627"/>
      <c r="AM48" s="160" t="str">
        <f>AM32</f>
        <v>QBF</v>
      </c>
    </row>
    <row r="49" spans="1:39" x14ac:dyDescent="0.3">
      <c r="B49" s="474" t="s">
        <v>58</v>
      </c>
      <c r="C49" s="474"/>
    </row>
    <row r="50" spans="1:39" ht="18.75" customHeight="1" x14ac:dyDescent="0.3">
      <c r="B50" s="162" t="s">
        <v>77</v>
      </c>
      <c r="C50" s="90">
        <f>AL41</f>
        <v>4</v>
      </c>
      <c r="AH50" s="640"/>
      <c r="AI50" s="640"/>
      <c r="AJ50" s="216"/>
      <c r="AK50" s="641"/>
    </row>
    <row r="51" spans="1:39" x14ac:dyDescent="0.3">
      <c r="B51" s="162"/>
      <c r="C51" s="90">
        <f t="shared" ref="C51" si="31">AL42</f>
        <v>0</v>
      </c>
      <c r="AH51" s="640"/>
      <c r="AI51" s="640"/>
      <c r="AJ51" s="216"/>
      <c r="AK51" s="641"/>
    </row>
    <row r="52" spans="1:39" ht="19.5" thickBot="1" x14ac:dyDescent="0.35"/>
    <row r="53" spans="1:39" ht="19.5" thickBot="1" x14ac:dyDescent="0.35">
      <c r="A53" s="582" t="s">
        <v>43</v>
      </c>
      <c r="B53" s="583"/>
      <c r="C53" s="583"/>
      <c r="D53" s="583"/>
      <c r="E53" s="583"/>
      <c r="F53" s="583"/>
      <c r="G53" s="583"/>
      <c r="H53" s="583"/>
      <c r="I53" s="583"/>
      <c r="J53" s="583"/>
      <c r="K53" s="583"/>
      <c r="L53" s="583"/>
      <c r="M53" s="583"/>
      <c r="N53" s="583"/>
      <c r="O53" s="583"/>
      <c r="P53" s="583"/>
      <c r="Q53" s="583"/>
      <c r="R53" s="583"/>
      <c r="S53" s="583"/>
      <c r="T53" s="583"/>
      <c r="U53" s="583"/>
      <c r="V53" s="583"/>
      <c r="W53" s="583"/>
      <c r="X53" s="583"/>
      <c r="Y53" s="583"/>
      <c r="Z53" s="583"/>
      <c r="AA53" s="583"/>
      <c r="AB53" s="583"/>
      <c r="AC53" s="583"/>
      <c r="AD53" s="583"/>
      <c r="AE53" s="583"/>
      <c r="AF53" s="583"/>
      <c r="AG53" s="583"/>
      <c r="AH53" s="583"/>
      <c r="AI53" s="583"/>
      <c r="AJ53" s="583"/>
      <c r="AK53" s="583"/>
      <c r="AL53" s="583"/>
      <c r="AM53" s="584"/>
    </row>
    <row r="54" spans="1:39" ht="19.5" thickBot="1" x14ac:dyDescent="0.35">
      <c r="A54" s="585" t="s">
        <v>0</v>
      </c>
      <c r="B54" s="586"/>
      <c r="C54" s="586"/>
      <c r="D54" s="587"/>
      <c r="E54" s="586" t="s">
        <v>73</v>
      </c>
      <c r="F54" s="586"/>
      <c r="G54" s="586"/>
      <c r="H54" s="586"/>
      <c r="I54" s="586"/>
      <c r="J54" s="586"/>
      <c r="K54" s="587"/>
      <c r="L54" s="588" t="str">
        <f>L3</f>
        <v>Февраль</v>
      </c>
      <c r="M54" s="589"/>
      <c r="N54" s="589"/>
      <c r="O54" s="589"/>
      <c r="P54" s="589"/>
      <c r="Q54" s="589"/>
      <c r="R54" s="589"/>
      <c r="S54" s="589"/>
      <c r="T54" s="589"/>
      <c r="U54" s="589"/>
      <c r="V54" s="589"/>
      <c r="W54" s="589"/>
      <c r="X54" s="589"/>
      <c r="Y54" s="589"/>
      <c r="Z54" s="589"/>
      <c r="AA54" s="589"/>
      <c r="AB54" s="589"/>
      <c r="AC54" s="589"/>
      <c r="AD54" s="589"/>
      <c r="AE54" s="589"/>
      <c r="AF54" s="589"/>
      <c r="AG54" s="589"/>
      <c r="AH54" s="589"/>
      <c r="AI54" s="589"/>
      <c r="AJ54" s="589"/>
      <c r="AK54" s="589"/>
      <c r="AL54" s="589"/>
      <c r="AM54" s="590"/>
    </row>
    <row r="55" spans="1:39" ht="36.75" customHeight="1" thickBot="1" x14ac:dyDescent="0.35">
      <c r="A55" s="582" t="str">
        <f>A22</f>
        <v>Месяц: Февраль</v>
      </c>
      <c r="B55" s="583"/>
      <c r="C55" s="591" t="s">
        <v>44</v>
      </c>
      <c r="D55" s="592"/>
      <c r="E55" s="592"/>
      <c r="F55" s="592"/>
      <c r="G55" s="592"/>
      <c r="H55" s="592"/>
      <c r="I55" s="592"/>
      <c r="J55" s="592"/>
      <c r="K55" s="593" t="s">
        <v>4</v>
      </c>
      <c r="L55" s="595" t="s">
        <v>5</v>
      </c>
      <c r="M55" s="595"/>
      <c r="N55" s="595"/>
      <c r="O55" s="596"/>
      <c r="P55" s="597" t="s">
        <v>93</v>
      </c>
      <c r="Q55" s="610" t="s">
        <v>7</v>
      </c>
      <c r="R55" s="617"/>
      <c r="S55" s="617"/>
      <c r="T55" s="607"/>
      <c r="U55" s="608" t="s">
        <v>8</v>
      </c>
      <c r="V55" s="609" t="s">
        <v>9</v>
      </c>
      <c r="W55" s="608" t="s">
        <v>10</v>
      </c>
      <c r="X55" s="630" t="s">
        <v>11</v>
      </c>
      <c r="Y55" s="608" t="s">
        <v>45</v>
      </c>
      <c r="Z55" s="618" t="s">
        <v>13</v>
      </c>
      <c r="AA55" s="604" t="s">
        <v>14</v>
      </c>
      <c r="AB55" s="606" t="s">
        <v>46</v>
      </c>
      <c r="AC55" s="620" t="s">
        <v>16</v>
      </c>
      <c r="AD55" s="608" t="s">
        <v>17</v>
      </c>
      <c r="AE55" s="642" t="s">
        <v>18</v>
      </c>
      <c r="AF55" s="643"/>
      <c r="AG55" s="643"/>
      <c r="AH55" s="643"/>
      <c r="AI55" s="643"/>
      <c r="AJ55" s="643"/>
      <c r="AK55" s="643"/>
      <c r="AL55" s="644"/>
      <c r="AM55" s="462"/>
    </row>
    <row r="56" spans="1:39" ht="60.75" thickBot="1" x14ac:dyDescent="0.35">
      <c r="A56" s="91" t="s">
        <v>19</v>
      </c>
      <c r="B56" s="92" t="s">
        <v>20</v>
      </c>
      <c r="C56" s="96" t="s">
        <v>21</v>
      </c>
      <c r="D56" s="163" t="s">
        <v>22</v>
      </c>
      <c r="E56" s="96" t="s">
        <v>23</v>
      </c>
      <c r="F56" s="163" t="s">
        <v>22</v>
      </c>
      <c r="G56" s="96" t="s">
        <v>24</v>
      </c>
      <c r="H56" s="163" t="s">
        <v>22</v>
      </c>
      <c r="I56" s="96" t="s">
        <v>25</v>
      </c>
      <c r="J56" s="163" t="s">
        <v>22</v>
      </c>
      <c r="K56" s="594"/>
      <c r="L56" s="99" t="s">
        <v>26</v>
      </c>
      <c r="M56" s="301" t="s">
        <v>27</v>
      </c>
      <c r="N56" s="97" t="s">
        <v>28</v>
      </c>
      <c r="O56" s="93" t="s">
        <v>29</v>
      </c>
      <c r="P56" s="598"/>
      <c r="Q56" s="99" t="s">
        <v>26</v>
      </c>
      <c r="R56" s="98" t="s">
        <v>27</v>
      </c>
      <c r="S56" s="98" t="s">
        <v>28</v>
      </c>
      <c r="T56" s="93" t="s">
        <v>29</v>
      </c>
      <c r="U56" s="597"/>
      <c r="V56" s="610"/>
      <c r="W56" s="598"/>
      <c r="X56" s="617"/>
      <c r="Y56" s="598"/>
      <c r="Z56" s="619"/>
      <c r="AA56" s="605"/>
      <c r="AB56" s="607"/>
      <c r="AC56" s="621"/>
      <c r="AD56" s="598"/>
      <c r="AE56" s="279" t="s">
        <v>67</v>
      </c>
      <c r="AF56" s="403" t="s">
        <v>68</v>
      </c>
      <c r="AG56" s="403" t="s">
        <v>69</v>
      </c>
      <c r="AH56" s="201" t="s">
        <v>70</v>
      </c>
      <c r="AI56" s="316" t="s">
        <v>47</v>
      </c>
      <c r="AJ56" s="403" t="s">
        <v>71</v>
      </c>
      <c r="AK56" s="201" t="s">
        <v>72</v>
      </c>
      <c r="AL56" s="314"/>
      <c r="AM56" s="463"/>
    </row>
    <row r="57" spans="1:39" x14ac:dyDescent="0.3">
      <c r="A57" s="100" t="s">
        <v>31</v>
      </c>
      <c r="B57" s="101" t="str">
        <f>неделя!B53</f>
        <v>Агура К.</v>
      </c>
      <c r="C57" s="110">
        <f>SUM(неделя!C53,неделя!AO53,неделя!CA53,неделя!DM53,неделя!EY53)</f>
        <v>1063</v>
      </c>
      <c r="D57" s="166">
        <f>IF(AL57&gt;0,C57/AL57/$AK$66," ")</f>
        <v>14.173333333333334</v>
      </c>
      <c r="E57" s="110">
        <f>SUM(неделя!E53,неделя!AQ53,неделя!CC53,неделя!DO53,неделя!FA53,)</f>
        <v>722</v>
      </c>
      <c r="F57" s="166">
        <f>IF(AL57&gt;0,E57/AL57/$AK$66," ")</f>
        <v>9.6266666666666669</v>
      </c>
      <c r="G57" s="110">
        <f>SUM(неделя!G53,неделя!AS53,неделя!CE53,неделя!DQ53,неделя!FD53)</f>
        <v>0</v>
      </c>
      <c r="H57" s="166">
        <f>IF(AL57&gt;0,G57/AL57/$AK$66," ")</f>
        <v>0</v>
      </c>
      <c r="I57" s="110">
        <f>SUM(неделя!I53,неделя!AU53,неделя!CG53,неделя!DS53,неделя!FE53)</f>
        <v>196</v>
      </c>
      <c r="J57" s="166">
        <f>IF(AL57&gt;0,I57/AL57/$AK$66," ")</f>
        <v>2.6133333333333337</v>
      </c>
      <c r="K57" s="415">
        <f>IF(I57&gt;0,C57/I57," ")</f>
        <v>5.4234693877551017</v>
      </c>
      <c r="L57" s="110">
        <f>SUM(неделя!L53,неделя!AX53,неделя!CJ53,неделя!DV53,неделя!FH53)</f>
        <v>16</v>
      </c>
      <c r="M57" s="302">
        <f>SUM(неделя!M53,неделя!AY53,неделя!CK53,неделя!DW53,неделя!FI53)</f>
        <v>16</v>
      </c>
      <c r="N57" s="105">
        <f>SUM(L57:M57)</f>
        <v>32</v>
      </c>
      <c r="O57" s="456">
        <f>IF(AL57&gt;0,N57/AL57/3," ")</f>
        <v>2.1333333333333333</v>
      </c>
      <c r="P57" s="419">
        <f>IF(N57&gt;0,I57/N57," ")</f>
        <v>6.125</v>
      </c>
      <c r="Q57" s="110">
        <f>SUM(неделя!Q53,неделя!BC53,неделя!CO53,неделя!EA53,неделя!FM53)</f>
        <v>4</v>
      </c>
      <c r="R57" s="104">
        <f>SUM(неделя!R53,неделя!BD53,неделя!CP53,неделя!EB53,неделя!FN53)</f>
        <v>8</v>
      </c>
      <c r="S57" s="105">
        <f>SUM(Q57:R57)</f>
        <v>12</v>
      </c>
      <c r="T57" s="456">
        <f>IF(AL57&gt;0,S57/AL57/3," ")</f>
        <v>0.79999999999999993</v>
      </c>
      <c r="U57" s="419">
        <f>IF(S57&gt;0,N57/S57," ")</f>
        <v>2.6666666666666665</v>
      </c>
      <c r="V57" s="106">
        <f>SUM(неделя!V53,неделя!BH53,неделя!CT53,неделя!EF53,неделя!FR53)</f>
        <v>10</v>
      </c>
      <c r="W57" s="107">
        <f>SUM(N57,S57,V57)</f>
        <v>54</v>
      </c>
      <c r="X57" s="108">
        <f>SUM(неделя!X53,неделя!BJ53,неделя!CV53,неделя!EH53,неделя!FT53)</f>
        <v>12</v>
      </c>
      <c r="Y57" s="108">
        <f>SUM(неделя!Y53,неделя!BK53,неделя!CW53,неделя!EI53,неделя!FU53)</f>
        <v>2</v>
      </c>
      <c r="Z57" s="108">
        <f>SUM(неделя!Z53,неделя!BL53,неделя!CX53,неделя!EJ53,неделя!FV53)</f>
        <v>0</v>
      </c>
      <c r="AA57" s="103">
        <f>SUM(неделя!AA53,неделя!BM53,неделя!CY53,неделя!EK53,неделя!FW53)</f>
        <v>0</v>
      </c>
      <c r="AB57" s="445" t="str">
        <f>IF(AA57&gt;0,Z57/AA57," ")</f>
        <v xml:space="preserve"> </v>
      </c>
      <c r="AC57" s="106">
        <f>SUM(неделя!AC53,неделя!BO53,неделя!DA53,неделя!EM53,неделя!FY53)</f>
        <v>4</v>
      </c>
      <c r="AD57" s="445">
        <f>IF(AC57&gt;0,W57/AC57," ")</f>
        <v>13.5</v>
      </c>
      <c r="AE57" s="307">
        <f>IF(COUNT(неделя!AE53,неделя!BQ53,неделя!DC53,неделя!EO53,неделя!GA53)&gt;0,SUM(неделя!AE53,неделя!BQ53,неделя!DC53,неделя!EO53,неделя!GA53)," ")</f>
        <v>0</v>
      </c>
      <c r="AF57" s="202">
        <f>IF(COUNT(неделя!AF53,неделя!BR53,неделя!DD53,неделя!EP53,неделя!GB53)&gt;0,SUM(неделя!AF53,неделя!BR53,неделя!DD53,неделя!EP53,неделя!GB53)," ")</f>
        <v>0</v>
      </c>
      <c r="AG57" s="202">
        <f>IF(COUNT(неделя!AG53,неделя!BS53,неделя!DE53,неделя!EQ53,неделя!GC53)&gt;0,SUM(неделя!AG53,неделя!BS53,неделя!DE53,неделя!EQ53,неделя!GC53)," ")</f>
        <v>0</v>
      </c>
      <c r="AH57" s="202">
        <f>IF(COUNT(неделя!AH53,неделя!BT53,неделя!DF53,неделя!ER53,неделя!GD53)&gt;0,SUM(неделя!AH53,неделя!BT53,неделя!DF53,неделя!ER53,неделя!GD53)," ")</f>
        <v>0</v>
      </c>
      <c r="AI57" s="111" t="str">
        <f>IF(AG57=0," ",AH57/AG57*100)</f>
        <v xml:space="preserve"> </v>
      </c>
      <c r="AJ57" s="324">
        <f>IF(COUNT(неделя!AI53,неделя!BU53,неделя!DG53,неделя!ES53,неделя!GE53)&gt;0,SUM(неделя!AI53,неделя!BU53,неделя!DG53,неделя!ES53,неделя!GE53)," ")</f>
        <v>3</v>
      </c>
      <c r="AK57" s="324">
        <f>SUM(AF57,AG57,AJ57)</f>
        <v>3</v>
      </c>
      <c r="AL57" s="312">
        <f>MROUND(AVERAGE(неделя!AK53,неделя!BW53,неделя!DI53,неделя!EU53,неделя!GG53),1)</f>
        <v>5</v>
      </c>
      <c r="AM57" s="463"/>
    </row>
    <row r="58" spans="1:39" x14ac:dyDescent="0.3">
      <c r="A58" s="100" t="s">
        <v>31</v>
      </c>
      <c r="B58" s="448" t="str">
        <f>неделя!B54</f>
        <v>Данченко А.</v>
      </c>
      <c r="C58" s="299">
        <f>SUM(неделя!C54,неделя!AO54,неделя!CA54,неделя!DM54,неделя!EY54)</f>
        <v>1001</v>
      </c>
      <c r="D58" s="167">
        <f>IF(AL58&gt;0,C58/AL58/$AK$66," ")</f>
        <v>11.122222222222224</v>
      </c>
      <c r="E58" s="299">
        <f>SUM(неделя!E54,неделя!AQ54,неделя!CC54,неделя!DO54,неделя!FA54,)</f>
        <v>1215</v>
      </c>
      <c r="F58" s="167">
        <f>IF(AL58&gt;0,E58/AL58/$AK$66," ")</f>
        <v>13.5</v>
      </c>
      <c r="G58" s="114">
        <f>SUM(неделя!G54,неделя!AS54,неделя!CE54,неделя!DQ54,неделя!FC54)</f>
        <v>534</v>
      </c>
      <c r="H58" s="167">
        <f>IF(AL58&gt;0,G58/AL58/$AK$66," ")</f>
        <v>5.9333333333333336</v>
      </c>
      <c r="I58" s="299">
        <f>SUM(неделя!I54,неделя!AU54,неделя!CG54,неделя!DS54,неделя!FE54)</f>
        <v>269</v>
      </c>
      <c r="J58" s="167">
        <f>IF(AL58&gt;0,I58/AL58/$AK$66," ")</f>
        <v>2.9888888888888889</v>
      </c>
      <c r="K58" s="415">
        <f t="shared" ref="K58:K60" si="32">IF(I58&gt;0,C58/I58," ")</f>
        <v>3.7211895910780668</v>
      </c>
      <c r="L58" s="114">
        <f>SUM(неделя!L54,неделя!AX54,неделя!CJ54,неделя!DV54,неделя!FH54)</f>
        <v>24</v>
      </c>
      <c r="M58" s="329">
        <f>SUM(неделя!M54,неделя!AY54,неделя!CK54,неделя!DW54,неделя!FI54)</f>
        <v>7</v>
      </c>
      <c r="N58" s="105">
        <f>SUM(L58:M58)</f>
        <v>31</v>
      </c>
      <c r="O58" s="456">
        <f>IF(AL58&gt;0,N58/AL58/3," ")</f>
        <v>1.7222222222222223</v>
      </c>
      <c r="P58" s="420">
        <f t="shared" ref="P58:P59" si="33">IF(N58&gt;0,I58/N58," ")</f>
        <v>8.67741935483871</v>
      </c>
      <c r="Q58" s="332">
        <f>SUM(неделя!Q54,неделя!BC54,неделя!CO54,неделя!EA54,неделя!FM54)</f>
        <v>11</v>
      </c>
      <c r="R58" s="313">
        <f>SUM(неделя!R54,неделя!BD54,неделя!CP54,неделя!EB54,неделя!FN54)</f>
        <v>9</v>
      </c>
      <c r="S58" s="105">
        <f>SUM(Q58:R58)</f>
        <v>20</v>
      </c>
      <c r="T58" s="456">
        <f>IF(AL58&gt;0,S58/AL58/3," ")</f>
        <v>1.1111111111111112</v>
      </c>
      <c r="U58" s="423">
        <f>IF(S58&gt;0,N58/S58," ")</f>
        <v>1.55</v>
      </c>
      <c r="V58" s="106">
        <f>SUM(неделя!V54,неделя!BH54,неделя!CT54,неделя!EF54,неделя!FR54)</f>
        <v>12</v>
      </c>
      <c r="W58" s="107">
        <f>SUM(N58,S58,V58)</f>
        <v>63</v>
      </c>
      <c r="X58" s="108">
        <f>SUM(неделя!X54,неделя!BJ54,неделя!CV54,неделя!EH54,неделя!FT54)</f>
        <v>22</v>
      </c>
      <c r="Y58" s="108">
        <f>SUM(неделя!Y54,неделя!BK54,неделя!CW54,неделя!EI54,неделя!FU54)</f>
        <v>2</v>
      </c>
      <c r="Z58" s="330">
        <f>SUM(неделя!Z54,неделя!BL54,неделя!CX54,неделя!EJ54,неделя!FV54)</f>
        <v>1</v>
      </c>
      <c r="AA58" s="103">
        <f>SUM(неделя!AA54,неделя!BM54,неделя!CY54,неделя!EK54,неделя!FW54)</f>
        <v>1</v>
      </c>
      <c r="AB58" s="437">
        <f>IF(AA58&gt;0,Z58/AA58," ")</f>
        <v>1</v>
      </c>
      <c r="AC58" s="106">
        <f>SUM(неделя!AC54,неделя!BO54,неделя!DA54,неделя!EM54,неделя!FY54)</f>
        <v>0</v>
      </c>
      <c r="AD58" s="437" t="str">
        <f t="shared" ref="AD58:AD59" si="34">IF(AC58&gt;0,W58/AC58," ")</f>
        <v xml:space="preserve"> </v>
      </c>
      <c r="AE58" s="109">
        <f>IF(COUNT(неделя!AE54,неделя!BQ54,неделя!DC54,неделя!EO54,неделя!GA54)&gt;0,SUM(неделя!AE54,неделя!BQ54,неделя!DC54,неделя!EO54,неделя!GA54)," ")</f>
        <v>0</v>
      </c>
      <c r="AF58" s="113">
        <f>IF(COUNT(неделя!AF54,неделя!BR54,неделя!DD54,неделя!EP54,неделя!GB54)&gt;0,SUM(неделя!AF54,неделя!BR54,неделя!DD54,неделя!EP54,неделя!GB54)," ")</f>
        <v>0</v>
      </c>
      <c r="AG58" s="113">
        <f>IF(COUNT(неделя!AG54,неделя!BS54,неделя!DE54,неделя!EQ54,неделя!GC54)&gt;0,SUM(неделя!AG54,неделя!BS54,неделя!DE54,неделя!EQ54,неделя!GC54)," ")</f>
        <v>0</v>
      </c>
      <c r="AH58" s="113">
        <f>IF(COUNT(неделя!AH54,неделя!BT54,неделя!DF54,неделя!ER54,неделя!GD54)&gt;0,SUM(неделя!AH54,неделя!BT54,неделя!DF54,неделя!ER54,неделя!GD54)," ")</f>
        <v>0</v>
      </c>
      <c r="AI58" s="111" t="str">
        <f>IF(AG58=0," ",AH58/AG58*100)</f>
        <v xml:space="preserve"> </v>
      </c>
      <c r="AJ58" s="321">
        <f>IF(COUNT(неделя!AI54,неделя!BU54,неделя!DG54,неделя!ES54,неделя!GE54)&gt;0,SUM(неделя!AI54,неделя!BU54,неделя!DG54,неделя!ES54,неделя!GE54)," ")</f>
        <v>1</v>
      </c>
      <c r="AK58" s="321">
        <f>SUM(AF58,AG58,AJ58)</f>
        <v>1</v>
      </c>
      <c r="AL58" s="312">
        <f>MROUND(AVERAGE(неделя!AK54,неделя!BW54,неделя!DI54,неделя!EU54,неделя!GG54),1)</f>
        <v>6</v>
      </c>
      <c r="AM58" s="463"/>
    </row>
    <row r="59" spans="1:39" ht="19.5" thickBot="1" x14ac:dyDescent="0.35">
      <c r="A59" s="100" t="s">
        <v>31</v>
      </c>
      <c r="B59" s="447">
        <f>неделя!B55</f>
        <v>0</v>
      </c>
      <c r="C59" s="119"/>
      <c r="D59" s="169"/>
      <c r="E59" s="119"/>
      <c r="F59" s="169"/>
      <c r="G59" s="119"/>
      <c r="H59" s="169"/>
      <c r="I59" s="119"/>
      <c r="J59" s="171"/>
      <c r="K59" s="428" t="str">
        <f t="shared" si="32"/>
        <v xml:space="preserve"> </v>
      </c>
      <c r="L59" s="119"/>
      <c r="M59" s="303"/>
      <c r="N59" s="267"/>
      <c r="O59" s="451" t="str">
        <f>IF(AL59&gt;0,N59/AL59/3.8," ")</f>
        <v xml:space="preserve"> </v>
      </c>
      <c r="P59" s="431" t="str">
        <f t="shared" si="33"/>
        <v xml:space="preserve"> </v>
      </c>
      <c r="Q59" s="115"/>
      <c r="R59" s="116"/>
      <c r="S59" s="105"/>
      <c r="T59" s="456" t="str">
        <f>IF(AL59&gt;0,S59/AL59/3.8," ")</f>
        <v xml:space="preserve"> </v>
      </c>
      <c r="U59" s="431" t="str">
        <f t="shared" ref="U59" si="35">IF(S59&gt;0,N59/S59," ")</f>
        <v xml:space="preserve"> </v>
      </c>
      <c r="V59" s="117"/>
      <c r="W59" s="107"/>
      <c r="X59" s="118"/>
      <c r="Y59" s="118"/>
      <c r="Z59" s="204"/>
      <c r="AA59" s="434"/>
      <c r="AB59" s="438" t="str">
        <f t="shared" ref="AB59" si="36">IF(AA59&gt;0,Z59/AA59," ")</f>
        <v xml:space="preserve"> </v>
      </c>
      <c r="AC59" s="117"/>
      <c r="AD59" s="437" t="str">
        <f t="shared" si="34"/>
        <v xml:space="preserve"> </v>
      </c>
      <c r="AE59" s="346" t="str">
        <f>IF(COUNT(неделя!AE55,неделя!BQ55,неделя!DC55,неделя!EO55,неделя!GA55)&gt;0,SUM(неделя!AE55,неделя!BQ55,неделя!DC55,неделя!EO55,неделя!GA55)," ")</f>
        <v xml:space="preserve"> </v>
      </c>
      <c r="AF59" s="317"/>
      <c r="AG59" s="319"/>
      <c r="AH59" s="319"/>
      <c r="AI59" s="318"/>
      <c r="AJ59" s="322" t="str">
        <f>IF(COUNT(неделя!AI55,неделя!BU55,неделя!DG55,неделя!ES55,неделя!GE55)&gt;0,SUM(неделя!AI55,неделя!BU55,неделя!DG55,неделя!ES55,неделя!GE55)," ")</f>
        <v xml:space="preserve"> </v>
      </c>
      <c r="AK59" s="322">
        <f>SUM(AF59,AG59,AJ59)</f>
        <v>0</v>
      </c>
      <c r="AL59" s="320"/>
      <c r="AM59" s="463"/>
    </row>
    <row r="60" spans="1:39" s="192" customFormat="1" ht="19.5" thickBot="1" x14ac:dyDescent="0.35">
      <c r="A60" s="120"/>
      <c r="B60" s="189" t="s">
        <v>34</v>
      </c>
      <c r="C60" s="122">
        <f>SUM(C57:C59)</f>
        <v>2064</v>
      </c>
      <c r="D60" s="190">
        <f>C60/AL60/$AK$66</f>
        <v>12.509090909090908</v>
      </c>
      <c r="E60" s="122">
        <f>SUM(неделя!E56,неделя!AQ56,неделя!CC56,неделя!DO56,неделя!FB56)</f>
        <v>1937</v>
      </c>
      <c r="F60" s="190">
        <f>E60/AL60/$AK$66</f>
        <v>11.73939393939394</v>
      </c>
      <c r="G60" s="122">
        <f>SUM(неделя!G56,неделя!AS56,неделя!CE56,неделя!DQ56,неделя!FD56)</f>
        <v>534</v>
      </c>
      <c r="H60" s="190">
        <f>G60/AL60/$AK$66</f>
        <v>3.2363636363636363</v>
      </c>
      <c r="I60" s="122">
        <f>SUM(неделя!I56,неделя!AU56,неделя!CG56,неделя!DS56,неделя!FF56)</f>
        <v>465</v>
      </c>
      <c r="J60" s="190">
        <f>I60/AL60/$AK$66</f>
        <v>2.8181818181818183</v>
      </c>
      <c r="K60" s="429">
        <f t="shared" si="32"/>
        <v>4.4387096774193546</v>
      </c>
      <c r="L60" s="122">
        <f>SUM(L57:L59)</f>
        <v>40</v>
      </c>
      <c r="M60" s="304">
        <f>SUM(M57:M59)</f>
        <v>23</v>
      </c>
      <c r="N60" s="122">
        <f>SUM(N57:N59)</f>
        <v>63</v>
      </c>
      <c r="O60" s="458">
        <f>IF(AL60&gt;0,N60/AL60/3," ")</f>
        <v>1.9090909090909092</v>
      </c>
      <c r="P60" s="432">
        <f>IF(N60&gt;0,I60/N60," ")</f>
        <v>7.3809523809523814</v>
      </c>
      <c r="Q60" s="122">
        <f>SUM(Q57:Q59)</f>
        <v>15</v>
      </c>
      <c r="R60" s="123">
        <f>SUM(R57:R59)</f>
        <v>17</v>
      </c>
      <c r="S60" s="124">
        <f>SUM(S57:S59)</f>
        <v>32</v>
      </c>
      <c r="T60" s="457">
        <f>IF(AL60&gt;0,S60/AL60/3," ")</f>
        <v>0.96969696969696972</v>
      </c>
      <c r="U60" s="433">
        <f>IF(S60&gt;0,N60/S60," ")</f>
        <v>1.96875</v>
      </c>
      <c r="V60" s="125">
        <f t="shared" ref="V60:W60" si="37">SUM(V57:V59)</f>
        <v>22</v>
      </c>
      <c r="W60" s="189">
        <f t="shared" si="37"/>
        <v>117</v>
      </c>
      <c r="X60" s="126">
        <f t="shared" ref="X60:Y60" si="38">SUM(X57:X59)</f>
        <v>34</v>
      </c>
      <c r="Y60" s="126">
        <f t="shared" si="38"/>
        <v>4</v>
      </c>
      <c r="Z60" s="124">
        <f>SUM(Z57:Z59)</f>
        <v>1</v>
      </c>
      <c r="AA60" s="356">
        <f t="shared" ref="AA60" si="39">SUM(AA57:AA59)</f>
        <v>1</v>
      </c>
      <c r="AB60" s="439">
        <f>IF(AA60=0," ",Z60/AA60)</f>
        <v>1</v>
      </c>
      <c r="AC60" s="189">
        <f>SUM(AC57:AC59)</f>
        <v>4</v>
      </c>
      <c r="AD60" s="439">
        <f>IF(AC60&gt;0,W60/AC60," ")</f>
        <v>29.25</v>
      </c>
      <c r="AE60" s="124">
        <f>SUM(AE57:AE59)</f>
        <v>0</v>
      </c>
      <c r="AF60" s="122">
        <f>SUM(AF57:AF59)</f>
        <v>0</v>
      </c>
      <c r="AG60" s="124">
        <f>SUM(AG57:AG59)</f>
        <v>0</v>
      </c>
      <c r="AH60" s="123">
        <f>SUM(AH57:AH59)</f>
        <v>0</v>
      </c>
      <c r="AI60" s="123">
        <f>SUM(AI57:AI59)</f>
        <v>0</v>
      </c>
      <c r="AJ60" s="323">
        <f>IF(COUNT(неделя!AI56,неделя!BU56,неделя!DG56,неделя!ES56,неделя!GE56)&gt;0,SUM(неделя!AI56,неделя!BU56,неделя!DG56,неделя!ES56,неделя!GE56)," ")</f>
        <v>4</v>
      </c>
      <c r="AK60" s="323">
        <f>SUM(AF60,AG60,AJ60)</f>
        <v>4</v>
      </c>
      <c r="AL60" s="127">
        <f>SUM(AL57:AL59)</f>
        <v>11</v>
      </c>
      <c r="AM60" s="463"/>
    </row>
    <row r="61" spans="1:39" ht="19.5" thickBot="1" x14ac:dyDescent="0.35">
      <c r="A61" s="120"/>
      <c r="B61" s="121" t="s">
        <v>35</v>
      </c>
      <c r="C61" s="172">
        <f>D61*AK66*AL60</f>
        <v>3300</v>
      </c>
      <c r="D61" s="138">
        <v>20</v>
      </c>
      <c r="E61" s="172">
        <f>F61*AK66*AL60</f>
        <v>3300</v>
      </c>
      <c r="F61" s="177">
        <v>20</v>
      </c>
      <c r="G61" s="172">
        <f>H61*AK66*AL60</f>
        <v>2475</v>
      </c>
      <c r="H61" s="177">
        <v>15</v>
      </c>
      <c r="I61" s="172">
        <f>J61*AK66*AL60</f>
        <v>495</v>
      </c>
      <c r="J61" s="177">
        <v>3</v>
      </c>
      <c r="K61" s="131">
        <v>6</v>
      </c>
      <c r="L61" s="599">
        <f>AL60*O61*3</f>
        <v>99</v>
      </c>
      <c r="M61" s="600"/>
      <c r="N61" s="601"/>
      <c r="O61" s="132">
        <v>3</v>
      </c>
      <c r="P61" s="131">
        <v>5</v>
      </c>
      <c r="Q61" s="599">
        <f>AL60*T61*3</f>
        <v>33</v>
      </c>
      <c r="R61" s="600"/>
      <c r="S61" s="601"/>
      <c r="T61" s="132">
        <v>1</v>
      </c>
      <c r="U61" s="133">
        <v>3</v>
      </c>
      <c r="V61" s="134"/>
      <c r="W61" s="173"/>
      <c r="X61" s="136">
        <f>(N60+S60)*0.4</f>
        <v>38</v>
      </c>
      <c r="Y61" s="128">
        <f>V60*0.4</f>
        <v>8.8000000000000007</v>
      </c>
      <c r="Z61" s="172">
        <v>120</v>
      </c>
      <c r="AA61" s="137">
        <v>12</v>
      </c>
      <c r="AB61" s="138">
        <v>10</v>
      </c>
      <c r="AC61" s="138">
        <f>W60</f>
        <v>117</v>
      </c>
      <c r="AD61" s="138">
        <v>1</v>
      </c>
      <c r="AE61" s="139"/>
      <c r="AF61" s="139"/>
      <c r="AG61" s="139"/>
      <c r="AH61" s="139"/>
      <c r="AI61" s="139"/>
      <c r="AJ61" s="139"/>
      <c r="AK61" s="139"/>
      <c r="AL61" s="139"/>
      <c r="AM61" s="463"/>
    </row>
    <row r="62" spans="1:39" ht="19.5" thickBot="1" x14ac:dyDescent="0.35">
      <c r="A62" s="120"/>
      <c r="B62" s="140"/>
      <c r="C62" s="143"/>
      <c r="D62" s="174"/>
      <c r="E62" s="143"/>
      <c r="F62" s="145"/>
      <c r="G62" s="143"/>
      <c r="H62" s="145"/>
      <c r="I62" s="143"/>
      <c r="J62" s="145"/>
      <c r="K62" s="140"/>
      <c r="L62" s="12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3"/>
      <c r="AA62" s="144"/>
      <c r="AB62" s="145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463"/>
    </row>
    <row r="63" spans="1:39" ht="19.5" thickBot="1" x14ac:dyDescent="0.35">
      <c r="A63" s="120"/>
      <c r="B63" s="121" t="s">
        <v>36</v>
      </c>
      <c r="C63" s="175">
        <f>C60/C61</f>
        <v>0.62545454545454549</v>
      </c>
      <c r="D63" s="149">
        <f t="shared" ref="D63:J63" si="40">D60/D61</f>
        <v>0.62545454545454537</v>
      </c>
      <c r="E63" s="175">
        <f>E60/E61</f>
        <v>0.58696969696969692</v>
      </c>
      <c r="F63" s="149">
        <f t="shared" si="40"/>
        <v>0.58696969696969703</v>
      </c>
      <c r="G63" s="175">
        <f t="shared" si="40"/>
        <v>0.21575757575757576</v>
      </c>
      <c r="H63" s="149">
        <f t="shared" si="40"/>
        <v>0.21575757575757576</v>
      </c>
      <c r="I63" s="175">
        <f t="shared" si="40"/>
        <v>0.93939393939393945</v>
      </c>
      <c r="J63" s="149">
        <f t="shared" si="40"/>
        <v>0.93939393939393945</v>
      </c>
      <c r="K63" s="148">
        <f>K61/K60</f>
        <v>1.3517441860465116</v>
      </c>
      <c r="L63" s="614">
        <f>N60/L61</f>
        <v>0.63636363636363635</v>
      </c>
      <c r="M63" s="615"/>
      <c r="N63" s="616"/>
      <c r="O63" s="149">
        <f>O60/O61</f>
        <v>0.63636363636363635</v>
      </c>
      <c r="P63" s="150">
        <f>P61/P60</f>
        <v>0.67741935483870963</v>
      </c>
      <c r="Q63" s="614">
        <f>S60/Q61</f>
        <v>0.96969696969696972</v>
      </c>
      <c r="R63" s="615"/>
      <c r="S63" s="616"/>
      <c r="T63" s="151">
        <f>T60/T61</f>
        <v>0.96969696969696972</v>
      </c>
      <c r="U63" s="150">
        <f>U61/U60</f>
        <v>1.5238095238095237</v>
      </c>
      <c r="V63" s="152"/>
      <c r="W63" s="153"/>
      <c r="X63" s="150">
        <f>X60/X61</f>
        <v>0.89473684210526316</v>
      </c>
      <c r="Y63" s="154">
        <f>Y60/Y61</f>
        <v>0.45454545454545453</v>
      </c>
      <c r="Z63" s="155">
        <f>Z60/Z61</f>
        <v>8.3333333333333332E-3</v>
      </c>
      <c r="AA63" s="156">
        <f>AA60/AA61</f>
        <v>8.3333333333333329E-2</v>
      </c>
      <c r="AB63" s="157">
        <f>IF(AA63=0," ",AA63/Z63)</f>
        <v>10</v>
      </c>
      <c r="AC63" s="151">
        <f>AC60/AC61</f>
        <v>3.4188034188034191E-2</v>
      </c>
      <c r="AD63" s="158"/>
      <c r="AE63" s="158"/>
      <c r="AF63" s="611" t="s">
        <v>37</v>
      </c>
      <c r="AG63" s="612"/>
      <c r="AH63" s="613"/>
      <c r="AI63" s="159">
        <f>AL60</f>
        <v>11</v>
      </c>
      <c r="AJ63" s="140"/>
      <c r="AK63" s="140"/>
      <c r="AL63" s="139"/>
      <c r="AM63" s="464"/>
    </row>
    <row r="64" spans="1:39" ht="19.5" thickBot="1" x14ac:dyDescent="0.35">
      <c r="A64" s="622" t="s">
        <v>48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4"/>
      <c r="L64" s="622" t="s">
        <v>49</v>
      </c>
      <c r="M64" s="623"/>
      <c r="N64" s="623"/>
      <c r="O64" s="623"/>
      <c r="P64" s="623"/>
      <c r="Q64" s="623"/>
      <c r="R64" s="623"/>
      <c r="S64" s="623"/>
      <c r="T64" s="623"/>
      <c r="U64" s="624"/>
      <c r="V64" s="376"/>
      <c r="W64" s="377"/>
      <c r="X64" s="377"/>
      <c r="Y64" s="377"/>
      <c r="Z64" s="377"/>
      <c r="AA64" s="377"/>
      <c r="AB64" s="377"/>
      <c r="AC64" s="377"/>
      <c r="AD64" s="377"/>
      <c r="AE64" s="377"/>
      <c r="AF64" s="377"/>
      <c r="AG64" s="377"/>
      <c r="AH64" s="626"/>
      <c r="AI64" s="626"/>
      <c r="AJ64" s="626"/>
      <c r="AK64" s="626"/>
      <c r="AL64" s="627"/>
      <c r="AM64" s="160" t="str">
        <f>AM48</f>
        <v>QBF</v>
      </c>
    </row>
    <row r="65" spans="1:37" ht="19.5" thickBot="1" x14ac:dyDescent="0.35">
      <c r="B65" s="474" t="s">
        <v>58</v>
      </c>
      <c r="C65" s="474"/>
    </row>
    <row r="66" spans="1:37" ht="18.75" customHeight="1" x14ac:dyDescent="0.3">
      <c r="B66" s="162" t="s">
        <v>50</v>
      </c>
      <c r="C66" s="90">
        <f>AL57</f>
        <v>5</v>
      </c>
      <c r="AH66" s="631" t="s">
        <v>57</v>
      </c>
      <c r="AI66" s="632"/>
      <c r="AJ66" s="633"/>
      <c r="AK66" s="628">
        <v>15</v>
      </c>
    </row>
    <row r="67" spans="1:37" ht="19.5" thickBot="1" x14ac:dyDescent="0.35">
      <c r="B67" s="162" t="s">
        <v>51</v>
      </c>
      <c r="C67" s="90">
        <f t="shared" ref="C67" si="41">AL58</f>
        <v>6</v>
      </c>
      <c r="AH67" s="634"/>
      <c r="AI67" s="635"/>
      <c r="AJ67" s="636"/>
      <c r="AK67" s="629"/>
    </row>
    <row r="68" spans="1:37" ht="19.5" thickBot="1" x14ac:dyDescent="0.35">
      <c r="J68" s="88"/>
      <c r="K68" s="88"/>
      <c r="L68" s="88"/>
      <c r="M68" s="88"/>
      <c r="N68" s="88"/>
      <c r="O68" s="88"/>
      <c r="AK68" s="207"/>
    </row>
    <row r="69" spans="1:37" ht="21" thickBot="1" x14ac:dyDescent="0.35">
      <c r="A69" s="637" t="s">
        <v>59</v>
      </c>
      <c r="B69" s="638"/>
      <c r="C69" s="638"/>
      <c r="D69" s="638"/>
      <c r="E69" s="638"/>
      <c r="F69" s="638"/>
      <c r="G69" s="638"/>
      <c r="H69" s="639"/>
      <c r="J69" s="88"/>
      <c r="K69" s="88"/>
      <c r="L69" s="88"/>
      <c r="M69" s="88"/>
      <c r="N69" s="88"/>
      <c r="O69" s="88"/>
    </row>
    <row r="70" spans="1:37" ht="53.25" customHeight="1" x14ac:dyDescent="0.3">
      <c r="A70" s="378"/>
      <c r="B70" s="531" t="s">
        <v>64</v>
      </c>
      <c r="C70" s="532"/>
      <c r="D70" s="533"/>
      <c r="E70" s="534" t="s">
        <v>63</v>
      </c>
      <c r="F70" s="534"/>
      <c r="G70" s="534"/>
      <c r="H70" s="535"/>
      <c r="J70" s="88"/>
      <c r="K70" s="88"/>
      <c r="L70" s="88"/>
      <c r="M70" s="88"/>
      <c r="N70" s="88"/>
      <c r="O70" s="88"/>
    </row>
    <row r="71" spans="1:37" ht="23.25" x14ac:dyDescent="0.3">
      <c r="A71" s="373" t="s">
        <v>60</v>
      </c>
      <c r="B71" s="521"/>
      <c r="C71" s="522"/>
      <c r="D71" s="523"/>
      <c r="E71" s="557">
        <v>0</v>
      </c>
      <c r="F71" s="558"/>
      <c r="G71" s="558"/>
      <c r="H71" s="559"/>
      <c r="J71" s="88"/>
      <c r="K71" s="625"/>
      <c r="L71" s="625"/>
      <c r="M71" s="625"/>
      <c r="N71" s="625"/>
      <c r="O71" s="88"/>
    </row>
    <row r="72" spans="1:37" ht="23.25" x14ac:dyDescent="0.3">
      <c r="A72" s="405" t="s">
        <v>61</v>
      </c>
      <c r="B72" s="554"/>
      <c r="C72" s="555"/>
      <c r="D72" s="556"/>
      <c r="E72" s="576">
        <v>0</v>
      </c>
      <c r="F72" s="577"/>
      <c r="G72" s="577"/>
      <c r="H72" s="578"/>
      <c r="J72" s="88"/>
      <c r="K72" s="88"/>
      <c r="L72" s="88"/>
      <c r="M72" s="88"/>
      <c r="N72" s="88"/>
      <c r="O72" s="88"/>
    </row>
    <row r="73" spans="1:37" ht="23.25" x14ac:dyDescent="0.3">
      <c r="A73" s="405" t="s">
        <v>81</v>
      </c>
      <c r="B73" s="554"/>
      <c r="C73" s="555"/>
      <c r="D73" s="556"/>
      <c r="E73" s="576">
        <v>0</v>
      </c>
      <c r="F73" s="577"/>
      <c r="G73" s="577"/>
      <c r="H73" s="578"/>
      <c r="J73" s="88"/>
      <c r="K73" s="88"/>
      <c r="L73" s="88"/>
      <c r="M73" s="88"/>
      <c r="N73" s="88"/>
      <c r="O73" s="88"/>
    </row>
    <row r="74" spans="1:37" ht="24" thickBot="1" x14ac:dyDescent="0.35">
      <c r="A74" s="374" t="s">
        <v>62</v>
      </c>
      <c r="B74" s="545"/>
      <c r="C74" s="546"/>
      <c r="D74" s="547"/>
      <c r="E74" s="557">
        <v>0</v>
      </c>
      <c r="F74" s="558"/>
      <c r="G74" s="558"/>
      <c r="H74" s="559"/>
      <c r="I74" s="205"/>
      <c r="J74" s="88"/>
      <c r="K74" s="88"/>
      <c r="L74" s="88"/>
      <c r="M74" s="88"/>
      <c r="N74" s="88"/>
      <c r="O74" s="88"/>
    </row>
    <row r="75" spans="1:37" x14ac:dyDescent="0.3">
      <c r="J75" s="88"/>
      <c r="K75" s="88"/>
      <c r="L75" s="88"/>
      <c r="M75" s="88"/>
      <c r="N75" s="88"/>
      <c r="O75" s="88"/>
    </row>
  </sheetData>
  <mergeCells count="140">
    <mergeCell ref="L39:O39"/>
    <mergeCell ref="P39:P40"/>
    <mergeCell ref="Q39:T39"/>
    <mergeCell ref="U39:U40"/>
    <mergeCell ref="V39:V40"/>
    <mergeCell ref="AE39:AL39"/>
    <mergeCell ref="Q22:T22"/>
    <mergeCell ref="V22:V23"/>
    <mergeCell ref="AC22:AC23"/>
    <mergeCell ref="AD22:AD23"/>
    <mergeCell ref="AE55:AL55"/>
    <mergeCell ref="AC4:AC5"/>
    <mergeCell ref="AB39:AB40"/>
    <mergeCell ref="AC39:AC40"/>
    <mergeCell ref="AD39:AD40"/>
    <mergeCell ref="AF31:AH31"/>
    <mergeCell ref="AH32:AL32"/>
    <mergeCell ref="A53:AM53"/>
    <mergeCell ref="A38:D38"/>
    <mergeCell ref="L13:N13"/>
    <mergeCell ref="L47:N47"/>
    <mergeCell ref="Q29:S29"/>
    <mergeCell ref="Q31:S31"/>
    <mergeCell ref="A37:AM37"/>
    <mergeCell ref="E38:K38"/>
    <mergeCell ref="L38:AM38"/>
    <mergeCell ref="A39:B39"/>
    <mergeCell ref="C39:J39"/>
    <mergeCell ref="K39:K40"/>
    <mergeCell ref="U22:U23"/>
    <mergeCell ref="X22:X23"/>
    <mergeCell ref="Y22:Y23"/>
    <mergeCell ref="Z22:Z23"/>
    <mergeCell ref="AA22:AA23"/>
    <mergeCell ref="A20:AM20"/>
    <mergeCell ref="L21:AM21"/>
    <mergeCell ref="AE4:AL4"/>
    <mergeCell ref="AM22:AM31"/>
    <mergeCell ref="W22:W23"/>
    <mergeCell ref="A22:B22"/>
    <mergeCell ref="C22:J22"/>
    <mergeCell ref="K22:K23"/>
    <mergeCell ref="L22:O22"/>
    <mergeCell ref="AE22:AL22"/>
    <mergeCell ref="B70:D70"/>
    <mergeCell ref="A14:K14"/>
    <mergeCell ref="L14:U14"/>
    <mergeCell ref="AH14:AL14"/>
    <mergeCell ref="B15:C15"/>
    <mergeCell ref="A32:K32"/>
    <mergeCell ref="L32:U32"/>
    <mergeCell ref="A21:D21"/>
    <mergeCell ref="E21:K21"/>
    <mergeCell ref="Q47:S47"/>
    <mergeCell ref="AF47:AH47"/>
    <mergeCell ref="AB22:AB23"/>
    <mergeCell ref="L29:N29"/>
    <mergeCell ref="L31:N31"/>
    <mergeCell ref="AH48:AL48"/>
    <mergeCell ref="B49:C49"/>
    <mergeCell ref="AH50:AI51"/>
    <mergeCell ref="AK50:AK51"/>
    <mergeCell ref="W39:W40"/>
    <mergeCell ref="X39:X40"/>
    <mergeCell ref="Y39:Y40"/>
    <mergeCell ref="Z39:Z40"/>
    <mergeCell ref="AA39:AA40"/>
    <mergeCell ref="P22:P23"/>
    <mergeCell ref="A64:K64"/>
    <mergeCell ref="K71:N71"/>
    <mergeCell ref="A48:K48"/>
    <mergeCell ref="L48:U48"/>
    <mergeCell ref="A54:D54"/>
    <mergeCell ref="L64:U64"/>
    <mergeCell ref="AH64:AL64"/>
    <mergeCell ref="B65:C65"/>
    <mergeCell ref="AK66:AK67"/>
    <mergeCell ref="L63:N63"/>
    <mergeCell ref="Q63:S63"/>
    <mergeCell ref="AF63:AH63"/>
    <mergeCell ref="C55:J55"/>
    <mergeCell ref="U55:U56"/>
    <mergeCell ref="V55:V56"/>
    <mergeCell ref="W55:W56"/>
    <mergeCell ref="X55:X56"/>
    <mergeCell ref="AD55:AD56"/>
    <mergeCell ref="Q55:T55"/>
    <mergeCell ref="AH66:AJ67"/>
    <mergeCell ref="E70:H70"/>
    <mergeCell ref="B71:D71"/>
    <mergeCell ref="E71:H71"/>
    <mergeCell ref="A69:H69"/>
    <mergeCell ref="B72:D72"/>
    <mergeCell ref="E72:H72"/>
    <mergeCell ref="B74:D74"/>
    <mergeCell ref="E74:H74"/>
    <mergeCell ref="B33:C33"/>
    <mergeCell ref="L54:AM54"/>
    <mergeCell ref="AM55:AM63"/>
    <mergeCell ref="K55:K56"/>
    <mergeCell ref="L55:O55"/>
    <mergeCell ref="P55:P56"/>
    <mergeCell ref="A55:B55"/>
    <mergeCell ref="Y55:Y56"/>
    <mergeCell ref="L61:N61"/>
    <mergeCell ref="Q61:S61"/>
    <mergeCell ref="Z55:Z56"/>
    <mergeCell ref="AA55:AA56"/>
    <mergeCell ref="AB55:AB56"/>
    <mergeCell ref="AC55:AC56"/>
    <mergeCell ref="E54:K54"/>
    <mergeCell ref="B73:D73"/>
    <mergeCell ref="E73:H73"/>
    <mergeCell ref="AM39:AM47"/>
    <mergeCell ref="L45:N45"/>
    <mergeCell ref="Q45:S45"/>
    <mergeCell ref="A2:AM2"/>
    <mergeCell ref="A3:D3"/>
    <mergeCell ref="E3:K3"/>
    <mergeCell ref="L3:AM3"/>
    <mergeCell ref="A4:B4"/>
    <mergeCell ref="C4:J4"/>
    <mergeCell ref="K4:K5"/>
    <mergeCell ref="L4:O4"/>
    <mergeCell ref="P4:P5"/>
    <mergeCell ref="AM4:AM13"/>
    <mergeCell ref="L11:N11"/>
    <mergeCell ref="Q11:S11"/>
    <mergeCell ref="Z4:Z5"/>
    <mergeCell ref="AA4:AA5"/>
    <mergeCell ref="AB4:AB5"/>
    <mergeCell ref="X4:X5"/>
    <mergeCell ref="Y4:Y5"/>
    <mergeCell ref="AD4:AD5"/>
    <mergeCell ref="W4:W5"/>
    <mergeCell ref="AF13:AH13"/>
    <mergeCell ref="Q13:S13"/>
    <mergeCell ref="Q4:T4"/>
    <mergeCell ref="U4:U5"/>
    <mergeCell ref="V4:V5"/>
  </mergeCells>
  <pageMargins left="0.23622047244094491" right="0.23622047244094491" top="0.74803149606299213" bottom="0.74803149606299213" header="0.31496062992125984" footer="0.31496062992125984"/>
  <pageSetup paperSize="9" scale="27" orientation="landscape" r:id="rId1"/>
  <headerFooter>
    <oddHeader>&amp;L&amp;22Февраль Сводная статистика, нарастающий итог  &amp;"-,курсив"QBFinance&amp;"-,обычный" (Москва, Санкт-Петербург, Екатеринбург, Киев)</oddHeader>
    <oddFooter>&amp;LПодготовил: Ассистент Совета Директоров&amp;CИрина Горшенева  &amp;Rtel: +7 909 930 82 82  e-mail: irs@qbfin.ru</oddFooter>
  </headerFooter>
  <rowBreaks count="1" manualBreakCount="1">
    <brk id="76" max="3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>
      <selection activeCell="B23" sqref="B23"/>
    </sheetView>
  </sheetViews>
  <sheetFormatPr defaultColWidth="8.7109375" defaultRowHeight="15" x14ac:dyDescent="0.25"/>
  <cols>
    <col min="1" max="1" width="10.7109375" bestFit="1" customWidth="1"/>
  </cols>
  <sheetData>
    <row r="1" spans="1:1" ht="24.75" customHeight="1" x14ac:dyDescent="0.25">
      <c r="A1" s="75" t="s">
        <v>52</v>
      </c>
    </row>
    <row r="2" spans="1:1" x14ac:dyDescent="0.25">
      <c r="A2" t="s">
        <v>56</v>
      </c>
    </row>
    <row r="3" spans="1:1" x14ac:dyDescent="0.25">
      <c r="A3" t="s">
        <v>55</v>
      </c>
    </row>
    <row r="4" spans="1:1" x14ac:dyDescent="0.25">
      <c r="A4" t="s">
        <v>54</v>
      </c>
    </row>
    <row r="5" spans="1:1" x14ac:dyDescent="0.25">
      <c r="A5" t="s">
        <v>53</v>
      </c>
    </row>
  </sheetData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неделя</vt:lpstr>
      <vt:lpstr>месяц</vt:lpstr>
      <vt:lpstr>Комментарии</vt:lpstr>
      <vt:lpstr>Комментарии!Область_печати</vt:lpstr>
      <vt:lpstr>месяц!Область_печати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2016-02-20T12:45:55Z</dcterms:modified>
</cp:coreProperties>
</file>