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ataBase\Input\HVAC\Source\"/>
    </mc:Choice>
  </mc:AlternateContent>
  <xr:revisionPtr revIDLastSave="0" documentId="13_ncr:1_{529DC53A-8E11-494A-810E-093867155F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PAS" sheetId="1" r:id="rId1"/>
    <sheet name="Red ratio" sheetId="2" r:id="rId2"/>
  </sheets>
  <externalReferences>
    <externalReference r:id="rId3"/>
  </externalReferences>
  <definedNames>
    <definedName name="_xlnm.Print_Area" localSheetId="0">PPAS!$A$1:$AJ$57</definedName>
    <definedName name="_xlnm.Print_Area" localSheetId="1">'Red ratio'!$A$1:$AV$42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44" i="1" l="1"/>
  <c r="AC44" i="1"/>
  <c r="Y44" i="1"/>
  <c r="U44" i="1"/>
  <c r="Q44" i="1"/>
  <c r="M44" i="1"/>
  <c r="I44" i="1"/>
  <c r="E44" i="1"/>
  <c r="A43" i="1"/>
  <c r="AM43" i="1" s="1"/>
  <c r="A41" i="1"/>
  <c r="AR19" i="1" s="1"/>
  <c r="A39" i="1"/>
  <c r="AP18" i="1" s="1"/>
  <c r="A37" i="1"/>
  <c r="AR17" i="1" s="1"/>
  <c r="A35" i="1"/>
  <c r="AT16" i="1" s="1"/>
  <c r="A33" i="1"/>
  <c r="AS15" i="1" s="1"/>
  <c r="A31" i="1"/>
  <c r="AQ14" i="1" s="1"/>
  <c r="A29" i="1"/>
  <c r="AT13" i="1" s="1"/>
  <c r="A27" i="1"/>
  <c r="AT12" i="1" s="1"/>
  <c r="A25" i="1"/>
  <c r="AS11" i="1" s="1"/>
  <c r="G23" i="1"/>
  <c r="AU19" i="1"/>
  <c r="AI19" i="1"/>
  <c r="AE19" i="1"/>
  <c r="AU18" i="1"/>
  <c r="AU17" i="1"/>
  <c r="AI17" i="1"/>
  <c r="AE17" i="1"/>
  <c r="AU16" i="1"/>
  <c r="AU15" i="1"/>
  <c r="AI15" i="1"/>
  <c r="AE15" i="1"/>
  <c r="AU14" i="1"/>
  <c r="AU13" i="1"/>
  <c r="AI13" i="1"/>
  <c r="AE13" i="1"/>
  <c r="AU20" i="1" s="1"/>
  <c r="AU12" i="1"/>
  <c r="AU11" i="1"/>
  <c r="AI11" i="1"/>
  <c r="AE11" i="1"/>
  <c r="AI9" i="1"/>
  <c r="AE9" i="1"/>
  <c r="O8" i="1"/>
  <c r="AA6" i="1" s="1"/>
  <c r="V7" i="1" s="1"/>
  <c r="AI7" i="1"/>
  <c r="AE7" i="1"/>
  <c r="AI5" i="1"/>
  <c r="AE5" i="1"/>
  <c r="AN13" i="1" l="1"/>
  <c r="AR14" i="1"/>
  <c r="AT15" i="1"/>
  <c r="AQ18" i="1"/>
  <c r="AS14" i="1"/>
  <c r="AO17" i="1"/>
  <c r="AR18" i="1"/>
  <c r="AN12" i="1"/>
  <c r="AT14" i="1"/>
  <c r="AN16" i="1"/>
  <c r="AP17" i="1"/>
  <c r="AO12" i="1"/>
  <c r="AO16" i="1"/>
  <c r="AQ17" i="1"/>
  <c r="AN20" i="1"/>
  <c r="AR13" i="1"/>
  <c r="AP16" i="1"/>
  <c r="AO20" i="1"/>
  <c r="AQ12" i="1"/>
  <c r="AS13" i="1"/>
  <c r="AQ16" i="1"/>
  <c r="AS17" i="1"/>
  <c r="AP20" i="1"/>
  <c r="AN11" i="1"/>
  <c r="AR12" i="1"/>
  <c r="AN15" i="1"/>
  <c r="AT17" i="1"/>
  <c r="AO11" i="1"/>
  <c r="AS12" i="1"/>
  <c r="AR20" i="1"/>
  <c r="AP11" i="1"/>
  <c r="AO19" i="1"/>
  <c r="AT11" i="1"/>
  <c r="AN17" i="1"/>
  <c r="AS19" i="1"/>
  <c r="AO13" i="1"/>
  <c r="AT19" i="1"/>
  <c r="AP13" i="1"/>
  <c r="AS18" i="1"/>
  <c r="AQ13" i="1"/>
  <c r="AT18" i="1"/>
  <c r="AP12" i="1"/>
  <c r="AR16" i="1"/>
  <c r="AQ20" i="1"/>
  <c r="AO15" i="1"/>
  <c r="AS16" i="1"/>
  <c r="AN19" i="1"/>
  <c r="AN14" i="1"/>
  <c r="AP15" i="1"/>
  <c r="V18" i="1"/>
  <c r="AS20" i="1"/>
  <c r="AQ11" i="1"/>
  <c r="AO14" i="1"/>
  <c r="AQ15" i="1"/>
  <c r="AN18" i="1"/>
  <c r="AP19" i="1"/>
  <c r="AT20" i="1"/>
  <c r="AR11" i="1"/>
  <c r="AP14" i="1"/>
  <c r="AR15" i="1"/>
  <c r="AO18" i="1"/>
  <c r="AQ19" i="1"/>
</calcChain>
</file>

<file path=xl/sharedStrings.xml><?xml version="1.0" encoding="utf-8"?>
<sst xmlns="http://schemas.openxmlformats.org/spreadsheetml/2006/main" count="152" uniqueCount="130">
  <si>
    <t>DENSO</t>
  </si>
  <si>
    <t xml:space="preserve">ใบบันทึกและวิเคราะห์ความคืบหน้าแบบ  A  (Performance Analysis) </t>
  </si>
  <si>
    <t>Month</t>
  </si>
  <si>
    <t>จำนวนความต้องการต่อกะ</t>
  </si>
  <si>
    <t>เวลาที่จำเป็นในการผลิตต่อตัว ( TT )</t>
  </si>
  <si>
    <t>Control Limit</t>
  </si>
  <si>
    <t>Apr' 20</t>
  </si>
  <si>
    <r>
      <t xml:space="preserve">จำนวนความต้องการต่อเดือน </t>
    </r>
    <r>
      <rPr>
        <sz val="12"/>
        <rFont val="AngsanaUPC"/>
        <family val="1"/>
        <charset val="222"/>
      </rPr>
      <t xml:space="preserve">(  </t>
    </r>
    <r>
      <rPr>
        <sz val="14"/>
        <rFont val="AngsanaUPC"/>
        <family val="1"/>
        <charset val="222"/>
      </rPr>
      <t/>
    </r>
  </si>
  <si>
    <t xml:space="preserve">  )</t>
  </si>
  <si>
    <r>
      <t xml:space="preserve">เวลาการทำงานต่อกะ     (   </t>
    </r>
    <r>
      <rPr>
        <sz val="11"/>
        <rFont val="AngsanaUPC"/>
        <family val="1"/>
        <charset val="222"/>
      </rPr>
      <t xml:space="preserve">   </t>
    </r>
    <r>
      <rPr>
        <b/>
        <sz val="14"/>
        <rFont val="AngsanaUPC"/>
        <family val="1"/>
        <charset val="222"/>
      </rPr>
      <t>26640</t>
    </r>
    <r>
      <rPr>
        <sz val="10"/>
        <rFont val="AngsanaUPC"/>
        <family val="1"/>
        <charset val="222"/>
      </rPr>
      <t xml:space="preserve">    )</t>
    </r>
  </si>
  <si>
    <t>วันทำงาน    (</t>
  </si>
  <si>
    <t xml:space="preserve">) </t>
  </si>
  <si>
    <t>กะ(</t>
  </si>
  <si>
    <t>)</t>
  </si>
  <si>
    <t xml:space="preserve">จำนวนความต้องการต่อกะ (  </t>
  </si>
  <si>
    <t>Section</t>
  </si>
  <si>
    <t>TT.</t>
  </si>
  <si>
    <t>EP Prod.1</t>
  </si>
  <si>
    <t xml:space="preserve">( ตัว ) </t>
  </si>
  <si>
    <t>Actual</t>
  </si>
  <si>
    <t>Line name</t>
  </si>
  <si>
    <t>เหตุผลที่ใช้ Takt Time ( TT ) ในการ Plan งาน</t>
  </si>
  <si>
    <t>Day</t>
  </si>
  <si>
    <t>Mon</t>
  </si>
  <si>
    <t>Tue</t>
  </si>
  <si>
    <t>Wed</t>
  </si>
  <si>
    <t>Thu</t>
  </si>
  <si>
    <t>Fri</t>
  </si>
  <si>
    <t>Sat</t>
  </si>
  <si>
    <t>Sun</t>
  </si>
  <si>
    <t>Service Kit (Rotor)</t>
  </si>
  <si>
    <t>07:35-08:30</t>
  </si>
  <si>
    <t xml:space="preserve">                          TT</t>
  </si>
  <si>
    <t>08:30-09:30</t>
  </si>
  <si>
    <t>Baratsuki challenge %</t>
  </si>
  <si>
    <t>รวมกำลังคนและผลิตงานให้จบทีละ Line</t>
  </si>
  <si>
    <t>เวลาที่ใช้ในการผลิตจริงต่อตัว</t>
  </si>
  <si>
    <t>09:40-10:30</t>
  </si>
  <si>
    <t>100-</t>
  </si>
  <si>
    <t>%</t>
  </si>
  <si>
    <t>(</t>
  </si>
  <si>
    <t>อื่น ๆ .......................................................</t>
  </si>
  <si>
    <t>10:30-11:30</t>
  </si>
  <si>
    <t>( วินาที)</t>
  </si>
  <si>
    <t>12:30-13:30</t>
  </si>
  <si>
    <t>กำลังคนที่ต้องใช้</t>
  </si>
  <si>
    <t>กำลังคนที่ใช้อยู่จริง</t>
  </si>
  <si>
    <t>13:30-14:30</t>
  </si>
  <si>
    <t>14:40-15:30</t>
  </si>
  <si>
    <t>เวลามาตรฐานเฉลี่ย X จำนวนความต้องการต่อกะ</t>
  </si>
  <si>
    <t>15:30-16:30</t>
  </si>
  <si>
    <t>เวลาการทำงานต่อกะ</t>
  </si>
  <si>
    <t>16:50-17:50</t>
  </si>
  <si>
    <t>17:50-19:20</t>
  </si>
  <si>
    <t>เวลา</t>
  </si>
  <si>
    <t>PLAN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</si>
  <si>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</si>
  <si>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</si>
  <si>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</si>
  <si>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</si>
  <si>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</si>
  <si>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</si>
  <si>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</si>
  <si>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100 -</t>
  </si>
  <si>
    <t>07:35 - 08:30</t>
  </si>
  <si>
    <t>209 - 188</t>
  </si>
  <si>
    <t>08:30 - 09:30</t>
  </si>
  <si>
    <t>228 - 205</t>
  </si>
  <si>
    <t>437 - 393</t>
  </si>
  <si>
    <t>09:40 - 10:30</t>
  </si>
  <si>
    <t>190 - 171</t>
  </si>
  <si>
    <t>627 - 564</t>
  </si>
  <si>
    <t>10:30 - 11:15</t>
  </si>
  <si>
    <t>171 - 154</t>
  </si>
  <si>
    <t>797 - 718</t>
  </si>
  <si>
    <t>12:15 - 13:30</t>
  </si>
  <si>
    <t>285 - 256</t>
  </si>
  <si>
    <t>1082 - 974</t>
  </si>
  <si>
    <t>13:30 - 14:30</t>
  </si>
  <si>
    <t>1310 - 1179</t>
  </si>
  <si>
    <t>14:40 - 15:30</t>
  </si>
  <si>
    <t>1500 - 1350</t>
  </si>
  <si>
    <t>15:30 - 16:15</t>
  </si>
  <si>
    <t>1671 - 1504</t>
  </si>
  <si>
    <t>16:50 - 17:50</t>
  </si>
  <si>
    <t>1899 - 1709</t>
  </si>
  <si>
    <t>17:50 - 19:15</t>
  </si>
  <si>
    <t>323 - 291</t>
  </si>
  <si>
    <t>2222 - 1999</t>
  </si>
  <si>
    <t>TOTAL/DAY</t>
  </si>
  <si>
    <t>Checker ( Line Leader Up )</t>
  </si>
  <si>
    <t>ลำดับที่</t>
  </si>
  <si>
    <t>ปัญหาหรือสาเหตุ</t>
  </si>
  <si>
    <t>(วันที่)          จำนวนครั้ง</t>
  </si>
  <si>
    <t>Link to Kaizen
Plan No.</t>
  </si>
  <si>
    <r>
      <t>หมายเหตุ :     ถ้าจำนวนงานที่ผลิตได้ในแต่ละช่วงมีค่ามากกว่าหรือเท่ากับ  (</t>
    </r>
    <r>
      <rPr>
        <sz val="12"/>
        <rFont val="Symbol"/>
        <family val="1"/>
        <charset val="2"/>
      </rPr>
      <t xml:space="preserve"> £ </t>
    </r>
    <r>
      <rPr>
        <sz val="12"/>
        <rFont val="AngsanaUPC"/>
        <family val="1"/>
        <charset val="222"/>
      </rPr>
      <t xml:space="preserve">) 90% </t>
    </r>
    <r>
      <rPr>
        <u/>
        <sz val="12"/>
        <rFont val="AngsanaUPC"/>
        <family val="1"/>
        <charset val="222"/>
      </rPr>
      <t>ให้เขียนด้วยสีน้ำเงิน</t>
    </r>
  </si>
  <si>
    <r>
      <t xml:space="preserve">                    ถ้าจำนวนงานที่ผลิตได้ในแต่ละช่วงมีค่าน้อยกว่าหรือเท่ากับ  ( </t>
    </r>
    <r>
      <rPr>
        <sz val="12"/>
        <rFont val="Symbol"/>
        <family val="1"/>
        <charset val="2"/>
      </rPr>
      <t xml:space="preserve"> &lt; </t>
    </r>
    <r>
      <rPr>
        <sz val="12"/>
        <rFont val="AngsanaUPC"/>
        <family val="1"/>
        <charset val="222"/>
      </rPr>
      <t xml:space="preserve">  ) 90% หรือมากกว่า (   </t>
    </r>
    <r>
      <rPr>
        <sz val="12"/>
        <rFont val="Symbol"/>
        <family val="1"/>
        <charset val="2"/>
      </rPr>
      <t>&gt;</t>
    </r>
    <r>
      <rPr>
        <sz val="12"/>
        <rFont val="AngsanaUPC"/>
        <family val="1"/>
        <charset val="222"/>
      </rPr>
      <t xml:space="preserve">  ) 100 % </t>
    </r>
    <r>
      <rPr>
        <u/>
        <sz val="12"/>
        <rFont val="AngsanaUPC"/>
        <family val="1"/>
        <charset val="222"/>
      </rPr>
      <t>ให้เขียนด้วยสีแดงพรือมกับบันทึกสาเหตุ</t>
    </r>
  </si>
  <si>
    <t>กราฟแสดงชั่วโมงที่ผลิตไม่ได้ตามแผนแยกตามช่วงเวลา
(Red Ratio Graph by Time Zone)</t>
  </si>
  <si>
    <t>Approved</t>
  </si>
  <si>
    <t>Checked</t>
  </si>
  <si>
    <t>Written</t>
  </si>
  <si>
    <t>(AM/MGR)</t>
  </si>
  <si>
    <t>(TL)</t>
  </si>
  <si>
    <t>(LL)</t>
  </si>
  <si>
    <t>เดือน/ปี
(Month/Year)</t>
  </si>
  <si>
    <t>วันที่
(From-To)</t>
  </si>
  <si>
    <t>ー</t>
  </si>
  <si>
    <t>กะ
(Shift)</t>
  </si>
  <si>
    <t>□</t>
  </si>
  <si>
    <t>กะกลางวัน
(Day)</t>
  </si>
  <si>
    <t>กะกลางคืน
(Night)</t>
  </si>
  <si>
    <t>ทีม
(Team)</t>
  </si>
  <si>
    <t>A</t>
  </si>
  <si>
    <t>B</t>
  </si>
  <si>
    <t>หน่วยงาน
(Section)</t>
  </si>
  <si>
    <t>ชื่อไลน์
(Line Name)</t>
  </si>
  <si>
    <t>เป้าหมาย
(Target OR)</t>
  </si>
  <si>
    <t>จำนวนครั้งเฉลี่ยของสีแดง/กะ/สัปดาห์
(Average number of "RED"/shift/week)</t>
  </si>
  <si>
    <r>
      <rPr>
        <u/>
        <sz val="12"/>
        <color theme="1"/>
        <rFont val="Tahoma"/>
        <family val="2"/>
      </rPr>
      <t>จำนวนครั้งทั้งหมดของสีแดง (Total RED) (         ครั้ง)</t>
    </r>
    <r>
      <rPr>
        <sz val="12"/>
        <color theme="1"/>
        <rFont val="Tahoma"/>
        <family val="2"/>
      </rPr>
      <t xml:space="preserve">
จำนวนวันทำงาน (Total working days) (         วัน)</t>
    </r>
  </si>
  <si>
    <t>=</t>
  </si>
  <si>
    <t>ครั้ง
(Times)</t>
  </si>
  <si>
    <t>สัญลักษณ์
(Symbol)</t>
  </si>
  <si>
    <t>เป้าหมาย (Target)</t>
  </si>
  <si>
    <t>ผลที่ไม่ได้ตามแผน (Unachived or Red)</t>
  </si>
  <si>
    <t>วันที่ 1 (Day 1)</t>
  </si>
  <si>
    <t>วันที่ 2 (Day 2)</t>
  </si>
  <si>
    <t>วันที่ 3 (Day 3)</t>
  </si>
  <si>
    <t>วันที่ 4 (Day 4)</t>
  </si>
  <si>
    <t>วันที่ 5 (Day 5)</t>
  </si>
  <si>
    <t>วันที่ 6 (Day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</si>
</sst>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7">
    <font>
      <sz val="10"/>
      <name val="Arial"/>
    </font>
    <font>
      <sz val="11"/>
      <color theme="1"/>
      <name val="Calibri"/>
      <family val="2"/>
      <scheme val="minor"/>
    </font>
    <font>
      <sz val="14"/>
      <color indexed="10"/>
      <name val="Denso (Thailand) Font"/>
    </font>
    <font>
      <sz val="10"/>
      <name val="AngsanaUPC"/>
      <family val="1"/>
    </font>
    <font>
      <sz val="9"/>
      <name val="AngsanaUPC"/>
      <family val="1"/>
    </font>
    <font>
      <b/>
      <sz val="18"/>
      <name val="AngsanaUPC"/>
      <family val="1"/>
    </font>
    <font>
      <sz val="14"/>
      <name val="AngsanaUPC"/>
      <family val="1"/>
    </font>
    <font>
      <sz val="12"/>
      <name val="AngsanaUPC"/>
      <family val="1"/>
    </font>
    <font>
      <sz val="11"/>
      <name val="AngsanaUPC"/>
      <family val="1"/>
    </font>
    <font>
      <b/>
      <sz val="18"/>
      <name val="Arial Unicode MS"/>
      <family val="2"/>
    </font>
    <font>
      <b/>
      <sz val="14"/>
      <name val="AngsanaUPC"/>
      <family val="1"/>
    </font>
    <font>
      <sz val="8"/>
      <name val="AngsanaUPC"/>
      <family val="1"/>
    </font>
    <font>
      <sz val="8"/>
      <name val="Arial"/>
      <family val="2"/>
    </font>
    <font>
      <b/>
      <sz val="14"/>
      <name val="AngsanaUPC"/>
      <family val="1"/>
    </font>
    <font>
      <b/>
      <sz val="20"/>
      <name val="AngsanaUPC"/>
      <family val="1"/>
    </font>
    <font>
      <sz val="10"/>
      <name val="Arial"/>
      <family val="2"/>
    </font>
    <font>
      <b/>
      <sz val="12"/>
      <name val="AngsanaUPC"/>
      <family val="1"/>
    </font>
    <font>
      <b/>
      <sz val="12"/>
      <name val="AngsanaUPC"/>
      <family val="1"/>
    </font>
    <font>
      <b/>
      <sz val="7"/>
      <name val="AngsanaUPC"/>
      <family val="1"/>
    </font>
    <font>
      <b/>
      <sz val="11"/>
      <color theme="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 Light"/>
      <family val="2"/>
      <scheme val="major"/>
    </font>
    <font>
      <sz val="8"/>
      <name val="Calibri Light"/>
      <family val="2"/>
      <scheme val="major"/>
    </font>
    <font>
      <sz val="9"/>
      <name val="Calibri Light"/>
      <family val="2"/>
      <scheme val="major"/>
    </font>
    <font>
      <b/>
      <sz val="8"/>
      <name val="AngsanaUPC"/>
      <family val="1"/>
    </font>
    <font>
      <sz val="7"/>
      <name val="Calibri Light"/>
      <family val="2"/>
      <scheme val="major"/>
    </font>
    <font>
      <sz val="11"/>
      <name val="Calibri Light"/>
      <family val="2"/>
      <scheme val="major"/>
    </font>
    <font>
      <b/>
      <sz val="12"/>
      <color rgb="FF0000FF"/>
      <name val="Calibri Light"/>
      <family val="2"/>
      <scheme val="major"/>
    </font>
    <font>
      <b/>
      <sz val="18"/>
      <color rgb="FF0000FF"/>
      <name val="Arial Unicode MS"/>
      <family val="2"/>
    </font>
    <font>
      <sz val="12"/>
      <name val="AngsanaUPC"/>
      <family val="1"/>
      <charset val="222"/>
    </font>
    <font>
      <sz val="14"/>
      <name val="AngsanaUPC"/>
      <family val="1"/>
      <charset val="222"/>
    </font>
    <font>
      <sz val="11"/>
      <name val="AngsanaUPC"/>
      <family val="1"/>
      <charset val="222"/>
    </font>
    <font>
      <b/>
      <sz val="14"/>
      <name val="AngsanaUPC"/>
      <family val="1"/>
      <charset val="222"/>
    </font>
    <font>
      <sz val="10"/>
      <name val="AngsanaUPC"/>
      <family val="1"/>
      <charset val="222"/>
    </font>
    <font>
      <sz val="12"/>
      <name val="Symbol"/>
      <family val="1"/>
      <charset val="2"/>
    </font>
    <font>
      <u/>
      <sz val="12"/>
      <name val="AngsanaUPC"/>
      <family val="1"/>
      <charset val="222"/>
    </font>
    <font>
      <sz val="10"/>
      <name val="Arial"/>
    </font>
    <font>
      <sz val="10"/>
      <color theme="1"/>
      <name val="Tahoma"/>
      <family val="2"/>
    </font>
    <font>
      <b/>
      <sz val="24"/>
      <color theme="1"/>
      <name val="Tahoma"/>
      <family val="2"/>
    </font>
    <font>
      <b/>
      <sz val="10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sz val="12"/>
      <color theme="1"/>
      <name val="Meiryo UI"/>
      <family val="2"/>
    </font>
    <font>
      <sz val="18"/>
      <color theme="1"/>
      <name val="Meiryo UI"/>
      <family val="2"/>
    </font>
    <font>
      <u/>
      <sz val="12"/>
      <color theme="1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Down="1">
      <left/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Down="1">
      <left/>
      <right style="medium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37" fillId="0" borderId="0"/>
  </cellStyleXfs>
  <cellXfs count="318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3" fillId="0" borderId="0" xfId="0" applyNumberFormat="1" applyFont="1" applyFill="1" applyBorder="1" applyProtection="1"/>
    <xf numFmtId="0" fontId="3" fillId="0" borderId="14" xfId="0" applyNumberFormat="1" applyFont="1" applyFill="1" applyBorder="1" applyAlignment="1" applyProtection="1">
      <alignment horizontal="left"/>
    </xf>
    <xf numFmtId="0" fontId="11" fillId="0" borderId="15" xfId="0" applyNumberFormat="1" applyFont="1" applyFill="1" applyBorder="1" applyProtection="1"/>
    <xf numFmtId="0" fontId="3" fillId="0" borderId="10" xfId="0" applyNumberFormat="1" applyFont="1" applyFill="1" applyBorder="1" applyProtection="1"/>
    <xf numFmtId="0" fontId="3" fillId="0" borderId="15" xfId="0" applyNumberFormat="1" applyFont="1" applyFill="1" applyBorder="1" applyProtection="1"/>
    <xf numFmtId="0" fontId="12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center"/>
    </xf>
    <xf numFmtId="0" fontId="10" fillId="3" borderId="0" xfId="0" applyNumberFormat="1" applyFont="1" applyFill="1" applyBorder="1" applyAlignment="1" applyProtection="1">
      <alignment vertical="center"/>
    </xf>
    <xf numFmtId="0" fontId="0" fillId="0" borderId="14" xfId="0" applyNumberFormat="1" applyFont="1" applyFill="1" applyBorder="1" applyAlignment="1" applyProtection="1">
      <alignment vertical="center"/>
    </xf>
    <xf numFmtId="0" fontId="3" fillId="0" borderId="17" xfId="0" applyNumberFormat="1" applyFont="1" applyFill="1" applyBorder="1" applyProtection="1"/>
    <xf numFmtId="0" fontId="3" fillId="0" borderId="18" xfId="0" applyNumberFormat="1" applyFont="1" applyFill="1" applyBorder="1" applyProtection="1"/>
    <xf numFmtId="0" fontId="6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0" fontId="3" fillId="0" borderId="14" xfId="0" applyNumberFormat="1" applyFont="1" applyFill="1" applyBorder="1" applyAlignment="1" applyProtection="1">
      <alignment horizontal="center"/>
    </xf>
    <xf numFmtId="0" fontId="3" fillId="0" borderId="8" xfId="0" applyNumberFormat="1" applyFont="1" applyFill="1" applyBorder="1" applyProtection="1"/>
    <xf numFmtId="0" fontId="3" fillId="0" borderId="22" xfId="0" applyNumberFormat="1" applyFont="1" applyFill="1" applyBorder="1" applyProtection="1"/>
    <xf numFmtId="0" fontId="3" fillId="0" borderId="14" xfId="0" applyNumberFormat="1" applyFont="1" applyFill="1" applyBorder="1" applyProtection="1"/>
    <xf numFmtId="0" fontId="3" fillId="0" borderId="23" xfId="0" applyNumberFormat="1" applyFont="1" applyFill="1" applyBorder="1" applyProtection="1"/>
    <xf numFmtId="0" fontId="3" fillId="0" borderId="11" xfId="0" applyNumberFormat="1" applyFont="1" applyFill="1" applyBorder="1" applyProtection="1"/>
    <xf numFmtId="0" fontId="3" fillId="0" borderId="0" xfId="0" applyNumberFormat="1" applyFont="1" applyFill="1" applyBorder="1" applyAlignment="1" applyProtection="1">
      <alignment horizontal="left"/>
    </xf>
    <xf numFmtId="0" fontId="3" fillId="0" borderId="19" xfId="0" applyNumberFormat="1" applyFont="1" applyFill="1" applyBorder="1" applyProtection="1"/>
    <xf numFmtId="0" fontId="3" fillId="0" borderId="24" xfId="0" applyNumberFormat="1" applyFont="1" applyFill="1" applyBorder="1" applyProtection="1"/>
    <xf numFmtId="0" fontId="4" fillId="0" borderId="10" xfId="0" applyNumberFormat="1" applyFont="1" applyFill="1" applyBorder="1" applyProtection="1"/>
    <xf numFmtId="0" fontId="4" fillId="0" borderId="11" xfId="0" applyNumberFormat="1" applyFont="1" applyFill="1" applyBorder="1" applyProtection="1"/>
    <xf numFmtId="0" fontId="3" fillId="0" borderId="25" xfId="0" applyNumberFormat="1" applyFont="1" applyFill="1" applyBorder="1" applyProtection="1"/>
    <xf numFmtId="0" fontId="4" fillId="0" borderId="0" xfId="0" applyNumberFormat="1" applyFont="1" applyFill="1" applyBorder="1" applyProtection="1"/>
    <xf numFmtId="0" fontId="4" fillId="0" borderId="14" xfId="0" applyNumberFormat="1" applyFont="1" applyFill="1" applyBorder="1" applyProtection="1"/>
    <xf numFmtId="0" fontId="3" fillId="0" borderId="27" xfId="0" applyNumberFormat="1" applyFont="1" applyFill="1" applyBorder="1" applyProtection="1"/>
    <xf numFmtId="0" fontId="3" fillId="0" borderId="28" xfId="0" applyNumberFormat="1" applyFont="1" applyFill="1" applyBorder="1" applyProtection="1"/>
    <xf numFmtId="0" fontId="4" fillId="0" borderId="28" xfId="0" applyNumberFormat="1" applyFont="1" applyFill="1" applyBorder="1" applyProtection="1"/>
    <xf numFmtId="0" fontId="4" fillId="0" borderId="29" xfId="0" applyNumberFormat="1" applyFont="1" applyFill="1" applyBorder="1" applyProtection="1"/>
    <xf numFmtId="0" fontId="3" fillId="0" borderId="29" xfId="0" applyNumberFormat="1" applyFont="1" applyFill="1" applyBorder="1" applyProtection="1"/>
    <xf numFmtId="0" fontId="3" fillId="0" borderId="28" xfId="0" applyNumberFormat="1" applyFont="1" applyFill="1" applyBorder="1" applyAlignment="1" applyProtection="1">
      <alignment horizontal="center"/>
    </xf>
    <xf numFmtId="0" fontId="3" fillId="0" borderId="30" xfId="0" applyNumberFormat="1" applyFont="1" applyFill="1" applyBorder="1" applyProtection="1"/>
    <xf numFmtId="1" fontId="10" fillId="0" borderId="37" xfId="0" applyNumberFormat="1" applyFont="1" applyFill="1" applyBorder="1" applyAlignment="1" applyProtection="1">
      <alignment horizontal="center" vertical="center"/>
    </xf>
    <xf numFmtId="1" fontId="10" fillId="0" borderId="38" xfId="0" applyNumberFormat="1" applyFont="1" applyFill="1" applyBorder="1" applyAlignment="1" applyProtection="1">
      <alignment horizontal="center" vertical="center"/>
    </xf>
    <xf numFmtId="0" fontId="17" fillId="0" borderId="63" xfId="0" applyNumberFormat="1" applyFont="1" applyFill="1" applyBorder="1" applyAlignment="1" applyProtection="1">
      <alignment horizontal="center" vertical="center"/>
    </xf>
    <xf numFmtId="0" fontId="17" fillId="0" borderId="14" xfId="0" applyNumberFormat="1" applyFont="1" applyFill="1" applyBorder="1" applyAlignment="1" applyProtection="1">
      <alignment horizontal="center" vertical="center"/>
    </xf>
    <xf numFmtId="0" fontId="3" fillId="0" borderId="64" xfId="0" applyNumberFormat="1" applyFont="1" applyFill="1" applyBorder="1" applyProtection="1"/>
    <xf numFmtId="0" fontId="3" fillId="0" borderId="65" xfId="0" applyNumberFormat="1" applyFont="1" applyFill="1" applyBorder="1" applyProtection="1"/>
    <xf numFmtId="0" fontId="3" fillId="0" borderId="67" xfId="0" applyNumberFormat="1" applyFont="1" applyFill="1" applyBorder="1" applyProtection="1"/>
    <xf numFmtId="0" fontId="3" fillId="0" borderId="68" xfId="0" applyNumberFormat="1" applyFont="1" applyFill="1" applyBorder="1" applyProtection="1"/>
    <xf numFmtId="0" fontId="3" fillId="0" borderId="69" xfId="0" applyNumberFormat="1" applyFont="1" applyFill="1" applyBorder="1" applyAlignment="1" applyProtection="1">
      <alignment horizontal="center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2" xfId="0" applyNumberFormat="1" applyFont="1" applyFill="1" applyBorder="1" applyProtection="1"/>
    <xf numFmtId="0" fontId="3" fillId="0" borderId="71" xfId="0" applyNumberFormat="1" applyFont="1" applyFill="1" applyBorder="1" applyProtection="1"/>
    <xf numFmtId="0" fontId="3" fillId="0" borderId="72" xfId="0" applyNumberFormat="1" applyFont="1" applyFill="1" applyBorder="1" applyProtection="1"/>
    <xf numFmtId="0" fontId="3" fillId="0" borderId="73" xfId="0" applyNumberFormat="1" applyFont="1" applyFill="1" applyBorder="1" applyProtection="1"/>
    <xf numFmtId="0" fontId="3" fillId="0" borderId="75" xfId="0" applyNumberFormat="1" applyFont="1" applyFill="1" applyBorder="1" applyAlignment="1" applyProtection="1">
      <alignment horizontal="center"/>
    </xf>
    <xf numFmtId="0" fontId="3" fillId="0" borderId="76" xfId="0" applyNumberFormat="1" applyFont="1" applyFill="1" applyBorder="1" applyAlignment="1" applyProtection="1">
      <alignment horizontal="center"/>
    </xf>
    <xf numFmtId="0" fontId="3" fillId="0" borderId="77" xfId="0" applyNumberFormat="1" applyFont="1" applyFill="1" applyBorder="1" applyProtection="1"/>
    <xf numFmtId="0" fontId="3" fillId="0" borderId="78" xfId="0" applyNumberFormat="1" applyFont="1" applyFill="1" applyBorder="1" applyProtection="1"/>
    <xf numFmtId="0" fontId="7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vertical="center"/>
    </xf>
    <xf numFmtId="0" fontId="19" fillId="0" borderId="0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Alignment="1" applyProtection="1">
      <alignment vertical="center"/>
    </xf>
    <xf numFmtId="0" fontId="20" fillId="0" borderId="21" xfId="0" applyNumberFormat="1" applyFont="1" applyFill="1" applyBorder="1" applyAlignment="1" applyProtection="1">
      <alignment vertical="center"/>
    </xf>
    <xf numFmtId="9" fontId="20" fillId="0" borderId="21" xfId="0" applyNumberFormat="1" applyFont="1" applyFill="1" applyBorder="1" applyAlignment="1" applyProtection="1">
      <alignment vertical="center"/>
    </xf>
    <xf numFmtId="1" fontId="21" fillId="0" borderId="21" xfId="0" applyNumberFormat="1" applyFont="1" applyFill="1" applyBorder="1" applyAlignment="1" applyProtection="1">
      <alignment vertical="center"/>
    </xf>
    <xf numFmtId="0" fontId="20" fillId="0" borderId="0" xfId="0" applyNumberFormat="1" applyFont="1" applyFill="1" applyBorder="1" applyProtection="1"/>
    <xf numFmtId="1" fontId="21" fillId="0" borderId="0" xfId="0" applyNumberFormat="1" applyFont="1" applyFill="1" applyBorder="1" applyAlignment="1" applyProtection="1">
      <alignment vertical="center"/>
    </xf>
    <xf numFmtId="9" fontId="20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Protection="1"/>
    <xf numFmtId="0" fontId="25" fillId="3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horizontal="center"/>
    </xf>
    <xf numFmtId="0" fontId="11" fillId="0" borderId="10" xfId="0" applyNumberFormat="1" applyFont="1" applyFill="1" applyBorder="1" applyProtection="1"/>
    <xf numFmtId="0" fontId="11" fillId="0" borderId="28" xfId="0" applyNumberFormat="1" applyFont="1" applyFill="1" applyBorder="1" applyProtection="1"/>
    <xf numFmtId="0" fontId="11" fillId="0" borderId="65" xfId="0" applyNumberFormat="1" applyFont="1" applyFill="1" applyBorder="1" applyProtection="1"/>
    <xf numFmtId="0" fontId="11" fillId="0" borderId="71" xfId="0" applyNumberFormat="1" applyFont="1" applyFill="1" applyBorder="1" applyProtection="1"/>
    <xf numFmtId="0" fontId="11" fillId="0" borderId="78" xfId="0" applyNumberFormat="1" applyFont="1" applyFill="1" applyBorder="1" applyProtection="1"/>
    <xf numFmtId="0" fontId="11" fillId="0" borderId="0" xfId="0" applyNumberFormat="1" applyFont="1" applyFill="1" applyBorder="1" applyAlignment="1" applyProtection="1">
      <alignment horizontal="left"/>
    </xf>
    <xf numFmtId="0" fontId="24" fillId="0" borderId="0" xfId="0" applyNumberFormat="1" applyFont="1" applyFill="1" applyBorder="1" applyAlignment="1" applyProtection="1">
      <alignment vertical="center"/>
    </xf>
    <xf numFmtId="0" fontId="24" fillId="0" borderId="0" xfId="0" applyNumberFormat="1" applyFont="1" applyFill="1" applyBorder="1" applyProtection="1"/>
    <xf numFmtId="1" fontId="22" fillId="4" borderId="33" xfId="0" applyNumberFormat="1" applyFont="1" applyFill="1" applyBorder="1" applyProtection="1"/>
    <xf numFmtId="0" fontId="22" fillId="4" borderId="34" xfId="0" applyNumberFormat="1" applyFont="1" applyFill="1" applyBorder="1" applyAlignment="1" applyProtection="1">
      <alignment vertical="center"/>
    </xf>
    <xf numFmtId="1" fontId="22" fillId="4" borderId="27" xfId="0" applyNumberFormat="1" applyFont="1" applyFill="1" applyBorder="1" applyAlignment="1" applyProtection="1">
      <alignment vertical="top"/>
    </xf>
    <xf numFmtId="0" fontId="22" fillId="4" borderId="27" xfId="0" applyNumberFormat="1" applyFont="1" applyFill="1" applyBorder="1" applyAlignment="1" applyProtection="1">
      <alignment vertical="center"/>
    </xf>
    <xf numFmtId="0" fontId="22" fillId="4" borderId="47" xfId="0" applyNumberFormat="1" applyFont="1" applyFill="1" applyBorder="1" applyProtection="1"/>
    <xf numFmtId="0" fontId="23" fillId="4" borderId="30" xfId="0" applyNumberFormat="1" applyFont="1" applyFill="1" applyBorder="1" applyProtection="1"/>
    <xf numFmtId="164" fontId="23" fillId="4" borderId="47" xfId="0" applyNumberFormat="1" applyFont="1" applyFill="1" applyBorder="1" applyProtection="1"/>
    <xf numFmtId="0" fontId="22" fillId="4" borderId="45" xfId="0" applyNumberFormat="1" applyFont="1" applyFill="1" applyBorder="1" applyAlignment="1" applyProtection="1">
      <alignment horizontal="center"/>
    </xf>
    <xf numFmtId="0" fontId="22" fillId="4" borderId="44" xfId="0" applyNumberFormat="1" applyFont="1" applyFill="1" applyBorder="1" applyAlignment="1" applyProtection="1">
      <alignment horizontal="center"/>
    </xf>
    <xf numFmtId="0" fontId="22" fillId="4" borderId="80" xfId="0" applyNumberFormat="1" applyFont="1" applyFill="1" applyBorder="1" applyAlignment="1" applyProtection="1">
      <alignment horizontal="center"/>
    </xf>
    <xf numFmtId="0" fontId="22" fillId="4" borderId="28" xfId="0" applyNumberFormat="1" applyFont="1" applyFill="1" applyBorder="1" applyAlignment="1" applyProtection="1">
      <alignment horizontal="right" vertical="center"/>
    </xf>
    <xf numFmtId="0" fontId="22" fillId="4" borderId="31" xfId="0" applyNumberFormat="1" applyFont="1" applyFill="1" applyBorder="1" applyAlignment="1" applyProtection="1">
      <alignment horizontal="right" vertical="center"/>
    </xf>
    <xf numFmtId="0" fontId="22" fillId="4" borderId="32" xfId="0" applyNumberFormat="1" applyFont="1" applyFill="1" applyBorder="1" applyAlignment="1" applyProtection="1">
      <alignment horizontal="left" vertical="center"/>
    </xf>
    <xf numFmtId="0" fontId="22" fillId="4" borderId="33" xfId="0" applyNumberFormat="1" applyFont="1" applyFill="1" applyBorder="1" applyAlignment="1" applyProtection="1">
      <alignment horizontal="left" vertical="center"/>
    </xf>
    <xf numFmtId="164" fontId="26" fillId="4" borderId="48" xfId="0" applyNumberFormat="1" applyFont="1" applyFill="1" applyBorder="1" applyAlignment="1" applyProtection="1">
      <alignment horizontal="center" vertical="center"/>
    </xf>
    <xf numFmtId="164" fontId="26" fillId="4" borderId="81" xfId="0" applyNumberFormat="1" applyFont="1" applyFill="1" applyBorder="1" applyAlignment="1" applyProtection="1">
      <alignment horizontal="center" vertical="center"/>
    </xf>
    <xf numFmtId="164" fontId="26" fillId="4" borderId="33" xfId="0" applyNumberFormat="1" applyFont="1" applyFill="1" applyBorder="1" applyAlignment="1" applyProtection="1">
      <alignment horizontal="center" vertical="center"/>
    </xf>
    <xf numFmtId="164" fontId="26" fillId="4" borderId="28" xfId="0" applyNumberFormat="1" applyFont="1" applyFill="1" applyBorder="1" applyAlignment="1" applyProtection="1">
      <alignment horizontal="center" vertical="center"/>
    </xf>
    <xf numFmtId="164" fontId="26" fillId="4" borderId="34" xfId="0" applyNumberFormat="1" applyFont="1" applyFill="1" applyBorder="1" applyAlignment="1" applyProtection="1">
      <alignment horizontal="center"/>
    </xf>
    <xf numFmtId="164" fontId="26" fillId="4" borderId="31" xfId="0" applyNumberFormat="1" applyFont="1" applyFill="1" applyBorder="1" applyAlignment="1" applyProtection="1">
      <alignment horizontal="center"/>
    </xf>
    <xf numFmtId="0" fontId="3" fillId="0" borderId="49" xfId="0" applyNumberFormat="1" applyFont="1" applyFill="1" applyBorder="1" applyAlignment="1" applyProtection="1">
      <alignment horizontal="center"/>
    </xf>
    <xf numFmtId="0" fontId="3" fillId="0" borderId="50" xfId="0" applyNumberFormat="1" applyFont="1" applyFill="1" applyBorder="1" applyAlignment="1" applyProtection="1">
      <alignment horizontal="center"/>
    </xf>
    <xf numFmtId="0" fontId="3" fillId="0" borderId="51" xfId="0" applyNumberFormat="1" applyFont="1" applyFill="1" applyBorder="1" applyAlignment="1" applyProtection="1">
      <alignment horizontal="center"/>
    </xf>
    <xf numFmtId="0" fontId="3" fillId="0" borderId="52" xfId="0" applyNumberFormat="1" applyFont="1" applyFill="1" applyBorder="1" applyAlignment="1" applyProtection="1">
      <alignment horizontal="center"/>
    </xf>
    <xf numFmtId="0" fontId="3" fillId="0" borderId="53" xfId="0" applyNumberFormat="1" applyFont="1" applyFill="1" applyBorder="1" applyAlignment="1" applyProtection="1">
      <alignment horizontal="center"/>
    </xf>
    <xf numFmtId="0" fontId="19" fillId="0" borderId="0" xfId="0" applyNumberFormat="1" applyFont="1" applyFill="1" applyBorder="1" applyAlignment="1" applyProtection="1">
      <alignment horizontal="center" vertical="center"/>
    </xf>
    <xf numFmtId="20" fontId="19" fillId="0" borderId="0" xfId="0" applyNumberFormat="1" applyFont="1" applyFill="1" applyBorder="1" applyAlignment="1" applyProtection="1">
      <alignment horizontal="center" vertical="center"/>
    </xf>
    <xf numFmtId="0" fontId="3" fillId="0" borderId="8" xfId="0" applyNumberFormat="1" applyFont="1" applyFill="1" applyBorder="1" applyAlignment="1" applyProtection="1">
      <alignment horizontal="center"/>
    </xf>
    <xf numFmtId="0" fontId="3" fillId="0" borderId="70" xfId="0" applyNumberFormat="1" applyFont="1" applyFill="1" applyBorder="1" applyAlignment="1" applyProtection="1">
      <alignment horizontal="center"/>
    </xf>
    <xf numFmtId="0" fontId="3" fillId="0" borderId="74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left"/>
    </xf>
    <xf numFmtId="0" fontId="3" fillId="0" borderId="79" xfId="0" applyNumberFormat="1" applyFont="1" applyFill="1" applyBorder="1" applyAlignment="1" applyProtection="1">
      <alignment horizontal="center"/>
    </xf>
    <xf numFmtId="0" fontId="8" fillId="0" borderId="57" xfId="0" applyNumberFormat="1" applyFont="1" applyFill="1" applyBorder="1" applyAlignment="1" applyProtection="1">
      <alignment horizontal="center" vertical="center"/>
    </xf>
    <xf numFmtId="0" fontId="8" fillId="0" borderId="58" xfId="0" applyNumberFormat="1" applyFont="1" applyFill="1" applyBorder="1" applyAlignment="1" applyProtection="1">
      <alignment horizontal="center" vertical="center"/>
    </xf>
    <xf numFmtId="0" fontId="8" fillId="0" borderId="59" xfId="0" applyNumberFormat="1" applyFont="1" applyFill="1" applyBorder="1" applyAlignment="1" applyProtection="1">
      <alignment horizontal="center" vertical="center"/>
    </xf>
    <xf numFmtId="0" fontId="18" fillId="0" borderId="56" xfId="0" applyNumberFormat="1" applyFont="1" applyFill="1" applyBorder="1" applyAlignment="1" applyProtection="1">
      <alignment horizontal="center" wrapText="1"/>
    </xf>
    <xf numFmtId="0" fontId="18" fillId="0" borderId="60" xfId="0" applyNumberFormat="1" applyFont="1" applyFill="1" applyBorder="1" applyAlignment="1" applyProtection="1">
      <alignment horizontal="center"/>
    </xf>
    <xf numFmtId="0" fontId="18" fillId="0" borderId="18" xfId="0" applyNumberFormat="1" applyFont="1" applyFill="1" applyBorder="1" applyAlignment="1" applyProtection="1">
      <alignment horizontal="center"/>
    </xf>
    <xf numFmtId="0" fontId="18" fillId="0" borderId="66" xfId="0" applyNumberFormat="1" applyFont="1" applyFill="1" applyBorder="1" applyAlignment="1" applyProtection="1">
      <alignment horizontal="center"/>
    </xf>
    <xf numFmtId="0" fontId="18" fillId="0" borderId="56" xfId="0" applyNumberFormat="1" applyFont="1" applyFill="1" applyBorder="1" applyAlignment="1" applyProtection="1">
      <alignment horizontal="center"/>
    </xf>
    <xf numFmtId="0" fontId="16" fillId="0" borderId="54" xfId="0" applyNumberFormat="1" applyFont="1" applyFill="1" applyBorder="1" applyAlignment="1" applyProtection="1">
      <alignment horizontal="center" vertical="center"/>
    </xf>
    <xf numFmtId="0" fontId="16" fillId="0" borderId="55" xfId="0" applyNumberFormat="1" applyFont="1" applyFill="1" applyBorder="1" applyAlignment="1" applyProtection="1">
      <alignment horizontal="center" vertical="center"/>
    </xf>
    <xf numFmtId="0" fontId="16" fillId="0" borderId="61" xfId="0" applyNumberFormat="1" applyFont="1" applyFill="1" applyBorder="1" applyAlignment="1" applyProtection="1">
      <alignment horizontal="center" vertical="center"/>
    </xf>
    <xf numFmtId="0" fontId="16" fillId="0" borderId="62" xfId="0" applyNumberFormat="1" applyFont="1" applyFill="1" applyBorder="1" applyAlignment="1" applyProtection="1">
      <alignment horizontal="center" vertical="center"/>
    </xf>
    <xf numFmtId="0" fontId="15" fillId="4" borderId="43" xfId="0" applyNumberFormat="1" applyFont="1" applyFill="1" applyBorder="1" applyAlignment="1" applyProtection="1">
      <alignment horizontal="center" vertical="center"/>
    </xf>
    <xf numFmtId="0" fontId="8" fillId="4" borderId="44" xfId="0" applyNumberFormat="1" applyFont="1" applyFill="1" applyBorder="1" applyAlignment="1" applyProtection="1">
      <alignment horizontal="center" vertical="center"/>
    </xf>
    <xf numFmtId="0" fontId="16" fillId="0" borderId="48" xfId="0" applyNumberFormat="1" applyFont="1" applyFill="1" applyBorder="1" applyAlignment="1" applyProtection="1">
      <alignment horizontal="center" vertical="center"/>
    </xf>
    <xf numFmtId="0" fontId="8" fillId="0" borderId="48" xfId="0" applyNumberFormat="1" applyFont="1" applyFill="1" applyBorder="1" applyAlignment="1" applyProtection="1">
      <alignment horizontal="center" vertical="center"/>
    </xf>
    <xf numFmtId="0" fontId="8" fillId="0" borderId="32" xfId="0" applyNumberFormat="1" applyFont="1" applyFill="1" applyBorder="1" applyAlignment="1" applyProtection="1">
      <alignment horizontal="center" vertical="center"/>
    </xf>
    <xf numFmtId="0" fontId="17" fillId="0" borderId="56" xfId="0" applyNumberFormat="1" applyFont="1" applyFill="1" applyBorder="1" applyAlignment="1" applyProtection="1">
      <alignment horizontal="center" vertical="center"/>
    </xf>
    <xf numFmtId="0" fontId="17" fillId="0" borderId="18" xfId="0" applyNumberFormat="1" applyFont="1" applyFill="1" applyBorder="1" applyAlignment="1" applyProtection="1">
      <alignment horizontal="center" vertical="center"/>
    </xf>
    <xf numFmtId="3" fontId="27" fillId="4" borderId="45" xfId="0" applyNumberFormat="1" applyFont="1" applyFill="1" applyBorder="1" applyAlignment="1" applyProtection="1">
      <alignment horizontal="center" vertical="center"/>
    </xf>
    <xf numFmtId="3" fontId="27" fillId="4" borderId="44" xfId="0" applyNumberFormat="1" applyFont="1" applyFill="1" applyBorder="1" applyAlignment="1" applyProtection="1">
      <alignment horizontal="center" vertical="center"/>
    </xf>
    <xf numFmtId="3" fontId="27" fillId="4" borderId="46" xfId="0" applyNumberFormat="1" applyFont="1" applyFill="1" applyBorder="1" applyAlignment="1" applyProtection="1">
      <alignment horizontal="center" vertical="center"/>
    </xf>
    <xf numFmtId="0" fontId="22" fillId="4" borderId="27" xfId="0" applyNumberFormat="1" applyFont="1" applyFill="1" applyBorder="1" applyAlignment="1" applyProtection="1">
      <alignment horizontal="center" vertical="center"/>
    </xf>
    <xf numFmtId="0" fontId="22" fillId="4" borderId="28" xfId="0" applyNumberFormat="1" applyFont="1" applyFill="1" applyBorder="1" applyAlignment="1" applyProtection="1">
      <alignment horizontal="center" vertical="center"/>
    </xf>
    <xf numFmtId="0" fontId="22" fillId="4" borderId="31" xfId="0" applyNumberFormat="1" applyFont="1" applyFill="1" applyBorder="1" applyAlignment="1" applyProtection="1">
      <alignment horizontal="center" vertical="center"/>
    </xf>
    <xf numFmtId="1" fontId="23" fillId="4" borderId="28" xfId="0" applyNumberFormat="1" applyFont="1" applyFill="1" applyBorder="1" applyAlignment="1" applyProtection="1">
      <alignment horizontal="right" vertical="center"/>
    </xf>
    <xf numFmtId="1" fontId="23" fillId="4" borderId="31" xfId="0" applyNumberFormat="1" applyFont="1" applyFill="1" applyBorder="1" applyAlignment="1" applyProtection="1">
      <alignment horizontal="right" vertical="center"/>
    </xf>
    <xf numFmtId="0" fontId="22" fillId="4" borderId="32" xfId="0" applyNumberFormat="1" applyFont="1" applyFill="1" applyBorder="1" applyAlignment="1" applyProtection="1">
      <alignment horizontal="center" vertical="center"/>
    </xf>
    <xf numFmtId="0" fontId="22" fillId="4" borderId="33" xfId="0" applyNumberFormat="1" applyFont="1" applyFill="1" applyBorder="1" applyAlignment="1" applyProtection="1">
      <alignment horizontal="center" vertical="center"/>
    </xf>
    <xf numFmtId="0" fontId="22" fillId="4" borderId="34" xfId="0" applyNumberFormat="1" applyFont="1" applyFill="1" applyBorder="1" applyAlignment="1" applyProtection="1">
      <alignment horizontal="center" vertical="center"/>
    </xf>
    <xf numFmtId="1" fontId="23" fillId="4" borderId="32" xfId="0" applyNumberFormat="1" applyFont="1" applyFill="1" applyBorder="1" applyAlignment="1" applyProtection="1">
      <alignment horizontal="left" vertical="center"/>
    </xf>
    <xf numFmtId="1" fontId="23" fillId="4" borderId="33" xfId="0" applyNumberFormat="1" applyFont="1" applyFill="1" applyBorder="1" applyAlignment="1" applyProtection="1">
      <alignment horizontal="left" vertical="center"/>
    </xf>
    <xf numFmtId="0" fontId="26" fillId="4" borderId="33" xfId="0" applyNumberFormat="1" applyFont="1" applyFill="1" applyBorder="1" applyAlignment="1" applyProtection="1">
      <alignment horizontal="center" vertical="center"/>
    </xf>
    <xf numFmtId="0" fontId="26" fillId="4" borderId="28" xfId="0" applyNumberFormat="1" applyFont="1" applyFill="1" applyBorder="1" applyAlignment="1" applyProtection="1">
      <alignment horizontal="center" vertical="center"/>
    </xf>
    <xf numFmtId="0" fontId="22" fillId="4" borderId="25" xfId="0" applyNumberFormat="1" applyFont="1" applyFill="1" applyBorder="1" applyAlignment="1" applyProtection="1">
      <alignment horizontal="center" vertical="center"/>
    </xf>
    <xf numFmtId="0" fontId="22" fillId="4" borderId="0" xfId="0" applyNumberFormat="1" applyFont="1" applyFill="1" applyBorder="1" applyAlignment="1" applyProtection="1">
      <alignment horizontal="center" vertical="center"/>
    </xf>
    <xf numFmtId="0" fontId="22" fillId="4" borderId="42" xfId="0" applyNumberFormat="1" applyFont="1" applyFill="1" applyBorder="1" applyAlignment="1" applyProtection="1">
      <alignment horizontal="center" vertical="center"/>
    </xf>
    <xf numFmtId="164" fontId="26" fillId="4" borderId="0" xfId="0" applyNumberFormat="1" applyFont="1" applyFill="1" applyBorder="1" applyAlignment="1" applyProtection="1">
      <alignment horizontal="center" vertical="center"/>
    </xf>
    <xf numFmtId="0" fontId="26" fillId="4" borderId="0" xfId="0" applyNumberFormat="1" applyFont="1" applyFill="1" applyBorder="1" applyAlignment="1" applyProtection="1">
      <alignment horizontal="center" vertical="center"/>
    </xf>
    <xf numFmtId="164" fontId="26" fillId="4" borderId="42" xfId="0" applyNumberFormat="1" applyFont="1" applyFill="1" applyBorder="1" applyAlignment="1" applyProtection="1">
      <alignment horizontal="center"/>
    </xf>
    <xf numFmtId="1" fontId="6" fillId="0" borderId="10" xfId="0" applyNumberFormat="1" applyFont="1" applyFill="1" applyBorder="1" applyAlignment="1" applyProtection="1">
      <alignment horizontal="center" vertical="center"/>
    </xf>
    <xf numFmtId="1" fontId="6" fillId="0" borderId="16" xfId="0" applyNumberFormat="1" applyFont="1" applyFill="1" applyBorder="1" applyAlignment="1" applyProtection="1">
      <alignment horizontal="center" vertical="center"/>
    </xf>
    <xf numFmtId="1" fontId="6" fillId="0" borderId="28" xfId="0" applyNumberFormat="1" applyFont="1" applyFill="1" applyBorder="1" applyAlignment="1" applyProtection="1">
      <alignment horizontal="center" vertical="center"/>
    </xf>
    <xf numFmtId="1" fontId="6" fillId="0" borderId="31" xfId="0" applyNumberFormat="1" applyFont="1" applyFill="1" applyBorder="1" applyAlignment="1" applyProtection="1">
      <alignment horizontal="center" vertical="center"/>
    </xf>
    <xf numFmtId="1" fontId="6" fillId="0" borderId="18" xfId="0" applyNumberFormat="1" applyFont="1" applyFill="1" applyBorder="1" applyAlignment="1" applyProtection="1">
      <alignment horizontal="center" vertical="center"/>
    </xf>
    <xf numFmtId="1" fontId="6" fillId="0" borderId="20" xfId="0" applyNumberFormat="1" applyFont="1" applyFill="1" applyBorder="1" applyAlignment="1" applyProtection="1">
      <alignment horizontal="center" vertical="center"/>
    </xf>
    <xf numFmtId="0" fontId="13" fillId="0" borderId="39" xfId="0" applyNumberFormat="1" applyFont="1" applyFill="1" applyBorder="1" applyAlignment="1" applyProtection="1">
      <alignment horizontal="center" vertical="center"/>
    </xf>
    <xf numFmtId="0" fontId="13" fillId="0" borderId="40" xfId="0" applyNumberFormat="1" applyFont="1" applyFill="1" applyBorder="1" applyAlignment="1" applyProtection="1">
      <alignment horizontal="center" vertical="center"/>
    </xf>
    <xf numFmtId="0" fontId="13" fillId="0" borderId="41" xfId="0" applyNumberFormat="1" applyFont="1" applyFill="1" applyBorder="1" applyAlignment="1" applyProtection="1">
      <alignment horizontal="center" vertical="center"/>
    </xf>
    <xf numFmtId="0" fontId="22" fillId="4" borderId="1" xfId="0" applyNumberFormat="1" applyFont="1" applyFill="1" applyBorder="1" applyAlignment="1" applyProtection="1">
      <alignment horizontal="center" vertical="center"/>
    </xf>
    <xf numFmtId="0" fontId="22" fillId="4" borderId="2" xfId="0" applyNumberFormat="1" applyFont="1" applyFill="1" applyBorder="1" applyAlignment="1" applyProtection="1">
      <alignment horizontal="center" vertical="center"/>
    </xf>
    <xf numFmtId="0" fontId="22" fillId="4" borderId="35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164" fontId="14" fillId="0" borderId="15" xfId="0" applyNumberFormat="1" applyFont="1" applyFill="1" applyBorder="1" applyAlignment="1" applyProtection="1">
      <alignment horizontal="center" vertical="center"/>
    </xf>
    <xf numFmtId="164" fontId="14" fillId="0" borderId="11" xfId="0" applyNumberFormat="1" applyFont="1" applyFill="1" applyBorder="1" applyAlignment="1" applyProtection="1">
      <alignment horizontal="center" vertical="center"/>
    </xf>
    <xf numFmtId="164" fontId="14" fillId="0" borderId="17" xfId="0" applyNumberFormat="1" applyFont="1" applyFill="1" applyBorder="1" applyAlignment="1" applyProtection="1">
      <alignment horizontal="center" vertical="center"/>
    </xf>
    <xf numFmtId="164" fontId="14" fillId="0" borderId="19" xfId="0" applyNumberFormat="1" applyFont="1" applyFill="1" applyBorder="1" applyAlignment="1" applyProtection="1">
      <alignment horizontal="center" vertical="center"/>
    </xf>
    <xf numFmtId="1" fontId="14" fillId="0" borderId="15" xfId="0" applyNumberFormat="1" applyFont="1" applyFill="1" applyBorder="1" applyAlignment="1" applyProtection="1">
      <alignment horizontal="center" vertical="center"/>
    </xf>
    <xf numFmtId="1" fontId="14" fillId="0" borderId="11" xfId="0" applyNumberFormat="1" applyFont="1" applyFill="1" applyBorder="1" applyAlignment="1" applyProtection="1">
      <alignment horizontal="center" vertical="center"/>
    </xf>
    <xf numFmtId="1" fontId="14" fillId="0" borderId="17" xfId="0" applyNumberFormat="1" applyFont="1" applyFill="1" applyBorder="1" applyAlignment="1" applyProtection="1">
      <alignment horizontal="center" vertical="center"/>
    </xf>
    <xf numFmtId="1" fontId="14" fillId="0" borderId="19" xfId="0" applyNumberFormat="1" applyFont="1" applyFill="1" applyBorder="1" applyAlignment="1" applyProtection="1">
      <alignment horizontal="center" vertical="center"/>
    </xf>
    <xf numFmtId="1" fontId="6" fillId="0" borderId="11" xfId="0" applyNumberFormat="1" applyFont="1" applyFill="1" applyBorder="1" applyAlignment="1" applyProtection="1">
      <alignment horizontal="center" vertical="center"/>
    </xf>
    <xf numFmtId="1" fontId="6" fillId="0" borderId="29" xfId="0" applyNumberFormat="1" applyFont="1" applyFill="1" applyBorder="1" applyAlignment="1" applyProtection="1">
      <alignment horizontal="center" vertical="center"/>
    </xf>
    <xf numFmtId="1" fontId="6" fillId="0" borderId="19" xfId="0" applyNumberFormat="1" applyFont="1" applyFill="1" applyBorder="1" applyAlignment="1" applyProtection="1">
      <alignment horizontal="center" vertical="center"/>
    </xf>
    <xf numFmtId="0" fontId="6" fillId="0" borderId="32" xfId="0" applyNumberFormat="1" applyFont="1" applyFill="1" applyBorder="1" applyAlignment="1" applyProtection="1">
      <alignment horizontal="center" vertical="center"/>
    </xf>
    <xf numFmtId="0" fontId="6" fillId="0" borderId="33" xfId="0" applyNumberFormat="1" applyFont="1" applyFill="1" applyBorder="1" applyAlignment="1" applyProtection="1">
      <alignment horizontal="center" vertical="center"/>
    </xf>
    <xf numFmtId="0" fontId="6" fillId="0" borderId="34" xfId="0" applyNumberFormat="1" applyFont="1" applyFill="1" applyBorder="1" applyAlignment="1" applyProtection="1">
      <alignment horizontal="center" vertical="center"/>
    </xf>
    <xf numFmtId="0" fontId="6" fillId="0" borderId="27" xfId="0" applyNumberFormat="1" applyFont="1" applyFill="1" applyBorder="1" applyAlignment="1" applyProtection="1">
      <alignment horizontal="center" vertical="center"/>
    </xf>
    <xf numFmtId="0" fontId="6" fillId="0" borderId="28" xfId="0" applyNumberFormat="1" applyFont="1" applyFill="1" applyBorder="1" applyAlignment="1" applyProtection="1">
      <alignment horizontal="center" vertical="center"/>
    </xf>
    <xf numFmtId="0" fontId="6" fillId="0" borderId="31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6" fillId="0" borderId="35" xfId="0" applyNumberFormat="1" applyFont="1" applyFill="1" applyBorder="1" applyAlignment="1" applyProtection="1">
      <alignment horizontal="center" vertical="center"/>
    </xf>
    <xf numFmtId="9" fontId="10" fillId="0" borderId="36" xfId="0" applyNumberFormat="1" applyFont="1" applyFill="1" applyBorder="1" applyAlignment="1" applyProtection="1">
      <alignment horizontal="right" vertical="center"/>
    </xf>
    <xf numFmtId="9" fontId="10" fillId="0" borderId="37" xfId="0" applyNumberFormat="1" applyFont="1" applyFill="1" applyBorder="1" applyAlignment="1" applyProtection="1">
      <alignment horizontal="right" vertical="center"/>
    </xf>
    <xf numFmtId="0" fontId="8" fillId="0" borderId="22" xfId="0" applyNumberFormat="1" applyFont="1" applyFill="1" applyBorder="1" applyAlignment="1" applyProtection="1">
      <alignment horizontal="center"/>
    </xf>
    <xf numFmtId="0" fontId="8" fillId="0" borderId="8" xfId="0" applyNumberFormat="1" applyFont="1" applyFill="1" applyBorder="1" applyAlignment="1" applyProtection="1">
      <alignment horizontal="center"/>
    </xf>
    <xf numFmtId="17" fontId="9" fillId="0" borderId="24" xfId="0" applyNumberFormat="1" applyFont="1" applyFill="1" applyBorder="1" applyAlignment="1" applyProtection="1">
      <alignment horizontal="right" vertical="center" wrapText="1"/>
    </xf>
    <xf numFmtId="17" fontId="9" fillId="0" borderId="10" xfId="0" applyNumberFormat="1" applyFont="1" applyFill="1" applyBorder="1" applyAlignment="1" applyProtection="1">
      <alignment horizontal="right" vertical="center" wrapText="1"/>
    </xf>
    <xf numFmtId="17" fontId="9" fillId="0" borderId="25" xfId="0" applyNumberFormat="1" applyFont="1" applyFill="1" applyBorder="1" applyAlignment="1" applyProtection="1">
      <alignment horizontal="right" vertical="center" wrapText="1"/>
    </xf>
    <xf numFmtId="17" fontId="9" fillId="0" borderId="0" xfId="0" applyNumberFormat="1" applyFont="1" applyFill="1" applyBorder="1" applyAlignment="1" applyProtection="1">
      <alignment horizontal="right" vertical="center" wrapText="1"/>
    </xf>
    <xf numFmtId="17" fontId="9" fillId="0" borderId="26" xfId="0" applyNumberFormat="1" applyFont="1" applyFill="1" applyBorder="1" applyAlignment="1" applyProtection="1">
      <alignment horizontal="right" vertical="center" wrapText="1"/>
    </xf>
    <xf numFmtId="17" fontId="9" fillId="0" borderId="18" xfId="0" applyNumberFormat="1" applyFont="1" applyFill="1" applyBorder="1" applyAlignment="1" applyProtection="1">
      <alignment horizontal="right" vertical="center" wrapText="1"/>
    </xf>
    <xf numFmtId="1" fontId="9" fillId="2" borderId="10" xfId="0" applyNumberFormat="1" applyFont="1" applyFill="1" applyBorder="1" applyAlignment="1" applyProtection="1">
      <alignment horizontal="center" vertical="center"/>
    </xf>
    <xf numFmtId="1" fontId="9" fillId="2" borderId="0" xfId="0" applyNumberFormat="1" applyFont="1" applyFill="1" applyBorder="1" applyAlignment="1" applyProtection="1">
      <alignment horizontal="center" vertical="center"/>
    </xf>
    <xf numFmtId="1" fontId="9" fillId="2" borderId="18" xfId="0" applyNumberFormat="1" applyFont="1" applyFill="1" applyBorder="1" applyAlignment="1" applyProtection="1">
      <alignment horizontal="center" vertical="center"/>
    </xf>
    <xf numFmtId="17" fontId="9" fillId="0" borderId="10" xfId="0" applyNumberFormat="1" applyFont="1" applyFill="1" applyBorder="1" applyAlignment="1" applyProtection="1">
      <alignment horizontal="center" vertical="center"/>
    </xf>
    <xf numFmtId="17" fontId="9" fillId="0" borderId="0" xfId="0" applyNumberFormat="1" applyFont="1" applyFill="1" applyBorder="1" applyAlignment="1" applyProtection="1">
      <alignment horizontal="center" vertical="center"/>
    </xf>
    <xf numFmtId="17" fontId="9" fillId="0" borderId="18" xfId="0" applyNumberFormat="1" applyFont="1" applyFill="1" applyBorder="1" applyAlignment="1" applyProtection="1">
      <alignment horizontal="center" vertical="center"/>
    </xf>
    <xf numFmtId="0" fontId="9" fillId="2" borderId="10" xfId="0" applyNumberFormat="1" applyFont="1" applyFill="1" applyBorder="1" applyAlignment="1" applyProtection="1">
      <alignment horizontal="center" vertical="center"/>
    </xf>
    <xf numFmtId="0" fontId="9" fillId="2" borderId="0" xfId="0" applyNumberFormat="1" applyFont="1" applyFill="1" applyBorder="1" applyAlignment="1" applyProtection="1">
      <alignment horizontal="center" vertical="center"/>
    </xf>
    <xf numFmtId="0" fontId="9" fillId="2" borderId="18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/>
    </xf>
    <xf numFmtId="0" fontId="8" fillId="0" borderId="11" xfId="0" applyNumberFormat="1" applyFont="1" applyFill="1" applyBorder="1" applyAlignment="1" applyProtection="1">
      <alignment horizontal="center"/>
    </xf>
    <xf numFmtId="17" fontId="9" fillId="0" borderId="11" xfId="0" applyNumberFormat="1" applyFont="1" applyFill="1" applyBorder="1" applyAlignment="1" applyProtection="1">
      <alignment horizontal="center" vertical="center"/>
    </xf>
    <xf numFmtId="17" fontId="9" fillId="0" borderId="14" xfId="0" applyNumberFormat="1" applyFont="1" applyFill="1" applyBorder="1" applyAlignment="1" applyProtection="1">
      <alignment horizontal="center" vertical="center"/>
    </xf>
    <xf numFmtId="17" fontId="9" fillId="0" borderId="19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left"/>
    </xf>
    <xf numFmtId="0" fontId="3" fillId="0" borderId="14" xfId="0" applyNumberFormat="1" applyFont="1" applyFill="1" applyBorder="1" applyAlignment="1" applyProtection="1">
      <alignment horizontal="left"/>
    </xf>
    <xf numFmtId="164" fontId="28" fillId="4" borderId="15" xfId="0" applyNumberFormat="1" applyFont="1" applyFill="1" applyBorder="1" applyAlignment="1" applyProtection="1">
      <alignment horizontal="center" vertical="center"/>
    </xf>
    <xf numFmtId="164" fontId="28" fillId="4" borderId="11" xfId="0" applyNumberFormat="1" applyFont="1" applyFill="1" applyBorder="1" applyAlignment="1" applyProtection="1">
      <alignment horizontal="center" vertical="center"/>
    </xf>
    <xf numFmtId="164" fontId="28" fillId="4" borderId="17" xfId="0" applyNumberFormat="1" applyFont="1" applyFill="1" applyBorder="1" applyAlignment="1" applyProtection="1">
      <alignment horizontal="center" vertical="center"/>
    </xf>
    <xf numFmtId="164" fontId="28" fillId="4" borderId="19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3" fontId="10" fillId="0" borderId="0" xfId="0" applyNumberFormat="1" applyFont="1" applyFill="1" applyBorder="1" applyAlignment="1" applyProtection="1">
      <alignment horizontal="left" vertical="center"/>
    </xf>
    <xf numFmtId="3" fontId="10" fillId="0" borderId="14" xfId="0" applyNumberFormat="1" applyFont="1" applyFill="1" applyBorder="1" applyAlignment="1" applyProtection="1">
      <alignment horizontal="left" vertical="center"/>
    </xf>
    <xf numFmtId="17" fontId="9" fillId="2" borderId="7" xfId="0" applyNumberFormat="1" applyFont="1" applyFill="1" applyBorder="1" applyAlignment="1" applyProtection="1">
      <alignment horizontal="center" vertical="center"/>
    </xf>
    <xf numFmtId="17" fontId="9" fillId="2" borderId="8" xfId="0" applyNumberFormat="1" applyFont="1" applyFill="1" applyBorder="1" applyAlignment="1" applyProtection="1">
      <alignment horizontal="center" vertical="center"/>
    </xf>
    <xf numFmtId="17" fontId="9" fillId="2" borderId="9" xfId="0" applyNumberFormat="1" applyFont="1" applyFill="1" applyBorder="1" applyAlignment="1" applyProtection="1">
      <alignment horizontal="center" vertical="center"/>
    </xf>
    <xf numFmtId="0" fontId="6" fillId="0" borderId="7" xfId="0" applyNumberFormat="1" applyFont="1" applyFill="1" applyBorder="1" applyAlignment="1" applyProtection="1">
      <alignment horizontal="left"/>
    </xf>
    <xf numFmtId="0" fontId="6" fillId="0" borderId="8" xfId="0" applyNumberFormat="1" applyFont="1" applyFill="1" applyBorder="1" applyAlignment="1" applyProtection="1">
      <alignment horizontal="left"/>
    </xf>
    <xf numFmtId="0" fontId="6" fillId="0" borderId="9" xfId="0" applyNumberFormat="1" applyFont="1" applyFill="1" applyBorder="1" applyAlignment="1" applyProtection="1">
      <alignment horizontal="left"/>
    </xf>
    <xf numFmtId="3" fontId="10" fillId="0" borderId="22" xfId="0" applyNumberFormat="1" applyFont="1" applyFill="1" applyBorder="1" applyAlignment="1" applyProtection="1">
      <alignment horizontal="center" vertical="center"/>
    </xf>
    <xf numFmtId="3" fontId="10" fillId="0" borderId="8" xfId="0" applyNumberFormat="1" applyFont="1" applyFill="1" applyBorder="1" applyAlignment="1" applyProtection="1">
      <alignment horizontal="center" vertical="center"/>
    </xf>
    <xf numFmtId="0" fontId="3" fillId="0" borderId="9" xfId="0" applyNumberFormat="1" applyFont="1" applyFill="1" applyBorder="1" applyAlignment="1" applyProtection="1">
      <alignment horizontal="center"/>
    </xf>
    <xf numFmtId="0" fontId="3" fillId="0" borderId="14" xfId="0" applyNumberFormat="1" applyFont="1" applyFill="1" applyBorder="1" applyAlignment="1" applyProtection="1">
      <alignment horizontal="center"/>
    </xf>
    <xf numFmtId="2" fontId="10" fillId="2" borderId="21" xfId="0" applyNumberFormat="1" applyFont="1" applyFill="1" applyBorder="1" applyAlignment="1" applyProtection="1">
      <alignment horizontal="center" vertical="center"/>
    </xf>
    <xf numFmtId="0" fontId="13" fillId="0" borderId="21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left"/>
    </xf>
    <xf numFmtId="0" fontId="6" fillId="0" borderId="2" xfId="0" applyNumberFormat="1" applyFont="1" applyFill="1" applyBorder="1" applyAlignment="1" applyProtection="1">
      <alignment horizontal="left"/>
    </xf>
    <xf numFmtId="0" fontId="6" fillId="0" borderId="3" xfId="0" applyNumberFormat="1" applyFont="1" applyFill="1" applyBorder="1" applyAlignment="1" applyProtection="1">
      <alignment horizontal="left"/>
    </xf>
    <xf numFmtId="0" fontId="7" fillId="0" borderId="2" xfId="0" applyNumberFormat="1" applyFont="1" applyFill="1" applyBorder="1" applyAlignment="1" applyProtection="1">
      <alignment horizontal="center"/>
    </xf>
    <xf numFmtId="0" fontId="7" fillId="0" borderId="3" xfId="0" applyNumberFormat="1" applyFont="1" applyFill="1" applyBorder="1" applyAlignment="1" applyProtection="1">
      <alignment horizontal="center"/>
    </xf>
    <xf numFmtId="0" fontId="8" fillId="0" borderId="4" xfId="0" applyNumberFormat="1" applyFont="1" applyFill="1" applyBorder="1" applyAlignment="1" applyProtection="1">
      <alignment horizontal="center"/>
    </xf>
    <xf numFmtId="0" fontId="8" fillId="0" borderId="2" xfId="0" applyNumberFormat="1" applyFont="1" applyFill="1" applyBorder="1" applyAlignment="1" applyProtection="1">
      <alignment horizontal="center"/>
    </xf>
    <xf numFmtId="0" fontId="8" fillId="0" borderId="3" xfId="0" applyNumberFormat="1" applyFont="1" applyFill="1" applyBorder="1" applyAlignment="1" applyProtection="1">
      <alignment horizontal="center"/>
    </xf>
    <xf numFmtId="0" fontId="8" fillId="0" borderId="5" xfId="0" applyNumberFormat="1" applyFont="1" applyFill="1" applyBorder="1" applyAlignment="1" applyProtection="1">
      <alignment horizontal="center"/>
    </xf>
    <xf numFmtId="0" fontId="8" fillId="0" borderId="6" xfId="0" applyNumberFormat="1" applyFont="1" applyFill="1" applyBorder="1" applyAlignment="1" applyProtection="1">
      <alignment horizontal="center"/>
    </xf>
    <xf numFmtId="17" fontId="29" fillId="4" borderId="7" xfId="0" applyNumberFormat="1" applyFont="1" applyFill="1" applyBorder="1" applyAlignment="1" applyProtection="1">
      <alignment horizontal="center" vertical="center"/>
    </xf>
    <xf numFmtId="17" fontId="29" fillId="4" borderId="8" xfId="0" applyNumberFormat="1" applyFont="1" applyFill="1" applyBorder="1" applyAlignment="1" applyProtection="1">
      <alignment horizontal="center" vertical="center"/>
    </xf>
    <xf numFmtId="17" fontId="29" fillId="4" borderId="9" xfId="0" applyNumberFormat="1" applyFont="1" applyFill="1" applyBorder="1" applyAlignment="1" applyProtection="1">
      <alignment horizontal="center" vertical="center"/>
    </xf>
    <xf numFmtId="0" fontId="3" fillId="0" borderId="10" xfId="0" applyNumberFormat="1" applyFont="1" applyFill="1" applyBorder="1" applyAlignment="1" applyProtection="1">
      <alignment horizontal="center"/>
    </xf>
    <xf numFmtId="0" fontId="3" fillId="0" borderId="11" xfId="0" applyNumberFormat="1" applyFont="1" applyFill="1" applyBorder="1" applyAlignment="1" applyProtection="1">
      <alignment horizontal="center"/>
    </xf>
    <xf numFmtId="9" fontId="10" fillId="0" borderId="12" xfId="0" applyNumberFormat="1" applyFont="1" applyFill="1" applyBorder="1" applyAlignment="1" applyProtection="1">
      <alignment horizontal="center" vertical="center"/>
    </xf>
    <xf numFmtId="0" fontId="10" fillId="0" borderId="12" xfId="0" applyNumberFormat="1" applyFont="1" applyFill="1" applyBorder="1" applyAlignment="1" applyProtection="1">
      <alignment horizontal="center" vertical="center"/>
    </xf>
    <xf numFmtId="0" fontId="10" fillId="0" borderId="13" xfId="0" applyNumberFormat="1" applyFont="1" applyFill="1" applyBorder="1" applyAlignment="1" applyProtection="1">
      <alignment horizontal="center" vertical="center"/>
    </xf>
    <xf numFmtId="3" fontId="10" fillId="2" borderId="0" xfId="0" applyNumberFormat="1" applyFont="1" applyFill="1" applyBorder="1" applyAlignment="1" applyProtection="1">
      <alignment horizontal="center"/>
    </xf>
    <xf numFmtId="0" fontId="10" fillId="2" borderId="0" xfId="0" applyNumberFormat="1" applyFont="1" applyFill="1" applyBorder="1" applyAlignment="1" applyProtection="1">
      <alignment horizontal="center"/>
    </xf>
    <xf numFmtId="0" fontId="38" fillId="5" borderId="0" xfId="1" applyFont="1" applyFill="1" applyAlignment="1">
      <alignment vertical="center"/>
    </xf>
    <xf numFmtId="0" fontId="39" fillId="5" borderId="0" xfId="1" applyFont="1" applyFill="1" applyAlignment="1">
      <alignment horizontal="center" vertical="center" wrapText="1"/>
    </xf>
    <xf numFmtId="0" fontId="40" fillId="5" borderId="32" xfId="1" applyFont="1" applyFill="1" applyBorder="1" applyAlignment="1">
      <alignment horizontal="center" vertical="center"/>
    </xf>
    <xf numFmtId="0" fontId="40" fillId="5" borderId="33" xfId="1" applyFont="1" applyFill="1" applyBorder="1" applyAlignment="1">
      <alignment horizontal="center" vertical="center"/>
    </xf>
    <xf numFmtId="0" fontId="40" fillId="5" borderId="34" xfId="1" applyFont="1" applyFill="1" applyBorder="1" applyAlignment="1">
      <alignment horizontal="center" vertical="center"/>
    </xf>
    <xf numFmtId="0" fontId="38" fillId="0" borderId="0" xfId="1" applyFont="1" applyAlignment="1">
      <alignment vertical="center"/>
    </xf>
    <xf numFmtId="0" fontId="40" fillId="5" borderId="27" xfId="1" applyFont="1" applyFill="1" applyBorder="1" applyAlignment="1">
      <alignment horizontal="center" vertical="center"/>
    </xf>
    <xf numFmtId="0" fontId="40" fillId="5" borderId="28" xfId="1" applyFont="1" applyFill="1" applyBorder="1" applyAlignment="1">
      <alignment horizontal="center" vertical="center"/>
    </xf>
    <xf numFmtId="0" fontId="40" fillId="5" borderId="31" xfId="1" applyFont="1" applyFill="1" applyBorder="1" applyAlignment="1">
      <alignment horizontal="center" vertical="center"/>
    </xf>
    <xf numFmtId="0" fontId="38" fillId="5" borderId="32" xfId="1" applyFont="1" applyFill="1" applyBorder="1" applyAlignment="1">
      <alignment horizontal="center" vertical="center"/>
    </xf>
    <xf numFmtId="0" fontId="38" fillId="5" borderId="33" xfId="1" applyFont="1" applyFill="1" applyBorder="1" applyAlignment="1">
      <alignment horizontal="center" vertical="center"/>
    </xf>
    <xf numFmtId="0" fontId="38" fillId="5" borderId="34" xfId="1" applyFont="1" applyFill="1" applyBorder="1" applyAlignment="1">
      <alignment horizontal="center" vertical="center"/>
    </xf>
    <xf numFmtId="0" fontId="39" fillId="5" borderId="0" xfId="1" applyFont="1" applyFill="1" applyAlignment="1">
      <alignment horizontal="left" vertical="center" wrapText="1"/>
    </xf>
    <xf numFmtId="0" fontId="38" fillId="5" borderId="25" xfId="1" applyFont="1" applyFill="1" applyBorder="1" applyAlignment="1">
      <alignment horizontal="center" vertical="center"/>
    </xf>
    <xf numFmtId="0" fontId="38" fillId="5" borderId="0" xfId="1" applyFont="1" applyFill="1" applyAlignment="1">
      <alignment horizontal="center" vertical="center"/>
    </xf>
    <xf numFmtId="0" fontId="38" fillId="5" borderId="42" xfId="1" applyFont="1" applyFill="1" applyBorder="1" applyAlignment="1">
      <alignment horizontal="center" vertical="center"/>
    </xf>
    <xf numFmtId="0" fontId="41" fillId="0" borderId="0" xfId="1" applyFont="1" applyAlignment="1">
      <alignment vertical="center"/>
    </xf>
    <xf numFmtId="0" fontId="42" fillId="6" borderId="45" xfId="1" applyFont="1" applyFill="1" applyBorder="1" applyAlignment="1">
      <alignment horizontal="left" vertical="center" wrapText="1"/>
    </xf>
    <xf numFmtId="0" fontId="42" fillId="6" borderId="44" xfId="1" applyFont="1" applyFill="1" applyBorder="1" applyAlignment="1">
      <alignment horizontal="left" vertical="center"/>
    </xf>
    <xf numFmtId="0" fontId="42" fillId="6" borderId="46" xfId="1" applyFont="1" applyFill="1" applyBorder="1" applyAlignment="1">
      <alignment horizontal="left" vertical="center"/>
    </xf>
    <xf numFmtId="0" fontId="41" fillId="0" borderId="45" xfId="1" applyFont="1" applyBorder="1" applyAlignment="1">
      <alignment horizontal="left" vertical="center"/>
    </xf>
    <xf numFmtId="0" fontId="41" fillId="0" borderId="44" xfId="1" applyFont="1" applyBorder="1" applyAlignment="1">
      <alignment horizontal="left" vertical="center"/>
    </xf>
    <xf numFmtId="0" fontId="41" fillId="0" borderId="46" xfId="1" applyFont="1" applyBorder="1" applyAlignment="1">
      <alignment horizontal="left" vertical="center"/>
    </xf>
    <xf numFmtId="0" fontId="41" fillId="5" borderId="45" xfId="1" applyFont="1" applyFill="1" applyBorder="1" applyAlignment="1">
      <alignment horizontal="center" vertical="center"/>
    </xf>
    <xf numFmtId="0" fontId="41" fillId="5" borderId="44" xfId="1" applyFont="1" applyFill="1" applyBorder="1" applyAlignment="1">
      <alignment horizontal="center" vertical="center"/>
    </xf>
    <xf numFmtId="0" fontId="43" fillId="5" borderId="44" xfId="1" applyFont="1" applyFill="1" applyBorder="1" applyAlignment="1">
      <alignment horizontal="center" vertical="center"/>
    </xf>
    <xf numFmtId="0" fontId="41" fillId="5" borderId="46" xfId="1" applyFont="1" applyFill="1" applyBorder="1" applyAlignment="1">
      <alignment horizontal="center" vertical="center"/>
    </xf>
    <xf numFmtId="0" fontId="44" fillId="0" borderId="45" xfId="1" applyFont="1" applyBorder="1" applyAlignment="1">
      <alignment horizontal="center" vertical="center"/>
    </xf>
    <xf numFmtId="0" fontId="42" fillId="0" borderId="44" xfId="1" applyFont="1" applyBorder="1" applyAlignment="1">
      <alignment horizontal="left" vertical="center" wrapText="1"/>
    </xf>
    <xf numFmtId="0" fontId="44" fillId="0" borderId="44" xfId="1" applyFont="1" applyBorder="1" applyAlignment="1">
      <alignment horizontal="center" vertical="center"/>
    </xf>
    <xf numFmtId="0" fontId="42" fillId="0" borderId="46" xfId="1" applyFont="1" applyBorder="1" applyAlignment="1">
      <alignment horizontal="left" vertical="center" wrapText="1"/>
    </xf>
    <xf numFmtId="0" fontId="19" fillId="0" borderId="44" xfId="1" applyFont="1" applyBorder="1" applyAlignment="1">
      <alignment vertical="center"/>
    </xf>
    <xf numFmtId="0" fontId="42" fillId="6" borderId="44" xfId="1" applyFont="1" applyFill="1" applyBorder="1" applyAlignment="1">
      <alignment horizontal="left" vertical="center" wrapText="1"/>
    </xf>
    <xf numFmtId="0" fontId="42" fillId="6" borderId="46" xfId="1" applyFont="1" applyFill="1" applyBorder="1" applyAlignment="1">
      <alignment horizontal="left" vertical="center" wrapText="1"/>
    </xf>
    <xf numFmtId="0" fontId="42" fillId="6" borderId="27" xfId="1" applyFont="1" applyFill="1" applyBorder="1" applyAlignment="1">
      <alignment horizontal="left" vertical="center" wrapText="1"/>
    </xf>
    <xf numFmtId="0" fontId="42" fillId="6" borderId="28" xfId="1" applyFont="1" applyFill="1" applyBorder="1" applyAlignment="1">
      <alignment horizontal="left" vertical="center"/>
    </xf>
    <xf numFmtId="0" fontId="42" fillId="6" borderId="31" xfId="1" applyFont="1" applyFill="1" applyBorder="1" applyAlignment="1">
      <alignment horizontal="left" vertical="center"/>
    </xf>
    <xf numFmtId="9" fontId="41" fillId="2" borderId="27" xfId="2" applyFont="1" applyFill="1" applyBorder="1" applyAlignment="1">
      <alignment horizontal="right"/>
    </xf>
    <xf numFmtId="9" fontId="41" fillId="2" borderId="28" xfId="2" applyFont="1" applyFill="1" applyBorder="1" applyAlignment="1">
      <alignment horizontal="right"/>
    </xf>
    <xf numFmtId="9" fontId="41" fillId="2" borderId="31" xfId="2" applyFont="1" applyFill="1" applyBorder="1" applyAlignment="1">
      <alignment horizontal="right"/>
    </xf>
    <xf numFmtId="0" fontId="42" fillId="6" borderId="45" xfId="1" applyFont="1" applyFill="1" applyBorder="1" applyAlignment="1">
      <alignment horizontal="center" vertical="center" wrapText="1"/>
    </xf>
    <xf numFmtId="0" fontId="42" fillId="6" borderId="44" xfId="1" applyFont="1" applyFill="1" applyBorder="1" applyAlignment="1">
      <alignment horizontal="center" vertical="center" wrapText="1"/>
    </xf>
    <xf numFmtId="0" fontId="42" fillId="6" borderId="46" xfId="1" applyFont="1" applyFill="1" applyBorder="1" applyAlignment="1">
      <alignment horizontal="center" vertical="center" wrapText="1"/>
    </xf>
    <xf numFmtId="0" fontId="41" fillId="0" borderId="45" xfId="1" applyFont="1" applyBorder="1" applyAlignment="1">
      <alignment horizontal="center" vertical="center" wrapText="1"/>
    </xf>
    <xf numFmtId="0" fontId="41" fillId="0" borderId="44" xfId="1" applyFont="1" applyBorder="1" applyAlignment="1">
      <alignment horizontal="center" vertical="center" wrapText="1"/>
    </xf>
    <xf numFmtId="0" fontId="42" fillId="0" borderId="44" xfId="1" applyFont="1" applyBorder="1" applyAlignment="1">
      <alignment horizontal="center" vertical="center"/>
    </xf>
    <xf numFmtId="0" fontId="41" fillId="0" borderId="44" xfId="1" applyFont="1" applyBorder="1" applyAlignment="1">
      <alignment horizontal="right" wrapText="1"/>
    </xf>
    <xf numFmtId="0" fontId="41" fillId="0" borderId="44" xfId="1" applyFont="1" applyBorder="1" applyAlignment="1">
      <alignment horizontal="right"/>
    </xf>
    <xf numFmtId="0" fontId="41" fillId="0" borderId="46" xfId="1" applyFont="1" applyBorder="1" applyAlignment="1">
      <alignment horizontal="right"/>
    </xf>
    <xf numFmtId="0" fontId="42" fillId="6" borderId="32" xfId="1" applyFont="1" applyFill="1" applyBorder="1" applyAlignment="1">
      <alignment horizontal="left" vertical="center" wrapText="1"/>
    </xf>
    <xf numFmtId="0" fontId="42" fillId="6" borderId="33" xfId="1" applyFont="1" applyFill="1" applyBorder="1" applyAlignment="1">
      <alignment horizontal="left" vertical="center"/>
    </xf>
    <xf numFmtId="0" fontId="42" fillId="6" borderId="34" xfId="1" applyFont="1" applyFill="1" applyBorder="1" applyAlignment="1">
      <alignment horizontal="left" vertical="center"/>
    </xf>
    <xf numFmtId="0" fontId="41" fillId="0" borderId="32" xfId="1" applyFont="1" applyBorder="1" applyAlignment="1">
      <alignment vertical="center"/>
    </xf>
    <xf numFmtId="0" fontId="41" fillId="0" borderId="33" xfId="1" applyFont="1" applyBorder="1" applyAlignment="1">
      <alignment vertical="center"/>
    </xf>
    <xf numFmtId="0" fontId="42" fillId="0" borderId="33" xfId="1" applyFont="1" applyBorder="1" applyAlignment="1">
      <alignment horizontal="center" vertical="center" wrapText="1"/>
    </xf>
    <xf numFmtId="0" fontId="42" fillId="0" borderId="33" xfId="1" applyFont="1" applyBorder="1" applyAlignment="1">
      <alignment horizontal="center" vertical="center"/>
    </xf>
    <xf numFmtId="0" fontId="42" fillId="0" borderId="34" xfId="1" applyFont="1" applyBorder="1" applyAlignment="1">
      <alignment horizontal="center" vertical="center"/>
    </xf>
    <xf numFmtId="0" fontId="42" fillId="6" borderId="27" xfId="1" applyFont="1" applyFill="1" applyBorder="1" applyAlignment="1">
      <alignment horizontal="left" vertical="center"/>
    </xf>
    <xf numFmtId="0" fontId="41" fillId="0" borderId="27" xfId="1" applyFont="1" applyBorder="1" applyAlignment="1">
      <alignment vertical="center"/>
    </xf>
    <xf numFmtId="0" fontId="41" fillId="0" borderId="28" xfId="1" applyFont="1" applyBorder="1" applyAlignment="1">
      <alignment vertical="center"/>
    </xf>
    <xf numFmtId="0" fontId="41" fillId="0" borderId="31" xfId="1" applyFont="1" applyBorder="1" applyAlignment="1">
      <alignment vertical="center"/>
    </xf>
    <xf numFmtId="0" fontId="19" fillId="0" borderId="0" xfId="1" applyFont="1" applyAlignment="1">
      <alignment horizontal="center" vertical="center"/>
    </xf>
    <xf numFmtId="0" fontId="38" fillId="0" borderId="0" xfId="1" applyFont="1" applyAlignment="1">
      <alignment horizontal="center" vertical="center"/>
    </xf>
    <xf numFmtId="0" fontId="46" fillId="0" borderId="0" xfId="1" applyFont="1" applyAlignment="1">
      <alignment horizontal="center" vertical="center"/>
    </xf>
    <xf numFmtId="0" fontId="46" fillId="0" borderId="0" xfId="1" applyFont="1" applyAlignment="1">
      <alignment horizontal="left" vertical="center"/>
    </xf>
    <xf numFmtId="0" fontId="19" fillId="0" borderId="0" xfId="1" applyFont="1" applyAlignment="1">
      <alignment horizontal="center" vertical="center" wrapText="1"/>
    </xf>
    <xf numFmtId="20" fontId="19" fillId="0" borderId="0" xfId="1" applyNumberFormat="1" applyFont="1" applyAlignment="1">
      <alignment horizontal="center" vertical="center"/>
    </xf>
    <xf numFmtId="0" fontId="40" fillId="0" borderId="0" xfId="1" applyFont="1" applyAlignment="1">
      <alignment vertical="center"/>
    </xf>
    <xf numFmtId="0" fontId="38" fillId="0" borderId="0" xfId="1" applyFont="1" applyAlignment="1">
      <alignment horizontal="right" vertical="center"/>
    </xf>
  </cellXfs>
  <cellStyles count="3">
    <cellStyle name="Normal" xfId="0" builtinId="0"/>
    <cellStyle name="Normal 2" xfId="1" xr:uid="{66294125-C8B2-450C-94B3-10829639D6C5}"/>
    <cellStyle name="Percent 2" xfId="2" xr:uid="{D2E21CEB-FE6A-4E56-A51E-8874C263AB2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</a:t>
            </a:r>
            <a:r>
              <a:rPr lang="en-US" baseline="0"/>
              <a:t> ratio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PPAS!$AN$10</c:f>
              <c:strCache>
                <c:ptCount val="1"/>
                <c:pt idx="0">
                  <c:v>Mon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PPAS!$AN$10:$AN$20</c15:sqref>
                  </c15:fullRef>
                </c:ext>
              </c:extLst>
              <c:f>PPAS!$AN$11:$AN$20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9-4B02-B9F9-79E0657F9BE0}"/>
            </c:ext>
          </c:extLst>
        </c:ser>
        <c:ser>
          <c:idx val="1"/>
          <c:order val="1"/>
          <c:tx>
            <c:strRef>
              <c:f>PPAS!$AO$10</c:f>
              <c:strCache>
                <c:ptCount val="1"/>
                <c:pt idx="0">
                  <c:v>Tue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PPAS!$AO$10:$AO$20</c15:sqref>
                  </c15:fullRef>
                </c:ext>
              </c:extLst>
              <c:f>PPAS!$AO$11:$AO$20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9-4B02-B9F9-79E0657F9BE0}"/>
            </c:ext>
          </c:extLst>
        </c:ser>
        <c:ser>
          <c:idx val="2"/>
          <c:order val="2"/>
          <c:tx>
            <c:strRef>
              <c:f>PPAS!$AP$10</c:f>
              <c:strCache>
                <c:ptCount val="1"/>
                <c:pt idx="0">
                  <c:v>Wed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PPAS!$AP$10:$AP$20</c15:sqref>
                  </c15:fullRef>
                </c:ext>
              </c:extLst>
              <c:f>PPAS!$AP$11:$AP$20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9-4B02-B9F9-79E0657F9BE0}"/>
            </c:ext>
          </c:extLst>
        </c:ser>
        <c:ser>
          <c:idx val="3"/>
          <c:order val="3"/>
          <c:tx>
            <c:strRef>
              <c:f>PPAS!$AQ$10</c:f>
              <c:strCache>
                <c:ptCount val="1"/>
                <c:pt idx="0">
                  <c:v>Thu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PPAS!$AQ$10:$AQ$20</c15:sqref>
                  </c15:fullRef>
                </c:ext>
              </c:extLst>
              <c:f>PPAS!$AQ$11:$AQ$20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33.333333333333329</c:v>
                </c:pt>
                <c:pt idx="4">
                  <c:v>153.59999999999988</c:v>
                </c:pt>
                <c:pt idx="5">
                  <c:v>115.00000000000009</c:v>
                </c:pt>
                <c:pt idx="6">
                  <c:v>94.799999999999727</c:v>
                </c:pt>
                <c:pt idx="7">
                  <c:v>16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9-4B02-B9F9-79E0657F9BE0}"/>
            </c:ext>
          </c:extLst>
        </c:ser>
        <c:ser>
          <c:idx val="4"/>
          <c:order val="4"/>
          <c:tx>
            <c:strRef>
              <c:f>PPAS!$AR$10</c:f>
              <c:strCache>
                <c:ptCount val="1"/>
                <c:pt idx="0">
                  <c:v>Fri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PPAS!$AR$10:$AR$20</c15:sqref>
                  </c15:fullRef>
                </c:ext>
              </c:extLst>
              <c:f>PPAS!$AR$11:$AR$20</c:f>
              <c:numCache>
                <c:formatCode>General</c:formatCode>
                <c:ptCount val="10"/>
                <c:pt idx="0">
                  <c:v>201.81818181818164</c:v>
                </c:pt>
                <c:pt idx="1">
                  <c:v>198.00000000000017</c:v>
                </c:pt>
                <c:pt idx="2">
                  <c:v>124.79999999999984</c:v>
                </c:pt>
                <c:pt idx="3">
                  <c:v>217.33333333333334</c:v>
                </c:pt>
                <c:pt idx="4">
                  <c:v>207.99999999999983</c:v>
                </c:pt>
                <c:pt idx="5">
                  <c:v>168.00000000000017</c:v>
                </c:pt>
                <c:pt idx="6">
                  <c:v>219.59999999999937</c:v>
                </c:pt>
                <c:pt idx="7">
                  <c:v>198.66666666666666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9-4B02-B9F9-79E0657F9BE0}"/>
            </c:ext>
          </c:extLst>
        </c:ser>
        <c:ser>
          <c:idx val="5"/>
          <c:order val="5"/>
          <c:tx>
            <c:strRef>
              <c:f>PPAS!$AS$10</c:f>
              <c:strCache>
                <c:ptCount val="1"/>
                <c:pt idx="0">
                  <c:v>Sat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PPAS!$AS$10:$AS$20</c15:sqref>
                  </c15:fullRef>
                </c:ext>
              </c:extLst>
              <c:f>PPAS!$AS$11:$AS$20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B9-4B02-B9F9-79E0657F9BE0}"/>
            </c:ext>
          </c:extLst>
        </c:ser>
        <c:ser>
          <c:idx val="6"/>
          <c:order val="6"/>
          <c:tx>
            <c:strRef>
              <c:f>PPAS!$AT$10</c:f>
              <c:strCache>
                <c:ptCount val="1"/>
                <c:pt idx="0">
                  <c:v>Sun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PPAS!$AT$10:$AT$20</c15:sqref>
                  </c15:fullRef>
                </c:ext>
              </c:extLst>
              <c:f>PPAS!$AT$11:$AT$20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B9-4B02-B9F9-79E0657F9BE0}"/>
            </c:ext>
          </c:extLst>
        </c:ser>
        <c:ser>
          <c:idx val="7"/>
          <c:order val="7"/>
          <c:tx>
            <c:strRef>
              <c:f>PPAS!$AU$10</c:f>
              <c:strCache>
                <c:ptCount val="1"/>
                <c:pt idx="0">
                  <c:v>90%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PPAS!$AM$10:$AM$20</c15:sqref>
                  </c15:fullRef>
                </c:ext>
              </c:extLst>
              <c:f>PPAS!$AM$11:$AM$20</c:f>
              <c:strCache>
                <c:ptCount val="10"/>
                <c:pt idx="0">
                  <c:v>07:35-08:30</c:v>
                </c:pt>
                <c:pt idx="1">
                  <c:v>08:30-09:30</c:v>
                </c:pt>
                <c:pt idx="2">
                  <c:v>09:40-10:30</c:v>
                </c:pt>
                <c:pt idx="3">
                  <c:v>10:30-11:30</c:v>
                </c:pt>
                <c:pt idx="4">
                  <c:v>12:30-13:30</c:v>
                </c:pt>
                <c:pt idx="5">
                  <c:v>13:30-14:30</c:v>
                </c:pt>
                <c:pt idx="6">
                  <c:v>14:40-15:30</c:v>
                </c:pt>
                <c:pt idx="7">
                  <c:v>15:30-16:30</c:v>
                </c:pt>
                <c:pt idx="8">
                  <c:v>16:50-17:50</c:v>
                </c:pt>
                <c:pt idx="9">
                  <c:v>17:50-19:20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PPAS!$AU$10:$AU$20</c15:sqref>
                  </c15:fullRef>
                </c:ext>
              </c:extLst>
              <c:f>PPAS!$AU$11:$AU$20</c:f>
              <c:numCache>
                <c:formatCode>0</c:formatCode>
                <c:ptCount val="10"/>
                <c:pt idx="0">
                  <c:v>205.0632911392405</c:v>
                </c:pt>
                <c:pt idx="1">
                  <c:v>205.0632911392405</c:v>
                </c:pt>
                <c:pt idx="2">
                  <c:v>205.0632911392405</c:v>
                </c:pt>
                <c:pt idx="3">
                  <c:v>205.0632911392405</c:v>
                </c:pt>
                <c:pt idx="4">
                  <c:v>205.0632911392405</c:v>
                </c:pt>
                <c:pt idx="5">
                  <c:v>205.0632911392405</c:v>
                </c:pt>
                <c:pt idx="6">
                  <c:v>205.0632911392405</c:v>
                </c:pt>
                <c:pt idx="7">
                  <c:v>205.0632911392405</c:v>
                </c:pt>
                <c:pt idx="8">
                  <c:v>205.0632911392405</c:v>
                </c:pt>
                <c:pt idx="9">
                  <c:v>205.0632911392405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B9-4B02-B9F9-79E0657F9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953064"/>
        <c:axId val="448952080"/>
      </c:lineChart>
      <c:catAx>
        <c:axId val="448953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52080"/>
        <c:crosses val="autoZero"/>
        <c:auto val="1"/>
        <c:lblAlgn val="ctr"/>
        <c:lblOffset val="100"/>
        <c:noMultiLvlLbl val="0"/>
      </c:catAx>
      <c:valAx>
        <c:axId val="4489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5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Red</a:t>
            </a:r>
            <a:r>
              <a:rPr lang="en-US" sz="1600" baseline="0"/>
              <a:t> ratio graph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[1]PPAS!$AN$25</c:f>
              <c:strCache>
                <c:ptCount val="1"/>
                <c:pt idx="0">
                  <c:v>Mon</c:v>
                </c:pt>
              </c:strCache>
            </c:strRef>
          </c:tx>
          <c:spPr>
            <a:ln w="28575" cap="rnd">
              <a:solidFill>
                <a:srgbClr val="FF00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FF"/>
              </a:solidFill>
              <a:ln w="9525">
                <a:solidFill>
                  <a:srgbClr val="FF00FF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[1]PPAS!$AN$25:$AN$35</c15:sqref>
                  </c15:fullRef>
                </c:ext>
              </c:extLst>
              <c:f>[1]PPAS!$AN$26:$AN$35</c:f>
              <c:numCache>
                <c:formatCode>General</c:formatCode>
                <c:ptCount val="10"/>
                <c:pt idx="0">
                  <c:v>53.454545454545453</c:v>
                </c:pt>
                <c:pt idx="1">
                  <c:v>199</c:v>
                </c:pt>
                <c:pt idx="2">
                  <c:v>123.60000000000001</c:v>
                </c:pt>
                <c:pt idx="3">
                  <c:v>173.33333333333334</c:v>
                </c:pt>
                <c:pt idx="4">
                  <c:v>157.6</c:v>
                </c:pt>
                <c:pt idx="5">
                  <c:v>142</c:v>
                </c:pt>
                <c:pt idx="6">
                  <c:v>153.6</c:v>
                </c:pt>
                <c:pt idx="7">
                  <c:v>216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27-487C-AEFB-5D4B1994FB11}"/>
            </c:ext>
          </c:extLst>
        </c:ser>
        <c:ser>
          <c:idx val="1"/>
          <c:order val="1"/>
          <c:tx>
            <c:strRef>
              <c:f>[1]PPAS!$AO$25</c:f>
              <c:strCache>
                <c:ptCount val="1"/>
                <c:pt idx="0">
                  <c:v>Tue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[1]PPAS!$AO$25:$AO$35</c15:sqref>
                  </c15:fullRef>
                </c:ext>
              </c:extLst>
              <c:f>[1]PPAS!$AO$26:$AO$35</c:f>
              <c:numCache>
                <c:formatCode>General</c:formatCode>
                <c:ptCount val="10"/>
                <c:pt idx="0">
                  <c:v>172.36363636363637</c:v>
                </c:pt>
                <c:pt idx="1">
                  <c:v>187</c:v>
                </c:pt>
                <c:pt idx="2">
                  <c:v>174</c:v>
                </c:pt>
                <c:pt idx="3">
                  <c:v>125.33333333333333</c:v>
                </c:pt>
                <c:pt idx="4">
                  <c:v>172.8</c:v>
                </c:pt>
                <c:pt idx="5">
                  <c:v>205</c:v>
                </c:pt>
                <c:pt idx="6">
                  <c:v>199.2</c:v>
                </c:pt>
                <c:pt idx="7">
                  <c:v>198.66666666666666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27-487C-AEFB-5D4B1994FB11}"/>
            </c:ext>
          </c:extLst>
        </c:ser>
        <c:ser>
          <c:idx val="2"/>
          <c:order val="2"/>
          <c:tx>
            <c:strRef>
              <c:f>[1]PPAS!$AP$25</c:f>
              <c:strCache>
                <c:ptCount val="1"/>
                <c:pt idx="0">
                  <c:v>Wed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[1]PPAS!$AP$25:$AP$35</c15:sqref>
                  </c15:fullRef>
                </c:ext>
              </c:extLst>
              <c:f>[1]PPAS!$AP$26:$AP$35</c:f>
              <c:numCache>
                <c:formatCode>General</c:formatCode>
                <c:ptCount val="10"/>
                <c:pt idx="0">
                  <c:v>173.45454545454544</c:v>
                </c:pt>
                <c:pt idx="1">
                  <c:v>163</c:v>
                </c:pt>
                <c:pt idx="2">
                  <c:v>152.4</c:v>
                </c:pt>
                <c:pt idx="3">
                  <c:v>216</c:v>
                </c:pt>
                <c:pt idx="4">
                  <c:v>175.2</c:v>
                </c:pt>
                <c:pt idx="5">
                  <c:v>175</c:v>
                </c:pt>
                <c:pt idx="6">
                  <c:v>128.4</c:v>
                </c:pt>
                <c:pt idx="7">
                  <c:v>49.333333333333336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27-487C-AEFB-5D4B1994FB11}"/>
            </c:ext>
          </c:extLst>
        </c:ser>
        <c:ser>
          <c:idx val="3"/>
          <c:order val="3"/>
          <c:tx>
            <c:strRef>
              <c:f>[1]PPAS!$AQ$25</c:f>
              <c:strCache>
                <c:ptCount val="1"/>
                <c:pt idx="0">
                  <c:v>Thu</c:v>
                </c:pt>
              </c:strCache>
            </c:strRef>
          </c:tx>
          <c:spPr>
            <a:ln w="28575" cap="rnd">
              <a:solidFill>
                <a:srgbClr val="9933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33FF"/>
              </a:solidFill>
              <a:ln w="9525">
                <a:solidFill>
                  <a:srgbClr val="9933FF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[1]PPAS!$AQ$25:$AQ$35</c15:sqref>
                  </c15:fullRef>
                </c:ext>
              </c:extLst>
              <c:f>[1]PPAS!$AQ$26:$AQ$35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27-487C-AEFB-5D4B1994FB11}"/>
            </c:ext>
          </c:extLst>
        </c:ser>
        <c:ser>
          <c:idx val="4"/>
          <c:order val="4"/>
          <c:tx>
            <c:strRef>
              <c:f>[1]PPAS!$AR$25</c:f>
              <c:strCache>
                <c:ptCount val="1"/>
                <c:pt idx="0">
                  <c:v>Fri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[1]PPAS!$AR$25:$AR$35</c15:sqref>
                  </c15:fullRef>
                </c:ext>
              </c:extLst>
              <c:f>[1]PPAS!$AR$26:$AR$35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27-487C-AEFB-5D4B1994FB11}"/>
            </c:ext>
          </c:extLst>
        </c:ser>
        <c:ser>
          <c:idx val="5"/>
          <c:order val="5"/>
          <c:tx>
            <c:strRef>
              <c:f>[1]PPAS!$AS$25</c:f>
              <c:strCache>
                <c:ptCount val="1"/>
                <c:pt idx="0">
                  <c:v>Sat</c:v>
                </c:pt>
              </c:strCache>
            </c:strRef>
          </c:tx>
          <c:spPr>
            <a:ln w="28575" cap="rnd">
              <a:solidFill>
                <a:srgbClr val="99663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96633"/>
              </a:solidFill>
              <a:ln w="9525">
                <a:solidFill>
                  <a:srgbClr val="99663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[1]PPAS!$AS$25:$AS$35</c15:sqref>
                  </c15:fullRef>
                </c:ext>
              </c:extLst>
              <c:f>[1]PPAS!$AS$26:$AS$35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27-487C-AEFB-5D4B1994FB11}"/>
            </c:ext>
          </c:extLst>
        </c:ser>
        <c:ser>
          <c:idx val="6"/>
          <c:order val="6"/>
          <c:tx>
            <c:strRef>
              <c:f>[1]PPAS!$AT$25</c:f>
              <c:strCache>
                <c:ptCount val="1"/>
                <c:pt idx="0">
                  <c:v>Sun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[1]PPAS!$AT$25:$AT$35</c15:sqref>
                  </c15:fullRef>
                </c:ext>
              </c:extLst>
              <c:f>[1]PPAS!$AT$26:$AT$35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27-487C-AEFB-5D4B1994FB11}"/>
            </c:ext>
          </c:extLst>
        </c:ser>
        <c:ser>
          <c:idx val="7"/>
          <c:order val="7"/>
          <c:tx>
            <c:strRef>
              <c:f>[1]PPAS!$AU$24</c:f>
              <c:strCache>
                <c:ptCount val="1"/>
                <c:pt idx="0">
                  <c:v>OR target 85%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F27-487C-AEFB-5D4B1994FB1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F27-487C-AEFB-5D4B1994FB1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F27-487C-AEFB-5D4B1994FB1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F27-487C-AEFB-5D4B1994FB1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F27-487C-AEFB-5D4B1994FB1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F27-487C-AEFB-5D4B1994FB1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F27-487C-AEFB-5D4B1994FB1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F27-487C-AEFB-5D4B1994FB1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F27-487C-AEFB-5D4B1994FB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[1]PPAS!$AM$25:$AM$35</c15:sqref>
                  </c15:fullRef>
                </c:ext>
              </c:extLst>
              <c:f>[1]PPAS!$AM$26:$AM$35</c:f>
              <c:strCache>
                <c:ptCount val="10"/>
                <c:pt idx="0">
                  <c:v>07:35-08:30
(19:35-20:30)</c:v>
                </c:pt>
                <c:pt idx="1">
                  <c:v>08:30-09:30
(20:30-21:30)</c:v>
                </c:pt>
                <c:pt idx="2">
                  <c:v>09:40-10:30
(21:40-22:30)</c:v>
                </c:pt>
                <c:pt idx="3">
                  <c:v>10:30-11:30
(22:30-23:30)</c:v>
                </c:pt>
                <c:pt idx="4">
                  <c:v>12:30-13:30
(00:20-01:30)</c:v>
                </c:pt>
                <c:pt idx="5">
                  <c:v>13:30-14:30
(01:30-02:30)</c:v>
                </c:pt>
                <c:pt idx="6">
                  <c:v>14:40-15:30
(02:50-03:30)</c:v>
                </c:pt>
                <c:pt idx="7">
                  <c:v>15:30-16:30
(03:30-04:30)</c:v>
                </c:pt>
                <c:pt idx="8">
                  <c:v>16:50-17:50
(04:50-05:50)</c:v>
                </c:pt>
                <c:pt idx="9">
                  <c:v>17:50-19:20
(05:50-07:20)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[1]PPAS!$AU$25:$AU$35</c15:sqref>
                  </c15:fullRef>
                </c:ext>
              </c:extLst>
              <c:f>[1]PPAS!$AU$26:$AU$35</c:f>
              <c:numCache>
                <c:formatCode>General</c:formatCode>
                <c:ptCount val="10"/>
                <c:pt idx="0">
                  <c:v>193.67088607594937</c:v>
                </c:pt>
                <c:pt idx="1">
                  <c:v>193.67088607594937</c:v>
                </c:pt>
                <c:pt idx="2">
                  <c:v>193.67088607594937</c:v>
                </c:pt>
                <c:pt idx="3">
                  <c:v>193.67088607594937</c:v>
                </c:pt>
                <c:pt idx="4">
                  <c:v>193.67088607594937</c:v>
                </c:pt>
                <c:pt idx="5">
                  <c:v>193.67088607594937</c:v>
                </c:pt>
                <c:pt idx="6">
                  <c:v>193.67088607594937</c:v>
                </c:pt>
                <c:pt idx="7">
                  <c:v>193.67088607594937</c:v>
                </c:pt>
                <c:pt idx="8">
                  <c:v>193.67088607594937</c:v>
                </c:pt>
                <c:pt idx="9">
                  <c:v>193.67088607594937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F27-487C-AEFB-5D4B1994FB11}"/>
            </c:ext>
          </c:extLst>
        </c:ser>
        <c:ser>
          <c:idx val="8"/>
          <c:order val="8"/>
          <c:tx>
            <c:strRef>
              <c:f>[1]PPAS!$AV$24</c:f>
              <c:strCache>
                <c:ptCount val="1"/>
                <c:pt idx="0">
                  <c:v>OR 100%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F27-487C-AEFB-5D4B1994FB1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F27-487C-AEFB-5D4B1994FB11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F27-487C-AEFB-5D4B1994FB11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F27-487C-AEFB-5D4B1994FB11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F27-487C-AEFB-5D4B1994FB11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F27-487C-AEFB-5D4B1994FB11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F27-487C-AEFB-5D4B1994FB11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F27-487C-AEFB-5D4B1994FB11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F27-487C-AEFB-5D4B1994FB11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9F27-487C-AEFB-5D4B1994FB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07:35-08:30
(19:35-20:30)</c:v>
              </c:pt>
              <c:pt idx="1">
                <c:v>08:30-09:30
(20:30-21:30)</c:v>
              </c:pt>
              <c:pt idx="2">
                <c:v>09:40-10:30
(21:40-22:30)</c:v>
              </c:pt>
              <c:pt idx="3">
                <c:v>10:30-11:30
(22:30-23:30)</c:v>
              </c:pt>
              <c:pt idx="4">
                <c:v>12:30-13:30
(00:20-01:30)</c:v>
              </c:pt>
              <c:pt idx="5">
                <c:v>13:30-14:30
(01:30-02:30)</c:v>
              </c:pt>
              <c:pt idx="6">
                <c:v>14:40-15:30
(02:50-03:30)</c:v>
              </c:pt>
              <c:pt idx="7">
                <c:v>15:30-16:30
(03:30-04:30)</c:v>
              </c:pt>
              <c:pt idx="8">
                <c:v>16:50-17:50
(04:50-05:50)</c:v>
              </c:pt>
              <c:pt idx="9">
                <c:v>17:50-19:20
(05:50-07:20)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[1]PPAS!$AV$25:$AV$35</c15:sqref>
                  </c15:fullRef>
                </c:ext>
              </c:extLst>
              <c:f>[1]PPAS!$AV$26:$AV$35</c:f>
              <c:numCache>
                <c:formatCode>General</c:formatCode>
                <c:ptCount val="10"/>
                <c:pt idx="0">
                  <c:v>227.84810126582278</c:v>
                </c:pt>
                <c:pt idx="1">
                  <c:v>227.84810126582278</c:v>
                </c:pt>
                <c:pt idx="2">
                  <c:v>227.84810126582278</c:v>
                </c:pt>
                <c:pt idx="3">
                  <c:v>227.84810126582278</c:v>
                </c:pt>
                <c:pt idx="4">
                  <c:v>227.84810126582278</c:v>
                </c:pt>
                <c:pt idx="5">
                  <c:v>227.84810126582278</c:v>
                </c:pt>
                <c:pt idx="6">
                  <c:v>227.84810126582278</c:v>
                </c:pt>
                <c:pt idx="7">
                  <c:v>227.84810126582278</c:v>
                </c:pt>
                <c:pt idx="8">
                  <c:v>227.84810126582278</c:v>
                </c:pt>
                <c:pt idx="9">
                  <c:v>227.84810126582278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F27-487C-AEFB-5D4B1994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953064"/>
        <c:axId val="448952080"/>
      </c:lineChart>
      <c:catAx>
        <c:axId val="448953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200"/>
                  <a:t>ช่วงเวลา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52080"/>
        <c:crosses val="autoZero"/>
        <c:auto val="1"/>
        <c:lblAlgn val="ctr"/>
        <c:lblOffset val="100"/>
        <c:noMultiLvlLbl val="0"/>
      </c:catAx>
      <c:valAx>
        <c:axId val="4489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h-TH" sz="1200"/>
                  <a:t>จำนวนชิ้น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895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28575</xdr:rowOff>
    </xdr:from>
    <xdr:to>
      <xdr:col>8</xdr:col>
      <xdr:colOff>0</xdr:colOff>
      <xdr:row>17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3171825"/>
          <a:ext cx="1581150" cy="209550"/>
          <a:chOff x="743" y="336"/>
          <a:chExt cx="166" cy="2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743" y="336"/>
            <a:ext cx="55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3175" cap="rnd">
                <a:solidFill>
                  <a:srgbClr xmlns:mc="http://schemas.openxmlformats.org/markup-compatibility/2006" val="000000" mc:Ignorable="a14" a14:legacySpreadsheetColorIndex="64"/>
                </a:solidFill>
                <a:prstDash val="sysDot"/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798" y="336"/>
            <a:ext cx="5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3175" cap="rnd">
                <a:solidFill>
                  <a:srgbClr xmlns:mc="http://schemas.openxmlformats.org/markup-compatibility/2006" val="000000" mc:Ignorable="a14" a14:legacySpreadsheetColorIndex="64"/>
                </a:solidFill>
                <a:prstDash val="sysDot"/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854" y="336"/>
            <a:ext cx="55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3175" cap="rnd">
                <a:solidFill>
                  <a:srgbClr xmlns:mc="http://schemas.openxmlformats.org/markup-compatibility/2006" val="000000" mc:Ignorable="a14" a14:legacySpreadsheetColorIndex="64"/>
                </a:solidFill>
                <a:prstDash val="sysDot"/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131885</xdr:colOff>
      <xdr:row>16</xdr:row>
      <xdr:rowOff>19050</xdr:rowOff>
    </xdr:from>
    <xdr:to>
      <xdr:col>3</xdr:col>
      <xdr:colOff>57883</xdr:colOff>
      <xdr:row>17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131885" y="3162300"/>
          <a:ext cx="52607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Approved</a:t>
          </a:r>
        </a:p>
      </xdr:txBody>
    </xdr:sp>
    <xdr:clientData/>
  </xdr:twoCellAnchor>
  <xdr:twoCellAnchor>
    <xdr:from>
      <xdr:col>4</xdr:col>
      <xdr:colOff>150202</xdr:colOff>
      <xdr:row>16</xdr:row>
      <xdr:rowOff>28575</xdr:rowOff>
    </xdr:from>
    <xdr:to>
      <xdr:col>7</xdr:col>
      <xdr:colOff>88656</xdr:colOff>
      <xdr:row>17</xdr:row>
      <xdr:rowOff>28575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950302" y="3171825"/>
          <a:ext cx="519479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Checked</a:t>
          </a:r>
        </a:p>
      </xdr:txBody>
    </xdr:sp>
    <xdr:clientData/>
  </xdr:twoCellAnchor>
  <xdr:twoCellAnchor>
    <xdr:from>
      <xdr:col>8</xdr:col>
      <xdr:colOff>128221</xdr:colOff>
      <xdr:row>16</xdr:row>
      <xdr:rowOff>19050</xdr:rowOff>
    </xdr:from>
    <xdr:to>
      <xdr:col>11</xdr:col>
      <xdr:colOff>58616</xdr:colOff>
      <xdr:row>17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1709371" y="3162300"/>
          <a:ext cx="53047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317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Recorded</a:t>
          </a:r>
        </a:p>
      </xdr:txBody>
    </xdr:sp>
    <xdr:clientData/>
  </xdr:twoCellAnchor>
  <xdr:twoCellAnchor>
    <xdr:from>
      <xdr:col>12</xdr:col>
      <xdr:colOff>47625</xdr:colOff>
      <xdr:row>5</xdr:row>
      <xdr:rowOff>0</xdr:rowOff>
    </xdr:from>
    <xdr:to>
      <xdr:col>19</xdr:col>
      <xdr:colOff>123825</xdr:colOff>
      <xdr:row>5</xdr:row>
      <xdr:rowOff>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ShapeType="1"/>
        </xdr:cNvSpPr>
      </xdr:nvSpPr>
      <xdr:spPr bwMode="auto">
        <a:xfrm>
          <a:off x="2428875" y="1095375"/>
          <a:ext cx="1476375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12</xdr:col>
      <xdr:colOff>190500</xdr:colOff>
      <xdr:row>6</xdr:row>
      <xdr:rowOff>180975</xdr:rowOff>
    </xdr:from>
    <xdr:ext cx="93102" cy="157238"/>
    <xdr:sp macro="" textlink="">
      <xdr:nvSpPr>
        <xdr:cNvPr id="10" name="Text 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2571750" y="1438275"/>
          <a:ext cx="93102" cy="157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twoCellAnchor>
    <xdr:from>
      <xdr:col>12</xdr:col>
      <xdr:colOff>28575</xdr:colOff>
      <xdr:row>11</xdr:row>
      <xdr:rowOff>47625</xdr:rowOff>
    </xdr:from>
    <xdr:to>
      <xdr:col>12</xdr:col>
      <xdr:colOff>161925</xdr:colOff>
      <xdr:row>11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2409825" y="2228850"/>
          <a:ext cx="133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28575</xdr:colOff>
      <xdr:row>12</xdr:row>
      <xdr:rowOff>28575</xdr:rowOff>
    </xdr:from>
    <xdr:to>
      <xdr:col>12</xdr:col>
      <xdr:colOff>161925</xdr:colOff>
      <xdr:row>12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2409825" y="2419350"/>
          <a:ext cx="133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12</xdr:col>
      <xdr:colOff>28575</xdr:colOff>
      <xdr:row>13</xdr:row>
      <xdr:rowOff>28575</xdr:rowOff>
    </xdr:from>
    <xdr:to>
      <xdr:col>12</xdr:col>
      <xdr:colOff>161925</xdr:colOff>
      <xdr:row>13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409825" y="2600325"/>
          <a:ext cx="133350" cy="123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</xdr:sp>
    <xdr:clientData/>
  </xdr:twoCellAnchor>
  <xdr:twoCellAnchor>
    <xdr:from>
      <xdr:col>14</xdr:col>
      <xdr:colOff>133350</xdr:colOff>
      <xdr:row>11</xdr:row>
      <xdr:rowOff>76200</xdr:rowOff>
    </xdr:from>
    <xdr:to>
      <xdr:col>15</xdr:col>
      <xdr:colOff>19050</xdr:colOff>
      <xdr:row>11</xdr:row>
      <xdr:rowOff>180975</xdr:rowOff>
    </xdr:to>
    <xdr:sp macro="" textlink="">
      <xdr:nvSpPr>
        <xdr:cNvPr id="14" name="Freeform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/>
        </xdr:cNvSpPr>
      </xdr:nvSpPr>
      <xdr:spPr bwMode="auto">
        <a:xfrm>
          <a:off x="2914650" y="2257425"/>
          <a:ext cx="85725" cy="104775"/>
        </a:xfrm>
        <a:custGeom>
          <a:avLst/>
          <a:gdLst>
            <a:gd name="T0" fmla="*/ 2147483646 w 9"/>
            <a:gd name="T1" fmla="*/ 0 h 11"/>
            <a:gd name="T2" fmla="*/ 2147483646 w 9"/>
            <a:gd name="T3" fmla="*/ 2147483646 h 11"/>
            <a:gd name="T4" fmla="*/ 0 w 9"/>
            <a:gd name="T5" fmla="*/ 2147483646 h 11"/>
            <a:gd name="T6" fmla="*/ 0 60000 65536"/>
            <a:gd name="T7" fmla="*/ 0 60000 65536"/>
            <a:gd name="T8" fmla="*/ 0 60000 65536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0" t="0" r="r" b="b"/>
          <a:pathLst>
            <a:path w="9" h="11">
              <a:moveTo>
                <a:pt x="1" y="0"/>
              </a:moveTo>
              <a:lnTo>
                <a:pt x="9" y="6"/>
              </a:lnTo>
              <a:lnTo>
                <a:pt x="0" y="11"/>
              </a:lnTo>
            </a:path>
          </a:pathLst>
        </a:cu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20</xdr:col>
      <xdr:colOff>47625</xdr:colOff>
      <xdr:row>3</xdr:row>
      <xdr:rowOff>19050</xdr:rowOff>
    </xdr:from>
    <xdr:to>
      <xdr:col>22</xdr:col>
      <xdr:colOff>95250</xdr:colOff>
      <xdr:row>4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4029075" y="685800"/>
          <a:ext cx="447675" cy="1524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32004" rIns="18288" bIns="0" anchor="t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กรณีปกติ</a:t>
          </a:r>
        </a:p>
      </xdr:txBody>
    </xdr:sp>
    <xdr:clientData/>
  </xdr:twoCellAnchor>
  <xdr:oneCellAnchor>
    <xdr:from>
      <xdr:col>20</xdr:col>
      <xdr:colOff>38100</xdr:colOff>
      <xdr:row>4</xdr:row>
      <xdr:rowOff>104775</xdr:rowOff>
    </xdr:from>
    <xdr:ext cx="93102" cy="157238"/>
    <xdr:sp macro="" textlink="">
      <xdr:nvSpPr>
        <xdr:cNvPr id="16" name="Text 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4019550" y="933450"/>
          <a:ext cx="93102" cy="1572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oneCellAnchor>
    <xdr:from>
      <xdr:col>20</xdr:col>
      <xdr:colOff>38100</xdr:colOff>
      <xdr:row>6</xdr:row>
      <xdr:rowOff>9525</xdr:rowOff>
    </xdr:from>
    <xdr:ext cx="93102" cy="156693"/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4019550" y="1266825"/>
          <a:ext cx="93102" cy="156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twoCellAnchor>
    <xdr:from>
      <xdr:col>20</xdr:col>
      <xdr:colOff>19050</xdr:colOff>
      <xdr:row>7</xdr:row>
      <xdr:rowOff>28575</xdr:rowOff>
    </xdr:from>
    <xdr:to>
      <xdr:col>27</xdr:col>
      <xdr:colOff>180975</xdr:colOff>
      <xdr:row>7</xdr:row>
      <xdr:rowOff>171450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4000500" y="1485900"/>
          <a:ext cx="1562100" cy="142875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Arial"/>
            </a:rPr>
            <a:t>
            </a:t>
          </a:r>
        </a:p>
      </xdr:txBody>
    </xdr:sp>
    <xdr:clientData/>
  </xdr:twoCellAnchor>
  <xdr:twoCellAnchor>
    <xdr:from>
      <xdr:col>20</xdr:col>
      <xdr:colOff>28575</xdr:colOff>
      <xdr:row>7</xdr:row>
      <xdr:rowOff>28575</xdr:rowOff>
    </xdr:from>
    <xdr:to>
      <xdr:col>28</xdr:col>
      <xdr:colOff>0</xdr:colOff>
      <xdr:row>8</xdr:row>
      <xdr:rowOff>38100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4010025" y="1485900"/>
          <a:ext cx="15716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18288" tIns="27432" rIns="18288" bIns="0" anchor="t" upright="1"/>
        <a:lstStyle/>
        <a:p>
          <a:pPr algn="ctr" rtl="0">
            <a:defRPr sz="1000"/>
          </a:pPr>
          <a:r>
            <a:rPr lang="th-TH" sz="75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กรณีรวมกำลังคนเพื่อทำให้จบทีละไลน์ภายในวันเดียวกัน</a:t>
          </a:r>
        </a:p>
        <a:p>
          <a:pPr algn="ctr" rtl="0">
            <a:lnSpc>
              <a:spcPts val="900"/>
            </a:lnSpc>
            <a:defRPr sz="1000"/>
          </a:pPr>
          <a:endParaRPr lang="th-TH" sz="750" b="0" i="0" u="none" strike="noStrike" baseline="0">
            <a:solidFill>
              <a:srgbClr val="000000"/>
            </a:solidFill>
            <a:latin typeface="AngsanaUPC"/>
            <a:cs typeface="AngsanaUPC"/>
          </a:endParaRPr>
        </a:p>
      </xdr:txBody>
    </xdr:sp>
    <xdr:clientData/>
  </xdr:twoCellAnchor>
  <xdr:oneCellAnchor>
    <xdr:from>
      <xdr:col>20</xdr:col>
      <xdr:colOff>38100</xdr:colOff>
      <xdr:row>8</xdr:row>
      <xdr:rowOff>104775</xdr:rowOff>
    </xdr:from>
    <xdr:ext cx="93102" cy="166487"/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4019550" y="1743075"/>
          <a:ext cx="93102" cy="166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twoCellAnchor>
    <xdr:from>
      <xdr:col>20</xdr:col>
      <xdr:colOff>152400</xdr:colOff>
      <xdr:row>8</xdr:row>
      <xdr:rowOff>66675</xdr:rowOff>
    </xdr:from>
    <xdr:to>
      <xdr:col>25</xdr:col>
      <xdr:colOff>9525</xdr:colOff>
      <xdr:row>9</xdr:row>
      <xdr:rowOff>85725</xdr:rowOff>
    </xdr:to>
    <xdr:sp macro="" textlink="">
      <xdr:nvSpPr>
        <xdr:cNvPr id="21" name="Text 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4133850" y="1704975"/>
          <a:ext cx="857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เวลาการทำงานต่อกะ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
            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</a:t>
          </a:r>
        </a:p>
      </xdr:txBody>
    </xdr:sp>
    <xdr:clientData/>
  </xdr:twoCellAnchor>
  <xdr:twoCellAnchor>
    <xdr:from>
      <xdr:col>24</xdr:col>
      <xdr:colOff>66675</xdr:colOff>
      <xdr:row>8</xdr:row>
      <xdr:rowOff>9525</xdr:rowOff>
    </xdr:from>
    <xdr:to>
      <xdr:col>27</xdr:col>
      <xdr:colOff>190500</xdr:colOff>
      <xdr:row>9</xdr:row>
      <xdr:rowOff>38100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4848225" y="1647825"/>
          <a:ext cx="7239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CT 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ของไลน์ (           )</a:t>
          </a:r>
        </a:p>
      </xdr:txBody>
    </xdr:sp>
    <xdr:clientData/>
  </xdr:twoCellAnchor>
  <xdr:twoCellAnchor>
    <xdr:from>
      <xdr:col>24</xdr:col>
      <xdr:colOff>19050</xdr:colOff>
      <xdr:row>8</xdr:row>
      <xdr:rowOff>161925</xdr:rowOff>
    </xdr:from>
    <xdr:to>
      <xdr:col>28</xdr:col>
      <xdr:colOff>9525</xdr:colOff>
      <xdr:row>10</xdr:row>
      <xdr:rowOff>9525</xdr:rowOff>
    </xdr:to>
    <xdr:sp macro="" textlink="">
      <xdr:nvSpPr>
        <xdr:cNvPr id="23" name="Text 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4800600" y="1800225"/>
          <a:ext cx="7905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CT 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รวมทุกไลน์ (         )</a:t>
          </a:r>
        </a:p>
      </xdr:txBody>
    </xdr:sp>
    <xdr:clientData/>
  </xdr:twoCellAnchor>
  <xdr:twoCellAnchor>
    <xdr:from>
      <xdr:col>24</xdr:col>
      <xdr:colOff>104775</xdr:colOff>
      <xdr:row>9</xdr:row>
      <xdr:rowOff>0</xdr:rowOff>
    </xdr:from>
    <xdr:to>
      <xdr:col>27</xdr:col>
      <xdr:colOff>161925</xdr:colOff>
      <xdr:row>9</xdr:row>
      <xdr:rowOff>0</xdr:rowOff>
    </xdr:to>
    <xdr:sp macro="" textlink="">
      <xdr:nvSpPr>
        <xdr:cNvPr id="24" name="Lin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ShapeType="1"/>
        </xdr:cNvSpPr>
      </xdr:nvSpPr>
      <xdr:spPr bwMode="auto">
        <a:xfrm>
          <a:off x="4886325" y="1819275"/>
          <a:ext cx="657225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171450</xdr:colOff>
      <xdr:row>9</xdr:row>
      <xdr:rowOff>0</xdr:rowOff>
    </xdr:from>
    <xdr:to>
      <xdr:col>24</xdr:col>
      <xdr:colOff>161925</xdr:colOff>
      <xdr:row>10</xdr:row>
      <xdr:rowOff>28575</xdr:rowOff>
    </xdr:to>
    <xdr:sp macro="" textlink="">
      <xdr:nvSpPr>
        <xdr:cNvPr id="25" name="Text 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4152900" y="1819275"/>
          <a:ext cx="7905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(                            )</a:t>
          </a:r>
        </a:p>
      </xdr:txBody>
    </xdr:sp>
    <xdr:clientData/>
  </xdr:twoCellAnchor>
  <xdr:twoCellAnchor>
    <xdr:from>
      <xdr:col>20</xdr:col>
      <xdr:colOff>85725</xdr:colOff>
      <xdr:row>10</xdr:row>
      <xdr:rowOff>0</xdr:rowOff>
    </xdr:from>
    <xdr:to>
      <xdr:col>27</xdr:col>
      <xdr:colOff>76200</xdr:colOff>
      <xdr:row>10</xdr:row>
      <xdr:rowOff>0</xdr:rowOff>
    </xdr:to>
    <xdr:sp macro="" textlink="">
      <xdr:nvSpPr>
        <xdr:cNvPr id="26" name="Lin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4067175" y="2000250"/>
          <a:ext cx="1390650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104775</xdr:colOff>
      <xdr:row>10</xdr:row>
      <xdr:rowOff>0</xdr:rowOff>
    </xdr:from>
    <xdr:to>
      <xdr:col>27</xdr:col>
      <xdr:colOff>152400</xdr:colOff>
      <xdr:row>11</xdr:row>
      <xdr:rowOff>28575</xdr:rowOff>
    </xdr:to>
    <xdr:sp macro="" textlink="">
      <xdr:nvSpPr>
        <xdr:cNvPr id="27" name="Text 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4086225" y="2000250"/>
          <a:ext cx="14478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จำนวนความต้องการของแต่ละไลน์ (             )</a:t>
          </a:r>
        </a:p>
      </xdr:txBody>
    </xdr:sp>
    <xdr:clientData/>
  </xdr:twoCellAnchor>
  <xdr:oneCellAnchor>
    <xdr:from>
      <xdr:col>20</xdr:col>
      <xdr:colOff>38100</xdr:colOff>
      <xdr:row>11</xdr:row>
      <xdr:rowOff>9525</xdr:rowOff>
    </xdr:from>
    <xdr:ext cx="93102" cy="156693"/>
    <xdr:sp macro="" textlink="">
      <xdr:nvSpPr>
        <xdr:cNvPr id="28" name="Text 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4019550" y="2190750"/>
          <a:ext cx="93102" cy="156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twoCellAnchor>
    <xdr:from>
      <xdr:col>21</xdr:col>
      <xdr:colOff>0</xdr:colOff>
      <xdr:row>11</xdr:row>
      <xdr:rowOff>19050</xdr:rowOff>
    </xdr:from>
    <xdr:to>
      <xdr:col>24</xdr:col>
      <xdr:colOff>180975</xdr:colOff>
      <xdr:row>11</xdr:row>
      <xdr:rowOff>180975</xdr:rowOff>
    </xdr:to>
    <xdr:sp macro="" textlink="">
      <xdr:nvSpPr>
        <xdr:cNvPr id="29" name="Text 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4181475" y="2200275"/>
          <a:ext cx="78105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</xdr:spPr>
      <xdr:txBody>
        <a:bodyPr vertOverflow="clip" wrap="square" lIns="0" tIns="32004" rIns="18288" bIns="0" anchor="t" upright="1"/>
        <a:lstStyle/>
        <a:p>
          <a:pPr algn="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                 วินาที             </a:t>
          </a:r>
        </a:p>
      </xdr:txBody>
    </xdr:sp>
    <xdr:clientData/>
  </xdr:twoCellAnchor>
  <xdr:oneCellAnchor>
    <xdr:from>
      <xdr:col>20</xdr:col>
      <xdr:colOff>38100</xdr:colOff>
      <xdr:row>13</xdr:row>
      <xdr:rowOff>38100</xdr:rowOff>
    </xdr:from>
    <xdr:ext cx="93102" cy="165263"/>
    <xdr:sp macro="" textlink="">
      <xdr:nvSpPr>
        <xdr:cNvPr id="30" name="Text 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4019550" y="2609850"/>
          <a:ext cx="93102" cy="1652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twoCellAnchor>
    <xdr:from>
      <xdr:col>20</xdr:col>
      <xdr:colOff>152400</xdr:colOff>
      <xdr:row>13</xdr:row>
      <xdr:rowOff>9525</xdr:rowOff>
    </xdr:from>
    <xdr:to>
      <xdr:col>23</xdr:col>
      <xdr:colOff>152400</xdr:colOff>
      <xdr:row>14</xdr:row>
      <xdr:rowOff>57150</xdr:rowOff>
    </xdr:to>
    <xdr:sp macro="" textlink="">
      <xdr:nvSpPr>
        <xdr:cNvPr id="31" name="Text 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4133850" y="2581275"/>
          <a:ext cx="6000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CT (Max) 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เฉลี่ย</a:t>
          </a:r>
        </a:p>
      </xdr:txBody>
    </xdr:sp>
    <xdr:clientData/>
  </xdr:twoCellAnchor>
  <xdr:twoCellAnchor>
    <xdr:from>
      <xdr:col>20</xdr:col>
      <xdr:colOff>9525</xdr:colOff>
      <xdr:row>14</xdr:row>
      <xdr:rowOff>19050</xdr:rowOff>
    </xdr:from>
    <xdr:to>
      <xdr:col>24</xdr:col>
      <xdr:colOff>19050</xdr:colOff>
      <xdr:row>15</xdr:row>
      <xdr:rowOff>66675</xdr:rowOff>
    </xdr:to>
    <xdr:sp macro="" textlink="">
      <xdr:nvSpPr>
        <xdr:cNvPr id="32" name="Text 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3990975" y="2771775"/>
          <a:ext cx="80962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9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จาก </a:t>
          </a:r>
          <a:r>
            <a:rPr lang="en-US" sz="9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Standardized Work</a:t>
          </a:r>
        </a:p>
      </xdr:txBody>
    </xdr:sp>
    <xdr:clientData/>
  </xdr:twoCellAnchor>
  <xdr:twoCellAnchor>
    <xdr:from>
      <xdr:col>21</xdr:col>
      <xdr:colOff>38100</xdr:colOff>
      <xdr:row>5</xdr:row>
      <xdr:rowOff>0</xdr:rowOff>
    </xdr:from>
    <xdr:to>
      <xdr:col>27</xdr:col>
      <xdr:colOff>152400</xdr:colOff>
      <xdr:row>5</xdr:row>
      <xdr:rowOff>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ShapeType="1"/>
        </xdr:cNvSpPr>
      </xdr:nvSpPr>
      <xdr:spPr bwMode="auto">
        <a:xfrm>
          <a:off x="4219575" y="1095375"/>
          <a:ext cx="1314450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19050</xdr:colOff>
      <xdr:row>18</xdr:row>
      <xdr:rowOff>9525</xdr:rowOff>
    </xdr:from>
    <xdr:to>
      <xdr:col>27</xdr:col>
      <xdr:colOff>76200</xdr:colOff>
      <xdr:row>19</xdr:row>
      <xdr:rowOff>19050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5200650" y="3514725"/>
          <a:ext cx="257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คน</a:t>
          </a:r>
        </a:p>
      </xdr:txBody>
    </xdr:sp>
    <xdr:clientData/>
  </xdr:twoCellAnchor>
  <xdr:twoCellAnchor>
    <xdr:from>
      <xdr:col>22</xdr:col>
      <xdr:colOff>28575</xdr:colOff>
      <xdr:row>17</xdr:row>
      <xdr:rowOff>171450</xdr:rowOff>
    </xdr:from>
    <xdr:to>
      <xdr:col>23</xdr:col>
      <xdr:colOff>85725</xdr:colOff>
      <xdr:row>19</xdr:row>
      <xdr:rowOff>0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4410075" y="3495675"/>
          <a:ext cx="257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6576" rIns="0" bIns="0" anchor="t" upright="1"/>
        <a:lstStyle/>
        <a:p>
          <a:pPr algn="l" rtl="0">
            <a:defRPr sz="1000"/>
          </a:pPr>
          <a:r>
            <a:rPr lang="th-TH" sz="11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คน</a:t>
          </a:r>
        </a:p>
      </xdr:txBody>
    </xdr:sp>
    <xdr:clientData/>
  </xdr:twoCellAnchor>
  <xdr:oneCellAnchor>
    <xdr:from>
      <xdr:col>20</xdr:col>
      <xdr:colOff>104775</xdr:colOff>
      <xdr:row>17</xdr:row>
      <xdr:rowOff>104775</xdr:rowOff>
    </xdr:from>
    <xdr:ext cx="93102" cy="166487"/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4086225" y="3429000"/>
          <a:ext cx="93102" cy="166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th-TH" sz="800" b="0" i="0" u="none" strike="noStrike" baseline="0">
              <a:solidFill>
                <a:srgbClr val="000000"/>
              </a:solidFill>
              <a:latin typeface="Arial"/>
            </a:rPr>
            <a:t>=</a:t>
          </a:r>
        </a:p>
      </xdr:txBody>
    </xdr:sp>
    <xdr:clientData/>
  </xdr:oneCellAnchor>
  <xdr:twoCellAnchor>
    <xdr:from>
      <xdr:col>12</xdr:col>
      <xdr:colOff>95250</xdr:colOff>
      <xdr:row>18</xdr:row>
      <xdr:rowOff>0</xdr:rowOff>
    </xdr:from>
    <xdr:to>
      <xdr:col>20</xdr:col>
      <xdr:colOff>123825</xdr:colOff>
      <xdr:row>18</xdr:row>
      <xdr:rowOff>0</xdr:rowOff>
    </xdr:to>
    <xdr:sp macro="" textlink="">
      <xdr:nvSpPr>
        <xdr:cNvPr id="37" name="Lin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ShapeType="1"/>
        </xdr:cNvSpPr>
      </xdr:nvSpPr>
      <xdr:spPr bwMode="auto">
        <a:xfrm>
          <a:off x="2476500" y="3505200"/>
          <a:ext cx="1628775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180975</xdr:colOff>
      <xdr:row>4</xdr:row>
      <xdr:rowOff>95250</xdr:rowOff>
    </xdr:from>
    <xdr:to>
      <xdr:col>30</xdr:col>
      <xdr:colOff>76200</xdr:colOff>
      <xdr:row>5</xdr:row>
      <xdr:rowOff>95250</xdr:rowOff>
    </xdr:to>
    <xdr:sp macro="" textlink="">
      <xdr:nvSpPr>
        <xdr:cNvPr id="38" name="Text 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5762625" y="923925"/>
          <a:ext cx="2952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34</xdr:col>
      <xdr:colOff>57150</xdr:colOff>
      <xdr:row>4</xdr:row>
      <xdr:rowOff>85725</xdr:rowOff>
    </xdr:from>
    <xdr:to>
      <xdr:col>35</xdr:col>
      <xdr:colOff>161925</xdr:colOff>
      <xdr:row>5</xdr:row>
      <xdr:rowOff>47625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6838950" y="914400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33</xdr:col>
      <xdr:colOff>95250</xdr:colOff>
      <xdr:row>4</xdr:row>
      <xdr:rowOff>95250</xdr:rowOff>
    </xdr:from>
    <xdr:to>
      <xdr:col>34</xdr:col>
      <xdr:colOff>47625</xdr:colOff>
      <xdr:row>5</xdr:row>
      <xdr:rowOff>85725</xdr:rowOff>
    </xdr:to>
    <xdr:sp macro="" textlink="">
      <xdr:nvSpPr>
        <xdr:cNvPr id="40" name="Text 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6677025" y="923925"/>
          <a:ext cx="15240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27</xdr:col>
      <xdr:colOff>180975</xdr:colOff>
      <xdr:row>4</xdr:row>
      <xdr:rowOff>228600</xdr:rowOff>
    </xdr:from>
    <xdr:to>
      <xdr:col>28</xdr:col>
      <xdr:colOff>161925</xdr:colOff>
      <xdr:row>4</xdr:row>
      <xdr:rowOff>228600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ShapeType="1"/>
        </xdr:cNvSpPr>
      </xdr:nvSpPr>
      <xdr:spPr bwMode="auto">
        <a:xfrm>
          <a:off x="5562600" y="1057275"/>
          <a:ext cx="180975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57150</xdr:colOff>
      <xdr:row>4</xdr:row>
      <xdr:rowOff>219075</xdr:rowOff>
    </xdr:from>
    <xdr:to>
      <xdr:col>33</xdr:col>
      <xdr:colOff>38100</xdr:colOff>
      <xdr:row>4</xdr:row>
      <xdr:rowOff>219075</xdr:rowOff>
    </xdr:to>
    <xdr:sp macro="" textlink="">
      <xdr:nvSpPr>
        <xdr:cNvPr id="42" name="Lin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ShapeType="1"/>
        </xdr:cNvSpPr>
      </xdr:nvSpPr>
      <xdr:spPr bwMode="auto">
        <a:xfrm>
          <a:off x="6438900" y="1047750"/>
          <a:ext cx="180975" cy="0"/>
        </a:xfrm>
        <a:prstGeom prst="line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19050</xdr:colOff>
      <xdr:row>4</xdr:row>
      <xdr:rowOff>57150</xdr:rowOff>
    </xdr:from>
    <xdr:to>
      <xdr:col>33</xdr:col>
      <xdr:colOff>57150</xdr:colOff>
      <xdr:row>5</xdr:row>
      <xdr:rowOff>47625</xdr:rowOff>
    </xdr:to>
    <xdr:grpSp>
      <xdr:nvGrpSpPr>
        <xdr:cNvPr id="43" name="Group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>
          <a:grpSpLocks/>
        </xdr:cNvGrpSpPr>
      </xdr:nvGrpSpPr>
      <xdr:grpSpPr bwMode="auto">
        <a:xfrm>
          <a:off x="5695950" y="885825"/>
          <a:ext cx="1057275" cy="257175"/>
          <a:chOff x="717" y="91"/>
          <a:chExt cx="109" cy="27"/>
        </a:xfrm>
      </xdr:grpSpPr>
      <xdr:sp macro="" textlink="">
        <xdr:nvSpPr>
          <xdr:cNvPr id="44" name="Text Box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717" y="92"/>
            <a:ext cx="24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32004" rIns="0" bIns="0" anchor="t" upright="1"/>
          <a:lstStyle/>
          <a:p>
            <a:pPr algn="l" rtl="0">
              <a:defRPr sz="1000"/>
            </a:pPr>
            <a:r>
              <a:rPr lang="th-TH" sz="10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5400"</a:t>
            </a:r>
          </a:p>
        </xdr:txBody>
      </xdr:sp>
      <xdr:sp macro="" textlink="">
        <xdr:nvSpPr>
          <xdr:cNvPr id="45" name="Text Box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802" y="91"/>
            <a:ext cx="24" cy="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8288" tIns="32004" rIns="0" bIns="0" anchor="t" upright="1"/>
          <a:lstStyle/>
          <a:p>
            <a:pPr algn="l" rtl="0">
              <a:defRPr sz="1000"/>
            </a:pPr>
            <a:r>
              <a:rPr lang="th-TH" sz="10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5400"</a:t>
            </a:r>
          </a:p>
        </xdr:txBody>
      </xdr:sp>
    </xdr:grpSp>
    <xdr:clientData/>
  </xdr:twoCellAnchor>
  <xdr:twoCellAnchor>
    <xdr:from>
      <xdr:col>28</xdr:col>
      <xdr:colOff>171450</xdr:colOff>
      <xdr:row>8</xdr:row>
      <xdr:rowOff>85725</xdr:rowOff>
    </xdr:from>
    <xdr:to>
      <xdr:col>30</xdr:col>
      <xdr:colOff>66675</xdr:colOff>
      <xdr:row>9</xdr:row>
      <xdr:rowOff>85725</xdr:rowOff>
    </xdr:to>
    <xdr:sp macro="" textlink="">
      <xdr:nvSpPr>
        <xdr:cNvPr id="46" name="Text 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5753100" y="1724025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28</xdr:col>
      <xdr:colOff>190500</xdr:colOff>
      <xdr:row>6</xdr:row>
      <xdr:rowOff>95250</xdr:rowOff>
    </xdr:from>
    <xdr:to>
      <xdr:col>30</xdr:col>
      <xdr:colOff>85725</xdr:colOff>
      <xdr:row>7</xdr:row>
      <xdr:rowOff>76200</xdr:rowOff>
    </xdr:to>
    <xdr:sp macro="" textlink="">
      <xdr:nvSpPr>
        <xdr:cNvPr id="47" name="Text 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5772150" y="1352550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28</xdr:col>
      <xdr:colOff>180975</xdr:colOff>
      <xdr:row>16</xdr:row>
      <xdr:rowOff>85725</xdr:rowOff>
    </xdr:from>
    <xdr:to>
      <xdr:col>30</xdr:col>
      <xdr:colOff>76200</xdr:colOff>
      <xdr:row>17</xdr:row>
      <xdr:rowOff>85725</xdr:rowOff>
    </xdr:to>
    <xdr:sp macro="" textlink="">
      <xdr:nvSpPr>
        <xdr:cNvPr id="48" name="Text 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5762625" y="3228975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27</xdr:col>
      <xdr:colOff>180975</xdr:colOff>
      <xdr:row>17</xdr:row>
      <xdr:rowOff>0</xdr:rowOff>
    </xdr:from>
    <xdr:to>
      <xdr:col>28</xdr:col>
      <xdr:colOff>161925</xdr:colOff>
      <xdr:row>17</xdr:row>
      <xdr:rowOff>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ShapeType="1"/>
        </xdr:cNvSpPr>
      </xdr:nvSpPr>
      <xdr:spPr bwMode="auto">
        <a:xfrm>
          <a:off x="5562600" y="3324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190500</xdr:colOff>
      <xdr:row>16</xdr:row>
      <xdr:rowOff>9525</xdr:rowOff>
    </xdr:from>
    <xdr:to>
      <xdr:col>29</xdr:col>
      <xdr:colOff>19050</xdr:colOff>
      <xdr:row>16</xdr:row>
      <xdr:rowOff>171450</xdr:rowOff>
    </xdr:to>
    <xdr:sp macro="" textlink="">
      <xdr:nvSpPr>
        <xdr:cNvPr id="50" name="Text 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5572125" y="315277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30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28</xdr:col>
      <xdr:colOff>180975</xdr:colOff>
      <xdr:row>10</xdr:row>
      <xdr:rowOff>85725</xdr:rowOff>
    </xdr:from>
    <xdr:to>
      <xdr:col>30</xdr:col>
      <xdr:colOff>76200</xdr:colOff>
      <xdr:row>11</xdr:row>
      <xdr:rowOff>85725</xdr:rowOff>
    </xdr:to>
    <xdr:sp macro="" textlink="">
      <xdr:nvSpPr>
        <xdr:cNvPr id="51" name="Text 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5762625" y="2085975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27</xdr:col>
      <xdr:colOff>180975</xdr:colOff>
      <xdr:row>11</xdr:row>
      <xdr:rowOff>0</xdr:rowOff>
    </xdr:from>
    <xdr:to>
      <xdr:col>28</xdr:col>
      <xdr:colOff>161925</xdr:colOff>
      <xdr:row>11</xdr:row>
      <xdr:rowOff>0</xdr:rowOff>
    </xdr:to>
    <xdr:sp macro="" textlink="">
      <xdr:nvSpPr>
        <xdr:cNvPr id="52" name="Lin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ShapeType="1"/>
        </xdr:cNvSpPr>
      </xdr:nvSpPr>
      <xdr:spPr bwMode="auto">
        <a:xfrm>
          <a:off x="5562600" y="2181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171450</xdr:colOff>
      <xdr:row>12</xdr:row>
      <xdr:rowOff>85725</xdr:rowOff>
    </xdr:from>
    <xdr:to>
      <xdr:col>30</xdr:col>
      <xdr:colOff>66675</xdr:colOff>
      <xdr:row>13</xdr:row>
      <xdr:rowOff>85725</xdr:rowOff>
    </xdr:to>
    <xdr:sp macro="" textlink="">
      <xdr:nvSpPr>
        <xdr:cNvPr id="53" name="Text 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5753100" y="2476500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27</xdr:col>
      <xdr:colOff>171450</xdr:colOff>
      <xdr:row>12</xdr:row>
      <xdr:rowOff>171450</xdr:rowOff>
    </xdr:from>
    <xdr:to>
      <xdr:col>28</xdr:col>
      <xdr:colOff>152400</xdr:colOff>
      <xdr:row>12</xdr:row>
      <xdr:rowOff>171450</xdr:rowOff>
    </xdr:to>
    <xdr:sp macro="" textlink="">
      <xdr:nvSpPr>
        <xdr:cNvPr id="54" name="Lin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ShapeType="1"/>
        </xdr:cNvSpPr>
      </xdr:nvSpPr>
      <xdr:spPr bwMode="auto">
        <a:xfrm>
          <a:off x="5553075" y="25622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171450</xdr:colOff>
      <xdr:row>14</xdr:row>
      <xdr:rowOff>114300</xdr:rowOff>
    </xdr:from>
    <xdr:to>
      <xdr:col>30</xdr:col>
      <xdr:colOff>66675</xdr:colOff>
      <xdr:row>15</xdr:row>
      <xdr:rowOff>114300</xdr:rowOff>
    </xdr:to>
    <xdr:sp macro="" textlink="">
      <xdr:nvSpPr>
        <xdr:cNvPr id="55" name="Text 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5753100" y="2867025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27</xdr:col>
      <xdr:colOff>171450</xdr:colOff>
      <xdr:row>15</xdr:row>
      <xdr:rowOff>28575</xdr:rowOff>
    </xdr:from>
    <xdr:to>
      <xdr:col>28</xdr:col>
      <xdr:colOff>152400</xdr:colOff>
      <xdr:row>15</xdr:row>
      <xdr:rowOff>28575</xdr:rowOff>
    </xdr:to>
    <xdr:sp macro="" textlink="">
      <xdr:nvSpPr>
        <xdr:cNvPr id="56" name="Lin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ShapeType="1"/>
        </xdr:cNvSpPr>
      </xdr:nvSpPr>
      <xdr:spPr bwMode="auto">
        <a:xfrm>
          <a:off x="5553075" y="2962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171450</xdr:colOff>
      <xdr:row>14</xdr:row>
      <xdr:rowOff>57150</xdr:rowOff>
    </xdr:from>
    <xdr:to>
      <xdr:col>29</xdr:col>
      <xdr:colOff>57150</xdr:colOff>
      <xdr:row>15</xdr:row>
      <xdr:rowOff>28575</xdr:rowOff>
    </xdr:to>
    <xdr:sp macro="" textlink="">
      <xdr:nvSpPr>
        <xdr:cNvPr id="57" name="Text 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5553075" y="2809875"/>
          <a:ext cx="2857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32004" anchor="ctr" upright="1"/>
        <a:lstStyle/>
        <a:p>
          <a:pPr algn="ctr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28</xdr:col>
      <xdr:colOff>180975</xdr:colOff>
      <xdr:row>18</xdr:row>
      <xdr:rowOff>95250</xdr:rowOff>
    </xdr:from>
    <xdr:to>
      <xdr:col>30</xdr:col>
      <xdr:colOff>76200</xdr:colOff>
      <xdr:row>19</xdr:row>
      <xdr:rowOff>95250</xdr:rowOff>
    </xdr:to>
    <xdr:sp macro="" textlink="">
      <xdr:nvSpPr>
        <xdr:cNvPr id="58" name="Text 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5762625" y="3600450"/>
          <a:ext cx="2952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27</xdr:col>
      <xdr:colOff>180975</xdr:colOff>
      <xdr:row>19</xdr:row>
      <xdr:rowOff>9525</xdr:rowOff>
    </xdr:from>
    <xdr:to>
      <xdr:col>28</xdr:col>
      <xdr:colOff>161925</xdr:colOff>
      <xdr:row>19</xdr:row>
      <xdr:rowOff>9525</xdr:rowOff>
    </xdr:to>
    <xdr:sp macro="" textlink="">
      <xdr:nvSpPr>
        <xdr:cNvPr id="59" name="Lin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ShapeType="1"/>
        </xdr:cNvSpPr>
      </xdr:nvSpPr>
      <xdr:spPr bwMode="auto">
        <a:xfrm>
          <a:off x="5562600" y="3695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18</xdr:row>
      <xdr:rowOff>38100</xdr:rowOff>
    </xdr:from>
    <xdr:to>
      <xdr:col>29</xdr:col>
      <xdr:colOff>28575</xdr:colOff>
      <xdr:row>19</xdr:row>
      <xdr:rowOff>19050</xdr:rowOff>
    </xdr:to>
    <xdr:sp macro="" textlink="">
      <xdr:nvSpPr>
        <xdr:cNvPr id="60" name="Text 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5581650" y="3543300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2400"</a:t>
          </a:r>
        </a:p>
      </xdr:txBody>
    </xdr:sp>
    <xdr:clientData/>
  </xdr:twoCellAnchor>
  <xdr:twoCellAnchor>
    <xdr:from>
      <xdr:col>33</xdr:col>
      <xdr:colOff>85725</xdr:colOff>
      <xdr:row>8</xdr:row>
      <xdr:rowOff>104775</xdr:rowOff>
    </xdr:from>
    <xdr:to>
      <xdr:col>34</xdr:col>
      <xdr:colOff>38100</xdr:colOff>
      <xdr:row>9</xdr:row>
      <xdr:rowOff>95250</xdr:rowOff>
    </xdr:to>
    <xdr:sp macro="" textlink="">
      <xdr:nvSpPr>
        <xdr:cNvPr id="61" name="Text 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6667500" y="174307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33</xdr:col>
      <xdr:colOff>104775</xdr:colOff>
      <xdr:row>6</xdr:row>
      <xdr:rowOff>104775</xdr:rowOff>
    </xdr:from>
    <xdr:to>
      <xdr:col>34</xdr:col>
      <xdr:colOff>57150</xdr:colOff>
      <xdr:row>7</xdr:row>
      <xdr:rowOff>76200</xdr:rowOff>
    </xdr:to>
    <xdr:sp macro="" textlink="">
      <xdr:nvSpPr>
        <xdr:cNvPr id="62" name="Text 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6686550" y="136207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28</xdr:col>
      <xdr:colOff>19050</xdr:colOff>
      <xdr:row>6</xdr:row>
      <xdr:rowOff>19050</xdr:rowOff>
    </xdr:from>
    <xdr:to>
      <xdr:col>29</xdr:col>
      <xdr:colOff>47625</xdr:colOff>
      <xdr:row>6</xdr:row>
      <xdr:rowOff>180975</xdr:rowOff>
    </xdr:to>
    <xdr:sp macro="" textlink="">
      <xdr:nvSpPr>
        <xdr:cNvPr id="63" name="Text 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5600700" y="1276350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4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8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33</xdr:col>
      <xdr:colOff>95250</xdr:colOff>
      <xdr:row>16</xdr:row>
      <xdr:rowOff>66675</xdr:rowOff>
    </xdr:from>
    <xdr:to>
      <xdr:col>34</xdr:col>
      <xdr:colOff>47625</xdr:colOff>
      <xdr:row>17</xdr:row>
      <xdr:rowOff>57150</xdr:rowOff>
    </xdr:to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6677025" y="320992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32</xdr:col>
      <xdr:colOff>66675</xdr:colOff>
      <xdr:row>16</xdr:row>
      <xdr:rowOff>171450</xdr:rowOff>
    </xdr:from>
    <xdr:to>
      <xdr:col>33</xdr:col>
      <xdr:colOff>47625</xdr:colOff>
      <xdr:row>16</xdr:row>
      <xdr:rowOff>171450</xdr:rowOff>
    </xdr:to>
    <xdr:sp macro="" textlink="">
      <xdr:nvSpPr>
        <xdr:cNvPr id="65" name="Lin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ShapeType="1"/>
        </xdr:cNvSpPr>
      </xdr:nvSpPr>
      <xdr:spPr bwMode="auto">
        <a:xfrm>
          <a:off x="6448425" y="3314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85725</xdr:colOff>
      <xdr:row>10</xdr:row>
      <xdr:rowOff>104775</xdr:rowOff>
    </xdr:from>
    <xdr:to>
      <xdr:col>34</xdr:col>
      <xdr:colOff>38100</xdr:colOff>
      <xdr:row>11</xdr:row>
      <xdr:rowOff>95250</xdr:rowOff>
    </xdr:to>
    <xdr:sp macro="" textlink="">
      <xdr:nvSpPr>
        <xdr:cNvPr id="66" name="Text 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6667500" y="210502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32</xdr:col>
      <xdr:colOff>66675</xdr:colOff>
      <xdr:row>10</xdr:row>
      <xdr:rowOff>161925</xdr:rowOff>
    </xdr:from>
    <xdr:to>
      <xdr:col>33</xdr:col>
      <xdr:colOff>47625</xdr:colOff>
      <xdr:row>10</xdr:row>
      <xdr:rowOff>161925</xdr:rowOff>
    </xdr:to>
    <xdr:sp macro="" textlink="">
      <xdr:nvSpPr>
        <xdr:cNvPr id="67" name="Lin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ShapeType="1"/>
        </xdr:cNvSpPr>
      </xdr:nvSpPr>
      <xdr:spPr bwMode="auto">
        <a:xfrm>
          <a:off x="6448425" y="21621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190500</xdr:colOff>
      <xdr:row>10</xdr:row>
      <xdr:rowOff>28575</xdr:rowOff>
    </xdr:from>
    <xdr:to>
      <xdr:col>29</xdr:col>
      <xdr:colOff>19050</xdr:colOff>
      <xdr:row>11</xdr:row>
      <xdr:rowOff>9525</xdr:rowOff>
    </xdr:to>
    <xdr:sp macro="" textlink="">
      <xdr:nvSpPr>
        <xdr:cNvPr id="68" name="Text Box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5572125" y="202882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9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33</xdr:col>
      <xdr:colOff>85725</xdr:colOff>
      <xdr:row>12</xdr:row>
      <xdr:rowOff>57150</xdr:rowOff>
    </xdr:from>
    <xdr:to>
      <xdr:col>34</xdr:col>
      <xdr:colOff>38100</xdr:colOff>
      <xdr:row>13</xdr:row>
      <xdr:rowOff>47625</xdr:rowOff>
    </xdr:to>
    <xdr:sp macro="" textlink="">
      <xdr:nvSpPr>
        <xdr:cNvPr id="69" name="Text Box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6667500" y="2447925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32</xdr:col>
      <xdr:colOff>57150</xdr:colOff>
      <xdr:row>12</xdr:row>
      <xdr:rowOff>161925</xdr:rowOff>
    </xdr:from>
    <xdr:to>
      <xdr:col>33</xdr:col>
      <xdr:colOff>38100</xdr:colOff>
      <xdr:row>12</xdr:row>
      <xdr:rowOff>161925</xdr:rowOff>
    </xdr:to>
    <xdr:sp macro="" textlink="">
      <xdr:nvSpPr>
        <xdr:cNvPr id="70" name="Lin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ShapeType="1"/>
        </xdr:cNvSpPr>
      </xdr:nvSpPr>
      <xdr:spPr bwMode="auto">
        <a:xfrm>
          <a:off x="6438900" y="255270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28</xdr:col>
      <xdr:colOff>0</xdr:colOff>
      <xdr:row>12</xdr:row>
      <xdr:rowOff>0</xdr:rowOff>
    </xdr:from>
    <xdr:to>
      <xdr:col>29</xdr:col>
      <xdr:colOff>28575</xdr:colOff>
      <xdr:row>12</xdr:row>
      <xdr:rowOff>161925</xdr:rowOff>
    </xdr:to>
    <xdr:sp macro="" textlink="">
      <xdr:nvSpPr>
        <xdr:cNvPr id="71" name="Text Box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5581650" y="239077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6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33</xdr:col>
      <xdr:colOff>85725</xdr:colOff>
      <xdr:row>14</xdr:row>
      <xdr:rowOff>104775</xdr:rowOff>
    </xdr:from>
    <xdr:to>
      <xdr:col>34</xdr:col>
      <xdr:colOff>38100</xdr:colOff>
      <xdr:row>15</xdr:row>
      <xdr:rowOff>95250</xdr:rowOff>
    </xdr:to>
    <xdr:sp macro="" textlink="">
      <xdr:nvSpPr>
        <xdr:cNvPr id="72" name="Text Box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6667500" y="285750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32</xdr:col>
      <xdr:colOff>57150</xdr:colOff>
      <xdr:row>15</xdr:row>
      <xdr:rowOff>28575</xdr:rowOff>
    </xdr:from>
    <xdr:to>
      <xdr:col>33</xdr:col>
      <xdr:colOff>38100</xdr:colOff>
      <xdr:row>15</xdr:row>
      <xdr:rowOff>28575</xdr:rowOff>
    </xdr:to>
    <xdr:sp macro="" textlink="">
      <xdr:nvSpPr>
        <xdr:cNvPr id="73" name="Lin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>
          <a:off x="6438900" y="29622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95250</xdr:colOff>
      <xdr:row>18</xdr:row>
      <xdr:rowOff>76200</xdr:rowOff>
    </xdr:from>
    <xdr:to>
      <xdr:col>34</xdr:col>
      <xdr:colOff>47625</xdr:colOff>
      <xdr:row>19</xdr:row>
      <xdr:rowOff>66675</xdr:rowOff>
    </xdr:to>
    <xdr:sp macro="" textlink="">
      <xdr:nvSpPr>
        <xdr:cNvPr id="74" name="Text 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6677025" y="358140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32</xdr:col>
      <xdr:colOff>47625</xdr:colOff>
      <xdr:row>19</xdr:row>
      <xdr:rowOff>0</xdr:rowOff>
    </xdr:from>
    <xdr:to>
      <xdr:col>33</xdr:col>
      <xdr:colOff>28575</xdr:colOff>
      <xdr:row>19</xdr:row>
      <xdr:rowOff>0</xdr:rowOff>
    </xdr:to>
    <xdr:sp macro="" textlink="">
      <xdr:nvSpPr>
        <xdr:cNvPr id="75" name="Lin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ShapeType="1"/>
        </xdr:cNvSpPr>
      </xdr:nvSpPr>
      <xdr:spPr bwMode="auto">
        <a:xfrm>
          <a:off x="6429375" y="36861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32</xdr:col>
      <xdr:colOff>57150</xdr:colOff>
      <xdr:row>18</xdr:row>
      <xdr:rowOff>19050</xdr:rowOff>
    </xdr:from>
    <xdr:to>
      <xdr:col>33</xdr:col>
      <xdr:colOff>85725</xdr:colOff>
      <xdr:row>19</xdr:row>
      <xdr:rowOff>0</xdr:rowOff>
    </xdr:to>
    <xdr:sp macro="" textlink="">
      <xdr:nvSpPr>
        <xdr:cNvPr id="76" name="Text Box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6438900" y="3524250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2400"</a:t>
          </a:r>
        </a:p>
      </xdr:txBody>
    </xdr:sp>
    <xdr:clientData/>
  </xdr:twoCellAnchor>
  <xdr:twoCellAnchor>
    <xdr:from>
      <xdr:col>28</xdr:col>
      <xdr:colOff>0</xdr:colOff>
      <xdr:row>8</xdr:row>
      <xdr:rowOff>28575</xdr:rowOff>
    </xdr:from>
    <xdr:to>
      <xdr:col>29</xdr:col>
      <xdr:colOff>28575</xdr:colOff>
      <xdr:row>9</xdr:row>
      <xdr:rowOff>9525</xdr:rowOff>
    </xdr:to>
    <xdr:sp macro="" textlink="">
      <xdr:nvSpPr>
        <xdr:cNvPr id="77" name="Text Box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5581650" y="166687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4200"</a:t>
          </a:r>
        </a:p>
      </xdr:txBody>
    </xdr:sp>
    <xdr:clientData/>
  </xdr:twoCellAnchor>
  <xdr:twoCellAnchor>
    <xdr:from>
      <xdr:col>32</xdr:col>
      <xdr:colOff>28575</xdr:colOff>
      <xdr:row>8</xdr:row>
      <xdr:rowOff>38100</xdr:rowOff>
    </xdr:from>
    <xdr:to>
      <xdr:col>33</xdr:col>
      <xdr:colOff>57150</xdr:colOff>
      <xdr:row>9</xdr:row>
      <xdr:rowOff>19050</xdr:rowOff>
    </xdr:to>
    <xdr:sp macro="" textlink="">
      <xdr:nvSpPr>
        <xdr:cNvPr id="78" name="Text Box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6410325" y="1676400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4200"</a:t>
          </a:r>
        </a:p>
      </xdr:txBody>
    </xdr:sp>
    <xdr:clientData/>
  </xdr:twoCellAnchor>
  <xdr:twoCellAnchor>
    <xdr:from>
      <xdr:col>32</xdr:col>
      <xdr:colOff>39565</xdr:colOff>
      <xdr:row>6</xdr:row>
      <xdr:rowOff>38100</xdr:rowOff>
    </xdr:from>
    <xdr:to>
      <xdr:col>33</xdr:col>
      <xdr:colOff>68140</xdr:colOff>
      <xdr:row>7</xdr:row>
      <xdr:rowOff>0</xdr:rowOff>
    </xdr:to>
    <xdr:sp macro="" textlink="">
      <xdr:nvSpPr>
        <xdr:cNvPr id="79" name="Text Box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6421315" y="1295400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48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32</xdr:col>
      <xdr:colOff>76200</xdr:colOff>
      <xdr:row>16</xdr:row>
      <xdr:rowOff>9525</xdr:rowOff>
    </xdr:from>
    <xdr:to>
      <xdr:col>33</xdr:col>
      <xdr:colOff>104775</xdr:colOff>
      <xdr:row>16</xdr:row>
      <xdr:rowOff>171450</xdr:rowOff>
    </xdr:to>
    <xdr:sp macro="" textlink="">
      <xdr:nvSpPr>
        <xdr:cNvPr id="80" name="Text Box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6457950" y="315277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30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32</xdr:col>
      <xdr:colOff>47625</xdr:colOff>
      <xdr:row>10</xdr:row>
      <xdr:rowOff>9525</xdr:rowOff>
    </xdr:from>
    <xdr:to>
      <xdr:col>33</xdr:col>
      <xdr:colOff>76200</xdr:colOff>
      <xdr:row>10</xdr:row>
      <xdr:rowOff>171450</xdr:rowOff>
    </xdr:to>
    <xdr:sp macro="" textlink="">
      <xdr:nvSpPr>
        <xdr:cNvPr id="81" name="Text Box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6429375" y="200977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9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32</xdr:col>
      <xdr:colOff>47625</xdr:colOff>
      <xdr:row>12</xdr:row>
      <xdr:rowOff>0</xdr:rowOff>
    </xdr:from>
    <xdr:to>
      <xdr:col>33</xdr:col>
      <xdr:colOff>76200</xdr:colOff>
      <xdr:row>12</xdr:row>
      <xdr:rowOff>161925</xdr:rowOff>
    </xdr:to>
    <xdr:sp macro="" textlink="">
      <xdr:nvSpPr>
        <xdr:cNvPr id="82" name="Text 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6429375" y="2390775"/>
          <a:ext cx="2286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</a:t>
          </a: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6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32</xdr:col>
      <xdr:colOff>38100</xdr:colOff>
      <xdr:row>14</xdr:row>
      <xdr:rowOff>57150</xdr:rowOff>
    </xdr:from>
    <xdr:to>
      <xdr:col>33</xdr:col>
      <xdr:colOff>123825</xdr:colOff>
      <xdr:row>15</xdr:row>
      <xdr:rowOff>28575</xdr:rowOff>
    </xdr:to>
    <xdr:sp macro="" textlink="">
      <xdr:nvSpPr>
        <xdr:cNvPr id="83" name="Text 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6419850" y="2809875"/>
          <a:ext cx="2857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18288" bIns="32004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33</a:t>
          </a: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00"</a:t>
          </a:r>
        </a:p>
      </xdr:txBody>
    </xdr:sp>
    <xdr:clientData/>
  </xdr:twoCellAnchor>
  <xdr:twoCellAnchor>
    <xdr:from>
      <xdr:col>8</xdr:col>
      <xdr:colOff>9525</xdr:colOff>
      <xdr:row>16</xdr:row>
      <xdr:rowOff>19050</xdr:rowOff>
    </xdr:from>
    <xdr:to>
      <xdr:col>8</xdr:col>
      <xdr:colOff>9525</xdr:colOff>
      <xdr:row>19</xdr:row>
      <xdr:rowOff>171450</xdr:rowOff>
    </xdr:to>
    <xdr:sp macro="" textlink="">
      <xdr:nvSpPr>
        <xdr:cNvPr id="84" name="Lin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1590675" y="3162300"/>
          <a:ext cx="0" cy="695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190500</xdr:colOff>
      <xdr:row>16</xdr:row>
      <xdr:rowOff>19050</xdr:rowOff>
    </xdr:from>
    <xdr:to>
      <xdr:col>3</xdr:col>
      <xdr:colOff>190500</xdr:colOff>
      <xdr:row>19</xdr:row>
      <xdr:rowOff>171450</xdr:rowOff>
    </xdr:to>
    <xdr:sp macro="" textlink="">
      <xdr:nvSpPr>
        <xdr:cNvPr id="85" name="Lin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786848" y="3166441"/>
          <a:ext cx="0" cy="699052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17</xdr:row>
      <xdr:rowOff>28575</xdr:rowOff>
    </xdr:from>
    <xdr:to>
      <xdr:col>11</xdr:col>
      <xdr:colOff>200025</xdr:colOff>
      <xdr:row>17</xdr:row>
      <xdr:rowOff>28575</xdr:rowOff>
    </xdr:to>
    <xdr:sp macro="" textlink="">
      <xdr:nvSpPr>
        <xdr:cNvPr id="86" name="Lin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ShapeType="1"/>
        </xdr:cNvSpPr>
      </xdr:nvSpPr>
      <xdr:spPr bwMode="auto">
        <a:xfrm flipH="1">
          <a:off x="0" y="3352800"/>
          <a:ext cx="2381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142875</xdr:colOff>
      <xdr:row>5</xdr:row>
      <xdr:rowOff>9525</xdr:rowOff>
    </xdr:from>
    <xdr:to>
      <xdr:col>25</xdr:col>
      <xdr:colOff>161925</xdr:colOff>
      <xdr:row>6</xdr:row>
      <xdr:rowOff>190500</xdr:rowOff>
    </xdr:to>
    <xdr:sp macro="" textlink="">
      <xdr:nvSpPr>
        <xdr:cNvPr id="87" name="Text Box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4724400" y="1104900"/>
          <a:ext cx="4191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prstDash val="sysDot"/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32004" anchor="ctr" upright="1"/>
        <a:lstStyle/>
        <a:p>
          <a:pPr algn="l" rtl="0">
            <a:lnSpc>
              <a:spcPts val="1100"/>
            </a:lnSpc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                 วินาที             </a:t>
          </a:r>
        </a:p>
      </xdr:txBody>
    </xdr:sp>
    <xdr:clientData/>
  </xdr:twoCellAnchor>
  <xdr:twoCellAnchor>
    <xdr:from>
      <xdr:col>13</xdr:col>
      <xdr:colOff>38100</xdr:colOff>
      <xdr:row>11</xdr:row>
      <xdr:rowOff>0</xdr:rowOff>
    </xdr:from>
    <xdr:to>
      <xdr:col>14</xdr:col>
      <xdr:colOff>19050</xdr:colOff>
      <xdr:row>11</xdr:row>
      <xdr:rowOff>180975</xdr:rowOff>
    </xdr:to>
    <xdr:grpSp>
      <xdr:nvGrpSpPr>
        <xdr:cNvPr id="88" name="Group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638425" y="2181225"/>
          <a:ext cx="180975" cy="180975"/>
          <a:chOff x="191" y="231"/>
          <a:chExt cx="19" cy="19"/>
        </a:xfrm>
      </xdr:grpSpPr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>
            <a:spLocks noChangeArrowheads="1"/>
          </xdr:cNvSpPr>
        </xdr:nvSpPr>
        <xdr:spPr bwMode="auto">
          <a:xfrm>
            <a:off x="191" y="237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90" name="Text Box 89">
            <a:extLst>
              <a:ext uri="{FF2B5EF4-FFF2-40B4-BE49-F238E27FC236}">
                <a16:creationId xmlns:a16="http://schemas.microsoft.com/office/drawing/2014/main" id="{00000000-0008-0000-0000-00005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92" y="231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27</xdr:col>
      <xdr:colOff>9525</xdr:colOff>
      <xdr:row>11</xdr:row>
      <xdr:rowOff>200025</xdr:rowOff>
    </xdr:from>
    <xdr:to>
      <xdr:col>27</xdr:col>
      <xdr:colOff>190500</xdr:colOff>
      <xdr:row>12</xdr:row>
      <xdr:rowOff>171450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>
          <a:grpSpLocks/>
        </xdr:cNvGrpSpPr>
      </xdr:nvGrpSpPr>
      <xdr:grpSpPr bwMode="auto">
        <a:xfrm>
          <a:off x="5467350" y="2381250"/>
          <a:ext cx="180975" cy="180975"/>
          <a:chOff x="482" y="252"/>
          <a:chExt cx="19" cy="19"/>
        </a:xfrm>
      </xdr:grpSpPr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93" name="Text Box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27</xdr:col>
      <xdr:colOff>66675</xdr:colOff>
      <xdr:row>5</xdr:row>
      <xdr:rowOff>0</xdr:rowOff>
    </xdr:from>
    <xdr:to>
      <xdr:col>28</xdr:col>
      <xdr:colOff>47625</xdr:colOff>
      <xdr:row>6</xdr:row>
      <xdr:rowOff>47625</xdr:rowOff>
    </xdr:to>
    <xdr:sp macro="" textlink="">
      <xdr:nvSpPr>
        <xdr:cNvPr id="94" name="Text 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5448300" y="1095375"/>
          <a:ext cx="1809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rial"/>
            </a:rPr>
            <a:t>)</a:t>
          </a:r>
        </a:p>
      </xdr:txBody>
    </xdr:sp>
    <xdr:clientData/>
  </xdr:twoCellAnchor>
  <xdr:twoCellAnchor>
    <xdr:from>
      <xdr:col>28</xdr:col>
      <xdr:colOff>190500</xdr:colOff>
      <xdr:row>6</xdr:row>
      <xdr:rowOff>95250</xdr:rowOff>
    </xdr:from>
    <xdr:to>
      <xdr:col>30</xdr:col>
      <xdr:colOff>85725</xdr:colOff>
      <xdr:row>7</xdr:row>
      <xdr:rowOff>57150</xdr:rowOff>
    </xdr:to>
    <xdr:sp macro="" textlink="">
      <xdr:nvSpPr>
        <xdr:cNvPr id="95" name="Text Box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5772150" y="1352550"/>
          <a:ext cx="2952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x  0.9 =</a:t>
          </a:r>
        </a:p>
      </xdr:txBody>
    </xdr:sp>
    <xdr:clientData/>
  </xdr:twoCellAnchor>
  <xdr:twoCellAnchor>
    <xdr:from>
      <xdr:col>33</xdr:col>
      <xdr:colOff>95250</xdr:colOff>
      <xdr:row>18</xdr:row>
      <xdr:rowOff>76200</xdr:rowOff>
    </xdr:from>
    <xdr:to>
      <xdr:col>34</xdr:col>
      <xdr:colOff>47625</xdr:colOff>
      <xdr:row>19</xdr:row>
      <xdr:rowOff>66675</xdr:rowOff>
    </xdr:to>
    <xdr:sp macro="" textlink="">
      <xdr:nvSpPr>
        <xdr:cNvPr id="96" name="Text Box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6677025" y="3581400"/>
          <a:ext cx="1524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18288" tIns="32004" rIns="0" bIns="0" anchor="t" upright="1"/>
        <a:lstStyle/>
        <a:p>
          <a:pPr algn="l" rtl="0">
            <a:defRPr sz="1000"/>
          </a:pPr>
          <a:r>
            <a:rPr lang="th-TH" sz="10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 =</a:t>
          </a:r>
        </a:p>
      </xdr:txBody>
    </xdr:sp>
    <xdr:clientData/>
  </xdr:twoCellAnchor>
  <xdr:twoCellAnchor>
    <xdr:from>
      <xdr:col>30</xdr:col>
      <xdr:colOff>47625</xdr:colOff>
      <xdr:row>4</xdr:row>
      <xdr:rowOff>114300</xdr:rowOff>
    </xdr:from>
    <xdr:to>
      <xdr:col>31</xdr:col>
      <xdr:colOff>171450</xdr:colOff>
      <xdr:row>5</xdr:row>
      <xdr:rowOff>76200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rrowheads="1"/>
        </xdr:cNvSpPr>
      </xdr:nvSpPr>
      <xdr:spPr bwMode="auto">
        <a:xfrm>
          <a:off x="5994538" y="942561"/>
          <a:ext cx="322608" cy="226943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8</xdr:row>
      <xdr:rowOff>66675</xdr:rowOff>
    </xdr:from>
    <xdr:to>
      <xdr:col>35</xdr:col>
      <xdr:colOff>152400</xdr:colOff>
      <xdr:row>9</xdr:row>
      <xdr:rowOff>114300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rrowheads="1"/>
        </xdr:cNvSpPr>
      </xdr:nvSpPr>
      <xdr:spPr bwMode="auto">
        <a:xfrm>
          <a:off x="6829425" y="1704975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38100</xdr:colOff>
      <xdr:row>8</xdr:row>
      <xdr:rowOff>95250</xdr:rowOff>
    </xdr:from>
    <xdr:to>
      <xdr:col>31</xdr:col>
      <xdr:colOff>161925</xdr:colOff>
      <xdr:row>9</xdr:row>
      <xdr:rowOff>142875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rrowheads="1"/>
        </xdr:cNvSpPr>
      </xdr:nvSpPr>
      <xdr:spPr bwMode="auto">
        <a:xfrm>
          <a:off x="6019800" y="1733550"/>
          <a:ext cx="32385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66675</xdr:colOff>
      <xdr:row>6</xdr:row>
      <xdr:rowOff>66675</xdr:rowOff>
    </xdr:from>
    <xdr:to>
      <xdr:col>35</xdr:col>
      <xdr:colOff>171450</xdr:colOff>
      <xdr:row>7</xdr:row>
      <xdr:rowOff>95250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rrowheads="1"/>
        </xdr:cNvSpPr>
      </xdr:nvSpPr>
      <xdr:spPr bwMode="auto">
        <a:xfrm>
          <a:off x="6848475" y="1323975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57150</xdr:colOff>
      <xdr:row>6</xdr:row>
      <xdr:rowOff>95250</xdr:rowOff>
    </xdr:from>
    <xdr:to>
      <xdr:col>31</xdr:col>
      <xdr:colOff>180975</xdr:colOff>
      <xdr:row>7</xdr:row>
      <xdr:rowOff>123825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rrowheads="1"/>
        </xdr:cNvSpPr>
      </xdr:nvSpPr>
      <xdr:spPr bwMode="auto">
        <a:xfrm>
          <a:off x="6038850" y="1352550"/>
          <a:ext cx="32385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57150</xdr:colOff>
      <xdr:row>16</xdr:row>
      <xdr:rowOff>57150</xdr:rowOff>
    </xdr:from>
    <xdr:to>
      <xdr:col>35</xdr:col>
      <xdr:colOff>161925</xdr:colOff>
      <xdr:row>17</xdr:row>
      <xdr:rowOff>104775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rrowheads="1"/>
        </xdr:cNvSpPr>
      </xdr:nvSpPr>
      <xdr:spPr bwMode="auto">
        <a:xfrm>
          <a:off x="6838950" y="3200400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47625</xdr:colOff>
      <xdr:row>10</xdr:row>
      <xdr:rowOff>95250</xdr:rowOff>
    </xdr:from>
    <xdr:to>
      <xdr:col>31</xdr:col>
      <xdr:colOff>171450</xdr:colOff>
      <xdr:row>11</xdr:row>
      <xdr:rowOff>142875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rrowheads="1"/>
        </xdr:cNvSpPr>
      </xdr:nvSpPr>
      <xdr:spPr bwMode="auto">
        <a:xfrm>
          <a:off x="6029325" y="2095500"/>
          <a:ext cx="32385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10</xdr:row>
      <xdr:rowOff>57150</xdr:rowOff>
    </xdr:from>
    <xdr:to>
      <xdr:col>35</xdr:col>
      <xdr:colOff>152400</xdr:colOff>
      <xdr:row>11</xdr:row>
      <xdr:rowOff>104775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rrowheads="1"/>
        </xdr:cNvSpPr>
      </xdr:nvSpPr>
      <xdr:spPr bwMode="auto">
        <a:xfrm>
          <a:off x="6829425" y="2057400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39343</xdr:colOff>
      <xdr:row>12</xdr:row>
      <xdr:rowOff>84483</xdr:rowOff>
    </xdr:from>
    <xdr:to>
      <xdr:col>35</xdr:col>
      <xdr:colOff>163168</xdr:colOff>
      <xdr:row>13</xdr:row>
      <xdr:rowOff>132108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rrowheads="1"/>
        </xdr:cNvSpPr>
      </xdr:nvSpPr>
      <xdr:spPr bwMode="auto">
        <a:xfrm>
          <a:off x="6781386" y="2478157"/>
          <a:ext cx="322608" cy="229842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72472</xdr:colOff>
      <xdr:row>12</xdr:row>
      <xdr:rowOff>72472</xdr:rowOff>
    </xdr:from>
    <xdr:to>
      <xdr:col>31</xdr:col>
      <xdr:colOff>177247</xdr:colOff>
      <xdr:row>13</xdr:row>
      <xdr:rowOff>120097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rrowheads="1"/>
        </xdr:cNvSpPr>
      </xdr:nvSpPr>
      <xdr:spPr bwMode="auto">
        <a:xfrm>
          <a:off x="6019385" y="2466146"/>
          <a:ext cx="303558" cy="229842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50110</xdr:colOff>
      <xdr:row>14</xdr:row>
      <xdr:rowOff>71645</xdr:rowOff>
    </xdr:from>
    <xdr:to>
      <xdr:col>31</xdr:col>
      <xdr:colOff>173935</xdr:colOff>
      <xdr:row>15</xdr:row>
      <xdr:rowOff>119270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rrowheads="1"/>
        </xdr:cNvSpPr>
      </xdr:nvSpPr>
      <xdr:spPr bwMode="auto">
        <a:xfrm>
          <a:off x="5997023" y="2829754"/>
          <a:ext cx="322608" cy="229842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47625</xdr:colOff>
      <xdr:row>14</xdr:row>
      <xdr:rowOff>76200</xdr:rowOff>
    </xdr:from>
    <xdr:to>
      <xdr:col>35</xdr:col>
      <xdr:colOff>152400</xdr:colOff>
      <xdr:row>15</xdr:row>
      <xdr:rowOff>123825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rrowheads="1"/>
        </xdr:cNvSpPr>
      </xdr:nvSpPr>
      <xdr:spPr bwMode="auto">
        <a:xfrm>
          <a:off x="6829425" y="2828925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47625</xdr:colOff>
      <xdr:row>16</xdr:row>
      <xdr:rowOff>76200</xdr:rowOff>
    </xdr:from>
    <xdr:to>
      <xdr:col>31</xdr:col>
      <xdr:colOff>171450</xdr:colOff>
      <xdr:row>17</xdr:row>
      <xdr:rowOff>123825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rrowheads="1"/>
        </xdr:cNvSpPr>
      </xdr:nvSpPr>
      <xdr:spPr bwMode="auto">
        <a:xfrm>
          <a:off x="6029325" y="3219450"/>
          <a:ext cx="32385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34</xdr:col>
      <xdr:colOff>57150</xdr:colOff>
      <xdr:row>18</xdr:row>
      <xdr:rowOff>66675</xdr:rowOff>
    </xdr:from>
    <xdr:to>
      <xdr:col>35</xdr:col>
      <xdr:colOff>161925</xdr:colOff>
      <xdr:row>19</xdr:row>
      <xdr:rowOff>114300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rrowheads="1"/>
        </xdr:cNvSpPr>
      </xdr:nvSpPr>
      <xdr:spPr bwMode="auto">
        <a:xfrm>
          <a:off x="6838950" y="3571875"/>
          <a:ext cx="30480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30</xdr:col>
      <xdr:colOff>47625</xdr:colOff>
      <xdr:row>18</xdr:row>
      <xdr:rowOff>85725</xdr:rowOff>
    </xdr:from>
    <xdr:to>
      <xdr:col>31</xdr:col>
      <xdr:colOff>171450</xdr:colOff>
      <xdr:row>19</xdr:row>
      <xdr:rowOff>133350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rrowheads="1"/>
        </xdr:cNvSpPr>
      </xdr:nvSpPr>
      <xdr:spPr bwMode="auto">
        <a:xfrm>
          <a:off x="6029325" y="3590925"/>
          <a:ext cx="323850" cy="228600"/>
        </a:xfrm>
        <a:prstGeom prst="rect">
          <a:avLst/>
        </a:prstGeom>
        <a:noFill/>
        <a:ln w="3175" cap="rnd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oneCellAnchor>
    <xdr:from>
      <xdr:col>16</xdr:col>
      <xdr:colOff>85725</xdr:colOff>
      <xdr:row>5</xdr:row>
      <xdr:rowOff>9525</xdr:rowOff>
    </xdr:from>
    <xdr:ext cx="95475" cy="155748"/>
    <xdr:sp macro="" textlink="">
      <xdr:nvSpPr>
        <xdr:cNvPr id="112" name="Text 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3267075" y="1104900"/>
          <a:ext cx="95475" cy="1557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oneCellAnchor>
  <xdr:twoCellAnchor>
    <xdr:from>
      <xdr:col>28</xdr:col>
      <xdr:colOff>19050</xdr:colOff>
      <xdr:row>4</xdr:row>
      <xdr:rowOff>219075</xdr:rowOff>
    </xdr:from>
    <xdr:to>
      <xdr:col>29</xdr:col>
      <xdr:colOff>0</xdr:colOff>
      <xdr:row>5</xdr:row>
      <xdr:rowOff>133350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>
          <a:grpSpLocks/>
        </xdr:cNvGrpSpPr>
      </xdr:nvGrpSpPr>
      <xdr:grpSpPr bwMode="auto">
        <a:xfrm>
          <a:off x="5695950" y="1047750"/>
          <a:ext cx="180975" cy="180975"/>
          <a:chOff x="482" y="252"/>
          <a:chExt cx="19" cy="19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15" name="Text Box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57150</xdr:colOff>
      <xdr:row>4</xdr:row>
      <xdr:rowOff>219075</xdr:rowOff>
    </xdr:from>
    <xdr:to>
      <xdr:col>33</xdr:col>
      <xdr:colOff>38100</xdr:colOff>
      <xdr:row>5</xdr:row>
      <xdr:rowOff>133350</xdr:rowOff>
    </xdr:to>
    <xdr:grpSp>
      <xdr:nvGrpSpPr>
        <xdr:cNvPr id="116" name="Group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GrpSpPr>
          <a:grpSpLocks/>
        </xdr:cNvGrpSpPr>
      </xdr:nvGrpSpPr>
      <xdr:grpSpPr bwMode="auto">
        <a:xfrm>
          <a:off x="6553200" y="1047750"/>
          <a:ext cx="180975" cy="180975"/>
          <a:chOff x="482" y="252"/>
          <a:chExt cx="19" cy="19"/>
        </a:xfrm>
      </xdr:grpSpPr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00000000-0008-0000-0000-000075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18" name="Text Box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9525</xdr:colOff>
      <xdr:row>9</xdr:row>
      <xdr:rowOff>0</xdr:rowOff>
    </xdr:from>
    <xdr:to>
      <xdr:col>28</xdr:col>
      <xdr:colOff>190500</xdr:colOff>
      <xdr:row>10</xdr:row>
      <xdr:rowOff>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GrpSpPr>
          <a:grpSpLocks/>
        </xdr:cNvGrpSpPr>
      </xdr:nvGrpSpPr>
      <xdr:grpSpPr bwMode="auto">
        <a:xfrm>
          <a:off x="5686425" y="1819275"/>
          <a:ext cx="180975" cy="180975"/>
          <a:chOff x="482" y="252"/>
          <a:chExt cx="19" cy="19"/>
        </a:xfrm>
      </xdr:grpSpPr>
      <xdr:sp macro="" textlink="">
        <xdr:nvSpPr>
          <xdr:cNvPr id="120" name="Rectangle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21" name="Text Box 120">
            <a:extLst>
              <a:ext uri="{FF2B5EF4-FFF2-40B4-BE49-F238E27FC236}">
                <a16:creationId xmlns:a16="http://schemas.microsoft.com/office/drawing/2014/main" id="{00000000-0008-0000-0000-000079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47625</xdr:colOff>
      <xdr:row>9</xdr:row>
      <xdr:rowOff>0</xdr:rowOff>
    </xdr:from>
    <xdr:to>
      <xdr:col>33</xdr:col>
      <xdr:colOff>28575</xdr:colOff>
      <xdr:row>10</xdr:row>
      <xdr:rowOff>0</xdr:rowOff>
    </xdr:to>
    <xdr:grpSp>
      <xdr:nvGrpSpPr>
        <xdr:cNvPr id="122" name="Group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>
          <a:grpSpLocks/>
        </xdr:cNvGrpSpPr>
      </xdr:nvGrpSpPr>
      <xdr:grpSpPr bwMode="auto">
        <a:xfrm>
          <a:off x="6543675" y="1819275"/>
          <a:ext cx="180975" cy="180975"/>
          <a:chOff x="482" y="252"/>
          <a:chExt cx="19" cy="19"/>
        </a:xfrm>
      </xdr:grpSpPr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24" name="Text Box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28575</xdr:colOff>
      <xdr:row>6</xdr:row>
      <xdr:rowOff>161925</xdr:rowOff>
    </xdr:from>
    <xdr:to>
      <xdr:col>29</xdr:col>
      <xdr:colOff>9525</xdr:colOff>
      <xdr:row>7</xdr:row>
      <xdr:rowOff>142875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>
          <a:grpSpLocks/>
        </xdr:cNvGrpSpPr>
      </xdr:nvGrpSpPr>
      <xdr:grpSpPr bwMode="auto">
        <a:xfrm>
          <a:off x="5705475" y="1419225"/>
          <a:ext cx="180975" cy="180975"/>
          <a:chOff x="482" y="252"/>
          <a:chExt cx="19" cy="19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27" name="Text Box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66675</xdr:colOff>
      <xdr:row>6</xdr:row>
      <xdr:rowOff>161925</xdr:rowOff>
    </xdr:from>
    <xdr:to>
      <xdr:col>33</xdr:col>
      <xdr:colOff>47625</xdr:colOff>
      <xdr:row>7</xdr:row>
      <xdr:rowOff>142875</xdr:rowOff>
    </xdr:to>
    <xdr:grpSp>
      <xdr:nvGrpSpPr>
        <xdr:cNvPr id="128" name="Group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>
          <a:grpSpLocks/>
        </xdr:cNvGrpSpPr>
      </xdr:nvGrpSpPr>
      <xdr:grpSpPr bwMode="auto">
        <a:xfrm>
          <a:off x="6562725" y="1419225"/>
          <a:ext cx="180975" cy="180975"/>
          <a:chOff x="482" y="252"/>
          <a:chExt cx="19" cy="19"/>
        </a:xfrm>
      </xdr:grpSpPr>
      <xdr:sp macro="" textlink="">
        <xdr:nvSpPr>
          <xdr:cNvPr id="129" name="Rectangle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30" name="Text Box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19050</xdr:colOff>
      <xdr:row>16</xdr:row>
      <xdr:rowOff>142875</xdr:rowOff>
    </xdr:from>
    <xdr:to>
      <xdr:col>29</xdr:col>
      <xdr:colOff>0</xdr:colOff>
      <xdr:row>17</xdr:row>
      <xdr:rowOff>142875</xdr:rowOff>
    </xdr:to>
    <xdr:grpSp>
      <xdr:nvGrpSpPr>
        <xdr:cNvPr id="131" name="Group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>
          <a:grpSpLocks/>
        </xdr:cNvGrpSpPr>
      </xdr:nvGrpSpPr>
      <xdr:grpSpPr bwMode="auto">
        <a:xfrm>
          <a:off x="5695950" y="3286125"/>
          <a:ext cx="180975" cy="180975"/>
          <a:chOff x="482" y="252"/>
          <a:chExt cx="19" cy="19"/>
        </a:xfrm>
      </xdr:grpSpPr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33" name="Text Box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57150</xdr:colOff>
      <xdr:row>16</xdr:row>
      <xdr:rowOff>142875</xdr:rowOff>
    </xdr:from>
    <xdr:to>
      <xdr:col>33</xdr:col>
      <xdr:colOff>38100</xdr:colOff>
      <xdr:row>17</xdr:row>
      <xdr:rowOff>142875</xdr:rowOff>
    </xdr:to>
    <xdr:grpSp>
      <xdr:nvGrpSpPr>
        <xdr:cNvPr id="134" name="Group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>
          <a:grpSpLocks/>
        </xdr:cNvGrpSpPr>
      </xdr:nvGrpSpPr>
      <xdr:grpSpPr bwMode="auto">
        <a:xfrm>
          <a:off x="6553200" y="3286125"/>
          <a:ext cx="180975" cy="180975"/>
          <a:chOff x="482" y="252"/>
          <a:chExt cx="19" cy="19"/>
        </a:xfrm>
      </xdr:grpSpPr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36" name="Text Box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19050</xdr:colOff>
      <xdr:row>10</xdr:row>
      <xdr:rowOff>161925</xdr:rowOff>
    </xdr:from>
    <xdr:to>
      <xdr:col>29</xdr:col>
      <xdr:colOff>0</xdr:colOff>
      <xdr:row>11</xdr:row>
      <xdr:rowOff>161925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>
          <a:grpSpLocks/>
        </xdr:cNvGrpSpPr>
      </xdr:nvGrpSpPr>
      <xdr:grpSpPr bwMode="auto">
        <a:xfrm>
          <a:off x="5695950" y="2162175"/>
          <a:ext cx="180975" cy="180975"/>
          <a:chOff x="482" y="252"/>
          <a:chExt cx="19" cy="19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39" name="Text Box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57150</xdr:colOff>
      <xdr:row>10</xdr:row>
      <xdr:rowOff>133350</xdr:rowOff>
    </xdr:from>
    <xdr:to>
      <xdr:col>33</xdr:col>
      <xdr:colOff>38100</xdr:colOff>
      <xdr:row>11</xdr:row>
      <xdr:rowOff>133350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>
          <a:grpSpLocks/>
        </xdr:cNvGrpSpPr>
      </xdr:nvGrpSpPr>
      <xdr:grpSpPr bwMode="auto">
        <a:xfrm>
          <a:off x="6553200" y="2133600"/>
          <a:ext cx="180975" cy="180975"/>
          <a:chOff x="482" y="252"/>
          <a:chExt cx="19" cy="19"/>
        </a:xfrm>
      </xdr:grpSpPr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42" name="Text Box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9525</xdr:colOff>
      <xdr:row>12</xdr:row>
      <xdr:rowOff>142875</xdr:rowOff>
    </xdr:from>
    <xdr:to>
      <xdr:col>28</xdr:col>
      <xdr:colOff>190500</xdr:colOff>
      <xdr:row>13</xdr:row>
      <xdr:rowOff>142875</xdr:rowOff>
    </xdr:to>
    <xdr:grpSp>
      <xdr:nvGrpSpPr>
        <xdr:cNvPr id="143" name="Group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GrpSpPr>
          <a:grpSpLocks/>
        </xdr:cNvGrpSpPr>
      </xdr:nvGrpSpPr>
      <xdr:grpSpPr bwMode="auto">
        <a:xfrm>
          <a:off x="5686425" y="2533650"/>
          <a:ext cx="180975" cy="180975"/>
          <a:chOff x="482" y="252"/>
          <a:chExt cx="19" cy="19"/>
        </a:xfrm>
      </xdr:grpSpPr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45" name="Text Box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47625</xdr:colOff>
      <xdr:row>12</xdr:row>
      <xdr:rowOff>133350</xdr:rowOff>
    </xdr:from>
    <xdr:to>
      <xdr:col>33</xdr:col>
      <xdr:colOff>28575</xdr:colOff>
      <xdr:row>13</xdr:row>
      <xdr:rowOff>133350</xdr:rowOff>
    </xdr:to>
    <xdr:grpSp>
      <xdr:nvGrpSpPr>
        <xdr:cNvPr id="146" name="Group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GrpSpPr>
          <a:grpSpLocks/>
        </xdr:cNvGrpSpPr>
      </xdr:nvGrpSpPr>
      <xdr:grpSpPr bwMode="auto">
        <a:xfrm>
          <a:off x="6543675" y="2524125"/>
          <a:ext cx="180975" cy="180975"/>
          <a:chOff x="482" y="252"/>
          <a:chExt cx="19" cy="19"/>
        </a:xfrm>
      </xdr:grpSpPr>
      <xdr:sp macro="" textlink="">
        <xdr:nvSpPr>
          <xdr:cNvPr id="147" name="Rectangle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48" name="Text Box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9525</xdr:colOff>
      <xdr:row>15</xdr:row>
      <xdr:rowOff>0</xdr:rowOff>
    </xdr:from>
    <xdr:to>
      <xdr:col>28</xdr:col>
      <xdr:colOff>190500</xdr:colOff>
      <xdr:row>15</xdr:row>
      <xdr:rowOff>180975</xdr:rowOff>
    </xdr:to>
    <xdr:grpSp>
      <xdr:nvGrpSpPr>
        <xdr:cNvPr id="149" name="Group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GrpSpPr>
          <a:grpSpLocks/>
        </xdr:cNvGrpSpPr>
      </xdr:nvGrpSpPr>
      <xdr:grpSpPr bwMode="auto">
        <a:xfrm>
          <a:off x="5686425" y="2933700"/>
          <a:ext cx="180975" cy="180975"/>
          <a:chOff x="482" y="252"/>
          <a:chExt cx="19" cy="19"/>
        </a:xfrm>
      </xdr:grpSpPr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51" name="Text Box 150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47625</xdr:colOff>
      <xdr:row>15</xdr:row>
      <xdr:rowOff>0</xdr:rowOff>
    </xdr:from>
    <xdr:to>
      <xdr:col>33</xdr:col>
      <xdr:colOff>28575</xdr:colOff>
      <xdr:row>15</xdr:row>
      <xdr:rowOff>180975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GrpSpPr>
          <a:grpSpLocks/>
        </xdr:cNvGrpSpPr>
      </xdr:nvGrpSpPr>
      <xdr:grpSpPr bwMode="auto">
        <a:xfrm>
          <a:off x="6543675" y="2933700"/>
          <a:ext cx="180975" cy="180975"/>
          <a:chOff x="482" y="252"/>
          <a:chExt cx="19" cy="19"/>
        </a:xfrm>
      </xdr:grpSpPr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54" name="Text Box 153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28</xdr:col>
      <xdr:colOff>19050</xdr:colOff>
      <xdr:row>18</xdr:row>
      <xdr:rowOff>152400</xdr:rowOff>
    </xdr:from>
    <xdr:to>
      <xdr:col>29</xdr:col>
      <xdr:colOff>0</xdr:colOff>
      <xdr:row>19</xdr:row>
      <xdr:rowOff>152400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GrpSpPr>
          <a:grpSpLocks/>
        </xdr:cNvGrpSpPr>
      </xdr:nvGrpSpPr>
      <xdr:grpSpPr bwMode="auto">
        <a:xfrm>
          <a:off x="5695950" y="3657600"/>
          <a:ext cx="180975" cy="180975"/>
          <a:chOff x="482" y="252"/>
          <a:chExt cx="19" cy="19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57" name="Text Box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>
    <xdr:from>
      <xdr:col>32</xdr:col>
      <xdr:colOff>57150</xdr:colOff>
      <xdr:row>18</xdr:row>
      <xdr:rowOff>152400</xdr:rowOff>
    </xdr:from>
    <xdr:to>
      <xdr:col>33</xdr:col>
      <xdr:colOff>38100</xdr:colOff>
      <xdr:row>19</xdr:row>
      <xdr:rowOff>152400</xdr:rowOff>
    </xdr:to>
    <xdr:grpSp>
      <xdr:nvGrpSpPr>
        <xdr:cNvPr id="158" name="Group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>
          <a:grpSpLocks/>
        </xdr:cNvGrpSpPr>
      </xdr:nvGrpSpPr>
      <xdr:grpSpPr bwMode="auto">
        <a:xfrm>
          <a:off x="6553200" y="3657600"/>
          <a:ext cx="180975" cy="180975"/>
          <a:chOff x="482" y="252"/>
          <a:chExt cx="19" cy="19"/>
        </a:xfrm>
      </xdr:grpSpPr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>
            <a:spLocks noChangeArrowheads="1"/>
          </xdr:cNvSpPr>
        </xdr:nvSpPr>
        <xdr:spPr bwMode="auto">
          <a:xfrm>
            <a:off x="482" y="258"/>
            <a:ext cx="14" cy="1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3175" cap="rnd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prstDash val="sysDot"/>
            <a:miter lim="800000"/>
            <a:headEnd/>
            <a:tailEnd/>
          </a:ln>
        </xdr:spPr>
      </xdr:sp>
      <xdr:sp macro="" textlink="">
        <xdr:nvSpPr>
          <xdr:cNvPr id="160" name="Text Box 159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483" y="252"/>
            <a:ext cx="18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41148" rIns="0" bIns="0" anchor="t" upright="1"/>
          <a:lstStyle/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ngsanaUPC"/>
                <a:cs typeface="AngsanaUPC"/>
              </a:rPr>
              <a:t>A</a:t>
            </a:r>
          </a:p>
        </xdr:txBody>
      </xdr:sp>
    </xdr:grpSp>
    <xdr:clientData/>
  </xdr:twoCellAnchor>
  <xdr:twoCellAnchor editAs="oneCell">
    <xdr:from>
      <xdr:col>5</xdr:col>
      <xdr:colOff>28575</xdr:colOff>
      <xdr:row>44</xdr:row>
      <xdr:rowOff>0</xdr:rowOff>
    </xdr:from>
    <xdr:to>
      <xdr:col>7</xdr:col>
      <xdr:colOff>133350</xdr:colOff>
      <xdr:row>45</xdr:row>
      <xdr:rowOff>19050</xdr:rowOff>
    </xdr:to>
    <xdr:sp macro="" textlink="">
      <xdr:nvSpPr>
        <xdr:cNvPr id="171" name="Text Box 17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1028700" y="7515225"/>
          <a:ext cx="48577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26</xdr:col>
      <xdr:colOff>43963</xdr:colOff>
      <xdr:row>54</xdr:row>
      <xdr:rowOff>152400</xdr:rowOff>
    </xdr:from>
    <xdr:to>
      <xdr:col>36</xdr:col>
      <xdr:colOff>6595</xdr:colOff>
      <xdr:row>56</xdr:row>
      <xdr:rowOff>28575</xdr:rowOff>
    </xdr:to>
    <xdr:sp macro="" textlink="">
      <xdr:nvSpPr>
        <xdr:cNvPr id="172" name="Text Box 175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5225563" y="9658350"/>
          <a:ext cx="1962882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41148" rIns="27432" bIns="0" anchor="t" upright="1"/>
        <a:lstStyle/>
        <a:p>
          <a:pPr algn="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ngsanaUPC"/>
              <a:cs typeface="AngsanaUPC"/>
            </a:rPr>
            <a:t>(Temp Aug'18) TIE009A (04.05R )A4 P70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35</xdr:col>
      <xdr:colOff>7143</xdr:colOff>
      <xdr:row>43</xdr:row>
      <xdr:rowOff>935</xdr:rowOff>
    </xdr:to>
    <xdr:grpSp>
      <xdr:nvGrpSpPr>
        <xdr:cNvPr id="264" name="Group 263">
          <a:extLst>
            <a:ext uri="{FF2B5EF4-FFF2-40B4-BE49-F238E27FC236}">
              <a16:creationId xmlns:a16="http://schemas.microsoft.com/office/drawing/2014/main" id="{8B32E26D-5341-415D-88D7-64C842DAAC6F}"/>
            </a:ext>
          </a:extLst>
        </xdr:cNvPr>
        <xdr:cNvGrpSpPr/>
      </xdr:nvGrpSpPr>
      <xdr:grpSpPr>
        <a:xfrm>
          <a:off x="800100" y="4210050"/>
          <a:ext cx="6303168" cy="3048935"/>
          <a:chOff x="795130" y="4215848"/>
          <a:chExt cx="6152839" cy="2982674"/>
        </a:xfrm>
      </xdr:grpSpPr>
      <xdr:sp macro="" textlink="">
        <xdr:nvSpPr>
          <xdr:cNvPr id="161" name="Line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804655" y="4225373"/>
            <a:ext cx="769041" cy="288649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2" name="Line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4514022"/>
            <a:ext cx="770283" cy="291962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3" name="Line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4831246"/>
            <a:ext cx="770283" cy="288649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" name="Line 163">
            <a:extLst>
              <a:ext uri="{FF2B5EF4-FFF2-40B4-BE49-F238E27FC236}">
                <a16:creationId xmlns:a16="http://schemas.microsoft.com/office/drawing/2014/main" id="{00000000-0008-0000-0000-0000A4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5119895"/>
            <a:ext cx="770283" cy="288648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5" name="Line 164">
            <a:extLst>
              <a:ext uri="{FF2B5EF4-FFF2-40B4-BE49-F238E27FC236}">
                <a16:creationId xmlns:a16="http://schemas.microsoft.com/office/drawing/2014/main" id="{00000000-0008-0000-0000-0000A5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5418068"/>
            <a:ext cx="770283" cy="288649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6" name="Line 165">
            <a:extLst>
              <a:ext uri="{FF2B5EF4-FFF2-40B4-BE49-F238E27FC236}">
                <a16:creationId xmlns:a16="http://schemas.microsoft.com/office/drawing/2014/main" id="{00000000-0008-0000-0000-0000A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5716242"/>
            <a:ext cx="770283" cy="288649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7" name="Line 166">
            <a:extLst>
              <a:ext uri="{FF2B5EF4-FFF2-40B4-BE49-F238E27FC236}">
                <a16:creationId xmlns:a16="http://schemas.microsoft.com/office/drawing/2014/main" id="{00000000-0008-0000-0000-0000A7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6014416"/>
            <a:ext cx="770283" cy="288649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8" name="Line 167">
            <a:extLst>
              <a:ext uri="{FF2B5EF4-FFF2-40B4-BE49-F238E27FC236}">
                <a16:creationId xmlns:a16="http://schemas.microsoft.com/office/drawing/2014/main" id="{00000000-0008-0000-0000-0000A8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6312590"/>
            <a:ext cx="770283" cy="288649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9" name="Line 16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6601239"/>
            <a:ext cx="770283" cy="291962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" name="Line 169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795130" y="6899413"/>
            <a:ext cx="770283" cy="291962"/>
          </a:xfrm>
          <a:prstGeom prst="line">
            <a:avLst/>
          </a:prstGeom>
          <a:noFill/>
          <a:ln w="3175">
            <a:solidFill>
              <a:schemeClr val="bg1">
                <a:lumMod val="65000"/>
              </a:schemeClr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cxnSp macro="">
        <xdr:nvCxnSpPr>
          <xdr:cNvPr id="194" name="Straight Connector 193">
            <a:extLst>
              <a:ext uri="{FF2B5EF4-FFF2-40B4-BE49-F238E27FC236}">
                <a16:creationId xmlns:a16="http://schemas.microsoft.com/office/drawing/2014/main" id="{00000000-0008-0000-0000-0000C2000000}"/>
              </a:ext>
            </a:extLst>
          </xdr:cNvPr>
          <xdr:cNvCxnSpPr/>
        </xdr:nvCxnSpPr>
        <xdr:spPr>
          <a:xfrm flipH="1">
            <a:off x="1579649" y="4215848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5" name="Straight Connector 194">
            <a:extLst>
              <a:ext uri="{FF2B5EF4-FFF2-40B4-BE49-F238E27FC236}">
                <a16:creationId xmlns:a16="http://schemas.microsoft.com/office/drawing/2014/main" id="{00000000-0008-0000-0000-0000C3000000}"/>
              </a:ext>
            </a:extLst>
          </xdr:cNvPr>
          <xdr:cNvCxnSpPr/>
        </xdr:nvCxnSpPr>
        <xdr:spPr>
          <a:xfrm flipH="1">
            <a:off x="1574939" y="4517595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6" name="Straight Connector 195">
            <a:extLst>
              <a:ext uri="{FF2B5EF4-FFF2-40B4-BE49-F238E27FC236}">
                <a16:creationId xmlns:a16="http://schemas.microsoft.com/office/drawing/2014/main" id="{00000000-0008-0000-0000-0000C4000000}"/>
              </a:ext>
            </a:extLst>
          </xdr:cNvPr>
          <xdr:cNvCxnSpPr/>
        </xdr:nvCxnSpPr>
        <xdr:spPr>
          <a:xfrm flipH="1">
            <a:off x="1574939" y="4815510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7" name="Straight Connector 196">
            <a:extLst>
              <a:ext uri="{FF2B5EF4-FFF2-40B4-BE49-F238E27FC236}">
                <a16:creationId xmlns:a16="http://schemas.microsoft.com/office/drawing/2014/main" id="{00000000-0008-0000-0000-0000C5000000}"/>
              </a:ext>
            </a:extLst>
          </xdr:cNvPr>
          <xdr:cNvCxnSpPr/>
        </xdr:nvCxnSpPr>
        <xdr:spPr>
          <a:xfrm flipH="1">
            <a:off x="1577268" y="5113685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8" name="Straight Connector 197">
            <a:extLst>
              <a:ext uri="{FF2B5EF4-FFF2-40B4-BE49-F238E27FC236}">
                <a16:creationId xmlns:a16="http://schemas.microsoft.com/office/drawing/2014/main" id="{00000000-0008-0000-0000-0000C6000000}"/>
              </a:ext>
            </a:extLst>
          </xdr:cNvPr>
          <xdr:cNvCxnSpPr/>
        </xdr:nvCxnSpPr>
        <xdr:spPr>
          <a:xfrm flipH="1">
            <a:off x="1577268" y="5411858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9" name="Straight Connector 198">
            <a:extLst>
              <a:ext uri="{FF2B5EF4-FFF2-40B4-BE49-F238E27FC236}">
                <a16:creationId xmlns:a16="http://schemas.microsoft.com/office/drawing/2014/main" id="{00000000-0008-0000-0000-0000C7000000}"/>
              </a:ext>
            </a:extLst>
          </xdr:cNvPr>
          <xdr:cNvCxnSpPr/>
        </xdr:nvCxnSpPr>
        <xdr:spPr>
          <a:xfrm flipH="1">
            <a:off x="1583221" y="5710032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0" name="Straight Connector 199">
            <a:extLst>
              <a:ext uri="{FF2B5EF4-FFF2-40B4-BE49-F238E27FC236}">
                <a16:creationId xmlns:a16="http://schemas.microsoft.com/office/drawing/2014/main" id="{00000000-0008-0000-0000-0000C8000000}"/>
              </a:ext>
            </a:extLst>
          </xdr:cNvPr>
          <xdr:cNvCxnSpPr/>
        </xdr:nvCxnSpPr>
        <xdr:spPr>
          <a:xfrm flipH="1">
            <a:off x="1577268" y="6008205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1" name="Straight Connector 200">
            <a:extLst>
              <a:ext uri="{FF2B5EF4-FFF2-40B4-BE49-F238E27FC236}">
                <a16:creationId xmlns:a16="http://schemas.microsoft.com/office/drawing/2014/main" id="{00000000-0008-0000-0000-0000C9000000}"/>
              </a:ext>
            </a:extLst>
          </xdr:cNvPr>
          <xdr:cNvCxnSpPr/>
        </xdr:nvCxnSpPr>
        <xdr:spPr>
          <a:xfrm flipH="1">
            <a:off x="1583221" y="6306380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2" name="Straight Connector 201">
            <a:extLst>
              <a:ext uri="{FF2B5EF4-FFF2-40B4-BE49-F238E27FC236}">
                <a16:creationId xmlns:a16="http://schemas.microsoft.com/office/drawing/2014/main" id="{00000000-0008-0000-0000-0000CA000000}"/>
              </a:ext>
            </a:extLst>
          </xdr:cNvPr>
          <xdr:cNvCxnSpPr/>
        </xdr:nvCxnSpPr>
        <xdr:spPr>
          <a:xfrm flipH="1">
            <a:off x="1577268" y="6604813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3" name="Straight Connector 202">
            <a:extLst>
              <a:ext uri="{FF2B5EF4-FFF2-40B4-BE49-F238E27FC236}">
                <a16:creationId xmlns:a16="http://schemas.microsoft.com/office/drawing/2014/main" id="{00000000-0008-0000-0000-0000CB000000}"/>
              </a:ext>
            </a:extLst>
          </xdr:cNvPr>
          <xdr:cNvCxnSpPr/>
        </xdr:nvCxnSpPr>
        <xdr:spPr>
          <a:xfrm flipH="1">
            <a:off x="1574939" y="6902728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4" name="Straight Connector 203">
            <a:extLst>
              <a:ext uri="{FF2B5EF4-FFF2-40B4-BE49-F238E27FC236}">
                <a16:creationId xmlns:a16="http://schemas.microsoft.com/office/drawing/2014/main" id="{00000000-0008-0000-0000-0000CC000000}"/>
              </a:ext>
            </a:extLst>
          </xdr:cNvPr>
          <xdr:cNvCxnSpPr/>
        </xdr:nvCxnSpPr>
        <xdr:spPr>
          <a:xfrm flipH="1">
            <a:off x="2372397" y="4219161"/>
            <a:ext cx="596348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5" name="Straight Connector 204">
            <a:extLst>
              <a:ext uri="{FF2B5EF4-FFF2-40B4-BE49-F238E27FC236}">
                <a16:creationId xmlns:a16="http://schemas.microsoft.com/office/drawing/2014/main" id="{00000000-0008-0000-0000-0000CD000000}"/>
              </a:ext>
            </a:extLst>
          </xdr:cNvPr>
          <xdr:cNvCxnSpPr/>
        </xdr:nvCxnSpPr>
        <xdr:spPr>
          <a:xfrm flipH="1">
            <a:off x="2367687" y="4515214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6" name="Straight Connector 205">
            <a:extLst>
              <a:ext uri="{FF2B5EF4-FFF2-40B4-BE49-F238E27FC236}">
                <a16:creationId xmlns:a16="http://schemas.microsoft.com/office/drawing/2014/main" id="{00000000-0008-0000-0000-0000CE000000}"/>
              </a:ext>
            </a:extLst>
          </xdr:cNvPr>
          <xdr:cNvCxnSpPr/>
        </xdr:nvCxnSpPr>
        <xdr:spPr>
          <a:xfrm flipH="1">
            <a:off x="2367687" y="4813129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7" name="Straight Connector 206">
            <a:extLst>
              <a:ext uri="{FF2B5EF4-FFF2-40B4-BE49-F238E27FC236}">
                <a16:creationId xmlns:a16="http://schemas.microsoft.com/office/drawing/2014/main" id="{00000000-0008-0000-0000-0000CF000000}"/>
              </a:ext>
            </a:extLst>
          </xdr:cNvPr>
          <xdr:cNvCxnSpPr/>
        </xdr:nvCxnSpPr>
        <xdr:spPr>
          <a:xfrm flipH="1">
            <a:off x="2370016" y="5111304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8" name="Straight Connector 207">
            <a:extLst>
              <a:ext uri="{FF2B5EF4-FFF2-40B4-BE49-F238E27FC236}">
                <a16:creationId xmlns:a16="http://schemas.microsoft.com/office/drawing/2014/main" id="{00000000-0008-0000-0000-0000D0000000}"/>
              </a:ext>
            </a:extLst>
          </xdr:cNvPr>
          <xdr:cNvCxnSpPr/>
        </xdr:nvCxnSpPr>
        <xdr:spPr>
          <a:xfrm flipH="1">
            <a:off x="2370016" y="5409477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09" name="Straight Connector 208">
            <a:extLst>
              <a:ext uri="{FF2B5EF4-FFF2-40B4-BE49-F238E27FC236}">
                <a16:creationId xmlns:a16="http://schemas.microsoft.com/office/drawing/2014/main" id="{00000000-0008-0000-0000-0000D1000000}"/>
              </a:ext>
            </a:extLst>
          </xdr:cNvPr>
          <xdr:cNvCxnSpPr/>
        </xdr:nvCxnSpPr>
        <xdr:spPr>
          <a:xfrm flipH="1">
            <a:off x="2375969" y="5707651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0" name="Straight Connector 209">
            <a:extLst>
              <a:ext uri="{FF2B5EF4-FFF2-40B4-BE49-F238E27FC236}">
                <a16:creationId xmlns:a16="http://schemas.microsoft.com/office/drawing/2014/main" id="{00000000-0008-0000-0000-0000D2000000}"/>
              </a:ext>
            </a:extLst>
          </xdr:cNvPr>
          <xdr:cNvCxnSpPr/>
        </xdr:nvCxnSpPr>
        <xdr:spPr>
          <a:xfrm flipH="1">
            <a:off x="2370016" y="6005824"/>
            <a:ext cx="596348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1" name="Straight Connector 210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CxnSpPr/>
        </xdr:nvCxnSpPr>
        <xdr:spPr>
          <a:xfrm flipH="1">
            <a:off x="2375969" y="6303999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2" name="Straight Connector 211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CxnSpPr/>
        </xdr:nvCxnSpPr>
        <xdr:spPr>
          <a:xfrm flipH="1">
            <a:off x="2370016" y="6602432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3" name="Straight Connector 212">
            <a:extLst>
              <a:ext uri="{FF2B5EF4-FFF2-40B4-BE49-F238E27FC236}">
                <a16:creationId xmlns:a16="http://schemas.microsoft.com/office/drawing/2014/main" id="{00000000-0008-0000-0000-0000D5000000}"/>
              </a:ext>
            </a:extLst>
          </xdr:cNvPr>
          <xdr:cNvCxnSpPr/>
        </xdr:nvCxnSpPr>
        <xdr:spPr>
          <a:xfrm flipH="1">
            <a:off x="2367687" y="6900347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4" name="Straight Connector 213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CxnSpPr/>
        </xdr:nvCxnSpPr>
        <xdr:spPr>
          <a:xfrm flipH="1">
            <a:off x="3159246" y="4219420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5" name="Straight Connector 214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CxnSpPr/>
        </xdr:nvCxnSpPr>
        <xdr:spPr>
          <a:xfrm flipH="1">
            <a:off x="3150912" y="4521167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6" name="Straight Connector 215">
            <a:extLst>
              <a:ext uri="{FF2B5EF4-FFF2-40B4-BE49-F238E27FC236}">
                <a16:creationId xmlns:a16="http://schemas.microsoft.com/office/drawing/2014/main" id="{00000000-0008-0000-0000-0000D8000000}"/>
              </a:ext>
            </a:extLst>
          </xdr:cNvPr>
          <xdr:cNvCxnSpPr/>
        </xdr:nvCxnSpPr>
        <xdr:spPr>
          <a:xfrm flipH="1">
            <a:off x="3150912" y="4813388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7" name="Straight Connector 216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CxnSpPr/>
        </xdr:nvCxnSpPr>
        <xdr:spPr>
          <a:xfrm flipH="1">
            <a:off x="3156865" y="5111563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8" name="Straight Connector 217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CxnSpPr/>
        </xdr:nvCxnSpPr>
        <xdr:spPr>
          <a:xfrm flipH="1">
            <a:off x="3156865" y="5409735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19" name="Straight Connector 218">
            <a:extLst>
              <a:ext uri="{FF2B5EF4-FFF2-40B4-BE49-F238E27FC236}">
                <a16:creationId xmlns:a16="http://schemas.microsoft.com/office/drawing/2014/main" id="{00000000-0008-0000-0000-0000DB000000}"/>
              </a:ext>
            </a:extLst>
          </xdr:cNvPr>
          <xdr:cNvCxnSpPr/>
        </xdr:nvCxnSpPr>
        <xdr:spPr>
          <a:xfrm flipH="1">
            <a:off x="3162818" y="5707910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0" name="Straight Connector 219">
            <a:extLst>
              <a:ext uri="{FF2B5EF4-FFF2-40B4-BE49-F238E27FC236}">
                <a16:creationId xmlns:a16="http://schemas.microsoft.com/office/drawing/2014/main" id="{00000000-0008-0000-0000-0000DC000000}"/>
              </a:ext>
            </a:extLst>
          </xdr:cNvPr>
          <xdr:cNvCxnSpPr/>
        </xdr:nvCxnSpPr>
        <xdr:spPr>
          <a:xfrm flipH="1">
            <a:off x="3156865" y="6006083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1" name="Straight Connector 220">
            <a:extLst>
              <a:ext uri="{FF2B5EF4-FFF2-40B4-BE49-F238E27FC236}">
                <a16:creationId xmlns:a16="http://schemas.microsoft.com/office/drawing/2014/main" id="{00000000-0008-0000-0000-0000DD000000}"/>
              </a:ext>
            </a:extLst>
          </xdr:cNvPr>
          <xdr:cNvCxnSpPr/>
        </xdr:nvCxnSpPr>
        <xdr:spPr>
          <a:xfrm flipH="1">
            <a:off x="3162818" y="6304258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2" name="Straight Connector 221">
            <a:extLst>
              <a:ext uri="{FF2B5EF4-FFF2-40B4-BE49-F238E27FC236}">
                <a16:creationId xmlns:a16="http://schemas.microsoft.com/office/drawing/2014/main" id="{00000000-0008-0000-0000-0000DE000000}"/>
              </a:ext>
            </a:extLst>
          </xdr:cNvPr>
          <xdr:cNvCxnSpPr/>
        </xdr:nvCxnSpPr>
        <xdr:spPr>
          <a:xfrm flipH="1">
            <a:off x="3156865" y="6608385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3" name="Straight Connector 222">
            <a:extLst>
              <a:ext uri="{FF2B5EF4-FFF2-40B4-BE49-F238E27FC236}">
                <a16:creationId xmlns:a16="http://schemas.microsoft.com/office/drawing/2014/main" id="{00000000-0008-0000-0000-0000DF000000}"/>
              </a:ext>
            </a:extLst>
          </xdr:cNvPr>
          <xdr:cNvCxnSpPr/>
        </xdr:nvCxnSpPr>
        <xdr:spPr>
          <a:xfrm flipH="1">
            <a:off x="3150912" y="6900606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4" name="Straight Connector 223">
            <a:extLst>
              <a:ext uri="{FF2B5EF4-FFF2-40B4-BE49-F238E27FC236}">
                <a16:creationId xmlns:a16="http://schemas.microsoft.com/office/drawing/2014/main" id="{00000000-0008-0000-0000-0000E0000000}"/>
              </a:ext>
            </a:extLst>
          </xdr:cNvPr>
          <xdr:cNvCxnSpPr/>
        </xdr:nvCxnSpPr>
        <xdr:spPr>
          <a:xfrm flipH="1">
            <a:off x="3962658" y="4219162"/>
            <a:ext cx="596348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5" name="Straight Connector 224">
            <a:extLst>
              <a:ext uri="{FF2B5EF4-FFF2-40B4-BE49-F238E27FC236}">
                <a16:creationId xmlns:a16="http://schemas.microsoft.com/office/drawing/2014/main" id="{00000000-0008-0000-0000-0000E1000000}"/>
              </a:ext>
            </a:extLst>
          </xdr:cNvPr>
          <xdr:cNvCxnSpPr/>
        </xdr:nvCxnSpPr>
        <xdr:spPr>
          <a:xfrm flipH="1">
            <a:off x="3957948" y="4515215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6" name="Straight Connector 225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CxnSpPr/>
        </xdr:nvCxnSpPr>
        <xdr:spPr>
          <a:xfrm flipH="1">
            <a:off x="3957948" y="4813130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7" name="Straight Connector 226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CxnSpPr/>
        </xdr:nvCxnSpPr>
        <xdr:spPr>
          <a:xfrm flipH="1">
            <a:off x="3960277" y="5111305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8" name="Straight Connector 227">
            <a:extLst>
              <a:ext uri="{FF2B5EF4-FFF2-40B4-BE49-F238E27FC236}">
                <a16:creationId xmlns:a16="http://schemas.microsoft.com/office/drawing/2014/main" id="{00000000-0008-0000-0000-0000E4000000}"/>
              </a:ext>
            </a:extLst>
          </xdr:cNvPr>
          <xdr:cNvCxnSpPr/>
        </xdr:nvCxnSpPr>
        <xdr:spPr>
          <a:xfrm flipH="1">
            <a:off x="3960277" y="5409478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9" name="Straight Connector 228">
            <a:extLst>
              <a:ext uri="{FF2B5EF4-FFF2-40B4-BE49-F238E27FC236}">
                <a16:creationId xmlns:a16="http://schemas.microsoft.com/office/drawing/2014/main" id="{00000000-0008-0000-0000-0000E5000000}"/>
              </a:ext>
            </a:extLst>
          </xdr:cNvPr>
          <xdr:cNvCxnSpPr/>
        </xdr:nvCxnSpPr>
        <xdr:spPr>
          <a:xfrm flipH="1">
            <a:off x="3966230" y="5707652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0" name="Straight Connector 229">
            <a:extLst>
              <a:ext uri="{FF2B5EF4-FFF2-40B4-BE49-F238E27FC236}">
                <a16:creationId xmlns:a16="http://schemas.microsoft.com/office/drawing/2014/main" id="{00000000-0008-0000-0000-0000E6000000}"/>
              </a:ext>
            </a:extLst>
          </xdr:cNvPr>
          <xdr:cNvCxnSpPr/>
        </xdr:nvCxnSpPr>
        <xdr:spPr>
          <a:xfrm flipH="1">
            <a:off x="3960277" y="6005825"/>
            <a:ext cx="596348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1" name="Straight Connector 230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CxnSpPr/>
        </xdr:nvCxnSpPr>
        <xdr:spPr>
          <a:xfrm flipH="1">
            <a:off x="3966230" y="6304000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2" name="Straight Connector 231">
            <a:extLst>
              <a:ext uri="{FF2B5EF4-FFF2-40B4-BE49-F238E27FC236}">
                <a16:creationId xmlns:a16="http://schemas.microsoft.com/office/drawing/2014/main" id="{00000000-0008-0000-0000-0000E8000000}"/>
              </a:ext>
            </a:extLst>
          </xdr:cNvPr>
          <xdr:cNvCxnSpPr/>
        </xdr:nvCxnSpPr>
        <xdr:spPr>
          <a:xfrm flipH="1">
            <a:off x="3960277" y="6602433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3" name="Straight Connector 232">
            <a:extLst>
              <a:ext uri="{FF2B5EF4-FFF2-40B4-BE49-F238E27FC236}">
                <a16:creationId xmlns:a16="http://schemas.microsoft.com/office/drawing/2014/main" id="{00000000-0008-0000-0000-0000E9000000}"/>
              </a:ext>
            </a:extLst>
          </xdr:cNvPr>
          <xdr:cNvCxnSpPr/>
        </xdr:nvCxnSpPr>
        <xdr:spPr>
          <a:xfrm flipH="1">
            <a:off x="3957948" y="6900348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4" name="Straight Connector 233">
            <a:extLst>
              <a:ext uri="{FF2B5EF4-FFF2-40B4-BE49-F238E27FC236}">
                <a16:creationId xmlns:a16="http://schemas.microsoft.com/office/drawing/2014/main" id="{00000000-0008-0000-0000-0000EA000000}"/>
              </a:ext>
            </a:extLst>
          </xdr:cNvPr>
          <xdr:cNvCxnSpPr/>
        </xdr:nvCxnSpPr>
        <xdr:spPr>
          <a:xfrm flipH="1">
            <a:off x="4757788" y="4219421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5" name="Straight Connector 234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CxnSpPr/>
        </xdr:nvCxnSpPr>
        <xdr:spPr>
          <a:xfrm flipH="1">
            <a:off x="4753079" y="4521168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6" name="Straight Connector 235">
            <a:extLst>
              <a:ext uri="{FF2B5EF4-FFF2-40B4-BE49-F238E27FC236}">
                <a16:creationId xmlns:a16="http://schemas.microsoft.com/office/drawing/2014/main" id="{00000000-0008-0000-0000-0000EC000000}"/>
              </a:ext>
            </a:extLst>
          </xdr:cNvPr>
          <xdr:cNvCxnSpPr/>
        </xdr:nvCxnSpPr>
        <xdr:spPr>
          <a:xfrm flipH="1">
            <a:off x="4753079" y="4813389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7" name="Straight Connector 236">
            <a:extLst>
              <a:ext uri="{FF2B5EF4-FFF2-40B4-BE49-F238E27FC236}">
                <a16:creationId xmlns:a16="http://schemas.microsoft.com/office/drawing/2014/main" id="{00000000-0008-0000-0000-0000ED000000}"/>
              </a:ext>
            </a:extLst>
          </xdr:cNvPr>
          <xdr:cNvCxnSpPr/>
        </xdr:nvCxnSpPr>
        <xdr:spPr>
          <a:xfrm flipH="1">
            <a:off x="4755407" y="5111564"/>
            <a:ext cx="596348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8" name="Straight Connector 237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CxnSpPr/>
        </xdr:nvCxnSpPr>
        <xdr:spPr>
          <a:xfrm flipH="1">
            <a:off x="4755407" y="5409736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9" name="Straight Connector 238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CxnSpPr/>
        </xdr:nvCxnSpPr>
        <xdr:spPr>
          <a:xfrm flipH="1">
            <a:off x="4761360" y="5707911"/>
            <a:ext cx="596348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0" name="Straight Connector 239">
            <a:extLst>
              <a:ext uri="{FF2B5EF4-FFF2-40B4-BE49-F238E27FC236}">
                <a16:creationId xmlns:a16="http://schemas.microsoft.com/office/drawing/2014/main" id="{00000000-0008-0000-0000-0000F0000000}"/>
              </a:ext>
            </a:extLst>
          </xdr:cNvPr>
          <xdr:cNvCxnSpPr/>
        </xdr:nvCxnSpPr>
        <xdr:spPr>
          <a:xfrm flipH="1">
            <a:off x="4755407" y="6006084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1" name="Straight Connector 240">
            <a:extLst>
              <a:ext uri="{FF2B5EF4-FFF2-40B4-BE49-F238E27FC236}">
                <a16:creationId xmlns:a16="http://schemas.microsoft.com/office/drawing/2014/main" id="{00000000-0008-0000-0000-0000F1000000}"/>
              </a:ext>
            </a:extLst>
          </xdr:cNvPr>
          <xdr:cNvCxnSpPr/>
        </xdr:nvCxnSpPr>
        <xdr:spPr>
          <a:xfrm flipH="1">
            <a:off x="4761360" y="6304259"/>
            <a:ext cx="596348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2" name="Straight Connector 241">
            <a:extLst>
              <a:ext uri="{FF2B5EF4-FFF2-40B4-BE49-F238E27FC236}">
                <a16:creationId xmlns:a16="http://schemas.microsoft.com/office/drawing/2014/main" id="{00000000-0008-0000-0000-0000F2000000}"/>
              </a:ext>
            </a:extLst>
          </xdr:cNvPr>
          <xdr:cNvCxnSpPr/>
        </xdr:nvCxnSpPr>
        <xdr:spPr>
          <a:xfrm flipH="1">
            <a:off x="4755407" y="6608386"/>
            <a:ext cx="596348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3" name="Straight Connector 242">
            <a:extLst>
              <a:ext uri="{FF2B5EF4-FFF2-40B4-BE49-F238E27FC236}">
                <a16:creationId xmlns:a16="http://schemas.microsoft.com/office/drawing/2014/main" id="{00000000-0008-0000-0000-0000F3000000}"/>
              </a:ext>
            </a:extLst>
          </xdr:cNvPr>
          <xdr:cNvCxnSpPr/>
        </xdr:nvCxnSpPr>
        <xdr:spPr>
          <a:xfrm flipH="1">
            <a:off x="4753079" y="6900607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4" name="Straight Connector 243">
            <a:extLst>
              <a:ext uri="{FF2B5EF4-FFF2-40B4-BE49-F238E27FC236}">
                <a16:creationId xmlns:a16="http://schemas.microsoft.com/office/drawing/2014/main" id="{00000000-0008-0000-0000-0000F4000000}"/>
              </a:ext>
            </a:extLst>
          </xdr:cNvPr>
          <xdr:cNvCxnSpPr/>
        </xdr:nvCxnSpPr>
        <xdr:spPr>
          <a:xfrm flipH="1">
            <a:off x="5550590" y="4219162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5" name="Straight Connector 244">
            <a:extLst>
              <a:ext uri="{FF2B5EF4-FFF2-40B4-BE49-F238E27FC236}">
                <a16:creationId xmlns:a16="http://schemas.microsoft.com/office/drawing/2014/main" id="{00000000-0008-0000-0000-0000F5000000}"/>
              </a:ext>
            </a:extLst>
          </xdr:cNvPr>
          <xdr:cNvCxnSpPr/>
        </xdr:nvCxnSpPr>
        <xdr:spPr>
          <a:xfrm flipH="1">
            <a:off x="5542256" y="4515215"/>
            <a:ext cx="596347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6" name="Straight Connector 245">
            <a:extLst>
              <a:ext uri="{FF2B5EF4-FFF2-40B4-BE49-F238E27FC236}">
                <a16:creationId xmlns:a16="http://schemas.microsoft.com/office/drawing/2014/main" id="{00000000-0008-0000-0000-0000F6000000}"/>
              </a:ext>
            </a:extLst>
          </xdr:cNvPr>
          <xdr:cNvCxnSpPr/>
        </xdr:nvCxnSpPr>
        <xdr:spPr>
          <a:xfrm flipH="1">
            <a:off x="5542256" y="4813130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7" name="Straight Connector 246">
            <a:extLst>
              <a:ext uri="{FF2B5EF4-FFF2-40B4-BE49-F238E27FC236}">
                <a16:creationId xmlns:a16="http://schemas.microsoft.com/office/drawing/2014/main" id="{00000000-0008-0000-0000-0000F7000000}"/>
              </a:ext>
            </a:extLst>
          </xdr:cNvPr>
          <xdr:cNvCxnSpPr/>
        </xdr:nvCxnSpPr>
        <xdr:spPr>
          <a:xfrm flipH="1">
            <a:off x="5548209" y="5111305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8" name="Straight Connector 247">
            <a:extLst>
              <a:ext uri="{FF2B5EF4-FFF2-40B4-BE49-F238E27FC236}">
                <a16:creationId xmlns:a16="http://schemas.microsoft.com/office/drawing/2014/main" id="{00000000-0008-0000-0000-0000F8000000}"/>
              </a:ext>
            </a:extLst>
          </xdr:cNvPr>
          <xdr:cNvCxnSpPr/>
        </xdr:nvCxnSpPr>
        <xdr:spPr>
          <a:xfrm flipH="1">
            <a:off x="5548209" y="5409478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49" name="Straight Connector 248">
            <a:extLst>
              <a:ext uri="{FF2B5EF4-FFF2-40B4-BE49-F238E27FC236}">
                <a16:creationId xmlns:a16="http://schemas.microsoft.com/office/drawing/2014/main" id="{00000000-0008-0000-0000-0000F9000000}"/>
              </a:ext>
            </a:extLst>
          </xdr:cNvPr>
          <xdr:cNvCxnSpPr/>
        </xdr:nvCxnSpPr>
        <xdr:spPr>
          <a:xfrm flipH="1">
            <a:off x="5550538" y="5707652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0" name="Straight Connector 249">
            <a:extLst>
              <a:ext uri="{FF2B5EF4-FFF2-40B4-BE49-F238E27FC236}">
                <a16:creationId xmlns:a16="http://schemas.microsoft.com/office/drawing/2014/main" id="{00000000-0008-0000-0000-0000FA000000}"/>
              </a:ext>
            </a:extLst>
          </xdr:cNvPr>
          <xdr:cNvCxnSpPr/>
        </xdr:nvCxnSpPr>
        <xdr:spPr>
          <a:xfrm flipH="1">
            <a:off x="5548209" y="6005825"/>
            <a:ext cx="596347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1" name="Straight Connector 250">
            <a:extLst>
              <a:ext uri="{FF2B5EF4-FFF2-40B4-BE49-F238E27FC236}">
                <a16:creationId xmlns:a16="http://schemas.microsoft.com/office/drawing/2014/main" id="{00000000-0008-0000-0000-0000FB000000}"/>
              </a:ext>
            </a:extLst>
          </xdr:cNvPr>
          <xdr:cNvCxnSpPr/>
        </xdr:nvCxnSpPr>
        <xdr:spPr>
          <a:xfrm flipH="1">
            <a:off x="5550538" y="6304000"/>
            <a:ext cx="596348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2" name="Straight Connector 251">
            <a:extLst>
              <a:ext uri="{FF2B5EF4-FFF2-40B4-BE49-F238E27FC236}">
                <a16:creationId xmlns:a16="http://schemas.microsoft.com/office/drawing/2014/main" id="{00000000-0008-0000-0000-0000FC000000}"/>
              </a:ext>
            </a:extLst>
          </xdr:cNvPr>
          <xdr:cNvCxnSpPr/>
        </xdr:nvCxnSpPr>
        <xdr:spPr>
          <a:xfrm flipH="1">
            <a:off x="5548209" y="6602433"/>
            <a:ext cx="596347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3" name="Straight Connector 252">
            <a:extLst>
              <a:ext uri="{FF2B5EF4-FFF2-40B4-BE49-F238E27FC236}">
                <a16:creationId xmlns:a16="http://schemas.microsoft.com/office/drawing/2014/main" id="{00000000-0008-0000-0000-0000FD000000}"/>
              </a:ext>
            </a:extLst>
          </xdr:cNvPr>
          <xdr:cNvCxnSpPr/>
        </xdr:nvCxnSpPr>
        <xdr:spPr>
          <a:xfrm flipH="1">
            <a:off x="5542256" y="6900348"/>
            <a:ext cx="596347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4" name="Straight Connector 253">
            <a:extLst>
              <a:ext uri="{FF2B5EF4-FFF2-40B4-BE49-F238E27FC236}">
                <a16:creationId xmlns:a16="http://schemas.microsoft.com/office/drawing/2014/main" id="{00000000-0008-0000-0000-0000FE000000}"/>
              </a:ext>
            </a:extLst>
          </xdr:cNvPr>
          <xdr:cNvCxnSpPr/>
        </xdr:nvCxnSpPr>
        <xdr:spPr>
          <a:xfrm flipH="1">
            <a:off x="6348049" y="4219421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5" name="Straight Connector 254">
            <a:extLst>
              <a:ext uri="{FF2B5EF4-FFF2-40B4-BE49-F238E27FC236}">
                <a16:creationId xmlns:a16="http://schemas.microsoft.com/office/drawing/2014/main" id="{00000000-0008-0000-0000-0000FF000000}"/>
              </a:ext>
            </a:extLst>
          </xdr:cNvPr>
          <xdr:cNvCxnSpPr/>
        </xdr:nvCxnSpPr>
        <xdr:spPr>
          <a:xfrm flipH="1">
            <a:off x="6343340" y="4521168"/>
            <a:ext cx="596346" cy="292221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6" name="Straight Connector 255">
            <a:extLst>
              <a:ext uri="{FF2B5EF4-FFF2-40B4-BE49-F238E27FC236}">
                <a16:creationId xmlns:a16="http://schemas.microsoft.com/office/drawing/2014/main" id="{00000000-0008-0000-0000-000000010000}"/>
              </a:ext>
            </a:extLst>
          </xdr:cNvPr>
          <xdr:cNvCxnSpPr/>
        </xdr:nvCxnSpPr>
        <xdr:spPr>
          <a:xfrm flipH="1">
            <a:off x="6343340" y="4813389"/>
            <a:ext cx="596346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7" name="Straight Connector 256">
            <a:extLst>
              <a:ext uri="{FF2B5EF4-FFF2-40B4-BE49-F238E27FC236}">
                <a16:creationId xmlns:a16="http://schemas.microsoft.com/office/drawing/2014/main" id="{00000000-0008-0000-0000-000001010000}"/>
              </a:ext>
            </a:extLst>
          </xdr:cNvPr>
          <xdr:cNvCxnSpPr/>
        </xdr:nvCxnSpPr>
        <xdr:spPr>
          <a:xfrm flipH="1">
            <a:off x="6345668" y="5111564"/>
            <a:ext cx="596348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8" name="Straight Connector 257">
            <a:extLst>
              <a:ext uri="{FF2B5EF4-FFF2-40B4-BE49-F238E27FC236}">
                <a16:creationId xmlns:a16="http://schemas.microsoft.com/office/drawing/2014/main" id="{00000000-0008-0000-0000-000002010000}"/>
              </a:ext>
            </a:extLst>
          </xdr:cNvPr>
          <xdr:cNvCxnSpPr/>
        </xdr:nvCxnSpPr>
        <xdr:spPr>
          <a:xfrm flipH="1">
            <a:off x="6345668" y="5409736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59" name="Straight Connector 258">
            <a:extLst>
              <a:ext uri="{FF2B5EF4-FFF2-40B4-BE49-F238E27FC236}">
                <a16:creationId xmlns:a16="http://schemas.microsoft.com/office/drawing/2014/main" id="{00000000-0008-0000-0000-000003010000}"/>
              </a:ext>
            </a:extLst>
          </xdr:cNvPr>
          <xdr:cNvCxnSpPr/>
        </xdr:nvCxnSpPr>
        <xdr:spPr>
          <a:xfrm flipH="1">
            <a:off x="6351621" y="5707911"/>
            <a:ext cx="596348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0" name="Straight Connector 259">
            <a:extLst>
              <a:ext uri="{FF2B5EF4-FFF2-40B4-BE49-F238E27FC236}">
                <a16:creationId xmlns:a16="http://schemas.microsoft.com/office/drawing/2014/main" id="{00000000-0008-0000-0000-000004010000}"/>
              </a:ext>
            </a:extLst>
          </xdr:cNvPr>
          <xdr:cNvCxnSpPr/>
        </xdr:nvCxnSpPr>
        <xdr:spPr>
          <a:xfrm flipH="1">
            <a:off x="6345668" y="6006084"/>
            <a:ext cx="596348" cy="297916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1" name="Straight Connector 260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CxnSpPr/>
        </xdr:nvCxnSpPr>
        <xdr:spPr>
          <a:xfrm flipH="1">
            <a:off x="6351621" y="6304259"/>
            <a:ext cx="596348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2" name="Straight Connector 261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CxnSpPr/>
        </xdr:nvCxnSpPr>
        <xdr:spPr>
          <a:xfrm flipH="1">
            <a:off x="6345668" y="6608386"/>
            <a:ext cx="596348" cy="292222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3" name="Straight Connector 262">
            <a:extLst>
              <a:ext uri="{FF2B5EF4-FFF2-40B4-BE49-F238E27FC236}">
                <a16:creationId xmlns:a16="http://schemas.microsoft.com/office/drawing/2014/main" id="{00000000-0008-0000-0000-000007010000}"/>
              </a:ext>
            </a:extLst>
          </xdr:cNvPr>
          <xdr:cNvCxnSpPr/>
        </xdr:nvCxnSpPr>
        <xdr:spPr>
          <a:xfrm flipH="1">
            <a:off x="6343340" y="6900607"/>
            <a:ext cx="596346" cy="297915"/>
          </a:xfrm>
          <a:prstGeom prst="line">
            <a:avLst/>
          </a:prstGeom>
          <a:ln w="6350">
            <a:solidFill>
              <a:schemeClr val="bg1">
                <a:lumMod val="65000"/>
              </a:schemeClr>
            </a:solidFill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382459</xdr:colOff>
      <xdr:row>21</xdr:row>
      <xdr:rowOff>99292</xdr:rowOff>
    </xdr:from>
    <xdr:to>
      <xdr:col>48</xdr:col>
      <xdr:colOff>17539</xdr:colOff>
      <xdr:row>44</xdr:row>
      <xdr:rowOff>55542</xdr:rowOff>
    </xdr:to>
    <xdr:graphicFrame macro="">
      <xdr:nvGraphicFramePr>
        <xdr:cNvPr id="266" name="Chart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56031</xdr:rowOff>
    </xdr:from>
    <xdr:to>
      <xdr:col>4</xdr:col>
      <xdr:colOff>190500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D5F03E-9DF8-4BF6-883A-25DDF2C80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30" y="56031"/>
          <a:ext cx="1277470" cy="496419"/>
        </a:xfrm>
        <a:prstGeom prst="rect">
          <a:avLst/>
        </a:prstGeom>
      </xdr:spPr>
    </xdr:pic>
    <xdr:clientData/>
  </xdr:twoCellAnchor>
  <xdr:twoCellAnchor>
    <xdr:from>
      <xdr:col>4</xdr:col>
      <xdr:colOff>145676</xdr:colOff>
      <xdr:row>7</xdr:row>
      <xdr:rowOff>168088</xdr:rowOff>
    </xdr:from>
    <xdr:to>
      <xdr:col>6</xdr:col>
      <xdr:colOff>179295</xdr:colOff>
      <xdr:row>7</xdr:row>
      <xdr:rowOff>168088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E0C7C81-152C-4422-B764-DFBAE423ABA4}"/>
            </a:ext>
          </a:extLst>
        </xdr:cNvPr>
        <xdr:cNvCxnSpPr/>
      </xdr:nvCxnSpPr>
      <xdr:spPr>
        <a:xfrm>
          <a:off x="1288676" y="2377888"/>
          <a:ext cx="605119" cy="0"/>
        </a:xfrm>
        <a:prstGeom prst="line">
          <a:avLst/>
        </a:prstGeom>
        <a:ln w="57150">
          <a:solidFill>
            <a:srgbClr val="3333CC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149001</xdr:colOff>
      <xdr:row>7</xdr:row>
      <xdr:rowOff>67236</xdr:rowOff>
    </xdr:from>
    <xdr:to>
      <xdr:col>15</xdr:col>
      <xdr:colOff>131584</xdr:colOff>
      <xdr:row>7</xdr:row>
      <xdr:rowOff>247236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8603C21-6789-40E0-877A-6F95F5FEC267}"/>
            </a:ext>
          </a:extLst>
        </xdr:cNvPr>
        <xdr:cNvSpPr/>
      </xdr:nvSpPr>
      <xdr:spPr>
        <a:xfrm>
          <a:off x="3863751" y="2277036"/>
          <a:ext cx="554083" cy="1800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232726</xdr:colOff>
      <xdr:row>8</xdr:row>
      <xdr:rowOff>168088</xdr:rowOff>
    </xdr:from>
    <xdr:to>
      <xdr:col>6</xdr:col>
      <xdr:colOff>93388</xdr:colOff>
      <xdr:row>8</xdr:row>
      <xdr:rowOff>168088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2A547DF-6355-4027-8E80-5C68A77469CC}"/>
            </a:ext>
          </a:extLst>
        </xdr:cNvPr>
        <xdr:cNvCxnSpPr/>
      </xdr:nvCxnSpPr>
      <xdr:spPr>
        <a:xfrm>
          <a:off x="1375726" y="2692213"/>
          <a:ext cx="432162" cy="0"/>
        </a:xfrm>
        <a:prstGeom prst="line">
          <a:avLst/>
        </a:prstGeom>
        <a:ln w="28575">
          <a:solidFill>
            <a:srgbClr val="FF00FF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75467</xdr:colOff>
      <xdr:row>8</xdr:row>
      <xdr:rowOff>94471</xdr:rowOff>
    </xdr:from>
    <xdr:to>
      <xdr:col>5</xdr:col>
      <xdr:colOff>229247</xdr:colOff>
      <xdr:row>8</xdr:row>
      <xdr:rowOff>247138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FB29C0-4BB4-4C44-828E-19CC89D00135}"/>
            </a:ext>
          </a:extLst>
        </xdr:cNvPr>
        <xdr:cNvSpPr/>
      </xdr:nvSpPr>
      <xdr:spPr>
        <a:xfrm>
          <a:off x="1504217" y="2618596"/>
          <a:ext cx="153780" cy="152667"/>
        </a:xfrm>
        <a:prstGeom prst="ellipse">
          <a:avLst/>
        </a:prstGeom>
        <a:solidFill>
          <a:srgbClr val="FF00FF"/>
        </a:solidFill>
        <a:ln w="12700">
          <a:solidFill>
            <a:srgbClr val="FF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232734</xdr:colOff>
      <xdr:row>8</xdr:row>
      <xdr:rowOff>168088</xdr:rowOff>
    </xdr:from>
    <xdr:to>
      <xdr:col>13</xdr:col>
      <xdr:colOff>93396</xdr:colOff>
      <xdr:row>8</xdr:row>
      <xdr:rowOff>168088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EA42060-415F-494D-8FB1-D55BF9DEB146}"/>
            </a:ext>
          </a:extLst>
        </xdr:cNvPr>
        <xdr:cNvCxnSpPr/>
      </xdr:nvCxnSpPr>
      <xdr:spPr>
        <a:xfrm>
          <a:off x="3375984" y="2692213"/>
          <a:ext cx="432162" cy="0"/>
        </a:xfrm>
        <a:prstGeom prst="line">
          <a:avLst/>
        </a:prstGeom>
        <a:ln w="2857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75475</xdr:colOff>
      <xdr:row>8</xdr:row>
      <xdr:rowOff>94471</xdr:rowOff>
    </xdr:from>
    <xdr:to>
      <xdr:col>12</xdr:col>
      <xdr:colOff>229255</xdr:colOff>
      <xdr:row>8</xdr:row>
      <xdr:rowOff>247138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15823821-7BD1-4DCC-B54A-BD60F14B61D4}"/>
            </a:ext>
          </a:extLst>
        </xdr:cNvPr>
        <xdr:cNvSpPr/>
      </xdr:nvSpPr>
      <xdr:spPr>
        <a:xfrm>
          <a:off x="3504475" y="2618596"/>
          <a:ext cx="153780" cy="152667"/>
        </a:xfrm>
        <a:prstGeom prst="ellipse">
          <a:avLst/>
        </a:prstGeom>
        <a:solidFill>
          <a:schemeClr val="accent2"/>
        </a:solidFill>
        <a:ln w="127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232727</xdr:colOff>
      <xdr:row>8</xdr:row>
      <xdr:rowOff>168088</xdr:rowOff>
    </xdr:from>
    <xdr:to>
      <xdr:col>20</xdr:col>
      <xdr:colOff>93389</xdr:colOff>
      <xdr:row>8</xdr:row>
      <xdr:rowOff>168088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BB7105B-7F33-4CCF-A1C0-4DDF230AC972}"/>
            </a:ext>
          </a:extLst>
        </xdr:cNvPr>
        <xdr:cNvCxnSpPr/>
      </xdr:nvCxnSpPr>
      <xdr:spPr>
        <a:xfrm>
          <a:off x="5376227" y="2692213"/>
          <a:ext cx="432162" cy="0"/>
        </a:xfrm>
        <a:prstGeom prst="line">
          <a:avLst/>
        </a:prstGeom>
        <a:ln w="28575">
          <a:solidFill>
            <a:srgbClr val="00990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75468</xdr:colOff>
      <xdr:row>8</xdr:row>
      <xdr:rowOff>94471</xdr:rowOff>
    </xdr:from>
    <xdr:to>
      <xdr:col>19</xdr:col>
      <xdr:colOff>229248</xdr:colOff>
      <xdr:row>8</xdr:row>
      <xdr:rowOff>247138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EE383DDA-88DC-4042-8C73-2B4F9D8D8E4A}"/>
            </a:ext>
          </a:extLst>
        </xdr:cNvPr>
        <xdr:cNvSpPr/>
      </xdr:nvSpPr>
      <xdr:spPr>
        <a:xfrm>
          <a:off x="5504718" y="2618596"/>
          <a:ext cx="153780" cy="152667"/>
        </a:xfrm>
        <a:prstGeom prst="ellipse">
          <a:avLst/>
        </a:prstGeom>
        <a:solidFill>
          <a:srgbClr val="009900"/>
        </a:solidFill>
        <a:ln w="12700">
          <a:solidFill>
            <a:srgbClr val="009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221521</xdr:colOff>
      <xdr:row>8</xdr:row>
      <xdr:rowOff>168088</xdr:rowOff>
    </xdr:from>
    <xdr:to>
      <xdr:col>27</xdr:col>
      <xdr:colOff>82184</xdr:colOff>
      <xdr:row>8</xdr:row>
      <xdr:rowOff>168088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2FF1FF9A-FB15-4B03-8AEA-BB2FEF6B9755}"/>
            </a:ext>
          </a:extLst>
        </xdr:cNvPr>
        <xdr:cNvCxnSpPr/>
      </xdr:nvCxnSpPr>
      <xdr:spPr>
        <a:xfrm>
          <a:off x="7365271" y="2692213"/>
          <a:ext cx="432163" cy="0"/>
        </a:xfrm>
        <a:prstGeom prst="line">
          <a:avLst/>
        </a:prstGeom>
        <a:ln w="28575">
          <a:solidFill>
            <a:srgbClr val="9933FF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75469</xdr:colOff>
      <xdr:row>8</xdr:row>
      <xdr:rowOff>94471</xdr:rowOff>
    </xdr:from>
    <xdr:to>
      <xdr:col>26</xdr:col>
      <xdr:colOff>229249</xdr:colOff>
      <xdr:row>8</xdr:row>
      <xdr:rowOff>247138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F1AFAB1-8A09-40E6-8551-F7586713B5E2}"/>
            </a:ext>
          </a:extLst>
        </xdr:cNvPr>
        <xdr:cNvSpPr/>
      </xdr:nvSpPr>
      <xdr:spPr>
        <a:xfrm>
          <a:off x="7504969" y="2618596"/>
          <a:ext cx="153780" cy="152667"/>
        </a:xfrm>
        <a:prstGeom prst="ellipse">
          <a:avLst/>
        </a:prstGeom>
        <a:solidFill>
          <a:srgbClr val="9933FF"/>
        </a:solidFill>
        <a:ln w="12700">
          <a:solidFill>
            <a:srgbClr val="99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221523</xdr:colOff>
      <xdr:row>8</xdr:row>
      <xdr:rowOff>168088</xdr:rowOff>
    </xdr:from>
    <xdr:to>
      <xdr:col>34</xdr:col>
      <xdr:colOff>82185</xdr:colOff>
      <xdr:row>8</xdr:row>
      <xdr:rowOff>168088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ADB2DEC2-7F2C-456B-8857-7825154BB12C}"/>
            </a:ext>
          </a:extLst>
        </xdr:cNvPr>
        <xdr:cNvCxnSpPr/>
      </xdr:nvCxnSpPr>
      <xdr:spPr>
        <a:xfrm>
          <a:off x="9365523" y="2692213"/>
          <a:ext cx="432162" cy="0"/>
        </a:xfrm>
        <a:prstGeom prst="line">
          <a:avLst/>
        </a:prstGeom>
        <a:ln w="28575">
          <a:solidFill>
            <a:srgbClr val="00CCFF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64264</xdr:colOff>
      <xdr:row>8</xdr:row>
      <xdr:rowOff>94471</xdr:rowOff>
    </xdr:from>
    <xdr:to>
      <xdr:col>33</xdr:col>
      <xdr:colOff>218044</xdr:colOff>
      <xdr:row>8</xdr:row>
      <xdr:rowOff>247138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3DE2FB1-6485-4544-A863-4120E86FEE85}"/>
            </a:ext>
          </a:extLst>
        </xdr:cNvPr>
        <xdr:cNvSpPr/>
      </xdr:nvSpPr>
      <xdr:spPr>
        <a:xfrm>
          <a:off x="9494014" y="2618596"/>
          <a:ext cx="153780" cy="152667"/>
        </a:xfrm>
        <a:prstGeom prst="ellipse">
          <a:avLst/>
        </a:prstGeom>
        <a:solidFill>
          <a:srgbClr val="00CCFF"/>
        </a:solidFill>
        <a:ln w="12700">
          <a:solidFill>
            <a:srgbClr val="00CC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221520</xdr:colOff>
      <xdr:row>8</xdr:row>
      <xdr:rowOff>168088</xdr:rowOff>
    </xdr:from>
    <xdr:to>
      <xdr:col>41</xdr:col>
      <xdr:colOff>82182</xdr:colOff>
      <xdr:row>8</xdr:row>
      <xdr:rowOff>168088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1ADCF31-8758-4C46-BF57-410DDEE43F80}"/>
            </a:ext>
          </a:extLst>
        </xdr:cNvPr>
        <xdr:cNvCxnSpPr/>
      </xdr:nvCxnSpPr>
      <xdr:spPr>
        <a:xfrm>
          <a:off x="11365770" y="2692213"/>
          <a:ext cx="432162" cy="0"/>
        </a:xfrm>
        <a:prstGeom prst="line">
          <a:avLst/>
        </a:prstGeom>
        <a:ln w="28575">
          <a:solidFill>
            <a:srgbClr val="996633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64261</xdr:colOff>
      <xdr:row>8</xdr:row>
      <xdr:rowOff>94471</xdr:rowOff>
    </xdr:from>
    <xdr:to>
      <xdr:col>40</xdr:col>
      <xdr:colOff>218041</xdr:colOff>
      <xdr:row>8</xdr:row>
      <xdr:rowOff>247138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5682B30-24E1-42B7-8549-35968AC349CA}"/>
            </a:ext>
          </a:extLst>
        </xdr:cNvPr>
        <xdr:cNvSpPr/>
      </xdr:nvSpPr>
      <xdr:spPr>
        <a:xfrm>
          <a:off x="11494261" y="2618596"/>
          <a:ext cx="153780" cy="152667"/>
        </a:xfrm>
        <a:prstGeom prst="ellipse">
          <a:avLst/>
        </a:prstGeom>
        <a:solidFill>
          <a:srgbClr val="996633"/>
        </a:solidFill>
        <a:ln w="12700">
          <a:solidFill>
            <a:srgbClr val="9966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217713</xdr:colOff>
      <xdr:row>9</xdr:row>
      <xdr:rowOff>176893</xdr:rowOff>
    </xdr:from>
    <xdr:to>
      <xdr:col>48</xdr:col>
      <xdr:colOff>40820</xdr:colOff>
      <xdr:row>40</xdr:row>
      <xdr:rowOff>258535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14C3431-F974-4F93-9F8B-DE96048E1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PAS"/>
      <sheetName val="Red ratio"/>
    </sheetNames>
    <sheetDataSet>
      <sheetData sheetId="0">
        <row r="24">
          <cell r="AU24" t="str">
            <v>OR target 85%</v>
          </cell>
          <cell r="AV24" t="str">
            <v>OR 100%</v>
          </cell>
        </row>
        <row r="25">
          <cell r="AM25" t="str">
            <v>Day</v>
          </cell>
          <cell r="AN25" t="str">
            <v>Mon</v>
          </cell>
          <cell r="AO25" t="str">
            <v>Tue</v>
          </cell>
          <cell r="AP25" t="str">
            <v>Wed</v>
          </cell>
          <cell r="AQ25" t="str">
            <v>Thu</v>
          </cell>
          <cell r="AR25" t="str">
            <v>Fri</v>
          </cell>
          <cell r="AS25" t="str">
            <v>Sat</v>
          </cell>
          <cell r="AT25" t="str">
            <v>Sun</v>
          </cell>
          <cell r="AU25">
            <v>0.85</v>
          </cell>
          <cell r="AV25">
            <v>1</v>
          </cell>
        </row>
        <row r="26">
          <cell r="AM26" t="str">
            <v>07:35-08:30
(19:35-20:30)</v>
          </cell>
          <cell r="AN26">
            <v>53.454545454545453</v>
          </cell>
          <cell r="AO26">
            <v>172.36363636363637</v>
          </cell>
          <cell r="AP26">
            <v>173.45454545454544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193.67088607594937</v>
          </cell>
          <cell r="AV26">
            <v>227.84810126582278</v>
          </cell>
        </row>
        <row r="27">
          <cell r="AM27" t="str">
            <v>08:30-09:30
(20:30-21:30)</v>
          </cell>
          <cell r="AN27">
            <v>199</v>
          </cell>
          <cell r="AO27">
            <v>187</v>
          </cell>
          <cell r="AP27">
            <v>163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193.67088607594937</v>
          </cell>
          <cell r="AV27">
            <v>227.84810126582278</v>
          </cell>
        </row>
        <row r="28">
          <cell r="AM28" t="str">
            <v>09:40-10:30
(21:40-22:30)</v>
          </cell>
          <cell r="AN28">
            <v>123.60000000000001</v>
          </cell>
          <cell r="AO28">
            <v>174</v>
          </cell>
          <cell r="AP28">
            <v>152.4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193.67088607594937</v>
          </cell>
          <cell r="AV28">
            <v>227.84810126582278</v>
          </cell>
        </row>
        <row r="29">
          <cell r="AM29" t="str">
            <v>10:30-11:30
(22:30-23:30)</v>
          </cell>
          <cell r="AN29">
            <v>173.33333333333334</v>
          </cell>
          <cell r="AO29">
            <v>125.33333333333333</v>
          </cell>
          <cell r="AP29">
            <v>216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193.67088607594937</v>
          </cell>
          <cell r="AV29">
            <v>227.84810126582278</v>
          </cell>
        </row>
        <row r="30">
          <cell r="AM30" t="str">
            <v>12:30-13:30
(00:20-01:30)</v>
          </cell>
          <cell r="AN30">
            <v>157.6</v>
          </cell>
          <cell r="AO30">
            <v>172.8</v>
          </cell>
          <cell r="AP30">
            <v>175.2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193.67088607594937</v>
          </cell>
          <cell r="AV30">
            <v>227.84810126582278</v>
          </cell>
        </row>
        <row r="31">
          <cell r="AM31" t="str">
            <v>13:30-14:30
(01:30-02:30)</v>
          </cell>
          <cell r="AN31">
            <v>142</v>
          </cell>
          <cell r="AO31">
            <v>205</v>
          </cell>
          <cell r="AP31">
            <v>175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193.67088607594937</v>
          </cell>
          <cell r="AV31">
            <v>227.84810126582278</v>
          </cell>
        </row>
        <row r="32">
          <cell r="AM32" t="str">
            <v>14:40-15:30
(02:50-03:30)</v>
          </cell>
          <cell r="AN32">
            <v>153.6</v>
          </cell>
          <cell r="AO32">
            <v>199.2</v>
          </cell>
          <cell r="AP32">
            <v>128.4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193.67088607594937</v>
          </cell>
          <cell r="AV32">
            <v>227.84810126582278</v>
          </cell>
        </row>
        <row r="33">
          <cell r="AM33" t="str">
            <v>15:30-16:30
(03:30-04:30)</v>
          </cell>
          <cell r="AN33">
            <v>216</v>
          </cell>
          <cell r="AO33">
            <v>198.66666666666666</v>
          </cell>
          <cell r="AP33">
            <v>49.333333333333336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193.67088607594937</v>
          </cell>
          <cell r="AV33">
            <v>227.84810126582278</v>
          </cell>
        </row>
        <row r="34">
          <cell r="AM34" t="str">
            <v>16:50-17:50
(04:50-05:50)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193.67088607594937</v>
          </cell>
          <cell r="AV34">
            <v>227.84810126582278</v>
          </cell>
        </row>
        <row r="35">
          <cell r="AM35" t="str">
            <v>17:50-19:20
(05:50-07:20)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193.67088607594937</v>
          </cell>
          <cell r="AV35">
            <v>227.84810126582278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V79"/>
  <sheetViews>
    <sheetView showGridLines="0" tabSelected="1" zoomScaleNormal="100" zoomScaleSheetLayoutView="130" workbookViewId="0">
      <selection activeCell="AM3" sqref="AM3"/>
    </sheetView>
  </sheetViews>
  <sheetFormatPr defaultRowHeight="14.25"/>
  <cols>
    <col min="1" max="4" width="3" style="2" customWidth="1"/>
    <col min="5" max="5" width="3" style="3" customWidth="1"/>
    <col min="6" max="6" width="2.7109375" style="3" customWidth="1"/>
    <col min="7" max="11" width="3" style="3" customWidth="1"/>
    <col min="12" max="12" width="3.28515625" style="3" customWidth="1"/>
    <col min="13" max="15" width="3" style="2" customWidth="1"/>
    <col min="16" max="16" width="3.28515625" style="67" customWidth="1"/>
    <col min="17" max="19" width="3" style="2" customWidth="1"/>
    <col min="20" max="20" width="3.28515625" style="2" customWidth="1"/>
    <col min="21" max="23" width="3" style="2" customWidth="1"/>
    <col min="24" max="24" width="3.28515625" style="2" customWidth="1"/>
    <col min="25" max="27" width="3" style="2" customWidth="1"/>
    <col min="28" max="28" width="3.28515625" style="2" customWidth="1"/>
    <col min="29" max="31" width="3" style="2" customWidth="1"/>
    <col min="32" max="32" width="3.28515625" style="2" customWidth="1"/>
    <col min="33" max="35" width="3" style="2" customWidth="1"/>
    <col min="36" max="36" width="3.28515625" style="2" customWidth="1"/>
    <col min="37" max="38" width="9.140625" style="2" customWidth="1"/>
    <col min="39" max="39" width="9.5703125" style="2" customWidth="1"/>
    <col min="40" max="69" width="9.140625" style="2" customWidth="1"/>
    <col min="70" max="16384" width="9.140625" style="2"/>
  </cols>
  <sheetData>
    <row r="1" spans="1:47" ht="18.75">
      <c r="A1" s="1" t="s">
        <v>0</v>
      </c>
    </row>
    <row r="2" spans="1:47" ht="17.25" customHeight="1">
      <c r="A2" s="228" t="s">
        <v>1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</row>
    <row r="3" spans="1:47" ht="16.5" customHeight="1">
      <c r="A3" s="229" t="s">
        <v>2</v>
      </c>
      <c r="B3" s="230"/>
      <c r="C3" s="230"/>
      <c r="D3" s="230"/>
      <c r="E3" s="230"/>
      <c r="F3" s="230"/>
      <c r="G3" s="230"/>
      <c r="H3" s="230"/>
      <c r="I3" s="230"/>
      <c r="J3" s="230"/>
      <c r="K3" s="230"/>
      <c r="L3" s="231"/>
      <c r="M3" s="232" t="s">
        <v>3</v>
      </c>
      <c r="N3" s="232"/>
      <c r="O3" s="232"/>
      <c r="P3" s="232"/>
      <c r="Q3" s="232"/>
      <c r="R3" s="232"/>
      <c r="S3" s="232"/>
      <c r="T3" s="233"/>
      <c r="U3" s="234" t="s">
        <v>4</v>
      </c>
      <c r="V3" s="235"/>
      <c r="W3" s="235"/>
      <c r="X3" s="235"/>
      <c r="Y3" s="235"/>
      <c r="Z3" s="235"/>
      <c r="AA3" s="235"/>
      <c r="AB3" s="236"/>
      <c r="AC3" s="237" t="s">
        <v>5</v>
      </c>
      <c r="AD3" s="237"/>
      <c r="AE3" s="237"/>
      <c r="AF3" s="237"/>
      <c r="AG3" s="237"/>
      <c r="AH3" s="237"/>
      <c r="AI3" s="237"/>
      <c r="AJ3" s="238"/>
    </row>
    <row r="4" spans="1:47" ht="12.75" customHeight="1">
      <c r="A4" s="239" t="s">
        <v>6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1"/>
      <c r="M4" s="242"/>
      <c r="N4" s="242"/>
      <c r="O4" s="242"/>
      <c r="P4" s="242"/>
      <c r="Q4" s="242"/>
      <c r="R4" s="242"/>
      <c r="S4" s="242"/>
      <c r="T4" s="243"/>
      <c r="U4" s="4"/>
      <c r="V4" s="4"/>
      <c r="W4" s="4"/>
      <c r="X4" s="4"/>
      <c r="Y4" s="4"/>
      <c r="Z4" s="4"/>
      <c r="AA4" s="4"/>
      <c r="AB4" s="4"/>
      <c r="AC4" s="244">
        <v>0.9</v>
      </c>
      <c r="AD4" s="245"/>
      <c r="AE4" s="245"/>
      <c r="AF4" s="245"/>
      <c r="AG4" s="244">
        <v>1</v>
      </c>
      <c r="AH4" s="245"/>
      <c r="AI4" s="245"/>
      <c r="AJ4" s="246"/>
    </row>
    <row r="5" spans="1:47" ht="21" customHeight="1">
      <c r="A5" s="239"/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1"/>
      <c r="M5" s="162" t="s">
        <v>7</v>
      </c>
      <c r="N5" s="162"/>
      <c r="O5" s="162"/>
      <c r="P5" s="162"/>
      <c r="Q5" s="162"/>
      <c r="R5" s="247">
        <v>8111</v>
      </c>
      <c r="S5" s="248"/>
      <c r="T5" s="5" t="s">
        <v>8</v>
      </c>
      <c r="U5" s="4"/>
      <c r="V5" s="207" t="s">
        <v>9</v>
      </c>
      <c r="W5" s="207"/>
      <c r="X5" s="207"/>
      <c r="Y5" s="207"/>
      <c r="Z5" s="207"/>
      <c r="AA5" s="207"/>
      <c r="AB5" s="207"/>
      <c r="AC5" s="6"/>
      <c r="AD5" s="7"/>
      <c r="AE5" s="150">
        <f>(5400/Y14)*0.9</f>
        <v>307.59493670886076</v>
      </c>
      <c r="AF5" s="171"/>
      <c r="AG5" s="8"/>
      <c r="AH5" s="7"/>
      <c r="AI5" s="150">
        <f>5400/Y14</f>
        <v>341.77215189873414</v>
      </c>
      <c r="AJ5" s="151"/>
    </row>
    <row r="6" spans="1:47" ht="12.75" customHeight="1">
      <c r="A6" s="239"/>
      <c r="B6" s="240"/>
      <c r="C6" s="240"/>
      <c r="D6" s="240"/>
      <c r="E6" s="240"/>
      <c r="F6" s="240"/>
      <c r="G6" s="240"/>
      <c r="H6" s="240"/>
      <c r="I6" s="240"/>
      <c r="J6" s="240"/>
      <c r="K6" s="240"/>
      <c r="L6" s="241"/>
      <c r="M6" s="213" t="s">
        <v>10</v>
      </c>
      <c r="N6" s="213"/>
      <c r="O6" s="213"/>
      <c r="P6" s="68">
        <v>23</v>
      </c>
      <c r="Q6" s="9" t="s">
        <v>11</v>
      </c>
      <c r="R6" s="10" t="s">
        <v>12</v>
      </c>
      <c r="S6" s="11">
        <v>1</v>
      </c>
      <c r="T6" s="12" t="s">
        <v>13</v>
      </c>
      <c r="U6" s="4"/>
      <c r="V6" s="213" t="s">
        <v>14</v>
      </c>
      <c r="W6" s="213"/>
      <c r="X6" s="213"/>
      <c r="Y6" s="213"/>
      <c r="Z6" s="213"/>
      <c r="AA6" s="214">
        <f>O8</f>
        <v>352.6521739130435</v>
      </c>
      <c r="AB6" s="215"/>
      <c r="AC6" s="13"/>
      <c r="AD6" s="14"/>
      <c r="AE6" s="154"/>
      <c r="AF6" s="173"/>
      <c r="AG6" s="13"/>
      <c r="AH6" s="14"/>
      <c r="AI6" s="154"/>
      <c r="AJ6" s="155"/>
    </row>
    <row r="7" spans="1:47" ht="15.75" customHeight="1">
      <c r="A7" s="219" t="s">
        <v>15</v>
      </c>
      <c r="B7" s="220"/>
      <c r="C7" s="220"/>
      <c r="D7" s="220"/>
      <c r="E7" s="220"/>
      <c r="F7" s="220"/>
      <c r="G7" s="220"/>
      <c r="H7" s="220"/>
      <c r="I7" s="220"/>
      <c r="J7" s="220"/>
      <c r="K7" s="220"/>
      <c r="L7" s="221"/>
      <c r="M7" s="15"/>
      <c r="N7" s="15"/>
      <c r="O7" s="16"/>
      <c r="P7" s="69"/>
      <c r="Q7" s="16"/>
      <c r="R7" s="16"/>
      <c r="S7" s="16"/>
      <c r="T7" s="17"/>
      <c r="U7" s="4"/>
      <c r="V7" s="226">
        <f>26640/AA6</f>
        <v>75.541856737763524</v>
      </c>
      <c r="W7" s="226"/>
      <c r="X7" s="226"/>
      <c r="Y7" s="226"/>
      <c r="Z7" s="227" t="s">
        <v>16</v>
      </c>
      <c r="AA7" s="227"/>
      <c r="AB7" s="227"/>
      <c r="AC7" s="18"/>
      <c r="AD7" s="4"/>
      <c r="AE7" s="150">
        <f>(4800/Y14)*0.9</f>
        <v>273.41772151898732</v>
      </c>
      <c r="AF7" s="171"/>
      <c r="AG7" s="19"/>
      <c r="AH7" s="7"/>
      <c r="AI7" s="150">
        <f>4800/Y14</f>
        <v>303.79746835443035</v>
      </c>
      <c r="AJ7" s="151"/>
    </row>
    <row r="8" spans="1:47" ht="14.25" customHeight="1">
      <c r="A8" s="216" t="s">
        <v>17</v>
      </c>
      <c r="B8" s="217"/>
      <c r="C8" s="217"/>
      <c r="D8" s="217"/>
      <c r="E8" s="217"/>
      <c r="F8" s="217"/>
      <c r="G8" s="217"/>
      <c r="H8" s="217"/>
      <c r="I8" s="217"/>
      <c r="J8" s="217"/>
      <c r="K8" s="217"/>
      <c r="L8" s="218"/>
      <c r="M8" s="15"/>
      <c r="N8" s="15"/>
      <c r="O8" s="222">
        <f>R5/(P6*S6)</f>
        <v>352.6521739130435</v>
      </c>
      <c r="P8" s="223"/>
      <c r="Q8" s="223"/>
      <c r="R8" s="105" t="s">
        <v>18</v>
      </c>
      <c r="S8" s="224"/>
      <c r="T8" s="17"/>
      <c r="U8" s="4"/>
      <c r="V8" s="4"/>
      <c r="W8" s="4"/>
      <c r="X8" s="4"/>
      <c r="Y8" s="4"/>
      <c r="Z8" s="4"/>
      <c r="AA8" s="4"/>
      <c r="AB8" s="20"/>
      <c r="AC8" s="4"/>
      <c r="AD8" s="4"/>
      <c r="AE8" s="154"/>
      <c r="AF8" s="173"/>
      <c r="AG8" s="21"/>
      <c r="AH8" s="4"/>
      <c r="AI8" s="154"/>
      <c r="AJ8" s="155"/>
    </row>
    <row r="9" spans="1:47" ht="14.25" customHeight="1">
      <c r="A9" s="216"/>
      <c r="B9" s="217"/>
      <c r="C9" s="217"/>
      <c r="D9" s="217"/>
      <c r="E9" s="217"/>
      <c r="F9" s="217"/>
      <c r="G9" s="217"/>
      <c r="H9" s="217"/>
      <c r="I9" s="217"/>
      <c r="J9" s="217"/>
      <c r="K9" s="217"/>
      <c r="L9" s="218"/>
      <c r="M9" s="7"/>
      <c r="N9" s="7"/>
      <c r="O9" s="7"/>
      <c r="P9" s="70"/>
      <c r="Q9" s="7"/>
      <c r="R9" s="7"/>
      <c r="S9" s="7"/>
      <c r="T9" s="22"/>
      <c r="U9" s="4"/>
      <c r="V9" s="23"/>
      <c r="W9" s="23"/>
      <c r="X9" s="23"/>
      <c r="Y9" s="23"/>
      <c r="Z9" s="23"/>
      <c r="AA9" s="23"/>
      <c r="AB9" s="23"/>
      <c r="AC9" s="19"/>
      <c r="AD9" s="7"/>
      <c r="AE9" s="150">
        <f>(4200/Y14)*0.9</f>
        <v>239.24050632911391</v>
      </c>
      <c r="AF9" s="171"/>
      <c r="AG9" s="19"/>
      <c r="AH9" s="7"/>
      <c r="AI9" s="150">
        <f>4200/Y14</f>
        <v>265.82278481012656</v>
      </c>
      <c r="AJ9" s="151"/>
      <c r="AM9" s="60" t="s">
        <v>19</v>
      </c>
      <c r="AN9" s="60"/>
      <c r="AO9" s="60"/>
      <c r="AP9" s="60"/>
      <c r="AQ9" s="60"/>
      <c r="AR9" s="60"/>
      <c r="AS9" s="60"/>
      <c r="AT9" s="60"/>
      <c r="AU9" s="58"/>
    </row>
    <row r="10" spans="1:47" ht="14.25" customHeight="1">
      <c r="A10" s="219" t="s">
        <v>20</v>
      </c>
      <c r="B10" s="220"/>
      <c r="C10" s="220"/>
      <c r="D10" s="220"/>
      <c r="E10" s="220"/>
      <c r="F10" s="220"/>
      <c r="G10" s="220"/>
      <c r="H10" s="220"/>
      <c r="I10" s="220"/>
      <c r="J10" s="220"/>
      <c r="K10" s="220"/>
      <c r="L10" s="221"/>
      <c r="M10" s="162" t="s">
        <v>21</v>
      </c>
      <c r="N10" s="162"/>
      <c r="O10" s="162"/>
      <c r="P10" s="162"/>
      <c r="Q10" s="162"/>
      <c r="R10" s="162"/>
      <c r="S10" s="162"/>
      <c r="T10" s="225"/>
      <c r="U10" s="4"/>
      <c r="V10" s="4"/>
      <c r="W10" s="4"/>
      <c r="X10" s="4"/>
      <c r="Y10" s="4"/>
      <c r="Z10" s="4"/>
      <c r="AA10" s="4"/>
      <c r="AB10" s="4"/>
      <c r="AC10" s="13"/>
      <c r="AD10" s="14"/>
      <c r="AE10" s="154"/>
      <c r="AF10" s="173"/>
      <c r="AG10" s="13"/>
      <c r="AH10" s="14"/>
      <c r="AI10" s="154"/>
      <c r="AJ10" s="155"/>
      <c r="AM10" s="61" t="s">
        <v>22</v>
      </c>
      <c r="AN10" s="61" t="s">
        <v>23</v>
      </c>
      <c r="AO10" s="61" t="s">
        <v>24</v>
      </c>
      <c r="AP10" s="61" t="s">
        <v>25</v>
      </c>
      <c r="AQ10" s="61" t="s">
        <v>26</v>
      </c>
      <c r="AR10" s="61" t="s">
        <v>27</v>
      </c>
      <c r="AS10" s="61" t="s">
        <v>28</v>
      </c>
      <c r="AT10" s="61" t="s">
        <v>29</v>
      </c>
      <c r="AU10" s="62">
        <v>0.9</v>
      </c>
    </row>
    <row r="11" spans="1:47" ht="14.25" customHeight="1">
      <c r="A11" s="216" t="s">
        <v>30</v>
      </c>
      <c r="B11" s="217"/>
      <c r="C11" s="217"/>
      <c r="D11" s="217"/>
      <c r="E11" s="217"/>
      <c r="F11" s="217"/>
      <c r="G11" s="217"/>
      <c r="H11" s="217"/>
      <c r="I11" s="217"/>
      <c r="J11" s="217"/>
      <c r="K11" s="217"/>
      <c r="L11" s="218"/>
      <c r="M11" s="4"/>
      <c r="N11" s="4"/>
      <c r="O11" s="4"/>
      <c r="Q11" s="4"/>
      <c r="R11" s="4"/>
      <c r="S11" s="4"/>
      <c r="T11" s="20"/>
      <c r="U11" s="4"/>
      <c r="V11" s="4"/>
      <c r="W11" s="4"/>
      <c r="X11" s="4"/>
      <c r="Y11" s="4"/>
      <c r="Z11" s="4"/>
      <c r="AA11" s="4"/>
      <c r="AB11" s="4"/>
      <c r="AC11" s="8"/>
      <c r="AD11" s="7"/>
      <c r="AE11" s="150">
        <f>(3900/Y14)*0.9</f>
        <v>222.15189873417719</v>
      </c>
      <c r="AF11" s="171"/>
      <c r="AG11" s="8"/>
      <c r="AH11" s="7"/>
      <c r="AI11" s="150">
        <f>3900/Y14</f>
        <v>246.83544303797467</v>
      </c>
      <c r="AJ11" s="151"/>
      <c r="AM11" s="61" t="s">
        <v>31</v>
      </c>
      <c r="AN11" s="61">
        <f>I24/A25*3600</f>
        <v>0</v>
      </c>
      <c r="AO11" s="61">
        <f>M24/A25*3600</f>
        <v>0</v>
      </c>
      <c r="AP11" s="61">
        <f>Q24/A25*3600</f>
        <v>0</v>
      </c>
      <c r="AQ11" s="61">
        <f>U24/A25*3600</f>
        <v>0</v>
      </c>
      <c r="AR11" s="61">
        <f>Y24/A25*3600</f>
        <v>201.81818181818164</v>
      </c>
      <c r="AS11" s="61">
        <f>AC24/A25</f>
        <v>0</v>
      </c>
      <c r="AT11" s="61">
        <f>AG24/A25*3600</f>
        <v>0</v>
      </c>
      <c r="AU11" s="63">
        <f>$AE$13</f>
        <v>205.0632911392405</v>
      </c>
    </row>
    <row r="12" spans="1:47" ht="16.5" customHeight="1">
      <c r="A12" s="216"/>
      <c r="B12" s="217"/>
      <c r="C12" s="217"/>
      <c r="D12" s="217"/>
      <c r="E12" s="217"/>
      <c r="F12" s="217"/>
      <c r="G12" s="217"/>
      <c r="H12" s="217"/>
      <c r="I12" s="217"/>
      <c r="J12" s="217"/>
      <c r="K12" s="217"/>
      <c r="L12" s="218"/>
      <c r="M12" s="4"/>
      <c r="N12" s="207" t="s">
        <v>32</v>
      </c>
      <c r="O12" s="207"/>
      <c r="P12" s="207"/>
      <c r="Q12" s="207"/>
      <c r="R12" s="207"/>
      <c r="S12" s="207"/>
      <c r="T12" s="208"/>
      <c r="U12" s="13"/>
      <c r="V12" s="14"/>
      <c r="W12" s="14"/>
      <c r="X12" s="14"/>
      <c r="Y12" s="14"/>
      <c r="Z12" s="14"/>
      <c r="AA12" s="14"/>
      <c r="AB12" s="24"/>
      <c r="AC12" s="4"/>
      <c r="AD12" s="4"/>
      <c r="AE12" s="154"/>
      <c r="AF12" s="173"/>
      <c r="AG12" s="13"/>
      <c r="AH12" s="14"/>
      <c r="AI12" s="154"/>
      <c r="AJ12" s="155"/>
      <c r="AM12" s="61" t="s">
        <v>33</v>
      </c>
      <c r="AN12" s="61">
        <f>I26/A27*3600</f>
        <v>0</v>
      </c>
      <c r="AO12" s="61">
        <f>M26/A27*3600</f>
        <v>0</v>
      </c>
      <c r="AP12" s="61">
        <f>Q26/A27*3600</f>
        <v>0</v>
      </c>
      <c r="AQ12" s="61">
        <f>U26/A27*3600</f>
        <v>0</v>
      </c>
      <c r="AR12" s="61">
        <f>Y26/A27*3600</f>
        <v>198.00000000000017</v>
      </c>
      <c r="AS12" s="61">
        <f>AC26/A27*3600</f>
        <v>0</v>
      </c>
      <c r="AT12" s="61">
        <f>AG26/A27*3600</f>
        <v>0</v>
      </c>
      <c r="AU12" s="63">
        <f t="shared" ref="AU12:AU20" si="0">$AE$13</f>
        <v>205.0632911392405</v>
      </c>
    </row>
    <row r="13" spans="1:47" ht="14.25" customHeight="1">
      <c r="A13" s="219" t="s">
        <v>34</v>
      </c>
      <c r="B13" s="220"/>
      <c r="C13" s="220"/>
      <c r="D13" s="220"/>
      <c r="E13" s="220"/>
      <c r="F13" s="220"/>
      <c r="G13" s="220"/>
      <c r="H13" s="220"/>
      <c r="I13" s="220"/>
      <c r="J13" s="220"/>
      <c r="K13" s="220"/>
      <c r="L13" s="221"/>
      <c r="M13" s="4"/>
      <c r="N13" s="207" t="s">
        <v>35</v>
      </c>
      <c r="O13" s="207"/>
      <c r="P13" s="207"/>
      <c r="Q13" s="207"/>
      <c r="R13" s="207"/>
      <c r="S13" s="207"/>
      <c r="T13" s="208"/>
      <c r="U13" s="162" t="s">
        <v>36</v>
      </c>
      <c r="V13" s="162"/>
      <c r="W13" s="162"/>
      <c r="X13" s="162"/>
      <c r="Y13" s="162"/>
      <c r="Z13" s="162"/>
      <c r="AA13" s="162"/>
      <c r="AB13" s="4"/>
      <c r="AC13" s="8"/>
      <c r="AD13" s="7"/>
      <c r="AE13" s="150">
        <f>(3600/Y14)*0.9</f>
        <v>205.0632911392405</v>
      </c>
      <c r="AF13" s="171"/>
      <c r="AG13" s="8"/>
      <c r="AH13" s="7"/>
      <c r="AI13" s="150">
        <f>3600/Y14</f>
        <v>227.84810126582278</v>
      </c>
      <c r="AJ13" s="151"/>
      <c r="AM13" s="61" t="s">
        <v>37</v>
      </c>
      <c r="AN13" s="61">
        <f>I28/A29*3600</f>
        <v>0</v>
      </c>
      <c r="AO13" s="61">
        <f>M28/A29*3600</f>
        <v>0</v>
      </c>
      <c r="AP13" s="61">
        <f>Q28/A29*3600</f>
        <v>0</v>
      </c>
      <c r="AQ13" s="61">
        <f>U28/A29*3600</f>
        <v>0</v>
      </c>
      <c r="AR13" s="61">
        <f>Y28/A29*3600</f>
        <v>124.79999999999984</v>
      </c>
      <c r="AS13" s="61">
        <f>AC28/A29*3600</f>
        <v>0</v>
      </c>
      <c r="AT13" s="61">
        <f>AG28/A29*3600</f>
        <v>0</v>
      </c>
      <c r="AU13" s="63">
        <f t="shared" si="0"/>
        <v>205.0632911392405</v>
      </c>
    </row>
    <row r="14" spans="1:47" ht="14.25" customHeight="1">
      <c r="A14" s="187" t="s">
        <v>38</v>
      </c>
      <c r="B14" s="188"/>
      <c r="C14" s="188"/>
      <c r="D14" s="188"/>
      <c r="E14" s="193">
        <v>90</v>
      </c>
      <c r="F14" s="193"/>
      <c r="G14" s="196" t="s">
        <v>39</v>
      </c>
      <c r="H14" s="196" t="s">
        <v>40</v>
      </c>
      <c r="I14" s="199">
        <v>10</v>
      </c>
      <c r="J14" s="199"/>
      <c r="K14" s="196" t="s">
        <v>39</v>
      </c>
      <c r="L14" s="204" t="s">
        <v>13</v>
      </c>
      <c r="M14" s="4"/>
      <c r="N14" s="207" t="s">
        <v>41</v>
      </c>
      <c r="O14" s="207"/>
      <c r="P14" s="207"/>
      <c r="Q14" s="207"/>
      <c r="R14" s="207"/>
      <c r="S14" s="207"/>
      <c r="T14" s="208"/>
      <c r="U14" s="4"/>
      <c r="V14" s="16"/>
      <c r="W14" s="16"/>
      <c r="X14" s="16"/>
      <c r="Y14" s="209">
        <v>15.8</v>
      </c>
      <c r="Z14" s="210"/>
      <c r="AA14" s="16"/>
      <c r="AB14" s="16"/>
      <c r="AC14" s="13"/>
      <c r="AD14" s="14"/>
      <c r="AE14" s="154"/>
      <c r="AF14" s="173"/>
      <c r="AG14" s="13"/>
      <c r="AH14" s="14"/>
      <c r="AI14" s="154"/>
      <c r="AJ14" s="155"/>
      <c r="AM14" s="61" t="s">
        <v>42</v>
      </c>
      <c r="AN14" s="61">
        <f>I30/A31*3600</f>
        <v>0</v>
      </c>
      <c r="AO14" s="61">
        <f>M30/A31*3600</f>
        <v>0</v>
      </c>
      <c r="AP14" s="61">
        <f>Q30/A31*3600</f>
        <v>0</v>
      </c>
      <c r="AQ14" s="61">
        <f>U30/A31*3600</f>
        <v>33.333333333333329</v>
      </c>
      <c r="AR14" s="61">
        <f>Y30/A31*3600</f>
        <v>217.33333333333334</v>
      </c>
      <c r="AS14" s="61">
        <f>AC30/A31*3600</f>
        <v>0</v>
      </c>
      <c r="AT14" s="61">
        <f>AG30/A31*3600</f>
        <v>0</v>
      </c>
      <c r="AU14" s="63">
        <f t="shared" si="0"/>
        <v>205.0632911392405</v>
      </c>
    </row>
    <row r="15" spans="1:47" ht="14.25" customHeight="1">
      <c r="A15" s="189"/>
      <c r="B15" s="190"/>
      <c r="C15" s="190"/>
      <c r="D15" s="190"/>
      <c r="E15" s="194"/>
      <c r="F15" s="194"/>
      <c r="G15" s="197"/>
      <c r="H15" s="197"/>
      <c r="I15" s="200"/>
      <c r="J15" s="200"/>
      <c r="K15" s="197"/>
      <c r="L15" s="205"/>
      <c r="M15" s="4"/>
      <c r="N15" s="4"/>
      <c r="O15" s="4"/>
      <c r="Q15" s="4"/>
      <c r="R15" s="4"/>
      <c r="S15" s="4"/>
      <c r="T15" s="20"/>
      <c r="U15" s="4"/>
      <c r="V15" s="4"/>
      <c r="W15" s="4"/>
      <c r="X15" s="4"/>
      <c r="Y15" s="211"/>
      <c r="Z15" s="212"/>
      <c r="AA15" s="162" t="s">
        <v>43</v>
      </c>
      <c r="AB15" s="162"/>
      <c r="AC15" s="8"/>
      <c r="AD15" s="7"/>
      <c r="AE15" s="150">
        <f>(3300/Y14)*0.9</f>
        <v>187.97468354430379</v>
      </c>
      <c r="AF15" s="171"/>
      <c r="AG15" s="8"/>
      <c r="AH15" s="7"/>
      <c r="AI15" s="150">
        <f>3300/Y14</f>
        <v>208.86075949367088</v>
      </c>
      <c r="AJ15" s="151"/>
      <c r="AM15" s="61" t="s">
        <v>44</v>
      </c>
      <c r="AN15" s="61">
        <f>I32/A33*3600</f>
        <v>0</v>
      </c>
      <c r="AO15" s="61">
        <f>M32/A33*3600</f>
        <v>0</v>
      </c>
      <c r="AP15" s="61">
        <f>Q32/A33*3600</f>
        <v>0</v>
      </c>
      <c r="AQ15" s="61">
        <f>U32/A33*3600</f>
        <v>153.59999999999988</v>
      </c>
      <c r="AR15" s="61">
        <f>Y32/A33*3600</f>
        <v>207.99999999999983</v>
      </c>
      <c r="AS15" s="61">
        <f>AC32/A33*3600</f>
        <v>0</v>
      </c>
      <c r="AT15" s="61">
        <f>AG32/A33*3600</f>
        <v>0</v>
      </c>
      <c r="AU15" s="63">
        <f t="shared" si="0"/>
        <v>205.0632911392405</v>
      </c>
    </row>
    <row r="16" spans="1:47" ht="16.5" customHeight="1">
      <c r="A16" s="191"/>
      <c r="B16" s="192"/>
      <c r="C16" s="192"/>
      <c r="D16" s="192"/>
      <c r="E16" s="195"/>
      <c r="F16" s="195"/>
      <c r="G16" s="198"/>
      <c r="H16" s="198"/>
      <c r="I16" s="201"/>
      <c r="J16" s="201"/>
      <c r="K16" s="198"/>
      <c r="L16" s="206"/>
      <c r="M16" s="202" t="s">
        <v>45</v>
      </c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3"/>
      <c r="Y16" s="185" t="s">
        <v>46</v>
      </c>
      <c r="Z16" s="186"/>
      <c r="AA16" s="186"/>
      <c r="AB16" s="186"/>
      <c r="AC16" s="13"/>
      <c r="AD16" s="14"/>
      <c r="AE16" s="154"/>
      <c r="AF16" s="173"/>
      <c r="AG16" s="13"/>
      <c r="AH16" s="14"/>
      <c r="AI16" s="154"/>
      <c r="AJ16" s="155"/>
      <c r="AM16" s="61" t="s">
        <v>47</v>
      </c>
      <c r="AN16" s="61">
        <f>I34/A35*3600</f>
        <v>0</v>
      </c>
      <c r="AO16" s="61">
        <f>M34/A35*3600</f>
        <v>0</v>
      </c>
      <c r="AP16" s="61">
        <f>Q34/A35*3600</f>
        <v>0</v>
      </c>
      <c r="AQ16" s="61">
        <f>U34/A35*3600</f>
        <v>115.00000000000009</v>
      </c>
      <c r="AR16" s="61">
        <f>Y34/A35*3600</f>
        <v>168.00000000000017</v>
      </c>
      <c r="AS16" s="61">
        <f>AC34/A35*3600</f>
        <v>0</v>
      </c>
      <c r="AT16" s="61">
        <f>AG34/A35*3600</f>
        <v>0</v>
      </c>
      <c r="AU16" s="63">
        <f t="shared" si="0"/>
        <v>205.0632911392405</v>
      </c>
    </row>
    <row r="17" spans="1:48" ht="14.25" customHeight="1">
      <c r="A17" s="25"/>
      <c r="B17" s="7"/>
      <c r="C17" s="7"/>
      <c r="D17" s="7"/>
      <c r="E17" s="26"/>
      <c r="F17" s="26"/>
      <c r="G17" s="26"/>
      <c r="H17" s="26"/>
      <c r="I17" s="26"/>
      <c r="J17" s="26"/>
      <c r="K17" s="26"/>
      <c r="L17" s="27"/>
      <c r="M17" s="4"/>
      <c r="N17" s="4"/>
      <c r="O17" s="4"/>
      <c r="Q17" s="4"/>
      <c r="R17" s="4"/>
      <c r="S17" s="4"/>
      <c r="T17" s="4"/>
      <c r="U17" s="4"/>
      <c r="V17" s="4"/>
      <c r="W17" s="4"/>
      <c r="X17" s="20"/>
      <c r="Y17" s="16"/>
      <c r="Z17" s="16"/>
      <c r="AA17" s="16"/>
      <c r="AB17" s="16"/>
      <c r="AC17" s="8"/>
      <c r="AD17" s="7"/>
      <c r="AE17" s="150">
        <f>(3000/Y14)*0.9</f>
        <v>170.8860759493671</v>
      </c>
      <c r="AF17" s="171"/>
      <c r="AG17" s="8"/>
      <c r="AH17" s="7"/>
      <c r="AI17" s="150">
        <f>3000/Y14</f>
        <v>189.87341772151899</v>
      </c>
      <c r="AJ17" s="151"/>
      <c r="AM17" s="61" t="s">
        <v>48</v>
      </c>
      <c r="AN17" s="61">
        <f>I36/A37*3600</f>
        <v>0</v>
      </c>
      <c r="AO17" s="61">
        <f>M36/A37*3600</f>
        <v>0</v>
      </c>
      <c r="AP17" s="61">
        <f>Q36/A37*3600</f>
        <v>0</v>
      </c>
      <c r="AQ17" s="61">
        <f>U36/A37*3600</f>
        <v>94.799999999999727</v>
      </c>
      <c r="AR17" s="61">
        <f>Y36/A37*3600</f>
        <v>219.59999999999937</v>
      </c>
      <c r="AS17" s="61">
        <f>AC36/A37*3600</f>
        <v>0</v>
      </c>
      <c r="AT17" s="61">
        <f>AG36/A37*3600</f>
        <v>0</v>
      </c>
      <c r="AU17" s="63">
        <f t="shared" si="0"/>
        <v>205.0632911392405</v>
      </c>
    </row>
    <row r="18" spans="1:48" ht="14.25" customHeight="1">
      <c r="A18" s="28"/>
      <c r="B18" s="4"/>
      <c r="C18" s="4"/>
      <c r="D18" s="4"/>
      <c r="E18" s="29"/>
      <c r="F18" s="29"/>
      <c r="G18" s="29"/>
      <c r="H18" s="29"/>
      <c r="I18" s="29"/>
      <c r="J18" s="29"/>
      <c r="K18" s="29"/>
      <c r="L18" s="30"/>
      <c r="M18" s="162" t="s">
        <v>49</v>
      </c>
      <c r="N18" s="162"/>
      <c r="O18" s="162"/>
      <c r="P18" s="162"/>
      <c r="Q18" s="162"/>
      <c r="R18" s="162"/>
      <c r="S18" s="162"/>
      <c r="T18" s="162"/>
      <c r="U18" s="162"/>
      <c r="V18" s="163">
        <f>359.8*O8/26640</f>
        <v>4.7629223789006403</v>
      </c>
      <c r="W18" s="164"/>
      <c r="X18" s="20"/>
      <c r="Y18" s="16"/>
      <c r="Z18" s="167">
        <v>2</v>
      </c>
      <c r="AA18" s="168"/>
      <c r="AB18" s="16"/>
      <c r="AC18" s="13"/>
      <c r="AD18" s="14"/>
      <c r="AE18" s="154"/>
      <c r="AF18" s="173"/>
      <c r="AG18" s="13"/>
      <c r="AH18" s="14"/>
      <c r="AI18" s="154"/>
      <c r="AJ18" s="155"/>
      <c r="AM18" s="61" t="s">
        <v>50</v>
      </c>
      <c r="AN18" s="61">
        <f>I38/A39*3600</f>
        <v>0</v>
      </c>
      <c r="AO18" s="61">
        <f>M38/A39*3600</f>
        <v>0</v>
      </c>
      <c r="AP18" s="61">
        <f>Q38/A39*3600</f>
        <v>0</v>
      </c>
      <c r="AQ18" s="61">
        <f>U38/A39*3600</f>
        <v>16</v>
      </c>
      <c r="AR18" s="61">
        <f>Y38/A39*3600</f>
        <v>198.66666666666666</v>
      </c>
      <c r="AS18" s="61">
        <f>AC38/A39*3600</f>
        <v>0</v>
      </c>
      <c r="AT18" s="61">
        <f>AG38/A39*3600</f>
        <v>0</v>
      </c>
      <c r="AU18" s="63">
        <f t="shared" si="0"/>
        <v>205.0632911392405</v>
      </c>
    </row>
    <row r="19" spans="1:48" ht="14.25" customHeight="1">
      <c r="A19" s="28"/>
      <c r="B19" s="4"/>
      <c r="C19" s="4"/>
      <c r="D19" s="4"/>
      <c r="E19" s="29"/>
      <c r="F19" s="29"/>
      <c r="G19" s="29"/>
      <c r="H19" s="29"/>
      <c r="I19" s="29"/>
      <c r="J19" s="29"/>
      <c r="K19" s="29"/>
      <c r="L19" s="30"/>
      <c r="M19" s="162" t="s">
        <v>51</v>
      </c>
      <c r="N19" s="162"/>
      <c r="O19" s="162"/>
      <c r="P19" s="162"/>
      <c r="Q19" s="162"/>
      <c r="R19" s="162"/>
      <c r="S19" s="162"/>
      <c r="T19" s="162"/>
      <c r="U19" s="162"/>
      <c r="V19" s="165"/>
      <c r="W19" s="166"/>
      <c r="X19" s="20"/>
      <c r="Y19" s="16"/>
      <c r="Z19" s="169"/>
      <c r="AA19" s="170"/>
      <c r="AB19" s="16"/>
      <c r="AC19" s="8"/>
      <c r="AD19" s="7"/>
      <c r="AE19" s="150">
        <f>(2400/Y14)*0.9</f>
        <v>136.70886075949366</v>
      </c>
      <c r="AF19" s="171"/>
      <c r="AG19" s="8"/>
      <c r="AH19" s="7"/>
      <c r="AI19" s="150">
        <f>2400/Y14</f>
        <v>151.89873417721518</v>
      </c>
      <c r="AJ19" s="151"/>
      <c r="AM19" s="61" t="s">
        <v>52</v>
      </c>
      <c r="AN19" s="61">
        <f>I40/A41*3600</f>
        <v>0</v>
      </c>
      <c r="AO19" s="61">
        <f>M40/A41*3600</f>
        <v>0</v>
      </c>
      <c r="AP19" s="61">
        <f>Q40/A41*3600</f>
        <v>0</v>
      </c>
      <c r="AQ19" s="61">
        <f>U40/A41*3600</f>
        <v>0</v>
      </c>
      <c r="AR19" s="61">
        <f>Y40/A41*3600</f>
        <v>0</v>
      </c>
      <c r="AS19" s="61">
        <f>AC40/A41*3600</f>
        <v>0</v>
      </c>
      <c r="AT19" s="61">
        <f>AG40/A41*3600</f>
        <v>0</v>
      </c>
      <c r="AU19" s="63">
        <f t="shared" si="0"/>
        <v>205.0632911392405</v>
      </c>
    </row>
    <row r="20" spans="1:48" ht="14.25" customHeight="1">
      <c r="A20" s="31"/>
      <c r="B20" s="32"/>
      <c r="C20" s="32"/>
      <c r="D20" s="32"/>
      <c r="E20" s="33"/>
      <c r="F20" s="33"/>
      <c r="G20" s="33"/>
      <c r="H20" s="33"/>
      <c r="I20" s="33"/>
      <c r="J20" s="33"/>
      <c r="K20" s="33"/>
      <c r="L20" s="34"/>
      <c r="M20" s="32"/>
      <c r="N20" s="32"/>
      <c r="O20" s="32"/>
      <c r="P20" s="71"/>
      <c r="Q20" s="32"/>
      <c r="R20" s="32"/>
      <c r="S20" s="32"/>
      <c r="T20" s="32"/>
      <c r="U20" s="32"/>
      <c r="V20" s="32"/>
      <c r="W20" s="32"/>
      <c r="X20" s="35"/>
      <c r="Y20" s="36"/>
      <c r="Z20" s="36"/>
      <c r="AA20" s="36"/>
      <c r="AB20" s="36"/>
      <c r="AC20" s="37"/>
      <c r="AD20" s="32"/>
      <c r="AE20" s="152"/>
      <c r="AF20" s="172"/>
      <c r="AG20" s="37"/>
      <c r="AH20" s="32"/>
      <c r="AI20" s="152"/>
      <c r="AJ20" s="153"/>
      <c r="AL20" s="58"/>
      <c r="AM20" s="61" t="s">
        <v>53</v>
      </c>
      <c r="AN20" s="61">
        <f>I42/A43*3600</f>
        <v>0</v>
      </c>
      <c r="AO20" s="61">
        <f>M42/A43*3600</f>
        <v>0</v>
      </c>
      <c r="AP20" s="61">
        <f>Q42/A43*3600</f>
        <v>0</v>
      </c>
      <c r="AQ20" s="61">
        <f>U42/A43*3600</f>
        <v>0</v>
      </c>
      <c r="AR20" s="61">
        <f>Y42/A43*3600</f>
        <v>0</v>
      </c>
      <c r="AS20" s="61">
        <f>AC42/A43*3600</f>
        <v>0</v>
      </c>
      <c r="AT20" s="61">
        <f>AG42/A43*3600</f>
        <v>0</v>
      </c>
      <c r="AU20" s="63">
        <f t="shared" si="0"/>
        <v>205.0632911392405</v>
      </c>
    </row>
    <row r="21" spans="1:48" ht="3" customHeight="1">
      <c r="AL21" s="58"/>
    </row>
    <row r="22" spans="1:48" ht="12" customHeight="1">
      <c r="A22" s="174" t="s">
        <v>54</v>
      </c>
      <c r="B22" s="175"/>
      <c r="C22" s="175"/>
      <c r="D22" s="176"/>
      <c r="E22" s="180" t="s">
        <v>55</v>
      </c>
      <c r="F22" s="181"/>
      <c r="G22" s="181"/>
      <c r="H22" s="182"/>
      <c r="I22" s="159" t="s">
        <v>56</v>
      </c>
      <c r="J22" s="160"/>
      <c r="K22" s="160"/>
      <c r="L22" s="161"/>
      <c r="M22" s="159" t="s">
        <v>57</v>
      </c>
      <c r="N22" s="160"/>
      <c r="O22" s="160"/>
      <c r="P22" s="161"/>
      <c r="Q22" s="159" t="s">
        <v>58</v>
      </c>
      <c r="R22" s="160"/>
      <c r="S22" s="160"/>
      <c r="T22" s="161"/>
      <c r="U22" s="159" t="s">
        <v>59</v>
      </c>
      <c r="V22" s="160"/>
      <c r="W22" s="160"/>
      <c r="X22" s="161"/>
      <c r="Y22" s="159" t="s">
        <v>60</v>
      </c>
      <c r="Z22" s="160"/>
      <c r="AA22" s="160"/>
      <c r="AB22" s="161"/>
      <c r="AC22" s="159" t="s">
        <v>61</v>
      </c>
      <c r="AD22" s="160"/>
      <c r="AE22" s="160"/>
      <c r="AF22" s="161"/>
      <c r="AG22" s="159" t="s">
        <v>62</v>
      </c>
      <c r="AH22" s="160"/>
      <c r="AI22" s="160"/>
      <c r="AJ22" s="161"/>
      <c r="AL22" s="58"/>
    </row>
    <row r="23" spans="1:48" ht="12" customHeight="1">
      <c r="A23" s="177"/>
      <c r="B23" s="178"/>
      <c r="C23" s="178"/>
      <c r="D23" s="179"/>
      <c r="E23" s="183" t="s">
        <v>63</v>
      </c>
      <c r="F23" s="184"/>
      <c r="G23" s="38">
        <f>E14</f>
        <v>90</v>
      </c>
      <c r="H23" s="39" t="s">
        <v>39</v>
      </c>
      <c r="I23" s="156" t="s">
        <v>23</v>
      </c>
      <c r="J23" s="157"/>
      <c r="K23" s="157"/>
      <c r="L23" s="158"/>
      <c r="M23" s="156" t="s">
        <v>24</v>
      </c>
      <c r="N23" s="157"/>
      <c r="O23" s="157"/>
      <c r="P23" s="158"/>
      <c r="Q23" s="156" t="s">
        <v>25</v>
      </c>
      <c r="R23" s="157"/>
      <c r="S23" s="157"/>
      <c r="T23" s="158"/>
      <c r="U23" s="156" t="s">
        <v>26</v>
      </c>
      <c r="V23" s="157"/>
      <c r="W23" s="157"/>
      <c r="X23" s="158"/>
      <c r="Y23" s="156" t="s">
        <v>27</v>
      </c>
      <c r="Z23" s="157"/>
      <c r="AA23" s="157"/>
      <c r="AB23" s="158"/>
      <c r="AC23" s="156" t="s">
        <v>28</v>
      </c>
      <c r="AD23" s="157"/>
      <c r="AE23" s="157"/>
      <c r="AF23" s="158"/>
      <c r="AG23" s="156" t="s">
        <v>29</v>
      </c>
      <c r="AH23" s="157"/>
      <c r="AI23" s="157"/>
      <c r="AJ23" s="158"/>
      <c r="AL23" s="58"/>
      <c r="AV23" s="66"/>
    </row>
    <row r="24" spans="1:48" ht="12" customHeight="1">
      <c r="A24" s="137" t="s">
        <v>64</v>
      </c>
      <c r="B24" s="138"/>
      <c r="C24" s="138"/>
      <c r="D24" s="139"/>
      <c r="E24" s="140" t="s">
        <v>65</v>
      </c>
      <c r="F24" s="141"/>
      <c r="G24" s="141"/>
      <c r="H24" s="78"/>
      <c r="I24" s="90">
        <v>0</v>
      </c>
      <c r="J24" s="91"/>
      <c r="K24" s="79"/>
      <c r="L24" s="94">
        <v>0</v>
      </c>
      <c r="M24" s="90">
        <v>0</v>
      </c>
      <c r="N24" s="91"/>
      <c r="O24" s="79"/>
      <c r="P24" s="142">
        <v>0</v>
      </c>
      <c r="Q24" s="90">
        <v>0</v>
      </c>
      <c r="R24" s="91"/>
      <c r="S24" s="79"/>
      <c r="T24" s="94">
        <v>0</v>
      </c>
      <c r="U24" s="90">
        <v>0</v>
      </c>
      <c r="V24" s="91"/>
      <c r="W24" s="79"/>
      <c r="X24" s="94">
        <v>0</v>
      </c>
      <c r="Y24" s="90">
        <v>185</v>
      </c>
      <c r="Z24" s="91"/>
      <c r="AA24" s="79"/>
      <c r="AB24" s="94">
        <v>88.5</v>
      </c>
      <c r="AC24" s="90">
        <v>0</v>
      </c>
      <c r="AD24" s="91"/>
      <c r="AE24" s="79"/>
      <c r="AF24" s="92">
        <v>0</v>
      </c>
      <c r="AG24" s="90">
        <v>0</v>
      </c>
      <c r="AH24" s="91"/>
      <c r="AI24" s="79"/>
      <c r="AJ24" s="96">
        <v>0</v>
      </c>
      <c r="AL24" s="76"/>
      <c r="AM24" s="77"/>
      <c r="AV24" s="65"/>
    </row>
    <row r="25" spans="1:48" ht="12" customHeight="1">
      <c r="A25" s="132">
        <f>(RIGHT(A24,5)-LEFT(A24,5))*86400</f>
        <v>3300.0000000000027</v>
      </c>
      <c r="B25" s="133"/>
      <c r="C25" s="133"/>
      <c r="D25" s="134"/>
      <c r="E25" s="80"/>
      <c r="F25" s="135" t="s">
        <v>65</v>
      </c>
      <c r="G25" s="135"/>
      <c r="H25" s="136"/>
      <c r="I25" s="81"/>
      <c r="J25" s="88">
        <v>0</v>
      </c>
      <c r="K25" s="89"/>
      <c r="L25" s="95"/>
      <c r="M25" s="81"/>
      <c r="N25" s="88">
        <v>0</v>
      </c>
      <c r="O25" s="89"/>
      <c r="P25" s="143"/>
      <c r="Q25" s="81"/>
      <c r="R25" s="88">
        <v>0</v>
      </c>
      <c r="S25" s="89"/>
      <c r="T25" s="95"/>
      <c r="U25" s="81"/>
      <c r="V25" s="88">
        <v>0</v>
      </c>
      <c r="W25" s="89"/>
      <c r="X25" s="95"/>
      <c r="Y25" s="81"/>
      <c r="Z25" s="88">
        <v>185</v>
      </c>
      <c r="AA25" s="89"/>
      <c r="AB25" s="95"/>
      <c r="AC25" s="81"/>
      <c r="AD25" s="88">
        <v>0</v>
      </c>
      <c r="AE25" s="89"/>
      <c r="AF25" s="93"/>
      <c r="AG25" s="81"/>
      <c r="AH25" s="88">
        <v>0</v>
      </c>
      <c r="AI25" s="89"/>
      <c r="AJ25" s="97"/>
      <c r="AL25" s="76"/>
      <c r="AM25" s="77"/>
      <c r="AN25" s="4"/>
      <c r="AV25" s="65"/>
    </row>
    <row r="26" spans="1:48" ht="12" customHeight="1">
      <c r="A26" s="137" t="s">
        <v>66</v>
      </c>
      <c r="B26" s="138"/>
      <c r="C26" s="138"/>
      <c r="D26" s="139"/>
      <c r="E26" s="140" t="s">
        <v>67</v>
      </c>
      <c r="F26" s="141"/>
      <c r="G26" s="141"/>
      <c r="H26" s="78"/>
      <c r="I26" s="90">
        <v>0</v>
      </c>
      <c r="J26" s="91"/>
      <c r="K26" s="79"/>
      <c r="L26" s="94">
        <v>0</v>
      </c>
      <c r="M26" s="90">
        <v>0</v>
      </c>
      <c r="N26" s="91"/>
      <c r="O26" s="79"/>
      <c r="P26" s="142">
        <v>0</v>
      </c>
      <c r="Q26" s="90">
        <v>0</v>
      </c>
      <c r="R26" s="91"/>
      <c r="S26" s="79"/>
      <c r="T26" s="94">
        <v>0</v>
      </c>
      <c r="U26" s="90">
        <v>0</v>
      </c>
      <c r="V26" s="91"/>
      <c r="W26" s="79"/>
      <c r="X26" s="94">
        <v>0</v>
      </c>
      <c r="Y26" s="90">
        <v>198</v>
      </c>
      <c r="Z26" s="91"/>
      <c r="AA26" s="79"/>
      <c r="AB26" s="94">
        <v>86.8</v>
      </c>
      <c r="AC26" s="90">
        <v>0</v>
      </c>
      <c r="AD26" s="91"/>
      <c r="AE26" s="79"/>
      <c r="AF26" s="92">
        <v>0</v>
      </c>
      <c r="AG26" s="90">
        <v>0</v>
      </c>
      <c r="AH26" s="91"/>
      <c r="AI26" s="79"/>
      <c r="AJ26" s="96">
        <v>0</v>
      </c>
      <c r="AL26" s="76"/>
      <c r="AM26" s="77"/>
      <c r="AN26" s="4"/>
      <c r="AV26" s="65"/>
    </row>
    <row r="27" spans="1:48" ht="12" customHeight="1">
      <c r="A27" s="132">
        <f>(RIGHT(A26,5)-LEFT(A26,5))*86400</f>
        <v>3599.9999999999968</v>
      </c>
      <c r="B27" s="133"/>
      <c r="C27" s="133"/>
      <c r="D27" s="134"/>
      <c r="E27" s="80"/>
      <c r="F27" s="135" t="s">
        <v>68</v>
      </c>
      <c r="G27" s="135"/>
      <c r="H27" s="136"/>
      <c r="I27" s="81"/>
      <c r="J27" s="88">
        <v>0</v>
      </c>
      <c r="K27" s="89"/>
      <c r="L27" s="95"/>
      <c r="M27" s="81"/>
      <c r="N27" s="88">
        <v>0</v>
      </c>
      <c r="O27" s="89"/>
      <c r="P27" s="143"/>
      <c r="Q27" s="81"/>
      <c r="R27" s="88">
        <v>0</v>
      </c>
      <c r="S27" s="89"/>
      <c r="T27" s="95"/>
      <c r="U27" s="81"/>
      <c r="V27" s="88">
        <v>0</v>
      </c>
      <c r="W27" s="89"/>
      <c r="X27" s="95"/>
      <c r="Y27" s="81"/>
      <c r="Z27" s="88">
        <v>383</v>
      </c>
      <c r="AA27" s="89"/>
      <c r="AB27" s="95"/>
      <c r="AC27" s="81"/>
      <c r="AD27" s="88">
        <v>0</v>
      </c>
      <c r="AE27" s="89"/>
      <c r="AF27" s="93"/>
      <c r="AG27" s="81"/>
      <c r="AH27" s="88">
        <v>0</v>
      </c>
      <c r="AI27" s="89"/>
      <c r="AJ27" s="97"/>
      <c r="AL27" s="76"/>
      <c r="AM27" s="77"/>
      <c r="AN27" s="4"/>
      <c r="AV27" s="65"/>
    </row>
    <row r="28" spans="1:48" ht="12" customHeight="1">
      <c r="A28" s="144" t="s">
        <v>69</v>
      </c>
      <c r="B28" s="145"/>
      <c r="C28" s="145"/>
      <c r="D28" s="146"/>
      <c r="E28" s="140" t="s">
        <v>70</v>
      </c>
      <c r="F28" s="141"/>
      <c r="G28" s="141"/>
      <c r="H28" s="78"/>
      <c r="I28" s="90">
        <v>0</v>
      </c>
      <c r="J28" s="91"/>
      <c r="K28" s="79"/>
      <c r="L28" s="147">
        <v>0</v>
      </c>
      <c r="M28" s="90">
        <v>0</v>
      </c>
      <c r="N28" s="91"/>
      <c r="O28" s="79"/>
      <c r="P28" s="148">
        <v>0</v>
      </c>
      <c r="Q28" s="90">
        <v>0</v>
      </c>
      <c r="R28" s="91"/>
      <c r="S28" s="79"/>
      <c r="T28" s="147">
        <v>0</v>
      </c>
      <c r="U28" s="90">
        <v>0</v>
      </c>
      <c r="V28" s="91"/>
      <c r="W28" s="79"/>
      <c r="X28" s="147">
        <v>0</v>
      </c>
      <c r="Y28" s="90">
        <v>104</v>
      </c>
      <c r="Z28" s="91"/>
      <c r="AA28" s="79"/>
      <c r="AB28" s="147">
        <v>54.7</v>
      </c>
      <c r="AC28" s="90">
        <v>0</v>
      </c>
      <c r="AD28" s="91"/>
      <c r="AE28" s="79"/>
      <c r="AF28" s="92">
        <v>0</v>
      </c>
      <c r="AG28" s="90">
        <v>0</v>
      </c>
      <c r="AH28" s="91"/>
      <c r="AI28" s="79"/>
      <c r="AJ28" s="149">
        <v>0</v>
      </c>
      <c r="AL28" s="76"/>
      <c r="AM28" s="77"/>
      <c r="AN28" s="4"/>
      <c r="AV28" s="65"/>
    </row>
    <row r="29" spans="1:48" ht="12" customHeight="1">
      <c r="A29" s="132">
        <f>(RIGHT(A28,5)-LEFT(A28,5))*86400</f>
        <v>3000.0000000000036</v>
      </c>
      <c r="B29" s="133"/>
      <c r="C29" s="133"/>
      <c r="D29" s="134"/>
      <c r="E29" s="80"/>
      <c r="F29" s="135" t="s">
        <v>71</v>
      </c>
      <c r="G29" s="135"/>
      <c r="H29" s="136"/>
      <c r="I29" s="81"/>
      <c r="J29" s="88">
        <v>0</v>
      </c>
      <c r="K29" s="89"/>
      <c r="L29" s="147"/>
      <c r="M29" s="81"/>
      <c r="N29" s="88">
        <v>0</v>
      </c>
      <c r="O29" s="89"/>
      <c r="P29" s="148"/>
      <c r="Q29" s="81"/>
      <c r="R29" s="88">
        <v>0</v>
      </c>
      <c r="S29" s="89"/>
      <c r="T29" s="147"/>
      <c r="U29" s="81"/>
      <c r="V29" s="88">
        <v>0</v>
      </c>
      <c r="W29" s="89"/>
      <c r="X29" s="147"/>
      <c r="Y29" s="81"/>
      <c r="Z29" s="88">
        <v>487</v>
      </c>
      <c r="AA29" s="89"/>
      <c r="AB29" s="147"/>
      <c r="AC29" s="81"/>
      <c r="AD29" s="88">
        <v>0</v>
      </c>
      <c r="AE29" s="89"/>
      <c r="AF29" s="93"/>
      <c r="AG29" s="81"/>
      <c r="AH29" s="88">
        <v>0</v>
      </c>
      <c r="AI29" s="89"/>
      <c r="AJ29" s="149"/>
      <c r="AL29" s="76"/>
      <c r="AM29" s="77"/>
      <c r="AN29" s="4"/>
      <c r="AV29" s="65"/>
    </row>
    <row r="30" spans="1:48" ht="12" customHeight="1">
      <c r="A30" s="137" t="s">
        <v>72</v>
      </c>
      <c r="B30" s="138"/>
      <c r="C30" s="138"/>
      <c r="D30" s="139"/>
      <c r="E30" s="140" t="s">
        <v>73</v>
      </c>
      <c r="F30" s="141"/>
      <c r="G30" s="141"/>
      <c r="H30" s="78"/>
      <c r="I30" s="90">
        <v>0</v>
      </c>
      <c r="J30" s="91"/>
      <c r="K30" s="79"/>
      <c r="L30" s="94">
        <v>0</v>
      </c>
      <c r="M30" s="90">
        <v>0</v>
      </c>
      <c r="N30" s="91"/>
      <c r="O30" s="79"/>
      <c r="P30" s="142">
        <v>0</v>
      </c>
      <c r="Q30" s="90">
        <v>0</v>
      </c>
      <c r="R30" s="91"/>
      <c r="S30" s="79"/>
      <c r="T30" s="94">
        <v>0</v>
      </c>
      <c r="U30" s="90">
        <v>25</v>
      </c>
      <c r="V30" s="91"/>
      <c r="W30" s="79"/>
      <c r="X30" s="94">
        <v>14.6</v>
      </c>
      <c r="Y30" s="90">
        <v>163</v>
      </c>
      <c r="Z30" s="91"/>
      <c r="AA30" s="79"/>
      <c r="AB30" s="94">
        <v>95.3</v>
      </c>
      <c r="AC30" s="90">
        <v>0</v>
      </c>
      <c r="AD30" s="91"/>
      <c r="AE30" s="79"/>
      <c r="AF30" s="92">
        <v>0</v>
      </c>
      <c r="AG30" s="90">
        <v>0</v>
      </c>
      <c r="AH30" s="91"/>
      <c r="AI30" s="79"/>
      <c r="AJ30" s="96">
        <v>0</v>
      </c>
      <c r="AL30" s="76"/>
      <c r="AM30" s="77"/>
      <c r="AN30" s="4"/>
      <c r="AV30" s="65"/>
    </row>
    <row r="31" spans="1:48" ht="12" customHeight="1">
      <c r="A31" s="132">
        <f>(RIGHT(A30,5)-LEFT(A30,5))*86400</f>
        <v>2700</v>
      </c>
      <c r="B31" s="133"/>
      <c r="C31" s="133"/>
      <c r="D31" s="134"/>
      <c r="E31" s="80"/>
      <c r="F31" s="135" t="s">
        <v>74</v>
      </c>
      <c r="G31" s="135"/>
      <c r="H31" s="136"/>
      <c r="I31" s="81"/>
      <c r="J31" s="88">
        <v>0</v>
      </c>
      <c r="K31" s="89"/>
      <c r="L31" s="95"/>
      <c r="M31" s="81"/>
      <c r="N31" s="88">
        <v>0</v>
      </c>
      <c r="O31" s="89"/>
      <c r="P31" s="143"/>
      <c r="Q31" s="81"/>
      <c r="R31" s="88">
        <v>0</v>
      </c>
      <c r="S31" s="89"/>
      <c r="T31" s="95"/>
      <c r="U31" s="81"/>
      <c r="V31" s="88">
        <v>25</v>
      </c>
      <c r="W31" s="89"/>
      <c r="X31" s="95"/>
      <c r="Y31" s="81"/>
      <c r="Z31" s="88">
        <v>650</v>
      </c>
      <c r="AA31" s="89"/>
      <c r="AB31" s="95"/>
      <c r="AC31" s="81"/>
      <c r="AD31" s="88">
        <v>0</v>
      </c>
      <c r="AE31" s="89"/>
      <c r="AF31" s="93"/>
      <c r="AG31" s="81"/>
      <c r="AH31" s="88">
        <v>0</v>
      </c>
      <c r="AI31" s="89"/>
      <c r="AJ31" s="97"/>
      <c r="AL31" s="76"/>
      <c r="AM31" s="77"/>
      <c r="AN31" s="4"/>
      <c r="AV31" s="65"/>
    </row>
    <row r="32" spans="1:48" ht="12" customHeight="1">
      <c r="A32" s="144" t="s">
        <v>75</v>
      </c>
      <c r="B32" s="145"/>
      <c r="C32" s="145"/>
      <c r="D32" s="146"/>
      <c r="E32" s="140" t="s">
        <v>76</v>
      </c>
      <c r="F32" s="141"/>
      <c r="G32" s="141"/>
      <c r="H32" s="78"/>
      <c r="I32" s="90">
        <v>0</v>
      </c>
      <c r="J32" s="91"/>
      <c r="K32" s="79"/>
      <c r="L32" s="147">
        <v>0</v>
      </c>
      <c r="M32" s="90">
        <v>0</v>
      </c>
      <c r="N32" s="91"/>
      <c r="O32" s="79"/>
      <c r="P32" s="148">
        <v>0</v>
      </c>
      <c r="Q32" s="90">
        <v>0</v>
      </c>
      <c r="R32" s="91"/>
      <c r="S32" s="79"/>
      <c r="T32" s="147">
        <v>0</v>
      </c>
      <c r="U32" s="90">
        <v>192</v>
      </c>
      <c r="V32" s="91"/>
      <c r="W32" s="79"/>
      <c r="X32" s="147">
        <v>67.400000000000006</v>
      </c>
      <c r="Y32" s="90">
        <v>260</v>
      </c>
      <c r="Z32" s="91"/>
      <c r="AA32" s="79"/>
      <c r="AB32" s="147">
        <v>91.2</v>
      </c>
      <c r="AC32" s="90">
        <v>0</v>
      </c>
      <c r="AD32" s="91"/>
      <c r="AE32" s="79"/>
      <c r="AF32" s="92">
        <v>0</v>
      </c>
      <c r="AG32" s="90">
        <v>0</v>
      </c>
      <c r="AH32" s="91"/>
      <c r="AI32" s="79"/>
      <c r="AJ32" s="149">
        <v>0</v>
      </c>
      <c r="AL32" s="76"/>
      <c r="AM32" s="77"/>
      <c r="AN32" s="4"/>
      <c r="AV32" s="65"/>
    </row>
    <row r="33" spans="1:48" ht="12" customHeight="1">
      <c r="A33" s="132">
        <f>(RIGHT(A32,5)-LEFT(A32,5))*86400</f>
        <v>4500.0000000000036</v>
      </c>
      <c r="B33" s="133"/>
      <c r="C33" s="133"/>
      <c r="D33" s="134"/>
      <c r="E33" s="80"/>
      <c r="F33" s="135" t="s">
        <v>77</v>
      </c>
      <c r="G33" s="135"/>
      <c r="H33" s="136"/>
      <c r="I33" s="81"/>
      <c r="J33" s="88">
        <v>0</v>
      </c>
      <c r="K33" s="89"/>
      <c r="L33" s="147"/>
      <c r="M33" s="81"/>
      <c r="N33" s="88">
        <v>0</v>
      </c>
      <c r="O33" s="89"/>
      <c r="P33" s="148"/>
      <c r="Q33" s="81"/>
      <c r="R33" s="88">
        <v>0</v>
      </c>
      <c r="S33" s="89"/>
      <c r="T33" s="147"/>
      <c r="U33" s="81"/>
      <c r="V33" s="88">
        <v>217</v>
      </c>
      <c r="W33" s="89"/>
      <c r="X33" s="147"/>
      <c r="Y33" s="81"/>
      <c r="Z33" s="88">
        <v>910</v>
      </c>
      <c r="AA33" s="89"/>
      <c r="AB33" s="147"/>
      <c r="AC33" s="81"/>
      <c r="AD33" s="88">
        <v>0</v>
      </c>
      <c r="AE33" s="89"/>
      <c r="AF33" s="93"/>
      <c r="AG33" s="81"/>
      <c r="AH33" s="88">
        <v>0</v>
      </c>
      <c r="AI33" s="89"/>
      <c r="AJ33" s="149"/>
      <c r="AL33" s="76"/>
      <c r="AM33" s="77"/>
      <c r="AN33" s="4"/>
      <c r="AV33" s="65"/>
    </row>
    <row r="34" spans="1:48" ht="12" customHeight="1">
      <c r="A34" s="137" t="s">
        <v>78</v>
      </c>
      <c r="B34" s="138"/>
      <c r="C34" s="138"/>
      <c r="D34" s="139"/>
      <c r="E34" s="140" t="s">
        <v>67</v>
      </c>
      <c r="F34" s="141"/>
      <c r="G34" s="141"/>
      <c r="H34" s="78"/>
      <c r="I34" s="90">
        <v>0</v>
      </c>
      <c r="J34" s="91"/>
      <c r="K34" s="79"/>
      <c r="L34" s="94">
        <v>0</v>
      </c>
      <c r="M34" s="90">
        <v>0</v>
      </c>
      <c r="N34" s="91"/>
      <c r="O34" s="79"/>
      <c r="P34" s="142">
        <v>0</v>
      </c>
      <c r="Q34" s="90">
        <v>0</v>
      </c>
      <c r="R34" s="91"/>
      <c r="S34" s="79"/>
      <c r="T34" s="94">
        <v>0</v>
      </c>
      <c r="U34" s="90">
        <v>115</v>
      </c>
      <c r="V34" s="91"/>
      <c r="W34" s="79"/>
      <c r="X34" s="94">
        <v>50.4</v>
      </c>
      <c r="Y34" s="90">
        <v>168</v>
      </c>
      <c r="Z34" s="91"/>
      <c r="AA34" s="79"/>
      <c r="AB34" s="94">
        <v>73.7</v>
      </c>
      <c r="AC34" s="90">
        <v>0</v>
      </c>
      <c r="AD34" s="91"/>
      <c r="AE34" s="79"/>
      <c r="AF34" s="92">
        <v>0</v>
      </c>
      <c r="AG34" s="90">
        <v>0</v>
      </c>
      <c r="AH34" s="91"/>
      <c r="AI34" s="79"/>
      <c r="AJ34" s="96">
        <v>0</v>
      </c>
      <c r="AL34" s="76"/>
      <c r="AM34" s="77"/>
      <c r="AN34" s="4"/>
      <c r="AO34" s="65"/>
      <c r="AP34" s="65"/>
      <c r="AQ34" s="65"/>
      <c r="AR34" s="65"/>
      <c r="AS34" s="65"/>
      <c r="AT34" s="65"/>
      <c r="AU34" s="65"/>
      <c r="AV34" s="65"/>
    </row>
    <row r="35" spans="1:48" ht="12" customHeight="1">
      <c r="A35" s="132">
        <f>(RIGHT(A34,5)-LEFT(A34,5))*86400</f>
        <v>3599.9999999999968</v>
      </c>
      <c r="B35" s="133"/>
      <c r="C35" s="133"/>
      <c r="D35" s="134"/>
      <c r="E35" s="80"/>
      <c r="F35" s="135" t="s">
        <v>79</v>
      </c>
      <c r="G35" s="135"/>
      <c r="H35" s="136"/>
      <c r="I35" s="81"/>
      <c r="J35" s="88">
        <v>0</v>
      </c>
      <c r="K35" s="89"/>
      <c r="L35" s="95"/>
      <c r="M35" s="81"/>
      <c r="N35" s="88">
        <v>0</v>
      </c>
      <c r="O35" s="89"/>
      <c r="P35" s="143"/>
      <c r="Q35" s="81"/>
      <c r="R35" s="88">
        <v>0</v>
      </c>
      <c r="S35" s="89"/>
      <c r="T35" s="95"/>
      <c r="U35" s="81"/>
      <c r="V35" s="88">
        <v>332</v>
      </c>
      <c r="W35" s="89"/>
      <c r="X35" s="95"/>
      <c r="Y35" s="81"/>
      <c r="Z35" s="88">
        <v>1078</v>
      </c>
      <c r="AA35" s="89"/>
      <c r="AB35" s="95"/>
      <c r="AC35" s="81"/>
      <c r="AD35" s="88">
        <v>0</v>
      </c>
      <c r="AE35" s="89"/>
      <c r="AF35" s="93"/>
      <c r="AG35" s="81"/>
      <c r="AH35" s="88">
        <v>0</v>
      </c>
      <c r="AI35" s="89"/>
      <c r="AJ35" s="97"/>
      <c r="AL35" s="76"/>
      <c r="AM35" s="77"/>
      <c r="AN35" s="4"/>
      <c r="AO35" s="65"/>
      <c r="AP35" s="65"/>
      <c r="AQ35" s="65"/>
      <c r="AR35" s="65"/>
      <c r="AS35" s="65"/>
      <c r="AT35" s="65"/>
      <c r="AU35" s="65"/>
      <c r="AV35" s="65"/>
    </row>
    <row r="36" spans="1:48" ht="12" customHeight="1">
      <c r="A36" s="144" t="s">
        <v>80</v>
      </c>
      <c r="B36" s="145"/>
      <c r="C36" s="145"/>
      <c r="D36" s="146"/>
      <c r="E36" s="140" t="s">
        <v>70</v>
      </c>
      <c r="F36" s="141"/>
      <c r="G36" s="141"/>
      <c r="H36" s="78"/>
      <c r="I36" s="90">
        <v>0</v>
      </c>
      <c r="J36" s="91"/>
      <c r="K36" s="79"/>
      <c r="L36" s="147">
        <v>0</v>
      </c>
      <c r="M36" s="90">
        <v>0</v>
      </c>
      <c r="N36" s="91"/>
      <c r="O36" s="79"/>
      <c r="P36" s="148">
        <v>0</v>
      </c>
      <c r="Q36" s="90">
        <v>0</v>
      </c>
      <c r="R36" s="91"/>
      <c r="S36" s="79"/>
      <c r="T36" s="147">
        <v>0</v>
      </c>
      <c r="U36" s="90">
        <v>79</v>
      </c>
      <c r="V36" s="91"/>
      <c r="W36" s="79"/>
      <c r="X36" s="147">
        <v>41.6</v>
      </c>
      <c r="Y36" s="90">
        <v>183</v>
      </c>
      <c r="Z36" s="91"/>
      <c r="AA36" s="79"/>
      <c r="AB36" s="147">
        <v>96.3</v>
      </c>
      <c r="AC36" s="90">
        <v>0</v>
      </c>
      <c r="AD36" s="91"/>
      <c r="AE36" s="79"/>
      <c r="AF36" s="92">
        <v>0</v>
      </c>
      <c r="AG36" s="90">
        <v>0</v>
      </c>
      <c r="AH36" s="91"/>
      <c r="AI36" s="79"/>
      <c r="AJ36" s="149">
        <v>0</v>
      </c>
      <c r="AL36" s="76"/>
      <c r="AM36" s="77"/>
      <c r="AN36" s="4"/>
      <c r="AO36" s="64"/>
      <c r="AP36" s="64"/>
      <c r="AQ36" s="64"/>
      <c r="AR36" s="64"/>
      <c r="AS36" s="64"/>
      <c r="AT36" s="64"/>
    </row>
    <row r="37" spans="1:48" ht="12" customHeight="1">
      <c r="A37" s="132">
        <f>(RIGHT(A36,5)-LEFT(A36,5))*86400</f>
        <v>3000.0000000000086</v>
      </c>
      <c r="B37" s="133"/>
      <c r="C37" s="133"/>
      <c r="D37" s="134"/>
      <c r="E37" s="80"/>
      <c r="F37" s="135" t="s">
        <v>81</v>
      </c>
      <c r="G37" s="135"/>
      <c r="H37" s="136"/>
      <c r="I37" s="81"/>
      <c r="J37" s="88">
        <v>0</v>
      </c>
      <c r="K37" s="89"/>
      <c r="L37" s="147"/>
      <c r="M37" s="81"/>
      <c r="N37" s="88">
        <v>0</v>
      </c>
      <c r="O37" s="89"/>
      <c r="P37" s="148"/>
      <c r="Q37" s="81"/>
      <c r="R37" s="88">
        <v>0</v>
      </c>
      <c r="S37" s="89"/>
      <c r="T37" s="147"/>
      <c r="U37" s="81"/>
      <c r="V37" s="88">
        <v>411</v>
      </c>
      <c r="W37" s="89"/>
      <c r="X37" s="147"/>
      <c r="Y37" s="81"/>
      <c r="Z37" s="88">
        <v>1261</v>
      </c>
      <c r="AA37" s="89"/>
      <c r="AB37" s="147"/>
      <c r="AC37" s="81"/>
      <c r="AD37" s="88">
        <v>0</v>
      </c>
      <c r="AE37" s="89"/>
      <c r="AF37" s="93"/>
      <c r="AG37" s="81"/>
      <c r="AH37" s="88">
        <v>0</v>
      </c>
      <c r="AI37" s="89"/>
      <c r="AJ37" s="149"/>
      <c r="AL37" s="76"/>
      <c r="AM37" s="77"/>
      <c r="AN37" s="4"/>
    </row>
    <row r="38" spans="1:48" ht="12" customHeight="1">
      <c r="A38" s="137" t="s">
        <v>82</v>
      </c>
      <c r="B38" s="138"/>
      <c r="C38" s="138"/>
      <c r="D38" s="139"/>
      <c r="E38" s="140" t="s">
        <v>73</v>
      </c>
      <c r="F38" s="141"/>
      <c r="G38" s="141"/>
      <c r="H38" s="78"/>
      <c r="I38" s="90">
        <v>0</v>
      </c>
      <c r="J38" s="91"/>
      <c r="K38" s="79"/>
      <c r="L38" s="94">
        <v>0</v>
      </c>
      <c r="M38" s="90">
        <v>0</v>
      </c>
      <c r="N38" s="91"/>
      <c r="O38" s="79"/>
      <c r="P38" s="142">
        <v>0</v>
      </c>
      <c r="Q38" s="90">
        <v>0</v>
      </c>
      <c r="R38" s="91"/>
      <c r="S38" s="79"/>
      <c r="T38" s="94">
        <v>0</v>
      </c>
      <c r="U38" s="90">
        <v>12</v>
      </c>
      <c r="V38" s="91"/>
      <c r="W38" s="79"/>
      <c r="X38" s="94">
        <v>7</v>
      </c>
      <c r="Y38" s="90">
        <v>149</v>
      </c>
      <c r="Z38" s="91"/>
      <c r="AA38" s="79"/>
      <c r="AB38" s="94">
        <v>87.1</v>
      </c>
      <c r="AC38" s="90">
        <v>0</v>
      </c>
      <c r="AD38" s="91"/>
      <c r="AE38" s="79"/>
      <c r="AF38" s="92">
        <v>0</v>
      </c>
      <c r="AG38" s="90">
        <v>0</v>
      </c>
      <c r="AH38" s="91"/>
      <c r="AI38" s="79"/>
      <c r="AJ38" s="96">
        <v>0</v>
      </c>
      <c r="AL38" s="76"/>
      <c r="AM38" s="77"/>
      <c r="AN38" s="4"/>
    </row>
    <row r="39" spans="1:48" ht="12" customHeight="1">
      <c r="A39" s="132">
        <f>(RIGHT(A38,5)-LEFT(A38,5))*86400</f>
        <v>2700</v>
      </c>
      <c r="B39" s="133"/>
      <c r="C39" s="133"/>
      <c r="D39" s="134"/>
      <c r="E39" s="80"/>
      <c r="F39" s="135" t="s">
        <v>83</v>
      </c>
      <c r="G39" s="135"/>
      <c r="H39" s="136"/>
      <c r="I39" s="81"/>
      <c r="J39" s="88">
        <v>0</v>
      </c>
      <c r="K39" s="89"/>
      <c r="L39" s="95"/>
      <c r="M39" s="81"/>
      <c r="N39" s="88">
        <v>0</v>
      </c>
      <c r="O39" s="89"/>
      <c r="P39" s="143"/>
      <c r="Q39" s="81"/>
      <c r="R39" s="88">
        <v>0</v>
      </c>
      <c r="S39" s="89"/>
      <c r="T39" s="95"/>
      <c r="U39" s="81"/>
      <c r="V39" s="88">
        <v>423</v>
      </c>
      <c r="W39" s="89"/>
      <c r="X39" s="95"/>
      <c r="Y39" s="81"/>
      <c r="Z39" s="88">
        <v>1410</v>
      </c>
      <c r="AA39" s="89"/>
      <c r="AB39" s="95"/>
      <c r="AC39" s="81"/>
      <c r="AD39" s="88">
        <v>0</v>
      </c>
      <c r="AE39" s="89"/>
      <c r="AF39" s="93"/>
      <c r="AG39" s="81"/>
      <c r="AH39" s="88">
        <v>0</v>
      </c>
      <c r="AI39" s="89"/>
      <c r="AJ39" s="97"/>
      <c r="AL39" s="76"/>
      <c r="AM39" s="77"/>
      <c r="AN39" s="4"/>
    </row>
    <row r="40" spans="1:48" ht="12" customHeight="1">
      <c r="A40" s="144" t="s">
        <v>84</v>
      </c>
      <c r="B40" s="145"/>
      <c r="C40" s="145"/>
      <c r="D40" s="146"/>
      <c r="E40" s="140" t="s">
        <v>67</v>
      </c>
      <c r="F40" s="141"/>
      <c r="G40" s="141"/>
      <c r="H40" s="78"/>
      <c r="I40" s="90">
        <v>0</v>
      </c>
      <c r="J40" s="91"/>
      <c r="K40" s="79"/>
      <c r="L40" s="147">
        <v>0</v>
      </c>
      <c r="M40" s="90">
        <v>0</v>
      </c>
      <c r="N40" s="91"/>
      <c r="O40" s="79"/>
      <c r="P40" s="148">
        <v>0</v>
      </c>
      <c r="Q40" s="90">
        <v>0</v>
      </c>
      <c r="R40" s="91"/>
      <c r="S40" s="79"/>
      <c r="T40" s="147">
        <v>0</v>
      </c>
      <c r="U40" s="90">
        <v>0</v>
      </c>
      <c r="V40" s="91"/>
      <c r="W40" s="79"/>
      <c r="X40" s="147">
        <v>0</v>
      </c>
      <c r="Y40" s="90">
        <v>0</v>
      </c>
      <c r="Z40" s="91"/>
      <c r="AA40" s="79"/>
      <c r="AB40" s="147">
        <v>0</v>
      </c>
      <c r="AC40" s="90">
        <v>0</v>
      </c>
      <c r="AD40" s="91"/>
      <c r="AE40" s="79"/>
      <c r="AF40" s="92">
        <v>0</v>
      </c>
      <c r="AG40" s="90">
        <v>0</v>
      </c>
      <c r="AH40" s="91"/>
      <c r="AI40" s="79"/>
      <c r="AJ40" s="149">
        <v>0</v>
      </c>
      <c r="AL40" s="76"/>
      <c r="AM40" s="77"/>
      <c r="AN40" s="4"/>
    </row>
    <row r="41" spans="1:48" ht="12" customHeight="1">
      <c r="A41" s="132">
        <f>(RIGHT(A40,5)-LEFT(A40,5))*86400</f>
        <v>3599.9999999999968</v>
      </c>
      <c r="B41" s="133"/>
      <c r="C41" s="133"/>
      <c r="D41" s="134"/>
      <c r="E41" s="80"/>
      <c r="F41" s="135" t="s">
        <v>85</v>
      </c>
      <c r="G41" s="135"/>
      <c r="H41" s="136"/>
      <c r="I41" s="81"/>
      <c r="J41" s="88">
        <v>0</v>
      </c>
      <c r="K41" s="89"/>
      <c r="L41" s="147"/>
      <c r="M41" s="81"/>
      <c r="N41" s="88">
        <v>0</v>
      </c>
      <c r="O41" s="89"/>
      <c r="P41" s="148"/>
      <c r="Q41" s="81"/>
      <c r="R41" s="88">
        <v>0</v>
      </c>
      <c r="S41" s="89"/>
      <c r="T41" s="147"/>
      <c r="U41" s="81"/>
      <c r="V41" s="88">
        <v>423</v>
      </c>
      <c r="W41" s="89"/>
      <c r="X41" s="147"/>
      <c r="Y41" s="81"/>
      <c r="Z41" s="88">
        <v>1410</v>
      </c>
      <c r="AA41" s="89"/>
      <c r="AB41" s="147"/>
      <c r="AC41" s="81"/>
      <c r="AD41" s="88">
        <v>0</v>
      </c>
      <c r="AE41" s="89"/>
      <c r="AF41" s="93"/>
      <c r="AG41" s="81"/>
      <c r="AH41" s="88">
        <v>0</v>
      </c>
      <c r="AI41" s="89"/>
      <c r="AJ41" s="149"/>
      <c r="AL41" s="76"/>
      <c r="AM41" s="77"/>
      <c r="AN41" s="4"/>
    </row>
    <row r="42" spans="1:48" ht="12" customHeight="1">
      <c r="A42" s="137" t="s">
        <v>86</v>
      </c>
      <c r="B42" s="138"/>
      <c r="C42" s="138"/>
      <c r="D42" s="139"/>
      <c r="E42" s="140" t="s">
        <v>87</v>
      </c>
      <c r="F42" s="141"/>
      <c r="G42" s="141"/>
      <c r="H42" s="78"/>
      <c r="I42" s="90">
        <v>0</v>
      </c>
      <c r="J42" s="91"/>
      <c r="K42" s="79"/>
      <c r="L42" s="92">
        <v>0</v>
      </c>
      <c r="M42" s="90">
        <v>0</v>
      </c>
      <c r="N42" s="91"/>
      <c r="O42" s="79"/>
      <c r="P42" s="142">
        <v>0</v>
      </c>
      <c r="Q42" s="90">
        <v>0</v>
      </c>
      <c r="R42" s="91"/>
      <c r="S42" s="79"/>
      <c r="T42" s="94">
        <v>0</v>
      </c>
      <c r="U42" s="90">
        <v>0</v>
      </c>
      <c r="V42" s="91"/>
      <c r="W42" s="79"/>
      <c r="X42" s="94">
        <v>0</v>
      </c>
      <c r="Y42" s="90">
        <v>0</v>
      </c>
      <c r="Z42" s="91"/>
      <c r="AA42" s="79"/>
      <c r="AB42" s="94">
        <v>0</v>
      </c>
      <c r="AC42" s="90">
        <v>0</v>
      </c>
      <c r="AD42" s="91"/>
      <c r="AE42" s="79"/>
      <c r="AF42" s="92">
        <v>0</v>
      </c>
      <c r="AG42" s="90">
        <v>0</v>
      </c>
      <c r="AH42" s="91"/>
      <c r="AI42" s="79"/>
      <c r="AJ42" s="96">
        <v>0</v>
      </c>
      <c r="AL42" s="76"/>
      <c r="AM42" s="77"/>
      <c r="AN42" s="4"/>
    </row>
    <row r="43" spans="1:48" ht="12" customHeight="1">
      <c r="A43" s="132">
        <f>(RIGHT(A42,5)-LEFT(A42,5))*86400</f>
        <v>5100.0000000000109</v>
      </c>
      <c r="B43" s="133"/>
      <c r="C43" s="133"/>
      <c r="D43" s="134"/>
      <c r="E43" s="80"/>
      <c r="F43" s="135" t="s">
        <v>88</v>
      </c>
      <c r="G43" s="135"/>
      <c r="H43" s="136"/>
      <c r="I43" s="81"/>
      <c r="J43" s="88">
        <v>0</v>
      </c>
      <c r="K43" s="89"/>
      <c r="L43" s="93"/>
      <c r="M43" s="81"/>
      <c r="N43" s="88">
        <v>0</v>
      </c>
      <c r="O43" s="89"/>
      <c r="P43" s="143"/>
      <c r="Q43" s="81"/>
      <c r="R43" s="88">
        <v>0</v>
      </c>
      <c r="S43" s="89"/>
      <c r="T43" s="95"/>
      <c r="U43" s="81"/>
      <c r="V43" s="88">
        <v>423</v>
      </c>
      <c r="W43" s="89"/>
      <c r="X43" s="95"/>
      <c r="Y43" s="81"/>
      <c r="Z43" s="88">
        <v>1410</v>
      </c>
      <c r="AA43" s="89"/>
      <c r="AB43" s="95"/>
      <c r="AC43" s="81"/>
      <c r="AD43" s="88">
        <v>0</v>
      </c>
      <c r="AE43" s="89"/>
      <c r="AF43" s="93"/>
      <c r="AG43" s="81"/>
      <c r="AH43" s="88">
        <v>0</v>
      </c>
      <c r="AI43" s="89"/>
      <c r="AJ43" s="97"/>
      <c r="AL43" s="76"/>
      <c r="AM43" s="77" t="str">
        <f>RIGHT(A43,5)</f>
        <v>00001</v>
      </c>
      <c r="AN43" s="59"/>
    </row>
    <row r="44" spans="1:48" ht="16.5">
      <c r="A44" s="122" t="s">
        <v>89</v>
      </c>
      <c r="B44" s="123"/>
      <c r="C44" s="123"/>
      <c r="D44" s="123"/>
      <c r="E44" s="129" t="str">
        <f>F43</f>
        <v>2222 - 1999</v>
      </c>
      <c r="F44" s="130"/>
      <c r="G44" s="130"/>
      <c r="H44" s="131"/>
      <c r="I44" s="85">
        <f>J43</f>
        <v>0</v>
      </c>
      <c r="J44" s="86"/>
      <c r="K44" s="87"/>
      <c r="L44" s="82">
        <v>0</v>
      </c>
      <c r="M44" s="85">
        <f>N43</f>
        <v>0</v>
      </c>
      <c r="N44" s="86"/>
      <c r="O44" s="87"/>
      <c r="P44" s="83">
        <v>0</v>
      </c>
      <c r="Q44" s="85">
        <f>R43</f>
        <v>0</v>
      </c>
      <c r="R44" s="86"/>
      <c r="S44" s="87"/>
      <c r="T44" s="84">
        <v>0</v>
      </c>
      <c r="U44" s="85">
        <f>V43</f>
        <v>423</v>
      </c>
      <c r="V44" s="86"/>
      <c r="W44" s="87"/>
      <c r="X44" s="84">
        <v>25.3</v>
      </c>
      <c r="Y44" s="85">
        <f>Z43</f>
        <v>1410</v>
      </c>
      <c r="Z44" s="86"/>
      <c r="AA44" s="87"/>
      <c r="AB44" s="84">
        <v>84.4</v>
      </c>
      <c r="AC44" s="85">
        <f>AD43</f>
        <v>0</v>
      </c>
      <c r="AD44" s="86"/>
      <c r="AE44" s="87"/>
      <c r="AF44" s="84">
        <v>0</v>
      </c>
      <c r="AG44" s="85">
        <f>AH43</f>
        <v>0</v>
      </c>
      <c r="AH44" s="86"/>
      <c r="AI44" s="87"/>
      <c r="AJ44" s="84">
        <v>0</v>
      </c>
      <c r="AN44" s="59"/>
    </row>
    <row r="45" spans="1:48" ht="15" customHeight="1">
      <c r="A45" s="124" t="s">
        <v>90</v>
      </c>
      <c r="B45" s="125"/>
      <c r="C45" s="125"/>
      <c r="D45" s="125"/>
      <c r="E45" s="125"/>
      <c r="F45" s="125"/>
      <c r="G45" s="125"/>
      <c r="H45" s="126"/>
      <c r="I45" s="98"/>
      <c r="J45" s="99"/>
      <c r="K45" s="99"/>
      <c r="L45" s="100"/>
      <c r="M45" s="101"/>
      <c r="N45" s="99"/>
      <c r="O45" s="99"/>
      <c r="P45" s="102"/>
      <c r="Q45" s="98"/>
      <c r="R45" s="99"/>
      <c r="S45" s="99"/>
      <c r="T45" s="100"/>
      <c r="U45" s="101"/>
      <c r="V45" s="99"/>
      <c r="W45" s="99"/>
      <c r="X45" s="102"/>
      <c r="Y45" s="98"/>
      <c r="Z45" s="99"/>
      <c r="AA45" s="99"/>
      <c r="AB45" s="100"/>
      <c r="AC45" s="101"/>
      <c r="AD45" s="99"/>
      <c r="AE45" s="99"/>
      <c r="AF45" s="102"/>
      <c r="AG45" s="98"/>
      <c r="AH45" s="99"/>
      <c r="AI45" s="99"/>
      <c r="AJ45" s="100"/>
      <c r="AN45" s="59"/>
    </row>
    <row r="46" spans="1:48" ht="15.75" customHeight="1">
      <c r="A46" s="118" t="s">
        <v>91</v>
      </c>
      <c r="B46" s="119"/>
      <c r="C46" s="127" t="s">
        <v>92</v>
      </c>
      <c r="D46" s="127"/>
      <c r="E46" s="127"/>
      <c r="F46" s="127"/>
      <c r="G46" s="127"/>
      <c r="H46" s="127"/>
      <c r="I46" s="127"/>
      <c r="J46" s="110" t="s">
        <v>93</v>
      </c>
      <c r="K46" s="111"/>
      <c r="L46" s="111"/>
      <c r="M46" s="111"/>
      <c r="N46" s="111"/>
      <c r="O46" s="111"/>
      <c r="P46" s="112"/>
      <c r="Q46" s="113" t="s">
        <v>94</v>
      </c>
      <c r="R46" s="117"/>
      <c r="S46" s="118" t="s">
        <v>91</v>
      </c>
      <c r="T46" s="119"/>
      <c r="U46" s="127" t="s">
        <v>92</v>
      </c>
      <c r="V46" s="127"/>
      <c r="W46" s="127"/>
      <c r="X46" s="127"/>
      <c r="Y46" s="127"/>
      <c r="Z46" s="127"/>
      <c r="AA46" s="127"/>
      <c r="AB46" s="110" t="s">
        <v>93</v>
      </c>
      <c r="AC46" s="111"/>
      <c r="AD46" s="111"/>
      <c r="AE46" s="111"/>
      <c r="AF46" s="111"/>
      <c r="AG46" s="111"/>
      <c r="AH46" s="112"/>
      <c r="AI46" s="113" t="s">
        <v>94</v>
      </c>
      <c r="AJ46" s="114"/>
      <c r="AN46" s="103"/>
    </row>
    <row r="47" spans="1:48" ht="15.75" customHeight="1">
      <c r="A47" s="120"/>
      <c r="B47" s="121"/>
      <c r="C47" s="128"/>
      <c r="D47" s="128"/>
      <c r="E47" s="128"/>
      <c r="F47" s="128"/>
      <c r="G47" s="128"/>
      <c r="H47" s="128"/>
      <c r="I47" s="128"/>
      <c r="J47" s="40"/>
      <c r="K47" s="41"/>
      <c r="L47" s="41"/>
      <c r="M47" s="42"/>
      <c r="N47" s="42"/>
      <c r="O47" s="42"/>
      <c r="P47" s="72"/>
      <c r="Q47" s="115"/>
      <c r="R47" s="115"/>
      <c r="S47" s="120"/>
      <c r="T47" s="121"/>
      <c r="U47" s="128"/>
      <c r="V47" s="128"/>
      <c r="W47" s="128"/>
      <c r="X47" s="128"/>
      <c r="Y47" s="128"/>
      <c r="Z47" s="128"/>
      <c r="AA47" s="128"/>
      <c r="AB47" s="40"/>
      <c r="AC47" s="41"/>
      <c r="AD47" s="41"/>
      <c r="AE47" s="42"/>
      <c r="AF47" s="42"/>
      <c r="AG47" s="42"/>
      <c r="AH47" s="43"/>
      <c r="AI47" s="115"/>
      <c r="AJ47" s="116"/>
      <c r="AN47" s="103"/>
    </row>
    <row r="48" spans="1:48" ht="15.75" customHeight="1">
      <c r="A48" s="44"/>
      <c r="B48" s="45"/>
      <c r="C48" s="105"/>
      <c r="D48" s="105"/>
      <c r="E48" s="105"/>
      <c r="F48" s="105"/>
      <c r="G48" s="105"/>
      <c r="H48" s="105"/>
      <c r="I48" s="105"/>
      <c r="J48" s="46"/>
      <c r="K48" s="47"/>
      <c r="L48" s="47"/>
      <c r="M48" s="48"/>
      <c r="N48" s="48"/>
      <c r="O48" s="42"/>
      <c r="P48" s="72"/>
      <c r="Q48" s="105"/>
      <c r="R48" s="105"/>
      <c r="S48" s="44"/>
      <c r="T48" s="45"/>
      <c r="U48" s="105"/>
      <c r="V48" s="105"/>
      <c r="W48" s="105"/>
      <c r="X48" s="105"/>
      <c r="Y48" s="105"/>
      <c r="Z48" s="105"/>
      <c r="AA48" s="105"/>
      <c r="AB48" s="46"/>
      <c r="AC48" s="47"/>
      <c r="AD48" s="47"/>
      <c r="AE48" s="48"/>
      <c r="AF48" s="48"/>
      <c r="AG48" s="42"/>
      <c r="AH48" s="43"/>
      <c r="AI48" s="105"/>
      <c r="AJ48" s="106"/>
      <c r="AN48" s="103"/>
    </row>
    <row r="49" spans="1:40" ht="15.75" customHeight="1">
      <c r="A49" s="44"/>
      <c r="B49" s="45"/>
      <c r="C49" s="105"/>
      <c r="D49" s="105"/>
      <c r="E49" s="105"/>
      <c r="F49" s="105"/>
      <c r="G49" s="105"/>
      <c r="H49" s="105"/>
      <c r="I49" s="105"/>
      <c r="J49" s="46"/>
      <c r="K49" s="47"/>
      <c r="L49" s="47"/>
      <c r="M49" s="48"/>
      <c r="N49" s="48"/>
      <c r="O49" s="48"/>
      <c r="P49" s="73"/>
      <c r="Q49" s="105"/>
      <c r="R49" s="105"/>
      <c r="S49" s="44"/>
      <c r="T49" s="45"/>
      <c r="U49" s="105"/>
      <c r="V49" s="105"/>
      <c r="W49" s="105"/>
      <c r="X49" s="105"/>
      <c r="Y49" s="105"/>
      <c r="Z49" s="105"/>
      <c r="AA49" s="105"/>
      <c r="AB49" s="46"/>
      <c r="AC49" s="47"/>
      <c r="AD49" s="47"/>
      <c r="AE49" s="48"/>
      <c r="AF49" s="48"/>
      <c r="AG49" s="48"/>
      <c r="AH49" s="49"/>
      <c r="AI49" s="105"/>
      <c r="AJ49" s="106"/>
      <c r="AN49" s="103"/>
    </row>
    <row r="50" spans="1:40" ht="15.75" customHeight="1">
      <c r="A50" s="44"/>
      <c r="B50" s="45"/>
      <c r="C50" s="105"/>
      <c r="D50" s="105"/>
      <c r="E50" s="105"/>
      <c r="F50" s="105"/>
      <c r="G50" s="105"/>
      <c r="H50" s="105"/>
      <c r="I50" s="105"/>
      <c r="J50" s="46"/>
      <c r="K50" s="47"/>
      <c r="L50" s="47"/>
      <c r="M50" s="48"/>
      <c r="N50" s="48"/>
      <c r="O50" s="48"/>
      <c r="P50" s="73"/>
      <c r="Q50" s="105"/>
      <c r="R50" s="105"/>
      <c r="S50" s="44"/>
      <c r="T50" s="45"/>
      <c r="U50" s="105"/>
      <c r="V50" s="105"/>
      <c r="W50" s="105"/>
      <c r="X50" s="105"/>
      <c r="Y50" s="105"/>
      <c r="Z50" s="105"/>
      <c r="AA50" s="105"/>
      <c r="AB50" s="46"/>
      <c r="AC50" s="47"/>
      <c r="AD50" s="47"/>
      <c r="AE50" s="48"/>
      <c r="AF50" s="48"/>
      <c r="AG50" s="48"/>
      <c r="AH50" s="49"/>
      <c r="AI50" s="105"/>
      <c r="AJ50" s="106"/>
      <c r="AN50" s="103"/>
    </row>
    <row r="51" spans="1:40" ht="15.75" customHeight="1">
      <c r="A51" s="44"/>
      <c r="B51" s="45"/>
      <c r="C51" s="105"/>
      <c r="D51" s="105"/>
      <c r="E51" s="105"/>
      <c r="F51" s="105"/>
      <c r="G51" s="105"/>
      <c r="H51" s="105"/>
      <c r="I51" s="105"/>
      <c r="J51" s="46"/>
      <c r="K51" s="47"/>
      <c r="L51" s="47"/>
      <c r="M51" s="48"/>
      <c r="N51" s="48"/>
      <c r="O51" s="48"/>
      <c r="P51" s="73"/>
      <c r="Q51" s="105"/>
      <c r="R51" s="105"/>
      <c r="S51" s="44"/>
      <c r="T51" s="45"/>
      <c r="U51" s="105"/>
      <c r="V51" s="105"/>
      <c r="W51" s="105"/>
      <c r="X51" s="105"/>
      <c r="Y51" s="105"/>
      <c r="Z51" s="105"/>
      <c r="AA51" s="105"/>
      <c r="AB51" s="46"/>
      <c r="AC51" s="47"/>
      <c r="AD51" s="47"/>
      <c r="AE51" s="48"/>
      <c r="AF51" s="48"/>
      <c r="AG51" s="48"/>
      <c r="AH51" s="49"/>
      <c r="AI51" s="105"/>
      <c r="AJ51" s="106"/>
      <c r="AN51" s="103"/>
    </row>
    <row r="52" spans="1:40" ht="15.75" customHeight="1">
      <c r="A52" s="44"/>
      <c r="B52" s="45"/>
      <c r="C52" s="105"/>
      <c r="D52" s="105"/>
      <c r="E52" s="105"/>
      <c r="F52" s="105"/>
      <c r="G52" s="105"/>
      <c r="H52" s="105"/>
      <c r="I52" s="105"/>
      <c r="J52" s="46"/>
      <c r="K52" s="47"/>
      <c r="L52" s="47"/>
      <c r="M52" s="48"/>
      <c r="N52" s="48"/>
      <c r="O52" s="48"/>
      <c r="P52" s="73"/>
      <c r="Q52" s="105"/>
      <c r="R52" s="105"/>
      <c r="S52" s="44"/>
      <c r="T52" s="45"/>
      <c r="U52" s="105"/>
      <c r="V52" s="105"/>
      <c r="W52" s="105"/>
      <c r="X52" s="105"/>
      <c r="Y52" s="105"/>
      <c r="Z52" s="105"/>
      <c r="AA52" s="105"/>
      <c r="AB52" s="46"/>
      <c r="AC52" s="47"/>
      <c r="AD52" s="47"/>
      <c r="AE52" s="48"/>
      <c r="AF52" s="48"/>
      <c r="AG52" s="48"/>
      <c r="AH52" s="49"/>
      <c r="AI52" s="105"/>
      <c r="AJ52" s="106"/>
      <c r="AN52" s="103"/>
    </row>
    <row r="53" spans="1:40" ht="15.75" customHeight="1">
      <c r="A53" s="44"/>
      <c r="B53" s="45"/>
      <c r="C53" s="105"/>
      <c r="D53" s="105"/>
      <c r="E53" s="105"/>
      <c r="F53" s="105"/>
      <c r="G53" s="105"/>
      <c r="H53" s="105"/>
      <c r="I53" s="105"/>
      <c r="J53" s="46"/>
      <c r="K53" s="47"/>
      <c r="L53" s="47"/>
      <c r="M53" s="48"/>
      <c r="N53" s="48"/>
      <c r="O53" s="48"/>
      <c r="P53" s="73"/>
      <c r="Q53" s="105"/>
      <c r="R53" s="105"/>
      <c r="S53" s="44"/>
      <c r="T53" s="45"/>
      <c r="U53" s="105"/>
      <c r="V53" s="105"/>
      <c r="W53" s="105"/>
      <c r="X53" s="105"/>
      <c r="Y53" s="105"/>
      <c r="Z53" s="105"/>
      <c r="AA53" s="105"/>
      <c r="AB53" s="46"/>
      <c r="AC53" s="47"/>
      <c r="AD53" s="47"/>
      <c r="AE53" s="48"/>
      <c r="AF53" s="48"/>
      <c r="AG53" s="48"/>
      <c r="AH53" s="49"/>
      <c r="AI53" s="105"/>
      <c r="AJ53" s="106"/>
      <c r="AN53" s="103"/>
    </row>
    <row r="54" spans="1:40" ht="15.75" customHeight="1">
      <c r="A54" s="44"/>
      <c r="B54" s="45"/>
      <c r="C54" s="105"/>
      <c r="D54" s="105"/>
      <c r="E54" s="105"/>
      <c r="F54" s="105"/>
      <c r="G54" s="105"/>
      <c r="H54" s="105"/>
      <c r="I54" s="105"/>
      <c r="J54" s="46"/>
      <c r="K54" s="47"/>
      <c r="L54" s="47"/>
      <c r="M54" s="48"/>
      <c r="N54" s="48"/>
      <c r="O54" s="48"/>
      <c r="P54" s="73"/>
      <c r="Q54" s="105"/>
      <c r="R54" s="105"/>
      <c r="S54" s="44"/>
      <c r="T54" s="45"/>
      <c r="U54" s="105"/>
      <c r="V54" s="105"/>
      <c r="W54" s="105"/>
      <c r="X54" s="105"/>
      <c r="Y54" s="105"/>
      <c r="Z54" s="105"/>
      <c r="AA54" s="105"/>
      <c r="AB54" s="46"/>
      <c r="AC54" s="47"/>
      <c r="AD54" s="47"/>
      <c r="AE54" s="48"/>
      <c r="AF54" s="48"/>
      <c r="AG54" s="48"/>
      <c r="AH54" s="49"/>
      <c r="AI54" s="105"/>
      <c r="AJ54" s="106"/>
      <c r="AN54" s="103"/>
    </row>
    <row r="55" spans="1:40" ht="15.75" customHeight="1">
      <c r="A55" s="50"/>
      <c r="B55" s="51"/>
      <c r="C55" s="107"/>
      <c r="D55" s="107"/>
      <c r="E55" s="107"/>
      <c r="F55" s="107"/>
      <c r="G55" s="107"/>
      <c r="H55" s="107"/>
      <c r="I55" s="107"/>
      <c r="J55" s="52"/>
      <c r="K55" s="53"/>
      <c r="L55" s="53"/>
      <c r="M55" s="54"/>
      <c r="N55" s="54"/>
      <c r="O55" s="54"/>
      <c r="P55" s="74"/>
      <c r="Q55" s="107"/>
      <c r="R55" s="107"/>
      <c r="S55" s="50"/>
      <c r="T55" s="51"/>
      <c r="U55" s="107"/>
      <c r="V55" s="107"/>
      <c r="W55" s="107"/>
      <c r="X55" s="107"/>
      <c r="Y55" s="107"/>
      <c r="Z55" s="107"/>
      <c r="AA55" s="107"/>
      <c r="AB55" s="52"/>
      <c r="AC55" s="53"/>
      <c r="AD55" s="53"/>
      <c r="AE55" s="54"/>
      <c r="AF55" s="54"/>
      <c r="AG55" s="54"/>
      <c r="AH55" s="55"/>
      <c r="AI55" s="107"/>
      <c r="AJ55" s="109"/>
      <c r="AN55" s="103"/>
    </row>
    <row r="56" spans="1:40" ht="15.75" customHeight="1">
      <c r="A56" s="56" t="s">
        <v>95</v>
      </c>
      <c r="B56" s="56"/>
      <c r="C56" s="56"/>
      <c r="D56" s="56"/>
      <c r="E56" s="57"/>
      <c r="F56" s="57"/>
      <c r="G56" s="57"/>
      <c r="H56" s="57"/>
      <c r="I56" s="57"/>
      <c r="J56" s="57"/>
      <c r="K56" s="57"/>
      <c r="L56" s="57"/>
      <c r="M56" s="56"/>
      <c r="N56" s="56"/>
      <c r="O56" s="56"/>
      <c r="P56" s="75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N56" s="103"/>
    </row>
    <row r="57" spans="1:40" ht="15.75" customHeight="1">
      <c r="A57" s="108" t="s">
        <v>96</v>
      </c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  <c r="AN57" s="103"/>
    </row>
    <row r="58" spans="1:40" ht="15.75" customHeight="1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N58" s="104"/>
    </row>
    <row r="59" spans="1:40" ht="15.75" customHeight="1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N59" s="103"/>
    </row>
    <row r="60" spans="1:40">
      <c r="A60" s="2">
        <v>1</v>
      </c>
      <c r="B60" s="2">
        <v>2</v>
      </c>
      <c r="C60" s="2">
        <v>3</v>
      </c>
      <c r="D60" s="2">
        <v>4</v>
      </c>
      <c r="E60" s="2">
        <v>5</v>
      </c>
      <c r="F60" s="2">
        <v>6</v>
      </c>
      <c r="G60" s="2">
        <v>7</v>
      </c>
      <c r="H60" s="2">
        <v>8</v>
      </c>
      <c r="I60" s="2">
        <v>9</v>
      </c>
      <c r="J60" s="2">
        <v>10</v>
      </c>
      <c r="K60" s="2">
        <v>11</v>
      </c>
      <c r="L60" s="2">
        <v>12</v>
      </c>
      <c r="M60" s="2">
        <v>13</v>
      </c>
      <c r="N60" s="2">
        <v>14</v>
      </c>
      <c r="O60" s="2">
        <v>15</v>
      </c>
      <c r="P60" s="67">
        <v>16</v>
      </c>
      <c r="Q60" s="2">
        <v>17</v>
      </c>
      <c r="R60" s="2">
        <v>18</v>
      </c>
      <c r="S60" s="2">
        <v>19</v>
      </c>
      <c r="T60" s="2">
        <v>20</v>
      </c>
      <c r="U60" s="2">
        <v>21</v>
      </c>
      <c r="V60" s="2">
        <v>22</v>
      </c>
      <c r="W60" s="2">
        <v>23</v>
      </c>
      <c r="X60" s="2">
        <v>24</v>
      </c>
      <c r="Y60" s="2">
        <v>25</v>
      </c>
      <c r="Z60" s="2">
        <v>26</v>
      </c>
      <c r="AA60" s="2">
        <v>27</v>
      </c>
      <c r="AB60" s="2">
        <v>28</v>
      </c>
      <c r="AC60" s="2">
        <v>29</v>
      </c>
      <c r="AD60" s="2">
        <v>30</v>
      </c>
      <c r="AE60" s="2">
        <v>31</v>
      </c>
      <c r="AF60" s="2">
        <v>32</v>
      </c>
      <c r="AG60" s="2">
        <v>33</v>
      </c>
      <c r="AH60" s="2">
        <v>34</v>
      </c>
      <c r="AI60" s="2">
        <v>35</v>
      </c>
      <c r="AJ60" s="2">
        <v>36</v>
      </c>
      <c r="AK60" s="2">
        <v>37</v>
      </c>
      <c r="AN60" s="103"/>
    </row>
    <row r="61" spans="1:40">
      <c r="AN61" s="103"/>
    </row>
    <row r="62" spans="1:40">
      <c r="AN62" s="104"/>
    </row>
    <row r="63" spans="1:40">
      <c r="AN63" s="103"/>
    </row>
    <row r="64" spans="1:40">
      <c r="AN64" s="103"/>
    </row>
    <row r="65" spans="40:40">
      <c r="AN65" s="103"/>
    </row>
    <row r="66" spans="40:40">
      <c r="AN66" s="104"/>
    </row>
    <row r="67" spans="40:40">
      <c r="AN67" s="103"/>
    </row>
    <row r="68" spans="40:40">
      <c r="AN68" s="103"/>
    </row>
    <row r="69" spans="40:40">
      <c r="AN69" s="103"/>
    </row>
    <row r="70" spans="40:40">
      <c r="AN70" s="104"/>
    </row>
    <row r="71" spans="40:40">
      <c r="AN71" s="103"/>
    </row>
    <row r="72" spans="40:40">
      <c r="AN72" s="103"/>
    </row>
    <row r="73" spans="40:40">
      <c r="AN73" s="103"/>
    </row>
    <row r="74" spans="40:40">
      <c r="AN74" s="104"/>
    </row>
    <row r="75" spans="40:40">
      <c r="AN75" s="103"/>
    </row>
    <row r="76" spans="40:40">
      <c r="AN76" s="103"/>
    </row>
    <row r="77" spans="40:40">
      <c r="AN77" s="103"/>
    </row>
    <row r="78" spans="40:40">
      <c r="AN78" s="4"/>
    </row>
    <row r="79" spans="40:40">
      <c r="AN79" s="4"/>
    </row>
  </sheetData>
  <mergeCells count="395">
    <mergeCell ref="AI11:AJ12"/>
    <mergeCell ref="A2:AJ2"/>
    <mergeCell ref="A3:L3"/>
    <mergeCell ref="M3:T3"/>
    <mergeCell ref="U3:AB3"/>
    <mergeCell ref="AC3:AJ3"/>
    <mergeCell ref="A4:L6"/>
    <mergeCell ref="M4:T4"/>
    <mergeCell ref="AC4:AF4"/>
    <mergeCell ref="AG4:AJ4"/>
    <mergeCell ref="M5:Q5"/>
    <mergeCell ref="R5:S5"/>
    <mergeCell ref="V5:AB5"/>
    <mergeCell ref="AE5:AF6"/>
    <mergeCell ref="AI5:AJ6"/>
    <mergeCell ref="M6:O6"/>
    <mergeCell ref="AI7:AJ8"/>
    <mergeCell ref="A8:L9"/>
    <mergeCell ref="O8:Q8"/>
    <mergeCell ref="R8:S8"/>
    <mergeCell ref="AE9:AF10"/>
    <mergeCell ref="AI9:AJ10"/>
    <mergeCell ref="A7:L7"/>
    <mergeCell ref="AE7:AF8"/>
    <mergeCell ref="A10:L10"/>
    <mergeCell ref="M10:T10"/>
    <mergeCell ref="V7:Y7"/>
    <mergeCell ref="Z7:AB7"/>
    <mergeCell ref="V6:Z6"/>
    <mergeCell ref="AA6:AB6"/>
    <mergeCell ref="A11:L12"/>
    <mergeCell ref="AE11:AF12"/>
    <mergeCell ref="A13:L13"/>
    <mergeCell ref="N13:T13"/>
    <mergeCell ref="N12:T12"/>
    <mergeCell ref="U13:AA13"/>
    <mergeCell ref="K14:K16"/>
    <mergeCell ref="L14:L16"/>
    <mergeCell ref="N14:T14"/>
    <mergeCell ref="Y14:Z15"/>
    <mergeCell ref="AA15:AB15"/>
    <mergeCell ref="A14:D16"/>
    <mergeCell ref="E14:F16"/>
    <mergeCell ref="G14:G16"/>
    <mergeCell ref="H14:H16"/>
    <mergeCell ref="I14:J16"/>
    <mergeCell ref="AI13:AJ14"/>
    <mergeCell ref="AE15:AF16"/>
    <mergeCell ref="AE13:AF14"/>
    <mergeCell ref="A22:D23"/>
    <mergeCell ref="E22:H22"/>
    <mergeCell ref="I22:L22"/>
    <mergeCell ref="M22:P22"/>
    <mergeCell ref="Q22:T22"/>
    <mergeCell ref="E23:F23"/>
    <mergeCell ref="I23:L23"/>
    <mergeCell ref="M23:P23"/>
    <mergeCell ref="Q23:T23"/>
    <mergeCell ref="AG22:AJ22"/>
    <mergeCell ref="Y16:AB16"/>
    <mergeCell ref="AE17:AF18"/>
    <mergeCell ref="AI17:AJ18"/>
    <mergeCell ref="AI19:AJ20"/>
    <mergeCell ref="AI15:AJ16"/>
    <mergeCell ref="U23:X23"/>
    <mergeCell ref="AC23:AF23"/>
    <mergeCell ref="AG23:AJ23"/>
    <mergeCell ref="U22:X22"/>
    <mergeCell ref="Y22:AB22"/>
    <mergeCell ref="M18:U18"/>
    <mergeCell ref="V18:W19"/>
    <mergeCell ref="Z18:AA19"/>
    <mergeCell ref="M19:U19"/>
    <mergeCell ref="AE19:AF20"/>
    <mergeCell ref="AC22:AF22"/>
    <mergeCell ref="Y23:AB23"/>
    <mergeCell ref="M16:X16"/>
    <mergeCell ref="N25:O25"/>
    <mergeCell ref="I24:J24"/>
    <mergeCell ref="J25:K25"/>
    <mergeCell ref="A24:D24"/>
    <mergeCell ref="L24:L25"/>
    <mergeCell ref="A25:D25"/>
    <mergeCell ref="E24:G24"/>
    <mergeCell ref="F25:H25"/>
    <mergeCell ref="V25:W25"/>
    <mergeCell ref="J29:K29"/>
    <mergeCell ref="U26:V26"/>
    <mergeCell ref="V27:W27"/>
    <mergeCell ref="R29:S29"/>
    <mergeCell ref="V29:W29"/>
    <mergeCell ref="L26:L27"/>
    <mergeCell ref="J27:K27"/>
    <mergeCell ref="I28:J28"/>
    <mergeCell ref="L28:L29"/>
    <mergeCell ref="P28:P29"/>
    <mergeCell ref="T28:T29"/>
    <mergeCell ref="Q28:R28"/>
    <mergeCell ref="P24:P25"/>
    <mergeCell ref="T24:T25"/>
    <mergeCell ref="M24:N24"/>
    <mergeCell ref="E26:G26"/>
    <mergeCell ref="F27:H27"/>
    <mergeCell ref="E28:G28"/>
    <mergeCell ref="F29:H29"/>
    <mergeCell ref="A26:D26"/>
    <mergeCell ref="A27:D27"/>
    <mergeCell ref="A28:D28"/>
    <mergeCell ref="Y24:Z24"/>
    <mergeCell ref="Z25:AA25"/>
    <mergeCell ref="AG24:AH24"/>
    <mergeCell ref="AH25:AI25"/>
    <mergeCell ref="AC24:AD24"/>
    <mergeCell ref="AD25:AE25"/>
    <mergeCell ref="AF24:AF25"/>
    <mergeCell ref="X24:X25"/>
    <mergeCell ref="X26:X27"/>
    <mergeCell ref="P26:P27"/>
    <mergeCell ref="T26:T27"/>
    <mergeCell ref="AJ26:AJ27"/>
    <mergeCell ref="Q24:R24"/>
    <mergeCell ref="R25:S25"/>
    <mergeCell ref="Q26:R26"/>
    <mergeCell ref="R27:S27"/>
    <mergeCell ref="Y26:Z26"/>
    <mergeCell ref="Z27:AA27"/>
    <mergeCell ref="AG26:AH26"/>
    <mergeCell ref="AH27:AI27"/>
    <mergeCell ref="AB24:AB25"/>
    <mergeCell ref="AJ24:AJ25"/>
    <mergeCell ref="U24:V24"/>
    <mergeCell ref="X28:X29"/>
    <mergeCell ref="AB28:AB29"/>
    <mergeCell ref="AJ28:AJ29"/>
    <mergeCell ref="A29:D29"/>
    <mergeCell ref="M26:N26"/>
    <mergeCell ref="N27:O27"/>
    <mergeCell ref="M28:N28"/>
    <mergeCell ref="N29:O29"/>
    <mergeCell ref="AB26:AB27"/>
    <mergeCell ref="I26:J26"/>
    <mergeCell ref="AC26:AD26"/>
    <mergeCell ref="AD27:AE27"/>
    <mergeCell ref="AC28:AD28"/>
    <mergeCell ref="AD29:AE29"/>
    <mergeCell ref="Z29:AA29"/>
    <mergeCell ref="U28:V28"/>
    <mergeCell ref="A32:D32"/>
    <mergeCell ref="L32:L33"/>
    <mergeCell ref="P32:P33"/>
    <mergeCell ref="T32:T33"/>
    <mergeCell ref="I32:J32"/>
    <mergeCell ref="J33:K33"/>
    <mergeCell ref="Q32:R32"/>
    <mergeCell ref="M32:N32"/>
    <mergeCell ref="N33:O33"/>
    <mergeCell ref="R33:S33"/>
    <mergeCell ref="A30:D30"/>
    <mergeCell ref="L30:L31"/>
    <mergeCell ref="P30:P31"/>
    <mergeCell ref="T30:T31"/>
    <mergeCell ref="X30:X31"/>
    <mergeCell ref="I30:J30"/>
    <mergeCell ref="J31:K31"/>
    <mergeCell ref="M30:N30"/>
    <mergeCell ref="N31:O31"/>
    <mergeCell ref="Q30:R30"/>
    <mergeCell ref="R31:S31"/>
    <mergeCell ref="U30:V30"/>
    <mergeCell ref="V31:W31"/>
    <mergeCell ref="E30:G30"/>
    <mergeCell ref="F31:H31"/>
    <mergeCell ref="A31:D31"/>
    <mergeCell ref="AJ36:AJ37"/>
    <mergeCell ref="AD33:AE33"/>
    <mergeCell ref="AD35:AE35"/>
    <mergeCell ref="Y32:Z32"/>
    <mergeCell ref="AC34:AD34"/>
    <mergeCell ref="AC36:AD36"/>
    <mergeCell ref="AD37:AE37"/>
    <mergeCell ref="Z35:AA35"/>
    <mergeCell ref="Z33:AA33"/>
    <mergeCell ref="AC32:AD32"/>
    <mergeCell ref="Y34:Z34"/>
    <mergeCell ref="AF36:AF37"/>
    <mergeCell ref="Y36:Z36"/>
    <mergeCell ref="Z37:AA37"/>
    <mergeCell ref="AB36:AB37"/>
    <mergeCell ref="AJ30:AJ31"/>
    <mergeCell ref="AB32:AB33"/>
    <mergeCell ref="AB34:AB35"/>
    <mergeCell ref="AJ34:AJ35"/>
    <mergeCell ref="AJ32:AJ33"/>
    <mergeCell ref="AH33:AI33"/>
    <mergeCell ref="AD31:AE31"/>
    <mergeCell ref="AH31:AI31"/>
    <mergeCell ref="AG32:AH32"/>
    <mergeCell ref="AG34:AH34"/>
    <mergeCell ref="AH35:AI35"/>
    <mergeCell ref="AF34:AF35"/>
    <mergeCell ref="AC30:AD30"/>
    <mergeCell ref="X32:X33"/>
    <mergeCell ref="U32:V32"/>
    <mergeCell ref="A34:D34"/>
    <mergeCell ref="L34:L35"/>
    <mergeCell ref="P34:P35"/>
    <mergeCell ref="E34:G34"/>
    <mergeCell ref="F35:H35"/>
    <mergeCell ref="A35:D35"/>
    <mergeCell ref="M34:N34"/>
    <mergeCell ref="N35:O35"/>
    <mergeCell ref="I34:J34"/>
    <mergeCell ref="J35:K35"/>
    <mergeCell ref="F33:H33"/>
    <mergeCell ref="A33:D33"/>
    <mergeCell ref="V33:W33"/>
    <mergeCell ref="E32:G32"/>
    <mergeCell ref="A36:D36"/>
    <mergeCell ref="L36:L37"/>
    <mergeCell ref="P36:P37"/>
    <mergeCell ref="T36:T37"/>
    <mergeCell ref="X36:X37"/>
    <mergeCell ref="A37:D37"/>
    <mergeCell ref="M36:N36"/>
    <mergeCell ref="N37:O37"/>
    <mergeCell ref="E36:G36"/>
    <mergeCell ref="F37:H37"/>
    <mergeCell ref="U36:V36"/>
    <mergeCell ref="V37:W37"/>
    <mergeCell ref="J37:K37"/>
    <mergeCell ref="Q36:R36"/>
    <mergeCell ref="I36:J36"/>
    <mergeCell ref="R37:S37"/>
    <mergeCell ref="L38:L39"/>
    <mergeCell ref="P38:P39"/>
    <mergeCell ref="I38:J38"/>
    <mergeCell ref="J39:K39"/>
    <mergeCell ref="E38:G38"/>
    <mergeCell ref="F39:H39"/>
    <mergeCell ref="I40:J40"/>
    <mergeCell ref="J41:K41"/>
    <mergeCell ref="E40:G40"/>
    <mergeCell ref="F41:H41"/>
    <mergeCell ref="A38:D38"/>
    <mergeCell ref="R41:S41"/>
    <mergeCell ref="V39:W39"/>
    <mergeCell ref="U40:V40"/>
    <mergeCell ref="V41:W41"/>
    <mergeCell ref="R39:S39"/>
    <mergeCell ref="Q40:R40"/>
    <mergeCell ref="T38:T39"/>
    <mergeCell ref="Q38:R38"/>
    <mergeCell ref="U38:V38"/>
    <mergeCell ref="P42:P43"/>
    <mergeCell ref="AJ38:AJ39"/>
    <mergeCell ref="A39:D39"/>
    <mergeCell ref="A40:D40"/>
    <mergeCell ref="L40:L41"/>
    <mergeCell ref="P40:P41"/>
    <mergeCell ref="T40:T41"/>
    <mergeCell ref="X40:X41"/>
    <mergeCell ref="AB40:AB41"/>
    <mergeCell ref="AJ40:AJ41"/>
    <mergeCell ref="M38:N38"/>
    <mergeCell ref="N39:O39"/>
    <mergeCell ref="M40:N40"/>
    <mergeCell ref="N41:O41"/>
    <mergeCell ref="M42:N42"/>
    <mergeCell ref="A41:D41"/>
    <mergeCell ref="AC45:AF45"/>
    <mergeCell ref="AG45:AJ45"/>
    <mergeCell ref="U46:AA47"/>
    <mergeCell ref="A43:D43"/>
    <mergeCell ref="I42:J42"/>
    <mergeCell ref="J43:K43"/>
    <mergeCell ref="F43:H43"/>
    <mergeCell ref="L42:L43"/>
    <mergeCell ref="A42:D42"/>
    <mergeCell ref="N43:O43"/>
    <mergeCell ref="Q42:R42"/>
    <mergeCell ref="T42:T43"/>
    <mergeCell ref="X42:X43"/>
    <mergeCell ref="U42:V42"/>
    <mergeCell ref="V43:W43"/>
    <mergeCell ref="E42:G42"/>
    <mergeCell ref="A44:D44"/>
    <mergeCell ref="A45:H45"/>
    <mergeCell ref="I45:L45"/>
    <mergeCell ref="M45:P45"/>
    <mergeCell ref="A46:B47"/>
    <mergeCell ref="C46:I47"/>
    <mergeCell ref="J46:P46"/>
    <mergeCell ref="E44:H44"/>
    <mergeCell ref="I44:K44"/>
    <mergeCell ref="M44:O44"/>
    <mergeCell ref="C51:I51"/>
    <mergeCell ref="Q51:R51"/>
    <mergeCell ref="U51:AA51"/>
    <mergeCell ref="AB46:AH46"/>
    <mergeCell ref="AI51:AJ51"/>
    <mergeCell ref="AI48:AJ48"/>
    <mergeCell ref="C49:I49"/>
    <mergeCell ref="Q49:R49"/>
    <mergeCell ref="U49:AA49"/>
    <mergeCell ref="AI49:AJ49"/>
    <mergeCell ref="C48:I48"/>
    <mergeCell ref="Q48:R48"/>
    <mergeCell ref="U48:AA48"/>
    <mergeCell ref="AI46:AJ47"/>
    <mergeCell ref="Q46:R47"/>
    <mergeCell ref="S46:T47"/>
    <mergeCell ref="AN74:AN77"/>
    <mergeCell ref="A57:AJ57"/>
    <mergeCell ref="A58:AJ58"/>
    <mergeCell ref="A59:AJ59"/>
    <mergeCell ref="U52:AA52"/>
    <mergeCell ref="AI52:AJ52"/>
    <mergeCell ref="C53:I53"/>
    <mergeCell ref="Q53:R53"/>
    <mergeCell ref="U53:AA53"/>
    <mergeCell ref="AI53:AJ53"/>
    <mergeCell ref="AN62:AN65"/>
    <mergeCell ref="AN66:AN69"/>
    <mergeCell ref="AN70:AN73"/>
    <mergeCell ref="U55:AA55"/>
    <mergeCell ref="AI55:AJ55"/>
    <mergeCell ref="AN46:AN49"/>
    <mergeCell ref="AN50:AN53"/>
    <mergeCell ref="AN54:AN57"/>
    <mergeCell ref="AN58:AN61"/>
    <mergeCell ref="C54:I54"/>
    <mergeCell ref="Q54:R54"/>
    <mergeCell ref="U54:AA54"/>
    <mergeCell ref="AI54:AJ54"/>
    <mergeCell ref="C55:I55"/>
    <mergeCell ref="Q55:R55"/>
    <mergeCell ref="C52:I52"/>
    <mergeCell ref="Q52:R52"/>
    <mergeCell ref="C50:I50"/>
    <mergeCell ref="Q50:R50"/>
    <mergeCell ref="U50:AA50"/>
    <mergeCell ref="AI50:AJ50"/>
    <mergeCell ref="Q44:S44"/>
    <mergeCell ref="U44:W44"/>
    <mergeCell ref="Y44:AA44"/>
    <mergeCell ref="AC44:AE44"/>
    <mergeCell ref="R43:S43"/>
    <mergeCell ref="AB42:AB43"/>
    <mergeCell ref="AC42:AD42"/>
    <mergeCell ref="Y42:Z42"/>
    <mergeCell ref="Z43:AA43"/>
    <mergeCell ref="AJ42:AJ43"/>
    <mergeCell ref="Y30:Z30"/>
    <mergeCell ref="Z31:AA31"/>
    <mergeCell ref="Q45:T45"/>
    <mergeCell ref="U45:X45"/>
    <mergeCell ref="Y45:AB45"/>
    <mergeCell ref="Y38:Z38"/>
    <mergeCell ref="Z39:AA39"/>
    <mergeCell ref="AB38:AB39"/>
    <mergeCell ref="X38:X39"/>
    <mergeCell ref="V35:W35"/>
    <mergeCell ref="U34:V34"/>
    <mergeCell ref="X34:X35"/>
    <mergeCell ref="T34:T35"/>
    <mergeCell ref="Q34:R34"/>
    <mergeCell ref="R35:S35"/>
    <mergeCell ref="Y28:Z28"/>
    <mergeCell ref="AF26:AF27"/>
    <mergeCell ref="AF28:AF29"/>
    <mergeCell ref="AF30:AF31"/>
    <mergeCell ref="AF32:AF33"/>
    <mergeCell ref="AB30:AB31"/>
    <mergeCell ref="AG28:AH28"/>
    <mergeCell ref="AH29:AI29"/>
    <mergeCell ref="AG30:AH30"/>
    <mergeCell ref="AG36:AH36"/>
    <mergeCell ref="AH37:AI37"/>
    <mergeCell ref="Y40:Z40"/>
    <mergeCell ref="Z41:AA41"/>
    <mergeCell ref="AG38:AH38"/>
    <mergeCell ref="AH39:AI39"/>
    <mergeCell ref="AG40:AH40"/>
    <mergeCell ref="AF38:AF39"/>
    <mergeCell ref="AF40:AF41"/>
    <mergeCell ref="AC38:AD38"/>
    <mergeCell ref="AD39:AE39"/>
    <mergeCell ref="AG44:AI44"/>
    <mergeCell ref="AD43:AE43"/>
    <mergeCell ref="AH43:AI43"/>
    <mergeCell ref="AC40:AD40"/>
    <mergeCell ref="AD41:AE41"/>
    <mergeCell ref="AG42:AH42"/>
    <mergeCell ref="AH41:AI41"/>
    <mergeCell ref="AF42:AF43"/>
  </mergeCells>
  <printOptions horizontalCentered="1" verticalCentered="1"/>
  <pageMargins left="0" right="0" top="0" bottom="0" header="0" footer="0"/>
  <pageSetup paperSize="8" scale="135" fitToHeight="2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92A5-3811-45AA-9DBD-3A32F2DCB649}">
  <dimension ref="A1:AZ43"/>
  <sheetViews>
    <sheetView showGridLines="0" topLeftCell="A7" zoomScale="70" zoomScaleNormal="70" workbookViewId="0">
      <selection activeCell="BE15" sqref="BE15"/>
    </sheetView>
  </sheetViews>
  <sheetFormatPr defaultColWidth="4.28515625" defaultRowHeight="18" customHeight="1"/>
  <cols>
    <col min="1" max="49" width="4.28515625" style="254" customWidth="1"/>
    <col min="50" max="16384" width="4.28515625" style="254"/>
  </cols>
  <sheetData>
    <row r="1" spans="1:52" ht="15" customHeight="1">
      <c r="A1" s="249"/>
      <c r="B1" s="249"/>
      <c r="C1" s="249"/>
      <c r="D1" s="249"/>
      <c r="E1" s="249"/>
      <c r="F1" s="249"/>
      <c r="G1" s="249"/>
      <c r="H1" s="249"/>
      <c r="I1" s="249"/>
      <c r="J1" s="250" t="s">
        <v>97</v>
      </c>
      <c r="K1" s="250"/>
      <c r="L1" s="250"/>
      <c r="M1" s="250"/>
      <c r="N1" s="250"/>
      <c r="O1" s="250"/>
      <c r="P1" s="250"/>
      <c r="Q1" s="250"/>
      <c r="R1" s="250"/>
      <c r="S1" s="250"/>
      <c r="T1" s="250"/>
      <c r="U1" s="250"/>
      <c r="V1" s="250"/>
      <c r="W1" s="250"/>
      <c r="X1" s="250"/>
      <c r="Y1" s="250"/>
      <c r="Z1" s="250"/>
      <c r="AA1" s="250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1" t="s">
        <v>98</v>
      </c>
      <c r="AO1" s="252"/>
      <c r="AP1" s="253"/>
      <c r="AQ1" s="251" t="s">
        <v>99</v>
      </c>
      <c r="AR1" s="252"/>
      <c r="AS1" s="253"/>
      <c r="AT1" s="251" t="s">
        <v>100</v>
      </c>
      <c r="AU1" s="252"/>
      <c r="AV1" s="253"/>
    </row>
    <row r="2" spans="1:52" ht="15" customHeight="1">
      <c r="A2" s="249"/>
      <c r="B2" s="249"/>
      <c r="C2" s="249"/>
      <c r="D2" s="249"/>
      <c r="E2" s="249"/>
      <c r="F2" s="249"/>
      <c r="G2" s="249"/>
      <c r="H2" s="249"/>
      <c r="I2" s="249"/>
      <c r="J2" s="250"/>
      <c r="K2" s="250"/>
      <c r="L2" s="250"/>
      <c r="M2" s="250"/>
      <c r="N2" s="250"/>
      <c r="O2" s="250"/>
      <c r="P2" s="250"/>
      <c r="Q2" s="250"/>
      <c r="R2" s="250"/>
      <c r="S2" s="250"/>
      <c r="T2" s="250"/>
      <c r="U2" s="250"/>
      <c r="V2" s="250"/>
      <c r="W2" s="250"/>
      <c r="X2" s="250"/>
      <c r="Y2" s="250"/>
      <c r="Z2" s="250"/>
      <c r="AA2" s="250"/>
      <c r="AB2" s="250"/>
      <c r="AC2" s="250"/>
      <c r="AD2" s="250"/>
      <c r="AE2" s="250"/>
      <c r="AF2" s="250"/>
      <c r="AG2" s="250"/>
      <c r="AH2" s="250"/>
      <c r="AI2" s="250"/>
      <c r="AJ2" s="250"/>
      <c r="AK2" s="250"/>
      <c r="AL2" s="250"/>
      <c r="AM2" s="250"/>
      <c r="AN2" s="255" t="s">
        <v>101</v>
      </c>
      <c r="AO2" s="256"/>
      <c r="AP2" s="257"/>
      <c r="AQ2" s="255" t="s">
        <v>102</v>
      </c>
      <c r="AR2" s="256"/>
      <c r="AS2" s="257"/>
      <c r="AT2" s="255" t="s">
        <v>103</v>
      </c>
      <c r="AU2" s="256"/>
      <c r="AV2" s="257"/>
    </row>
    <row r="3" spans="1:52" ht="15" customHeight="1">
      <c r="A3" s="249"/>
      <c r="B3" s="249"/>
      <c r="C3" s="249"/>
      <c r="D3" s="249"/>
      <c r="E3" s="249"/>
      <c r="F3" s="249"/>
      <c r="G3" s="249"/>
      <c r="H3" s="249"/>
      <c r="I3" s="249"/>
      <c r="J3" s="250"/>
      <c r="K3" s="250"/>
      <c r="L3" s="250"/>
      <c r="M3" s="250"/>
      <c r="N3" s="250"/>
      <c r="O3" s="250"/>
      <c r="P3" s="250"/>
      <c r="Q3" s="250"/>
      <c r="R3" s="250"/>
      <c r="S3" s="250"/>
      <c r="T3" s="250"/>
      <c r="U3" s="250"/>
      <c r="V3" s="250"/>
      <c r="W3" s="250"/>
      <c r="X3" s="250"/>
      <c r="Y3" s="250"/>
      <c r="Z3" s="250"/>
      <c r="AA3" s="250"/>
      <c r="AB3" s="250"/>
      <c r="AC3" s="250"/>
      <c r="AD3" s="250"/>
      <c r="AE3" s="250"/>
      <c r="AF3" s="250"/>
      <c r="AG3" s="250"/>
      <c r="AH3" s="250"/>
      <c r="AI3" s="250"/>
      <c r="AJ3" s="250"/>
      <c r="AK3" s="250"/>
      <c r="AL3" s="250"/>
      <c r="AM3" s="250"/>
      <c r="AN3" s="258"/>
      <c r="AO3" s="259"/>
      <c r="AP3" s="260"/>
      <c r="AQ3" s="258"/>
      <c r="AR3" s="259"/>
      <c r="AS3" s="260"/>
      <c r="AT3" s="258"/>
      <c r="AU3" s="259"/>
      <c r="AV3" s="260"/>
    </row>
    <row r="4" spans="1:52" s="265" customFormat="1" ht="15" customHeight="1">
      <c r="A4" s="261"/>
      <c r="B4" s="261"/>
      <c r="C4" s="261"/>
      <c r="D4" s="261"/>
      <c r="E4" s="261"/>
      <c r="F4" s="261"/>
      <c r="G4" s="261"/>
      <c r="H4" s="261"/>
      <c r="I4" s="261"/>
      <c r="J4" s="250"/>
      <c r="K4" s="250"/>
      <c r="L4" s="250"/>
      <c r="M4" s="250"/>
      <c r="N4" s="250"/>
      <c r="O4" s="250"/>
      <c r="P4" s="250"/>
      <c r="Q4" s="250"/>
      <c r="R4" s="250"/>
      <c r="S4" s="250"/>
      <c r="T4" s="250"/>
      <c r="U4" s="250"/>
      <c r="V4" s="250"/>
      <c r="W4" s="250"/>
      <c r="X4" s="250"/>
      <c r="Y4" s="250"/>
      <c r="Z4" s="250"/>
      <c r="AA4" s="250"/>
      <c r="AB4" s="250"/>
      <c r="AC4" s="250"/>
      <c r="AD4" s="250"/>
      <c r="AE4" s="250"/>
      <c r="AF4" s="250"/>
      <c r="AG4" s="250"/>
      <c r="AH4" s="250"/>
      <c r="AI4" s="250"/>
      <c r="AJ4" s="250"/>
      <c r="AK4" s="250"/>
      <c r="AL4" s="250"/>
      <c r="AM4" s="250"/>
      <c r="AN4" s="262"/>
      <c r="AO4" s="263"/>
      <c r="AP4" s="264"/>
      <c r="AQ4" s="262"/>
      <c r="AR4" s="263"/>
      <c r="AS4" s="264"/>
      <c r="AT4" s="262"/>
      <c r="AU4" s="263"/>
      <c r="AV4" s="264"/>
      <c r="AW4" s="254"/>
      <c r="AX4" s="254"/>
      <c r="AY4" s="254"/>
      <c r="AZ4" s="254"/>
    </row>
    <row r="5" spans="1:52" s="265" customFormat="1" ht="15" customHeight="1">
      <c r="A5" s="261"/>
      <c r="B5" s="261"/>
      <c r="C5" s="261"/>
      <c r="D5" s="261"/>
      <c r="E5" s="261"/>
      <c r="F5" s="261"/>
      <c r="G5" s="261"/>
      <c r="H5" s="261"/>
      <c r="I5" s="261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0"/>
      <c r="U5" s="250"/>
      <c r="V5" s="250"/>
      <c r="W5" s="250"/>
      <c r="X5" s="250"/>
      <c r="Y5" s="250"/>
      <c r="Z5" s="250"/>
      <c r="AA5" s="250"/>
      <c r="AB5" s="250"/>
      <c r="AC5" s="250"/>
      <c r="AD5" s="250"/>
      <c r="AE5" s="250"/>
      <c r="AF5" s="250"/>
      <c r="AG5" s="250"/>
      <c r="AH5" s="250"/>
      <c r="AI5" s="250"/>
      <c r="AJ5" s="250"/>
      <c r="AK5" s="250"/>
      <c r="AL5" s="250"/>
      <c r="AM5" s="250"/>
      <c r="AN5" s="262"/>
      <c r="AO5" s="263"/>
      <c r="AP5" s="264"/>
      <c r="AQ5" s="262"/>
      <c r="AR5" s="263"/>
      <c r="AS5" s="264"/>
      <c r="AT5" s="262"/>
      <c r="AU5" s="263"/>
      <c r="AV5" s="264"/>
      <c r="AW5" s="254"/>
      <c r="AX5" s="254"/>
      <c r="AY5" s="254"/>
      <c r="AZ5" s="254"/>
    </row>
    <row r="6" spans="1:52" s="265" customFormat="1" ht="50.1" customHeight="1">
      <c r="A6" s="266" t="s">
        <v>104</v>
      </c>
      <c r="B6" s="267"/>
      <c r="C6" s="267"/>
      <c r="D6" s="268"/>
      <c r="E6" s="269"/>
      <c r="F6" s="270"/>
      <c r="G6" s="270"/>
      <c r="H6" s="271"/>
      <c r="I6" s="266" t="s">
        <v>105</v>
      </c>
      <c r="J6" s="267"/>
      <c r="K6" s="267"/>
      <c r="L6" s="268"/>
      <c r="M6" s="272"/>
      <c r="N6" s="273"/>
      <c r="O6" s="274" t="s">
        <v>106</v>
      </c>
      <c r="P6" s="273"/>
      <c r="Q6" s="275"/>
      <c r="R6" s="266" t="s">
        <v>107</v>
      </c>
      <c r="S6" s="268"/>
      <c r="T6" s="276" t="s">
        <v>108</v>
      </c>
      <c r="U6" s="277" t="s">
        <v>109</v>
      </c>
      <c r="V6" s="277"/>
      <c r="W6" s="277"/>
      <c r="X6" s="278" t="s">
        <v>108</v>
      </c>
      <c r="Y6" s="277" t="s">
        <v>110</v>
      </c>
      <c r="Z6" s="277"/>
      <c r="AA6" s="279"/>
      <c r="AB6" s="266" t="s">
        <v>111</v>
      </c>
      <c r="AC6" s="267"/>
      <c r="AD6" s="268"/>
      <c r="AE6" s="276" t="s">
        <v>108</v>
      </c>
      <c r="AF6" s="280" t="s">
        <v>112</v>
      </c>
      <c r="AG6" s="278" t="s">
        <v>108</v>
      </c>
      <c r="AH6" s="280" t="s">
        <v>113</v>
      </c>
      <c r="AI6" s="266" t="s">
        <v>114</v>
      </c>
      <c r="AJ6" s="281"/>
      <c r="AK6" s="282"/>
      <c r="AL6" s="269"/>
      <c r="AM6" s="270"/>
      <c r="AN6" s="270"/>
      <c r="AO6" s="270"/>
      <c r="AP6" s="270"/>
      <c r="AQ6" s="270"/>
      <c r="AR6" s="270"/>
      <c r="AS6" s="270"/>
      <c r="AT6" s="270"/>
      <c r="AU6" s="270"/>
      <c r="AV6" s="271"/>
    </row>
    <row r="7" spans="1:52" s="265" customFormat="1" ht="50.1" customHeight="1">
      <c r="A7" s="283" t="s">
        <v>115</v>
      </c>
      <c r="B7" s="284"/>
      <c r="C7" s="284"/>
      <c r="D7" s="285"/>
      <c r="E7" s="269"/>
      <c r="F7" s="270"/>
      <c r="G7" s="270"/>
      <c r="H7" s="270"/>
      <c r="I7" s="270"/>
      <c r="J7" s="270"/>
      <c r="K7" s="270"/>
      <c r="L7" s="271"/>
      <c r="M7" s="283" t="s">
        <v>116</v>
      </c>
      <c r="N7" s="284"/>
      <c r="O7" s="284"/>
      <c r="P7" s="285"/>
      <c r="Q7" s="286">
        <v>0.85</v>
      </c>
      <c r="R7" s="287"/>
      <c r="S7" s="288"/>
      <c r="T7" s="289" t="s">
        <v>117</v>
      </c>
      <c r="U7" s="290"/>
      <c r="V7" s="290"/>
      <c r="W7" s="290"/>
      <c r="X7" s="290"/>
      <c r="Y7" s="290"/>
      <c r="Z7" s="290"/>
      <c r="AA7" s="290"/>
      <c r="AB7" s="290"/>
      <c r="AC7" s="290"/>
      <c r="AD7" s="291"/>
      <c r="AE7" s="292" t="s">
        <v>118</v>
      </c>
      <c r="AF7" s="293"/>
      <c r="AG7" s="293"/>
      <c r="AH7" s="293"/>
      <c r="AI7" s="293"/>
      <c r="AJ7" s="293"/>
      <c r="AK7" s="293"/>
      <c r="AL7" s="293"/>
      <c r="AM7" s="293"/>
      <c r="AN7" s="293"/>
      <c r="AO7" s="293"/>
      <c r="AP7" s="293"/>
      <c r="AQ7" s="293"/>
      <c r="AR7" s="294" t="s">
        <v>119</v>
      </c>
      <c r="AS7" s="295" t="s">
        <v>120</v>
      </c>
      <c r="AT7" s="296"/>
      <c r="AU7" s="296"/>
      <c r="AV7" s="297"/>
    </row>
    <row r="8" spans="1:52" s="265" customFormat="1" ht="24.95" customHeight="1">
      <c r="A8" s="298" t="s">
        <v>121</v>
      </c>
      <c r="B8" s="299"/>
      <c r="C8" s="299"/>
      <c r="D8" s="300"/>
      <c r="E8" s="301"/>
      <c r="F8" s="302"/>
      <c r="G8" s="302"/>
      <c r="H8" s="302" t="s">
        <v>122</v>
      </c>
      <c r="I8" s="302"/>
      <c r="J8" s="302"/>
      <c r="K8" s="302"/>
      <c r="L8" s="302"/>
      <c r="M8" s="302"/>
      <c r="N8" s="302"/>
      <c r="O8" s="302"/>
      <c r="P8" s="302"/>
      <c r="Q8" s="302" t="s">
        <v>123</v>
      </c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3"/>
      <c r="AI8" s="304"/>
      <c r="AJ8" s="302"/>
      <c r="AK8" s="302"/>
      <c r="AL8" s="302"/>
      <c r="AM8" s="302"/>
      <c r="AN8" s="302"/>
      <c r="AO8" s="302"/>
      <c r="AP8" s="304"/>
      <c r="AQ8" s="304"/>
      <c r="AR8" s="304"/>
      <c r="AS8" s="304"/>
      <c r="AT8" s="304"/>
      <c r="AU8" s="304"/>
      <c r="AV8" s="305"/>
    </row>
    <row r="9" spans="1:52" s="265" customFormat="1" ht="24.95" customHeight="1">
      <c r="A9" s="306"/>
      <c r="B9" s="284"/>
      <c r="C9" s="284"/>
      <c r="D9" s="285"/>
      <c r="E9" s="307"/>
      <c r="F9" s="308"/>
      <c r="G9" s="308"/>
      <c r="H9" s="308" t="s">
        <v>124</v>
      </c>
      <c r="I9" s="308"/>
      <c r="J9" s="308"/>
      <c r="K9" s="308"/>
      <c r="L9" s="308"/>
      <c r="M9" s="308"/>
      <c r="N9" s="308"/>
      <c r="O9" s="308" t="s">
        <v>125</v>
      </c>
      <c r="P9" s="308"/>
      <c r="Q9" s="308"/>
      <c r="R9" s="308"/>
      <c r="S9" s="308"/>
      <c r="T9" s="308"/>
      <c r="U9" s="308"/>
      <c r="V9" s="308" t="s">
        <v>126</v>
      </c>
      <c r="W9" s="308"/>
      <c r="X9" s="308"/>
      <c r="Y9" s="308"/>
      <c r="Z9" s="308"/>
      <c r="AA9" s="308"/>
      <c r="AB9" s="308"/>
      <c r="AC9" s="308" t="s">
        <v>127</v>
      </c>
      <c r="AD9" s="308"/>
      <c r="AE9" s="308"/>
      <c r="AF9" s="308"/>
      <c r="AG9" s="308"/>
      <c r="AH9" s="308"/>
      <c r="AI9" s="308"/>
      <c r="AJ9" s="308" t="s">
        <v>128</v>
      </c>
      <c r="AK9" s="308"/>
      <c r="AL9" s="308"/>
      <c r="AM9" s="308"/>
      <c r="AN9" s="308"/>
      <c r="AO9" s="308"/>
      <c r="AP9" s="308"/>
      <c r="AQ9" s="308" t="s">
        <v>129</v>
      </c>
      <c r="AR9" s="308"/>
      <c r="AS9" s="308"/>
      <c r="AT9" s="308"/>
      <c r="AU9" s="308"/>
      <c r="AV9" s="309"/>
    </row>
    <row r="10" spans="1:52" ht="24.95" customHeight="1">
      <c r="T10" s="265"/>
      <c r="U10" s="265"/>
      <c r="V10" s="265"/>
      <c r="W10" s="265"/>
      <c r="X10" s="265"/>
      <c r="Y10" s="265"/>
    </row>
    <row r="11" spans="1:52" ht="18" customHeight="1">
      <c r="A11" s="310"/>
      <c r="B11" s="310"/>
      <c r="C11" s="310"/>
      <c r="D11" s="310"/>
      <c r="E11" s="311"/>
      <c r="F11" s="311"/>
      <c r="G11" s="311"/>
      <c r="H11" s="311"/>
      <c r="I11" s="311"/>
      <c r="J11" s="311"/>
      <c r="K11" s="311"/>
      <c r="L11" s="311"/>
      <c r="M11" s="311"/>
      <c r="N11" s="311"/>
      <c r="O11" s="311"/>
      <c r="P11" s="311"/>
      <c r="Q11" s="311"/>
      <c r="R11" s="311"/>
      <c r="S11" s="311"/>
      <c r="T11" s="311"/>
      <c r="U11" s="311"/>
      <c r="V11" s="311"/>
      <c r="W11" s="311"/>
      <c r="X11" s="311"/>
      <c r="Y11" s="311"/>
      <c r="Z11" s="311"/>
      <c r="AA11" s="311"/>
      <c r="AB11" s="311"/>
      <c r="AC11" s="311"/>
      <c r="AD11" s="311"/>
      <c r="AE11" s="311"/>
      <c r="AF11" s="311"/>
      <c r="AG11" s="311"/>
      <c r="AH11" s="311"/>
      <c r="AI11" s="311"/>
      <c r="AJ11" s="311"/>
      <c r="AK11" s="311"/>
      <c r="AL11" s="311"/>
      <c r="AM11" s="311"/>
      <c r="AN11" s="311"/>
      <c r="AO11" s="311"/>
      <c r="AP11" s="311"/>
      <c r="AQ11" s="311"/>
      <c r="AR11" s="311"/>
      <c r="AS11" s="311"/>
      <c r="AT11" s="311"/>
      <c r="AU11" s="311"/>
      <c r="AV11" s="311"/>
    </row>
    <row r="12" spans="1:52" ht="18" customHeight="1">
      <c r="A12" s="312"/>
      <c r="B12" s="312"/>
      <c r="C12" s="313"/>
      <c r="D12" s="265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H12" s="311"/>
      <c r="AI12" s="311"/>
      <c r="AJ12" s="311"/>
      <c r="AK12" s="311"/>
      <c r="AL12" s="311"/>
      <c r="AM12" s="311"/>
      <c r="AN12" s="311"/>
      <c r="AO12" s="311"/>
      <c r="AP12" s="311"/>
      <c r="AQ12" s="311"/>
      <c r="AR12" s="311"/>
      <c r="AS12" s="311"/>
      <c r="AT12" s="311"/>
      <c r="AU12" s="311"/>
      <c r="AV12" s="311"/>
    </row>
    <row r="13" spans="1:52" ht="18" customHeight="1">
      <c r="A13" s="265"/>
      <c r="B13" s="265"/>
      <c r="C13" s="265"/>
      <c r="D13" s="265"/>
      <c r="E13" s="311"/>
      <c r="F13" s="311"/>
      <c r="G13" s="311"/>
      <c r="H13" s="311"/>
      <c r="I13" s="311"/>
      <c r="J13" s="311"/>
      <c r="K13" s="311"/>
      <c r="L13" s="311"/>
      <c r="M13" s="311"/>
      <c r="N13" s="311"/>
      <c r="O13" s="311"/>
      <c r="P13" s="311"/>
      <c r="Q13" s="311"/>
      <c r="R13" s="311"/>
      <c r="S13" s="311"/>
      <c r="T13" s="311"/>
      <c r="U13" s="311"/>
      <c r="V13" s="311"/>
      <c r="W13" s="311"/>
      <c r="X13" s="311"/>
      <c r="Y13" s="311"/>
      <c r="Z13" s="311"/>
      <c r="AA13" s="311"/>
      <c r="AB13" s="311"/>
      <c r="AC13" s="311"/>
      <c r="AD13" s="311"/>
      <c r="AE13" s="311"/>
      <c r="AF13" s="311"/>
      <c r="AG13" s="311"/>
      <c r="AH13" s="311"/>
      <c r="AI13" s="311"/>
      <c r="AJ13" s="311"/>
      <c r="AK13" s="311"/>
      <c r="AL13" s="311"/>
      <c r="AM13" s="311"/>
      <c r="AN13" s="311"/>
      <c r="AO13" s="311"/>
      <c r="AP13" s="311"/>
      <c r="AQ13" s="311"/>
      <c r="AR13" s="311"/>
      <c r="AS13" s="311"/>
      <c r="AT13" s="311"/>
      <c r="AU13" s="311"/>
      <c r="AV13" s="311"/>
    </row>
    <row r="14" spans="1:52" ht="18" customHeight="1">
      <c r="A14" s="265"/>
      <c r="B14" s="265"/>
      <c r="C14" s="265"/>
      <c r="D14" s="265"/>
      <c r="E14" s="311"/>
      <c r="F14" s="311"/>
      <c r="G14" s="311"/>
      <c r="H14" s="311"/>
      <c r="I14" s="311"/>
      <c r="J14" s="311"/>
      <c r="K14" s="311"/>
      <c r="L14" s="311"/>
      <c r="M14" s="311"/>
      <c r="N14" s="311"/>
      <c r="O14" s="311"/>
      <c r="P14" s="311"/>
      <c r="Q14" s="311"/>
      <c r="R14" s="311"/>
      <c r="S14" s="311"/>
      <c r="T14" s="311"/>
      <c r="U14" s="311"/>
      <c r="V14" s="311"/>
      <c r="W14" s="311"/>
      <c r="X14" s="311"/>
      <c r="Y14" s="311"/>
      <c r="Z14" s="311"/>
      <c r="AA14" s="311"/>
      <c r="AB14" s="311"/>
      <c r="AC14" s="311"/>
      <c r="AD14" s="311"/>
      <c r="AE14" s="311"/>
      <c r="AF14" s="311"/>
      <c r="AG14" s="311"/>
      <c r="AH14" s="311"/>
      <c r="AI14" s="311"/>
      <c r="AJ14" s="311"/>
      <c r="AK14" s="311"/>
      <c r="AL14" s="311"/>
      <c r="AM14" s="311"/>
      <c r="AN14" s="311"/>
      <c r="AO14" s="311"/>
      <c r="AP14" s="311"/>
      <c r="AQ14" s="311"/>
      <c r="AR14" s="311"/>
      <c r="AS14" s="311"/>
      <c r="AT14" s="311"/>
      <c r="AU14" s="311"/>
      <c r="AV14" s="311"/>
    </row>
    <row r="15" spans="1:52" ht="18" customHeight="1">
      <c r="A15" s="265"/>
      <c r="B15" s="265"/>
      <c r="C15" s="265"/>
      <c r="D15" s="265"/>
      <c r="E15" s="311"/>
      <c r="F15" s="311"/>
      <c r="G15" s="311"/>
      <c r="H15" s="311"/>
      <c r="I15" s="311"/>
      <c r="J15" s="311"/>
      <c r="K15" s="311"/>
      <c r="L15" s="311"/>
      <c r="M15" s="311"/>
      <c r="N15" s="311"/>
      <c r="O15" s="311"/>
      <c r="P15" s="311"/>
      <c r="Q15" s="311"/>
      <c r="R15" s="311"/>
      <c r="S15" s="311"/>
      <c r="T15" s="311"/>
      <c r="U15" s="311"/>
      <c r="V15" s="311"/>
      <c r="W15" s="311"/>
      <c r="X15" s="311"/>
      <c r="Y15" s="311"/>
      <c r="Z15" s="311"/>
      <c r="AA15" s="311"/>
      <c r="AB15" s="311"/>
      <c r="AC15" s="311"/>
      <c r="AD15" s="311"/>
      <c r="AE15" s="311"/>
      <c r="AF15" s="311"/>
      <c r="AG15" s="311"/>
      <c r="AH15" s="311"/>
      <c r="AI15" s="311"/>
      <c r="AJ15" s="311"/>
      <c r="AK15" s="311"/>
      <c r="AL15" s="311"/>
      <c r="AM15" s="311"/>
      <c r="AN15" s="311"/>
      <c r="AO15" s="311"/>
      <c r="AP15" s="311"/>
      <c r="AQ15" s="311"/>
      <c r="AR15" s="311"/>
      <c r="AS15" s="311"/>
      <c r="AT15" s="311"/>
      <c r="AU15" s="311"/>
      <c r="AV15" s="311"/>
    </row>
    <row r="16" spans="1:52" ht="18" customHeight="1">
      <c r="A16" s="265"/>
      <c r="B16" s="265"/>
      <c r="C16" s="265"/>
      <c r="D16" s="265"/>
      <c r="E16" s="311"/>
      <c r="F16" s="311"/>
      <c r="G16" s="311"/>
      <c r="H16" s="311"/>
      <c r="I16" s="311"/>
      <c r="J16" s="311"/>
      <c r="K16" s="311"/>
      <c r="L16" s="311"/>
      <c r="M16" s="311"/>
      <c r="N16" s="311"/>
      <c r="O16" s="311"/>
      <c r="P16" s="311"/>
      <c r="Q16" s="311"/>
      <c r="R16" s="311"/>
      <c r="S16" s="311"/>
      <c r="T16" s="311"/>
      <c r="U16" s="311"/>
      <c r="V16" s="311"/>
      <c r="W16" s="311"/>
      <c r="X16" s="311"/>
      <c r="Y16" s="311"/>
      <c r="Z16" s="311"/>
      <c r="AA16" s="311"/>
      <c r="AB16" s="311"/>
      <c r="AC16" s="311"/>
      <c r="AD16" s="311"/>
      <c r="AE16" s="311"/>
      <c r="AF16" s="311"/>
      <c r="AG16" s="311"/>
      <c r="AH16" s="311"/>
      <c r="AI16" s="311"/>
      <c r="AJ16" s="311"/>
      <c r="AK16" s="311"/>
      <c r="AL16" s="311"/>
      <c r="AM16" s="311"/>
      <c r="AN16" s="311"/>
      <c r="AO16" s="311"/>
      <c r="AP16" s="311"/>
      <c r="AQ16" s="311"/>
      <c r="AR16" s="311"/>
      <c r="AS16" s="311"/>
      <c r="AT16" s="311"/>
      <c r="AU16" s="311"/>
      <c r="AV16" s="311"/>
    </row>
    <row r="17" spans="1:48" ht="18" customHeight="1">
      <c r="A17" s="265"/>
      <c r="B17" s="265"/>
      <c r="C17" s="265"/>
      <c r="D17" s="265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1"/>
      <c r="AI17" s="311"/>
      <c r="AJ17" s="311"/>
      <c r="AK17" s="311"/>
      <c r="AL17" s="311"/>
      <c r="AM17" s="311"/>
      <c r="AN17" s="311"/>
      <c r="AO17" s="311"/>
      <c r="AP17" s="311"/>
      <c r="AQ17" s="311"/>
      <c r="AR17" s="311"/>
      <c r="AS17" s="311"/>
      <c r="AT17" s="311"/>
      <c r="AU17" s="311"/>
      <c r="AV17" s="311"/>
    </row>
    <row r="18" spans="1:48" ht="18" customHeight="1">
      <c r="A18" s="265"/>
      <c r="B18" s="265"/>
      <c r="C18" s="265"/>
      <c r="D18" s="265"/>
      <c r="E18" s="311"/>
      <c r="F18" s="311"/>
      <c r="G18" s="311"/>
      <c r="H18" s="311"/>
      <c r="I18" s="311"/>
      <c r="J18" s="311"/>
      <c r="K18" s="311"/>
      <c r="L18" s="311"/>
      <c r="M18" s="311"/>
      <c r="N18" s="311"/>
      <c r="O18" s="311"/>
      <c r="P18" s="311"/>
      <c r="Q18" s="311"/>
      <c r="R18" s="311"/>
      <c r="S18" s="311"/>
      <c r="T18" s="311"/>
      <c r="U18" s="311"/>
      <c r="V18" s="311"/>
      <c r="W18" s="311"/>
      <c r="X18" s="311"/>
      <c r="Y18" s="311"/>
      <c r="Z18" s="311"/>
      <c r="AA18" s="311"/>
      <c r="AB18" s="311"/>
      <c r="AC18" s="311"/>
      <c r="AD18" s="311"/>
      <c r="AE18" s="311"/>
      <c r="AF18" s="311"/>
      <c r="AG18" s="311"/>
      <c r="AH18" s="311"/>
      <c r="AI18" s="311"/>
      <c r="AJ18" s="311"/>
      <c r="AK18" s="311"/>
      <c r="AL18" s="311"/>
      <c r="AM18" s="311"/>
      <c r="AN18" s="311"/>
      <c r="AO18" s="311"/>
      <c r="AP18" s="311"/>
      <c r="AQ18" s="311"/>
      <c r="AR18" s="311"/>
      <c r="AS18" s="311"/>
      <c r="AT18" s="311"/>
      <c r="AU18" s="311"/>
      <c r="AV18" s="311"/>
    </row>
    <row r="19" spans="1:48" ht="18" customHeight="1">
      <c r="A19" s="265"/>
      <c r="B19" s="265"/>
      <c r="C19" s="265"/>
      <c r="D19" s="265"/>
      <c r="E19" s="311"/>
      <c r="F19" s="311"/>
      <c r="G19" s="311"/>
      <c r="H19" s="311"/>
      <c r="I19" s="311"/>
      <c r="J19" s="311"/>
      <c r="K19" s="311"/>
      <c r="L19" s="311"/>
      <c r="M19" s="311"/>
      <c r="N19" s="311"/>
      <c r="O19" s="311"/>
      <c r="P19" s="311"/>
      <c r="Q19" s="311"/>
      <c r="R19" s="311"/>
      <c r="S19" s="311"/>
      <c r="T19" s="311"/>
      <c r="U19" s="311"/>
      <c r="V19" s="311"/>
      <c r="W19" s="311"/>
      <c r="X19" s="311"/>
      <c r="Y19" s="311"/>
      <c r="Z19" s="311"/>
      <c r="AA19" s="311"/>
      <c r="AB19" s="311"/>
      <c r="AC19" s="311"/>
      <c r="AD19" s="311"/>
      <c r="AE19" s="311"/>
      <c r="AF19" s="311"/>
      <c r="AG19" s="311"/>
      <c r="AH19" s="311"/>
      <c r="AI19" s="311"/>
      <c r="AJ19" s="311"/>
      <c r="AK19" s="311"/>
      <c r="AL19" s="311"/>
      <c r="AM19" s="311"/>
      <c r="AN19" s="311"/>
      <c r="AO19" s="311"/>
      <c r="AP19" s="311"/>
      <c r="AQ19" s="311"/>
      <c r="AR19" s="311"/>
      <c r="AS19" s="311"/>
      <c r="AT19" s="311"/>
      <c r="AU19" s="311"/>
      <c r="AV19" s="311"/>
    </row>
    <row r="20" spans="1:48" ht="18" customHeight="1">
      <c r="A20" s="265"/>
      <c r="B20" s="265"/>
      <c r="C20" s="265"/>
      <c r="D20" s="265"/>
      <c r="E20" s="311"/>
      <c r="F20" s="311"/>
      <c r="G20" s="311"/>
      <c r="H20" s="311"/>
      <c r="I20" s="311"/>
      <c r="J20" s="311"/>
      <c r="K20" s="311"/>
      <c r="L20" s="311"/>
      <c r="M20" s="311"/>
      <c r="N20" s="311"/>
      <c r="O20" s="311"/>
      <c r="P20" s="311"/>
      <c r="Q20" s="311"/>
      <c r="R20" s="311"/>
      <c r="S20" s="311"/>
      <c r="T20" s="311"/>
      <c r="U20" s="311"/>
      <c r="V20" s="311"/>
      <c r="W20" s="311"/>
      <c r="X20" s="311"/>
      <c r="Y20" s="311"/>
      <c r="Z20" s="311"/>
      <c r="AA20" s="311"/>
      <c r="AB20" s="311"/>
      <c r="AC20" s="311"/>
      <c r="AD20" s="311"/>
      <c r="AE20" s="311"/>
      <c r="AF20" s="311"/>
      <c r="AG20" s="311"/>
      <c r="AH20" s="311"/>
      <c r="AI20" s="311"/>
      <c r="AJ20" s="311"/>
      <c r="AK20" s="311"/>
      <c r="AL20" s="311"/>
      <c r="AM20" s="311"/>
      <c r="AN20" s="311"/>
      <c r="AO20" s="311"/>
      <c r="AP20" s="311"/>
      <c r="AQ20" s="311"/>
      <c r="AR20" s="311"/>
      <c r="AS20" s="311"/>
      <c r="AT20" s="311"/>
      <c r="AU20" s="311"/>
      <c r="AV20" s="311"/>
    </row>
    <row r="21" spans="1:48" ht="18" customHeight="1">
      <c r="A21" s="265"/>
      <c r="B21" s="265"/>
      <c r="C21" s="265"/>
      <c r="D21" s="265"/>
      <c r="E21" s="311"/>
      <c r="F21" s="311"/>
      <c r="G21" s="311"/>
      <c r="H21" s="311"/>
      <c r="I21" s="311"/>
      <c r="J21" s="311"/>
      <c r="K21" s="311"/>
      <c r="L21" s="311"/>
      <c r="M21" s="311"/>
      <c r="N21" s="311"/>
      <c r="O21" s="311"/>
      <c r="P21" s="311"/>
      <c r="Q21" s="311"/>
      <c r="R21" s="311"/>
      <c r="S21" s="311"/>
      <c r="T21" s="311"/>
      <c r="U21" s="311"/>
      <c r="V21" s="311"/>
      <c r="W21" s="311"/>
      <c r="X21" s="311"/>
      <c r="Y21" s="311"/>
      <c r="Z21" s="311"/>
      <c r="AA21" s="311"/>
      <c r="AB21" s="311"/>
      <c r="AC21" s="311"/>
      <c r="AD21" s="311"/>
      <c r="AE21" s="311"/>
      <c r="AF21" s="311"/>
      <c r="AG21" s="311"/>
      <c r="AH21" s="311"/>
      <c r="AI21" s="311"/>
      <c r="AJ21" s="311"/>
      <c r="AK21" s="311"/>
      <c r="AL21" s="311"/>
      <c r="AM21" s="311"/>
      <c r="AN21" s="311"/>
      <c r="AO21" s="311"/>
      <c r="AP21" s="311"/>
      <c r="AQ21" s="311"/>
      <c r="AR21" s="311"/>
      <c r="AS21" s="311"/>
      <c r="AT21" s="311"/>
      <c r="AU21" s="311"/>
      <c r="AV21" s="311"/>
    </row>
    <row r="22" spans="1:48" ht="18" customHeight="1">
      <c r="A22" s="265"/>
      <c r="B22" s="265"/>
      <c r="C22" s="265"/>
      <c r="D22" s="265"/>
      <c r="E22" s="311"/>
      <c r="F22" s="311"/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1"/>
      <c r="R22" s="311"/>
      <c r="S22" s="311"/>
      <c r="T22" s="311"/>
      <c r="U22" s="311"/>
      <c r="V22" s="311"/>
      <c r="W22" s="311"/>
      <c r="X22" s="311"/>
      <c r="Y22" s="311"/>
      <c r="Z22" s="311"/>
      <c r="AA22" s="311"/>
      <c r="AB22" s="311"/>
      <c r="AC22" s="311"/>
      <c r="AD22" s="311"/>
      <c r="AE22" s="311"/>
      <c r="AF22" s="311"/>
      <c r="AG22" s="311"/>
      <c r="AH22" s="311"/>
      <c r="AI22" s="311"/>
      <c r="AJ22" s="311"/>
      <c r="AK22" s="311"/>
      <c r="AL22" s="311"/>
      <c r="AM22" s="311"/>
      <c r="AN22" s="311"/>
      <c r="AO22" s="311"/>
      <c r="AP22" s="311"/>
      <c r="AQ22" s="311"/>
      <c r="AR22" s="311"/>
      <c r="AS22" s="311"/>
      <c r="AT22" s="311"/>
      <c r="AU22" s="311"/>
      <c r="AV22" s="311"/>
    </row>
    <row r="23" spans="1:48" ht="18" customHeight="1">
      <c r="A23" s="265"/>
      <c r="B23" s="265"/>
      <c r="C23" s="265"/>
      <c r="D23" s="265"/>
      <c r="E23" s="311"/>
      <c r="F23" s="311"/>
      <c r="G23" s="311"/>
      <c r="H23" s="311"/>
      <c r="I23" s="311"/>
      <c r="J23" s="311"/>
      <c r="K23" s="311"/>
      <c r="L23" s="311"/>
      <c r="M23" s="311"/>
      <c r="N23" s="311"/>
      <c r="O23" s="311"/>
      <c r="P23" s="311"/>
      <c r="Q23" s="311"/>
      <c r="R23" s="311"/>
      <c r="S23" s="311"/>
      <c r="T23" s="311"/>
      <c r="U23" s="311"/>
      <c r="V23" s="311"/>
      <c r="W23" s="311"/>
      <c r="X23" s="311"/>
      <c r="Y23" s="311"/>
      <c r="Z23" s="311"/>
      <c r="AA23" s="311"/>
      <c r="AB23" s="311"/>
      <c r="AC23" s="311"/>
      <c r="AD23" s="311"/>
      <c r="AE23" s="311"/>
      <c r="AF23" s="311"/>
      <c r="AG23" s="311"/>
      <c r="AH23" s="311"/>
      <c r="AI23" s="311"/>
      <c r="AJ23" s="311"/>
      <c r="AK23" s="311"/>
      <c r="AL23" s="311"/>
      <c r="AM23" s="311"/>
      <c r="AN23" s="311"/>
      <c r="AO23" s="311"/>
      <c r="AP23" s="311"/>
      <c r="AQ23" s="311"/>
      <c r="AR23" s="311"/>
      <c r="AS23" s="311"/>
      <c r="AT23" s="311"/>
      <c r="AU23" s="311"/>
      <c r="AV23" s="311"/>
    </row>
    <row r="24" spans="1:48" ht="18" customHeight="1">
      <c r="A24" s="265"/>
      <c r="B24" s="265"/>
      <c r="C24" s="265"/>
      <c r="D24" s="265"/>
      <c r="E24" s="311"/>
      <c r="F24" s="311"/>
      <c r="G24" s="311"/>
      <c r="H24" s="311"/>
      <c r="I24" s="311"/>
      <c r="J24" s="311"/>
      <c r="K24" s="311"/>
      <c r="L24" s="311"/>
      <c r="M24" s="311"/>
      <c r="N24" s="311"/>
      <c r="O24" s="311"/>
      <c r="P24" s="311"/>
      <c r="Q24" s="311"/>
      <c r="R24" s="311"/>
      <c r="S24" s="311"/>
      <c r="T24" s="311"/>
      <c r="U24" s="311"/>
      <c r="V24" s="311"/>
      <c r="W24" s="311"/>
      <c r="X24" s="311"/>
      <c r="Y24" s="311"/>
      <c r="Z24" s="311"/>
      <c r="AA24" s="311"/>
      <c r="AB24" s="311"/>
      <c r="AC24" s="311"/>
      <c r="AD24" s="311"/>
      <c r="AE24" s="311"/>
      <c r="AF24" s="311"/>
      <c r="AG24" s="311"/>
      <c r="AH24" s="311"/>
      <c r="AI24" s="311"/>
      <c r="AJ24" s="311"/>
      <c r="AK24" s="311"/>
      <c r="AL24" s="311"/>
      <c r="AM24" s="311"/>
      <c r="AN24" s="311"/>
      <c r="AO24" s="311"/>
      <c r="AP24" s="311"/>
      <c r="AQ24" s="311"/>
      <c r="AR24" s="311"/>
      <c r="AS24" s="311"/>
      <c r="AT24" s="311"/>
      <c r="AU24" s="311"/>
      <c r="AV24" s="311"/>
    </row>
    <row r="25" spans="1:48" ht="18" customHeight="1">
      <c r="A25" s="265"/>
      <c r="B25" s="265"/>
      <c r="C25" s="265"/>
      <c r="D25" s="265"/>
      <c r="E25" s="311"/>
      <c r="F25" s="311"/>
      <c r="G25" s="311"/>
      <c r="H25" s="311"/>
      <c r="I25" s="311"/>
      <c r="J25" s="311"/>
      <c r="K25" s="311"/>
      <c r="L25" s="311"/>
      <c r="M25" s="311"/>
      <c r="N25" s="311"/>
      <c r="O25" s="311"/>
      <c r="P25" s="311"/>
      <c r="Q25" s="311"/>
      <c r="R25" s="311"/>
      <c r="S25" s="311"/>
      <c r="T25" s="311"/>
      <c r="U25" s="311"/>
      <c r="V25" s="311"/>
      <c r="W25" s="311"/>
      <c r="X25" s="311"/>
      <c r="Y25" s="311"/>
      <c r="Z25" s="311"/>
      <c r="AA25" s="311"/>
      <c r="AB25" s="311"/>
      <c r="AC25" s="311"/>
      <c r="AD25" s="311"/>
      <c r="AE25" s="311"/>
      <c r="AF25" s="311"/>
      <c r="AG25" s="311"/>
      <c r="AH25" s="311"/>
      <c r="AI25" s="311"/>
      <c r="AJ25" s="311"/>
      <c r="AK25" s="311"/>
      <c r="AL25" s="311"/>
      <c r="AM25" s="311"/>
      <c r="AN25" s="311"/>
      <c r="AO25" s="311"/>
      <c r="AP25" s="311"/>
      <c r="AQ25" s="311"/>
      <c r="AR25" s="311"/>
      <c r="AS25" s="311"/>
      <c r="AT25" s="311"/>
      <c r="AU25" s="311"/>
      <c r="AV25" s="311"/>
    </row>
    <row r="26" spans="1:48" ht="18" customHeight="1">
      <c r="A26" s="265"/>
      <c r="B26" s="265"/>
      <c r="C26" s="265"/>
      <c r="D26" s="265"/>
      <c r="E26" s="311"/>
      <c r="F26" s="311"/>
      <c r="G26" s="311"/>
      <c r="H26" s="311"/>
      <c r="I26" s="311"/>
      <c r="J26" s="311"/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1"/>
      <c r="AF26" s="311"/>
      <c r="AG26" s="311"/>
      <c r="AH26" s="311"/>
      <c r="AI26" s="311"/>
      <c r="AJ26" s="311"/>
      <c r="AK26" s="311"/>
      <c r="AL26" s="311"/>
      <c r="AM26" s="311"/>
      <c r="AN26" s="311"/>
      <c r="AO26" s="311"/>
      <c r="AP26" s="311"/>
      <c r="AQ26" s="311"/>
      <c r="AR26" s="311"/>
      <c r="AS26" s="311"/>
      <c r="AT26" s="311"/>
      <c r="AU26" s="311"/>
      <c r="AV26" s="311"/>
    </row>
    <row r="27" spans="1:48" ht="18" customHeight="1">
      <c r="A27" s="265"/>
      <c r="B27" s="265"/>
      <c r="C27" s="265"/>
      <c r="D27" s="265"/>
      <c r="E27" s="311"/>
      <c r="F27" s="311"/>
      <c r="G27" s="311"/>
      <c r="H27" s="311"/>
      <c r="I27" s="311"/>
      <c r="J27" s="311"/>
      <c r="K27" s="311"/>
      <c r="L27" s="311"/>
      <c r="M27" s="311"/>
      <c r="N27" s="311"/>
      <c r="O27" s="311"/>
      <c r="P27" s="311"/>
      <c r="Q27" s="311"/>
      <c r="R27" s="311"/>
      <c r="S27" s="311"/>
      <c r="T27" s="311"/>
      <c r="U27" s="311"/>
      <c r="V27" s="311"/>
      <c r="W27" s="311"/>
      <c r="X27" s="311"/>
      <c r="Y27" s="311"/>
      <c r="Z27" s="311"/>
      <c r="AA27" s="311"/>
      <c r="AB27" s="311"/>
      <c r="AC27" s="311"/>
      <c r="AD27" s="311"/>
      <c r="AE27" s="311"/>
      <c r="AF27" s="311"/>
      <c r="AG27" s="311"/>
      <c r="AH27" s="311"/>
      <c r="AI27" s="311"/>
      <c r="AJ27" s="311"/>
      <c r="AK27" s="311"/>
      <c r="AL27" s="311"/>
      <c r="AM27" s="311"/>
      <c r="AN27" s="311"/>
      <c r="AO27" s="311"/>
      <c r="AP27" s="311"/>
      <c r="AQ27" s="311"/>
      <c r="AR27" s="311"/>
      <c r="AS27" s="311"/>
      <c r="AT27" s="311"/>
      <c r="AU27" s="311"/>
      <c r="AV27" s="311"/>
    </row>
    <row r="28" spans="1:48" ht="18" customHeight="1">
      <c r="A28" s="265"/>
      <c r="B28" s="265"/>
      <c r="C28" s="265"/>
      <c r="D28" s="265"/>
      <c r="E28" s="311"/>
      <c r="F28" s="311"/>
      <c r="G28" s="311"/>
      <c r="H28" s="311"/>
      <c r="I28" s="311"/>
      <c r="J28" s="311"/>
      <c r="K28" s="311"/>
      <c r="L28" s="311"/>
      <c r="M28" s="311"/>
      <c r="N28" s="311"/>
      <c r="O28" s="311"/>
      <c r="P28" s="311"/>
      <c r="Q28" s="311"/>
      <c r="R28" s="311"/>
      <c r="S28" s="311"/>
      <c r="T28" s="311"/>
      <c r="U28" s="311"/>
      <c r="V28" s="311"/>
      <c r="W28" s="311"/>
      <c r="X28" s="311"/>
      <c r="Y28" s="311"/>
      <c r="Z28" s="311"/>
      <c r="AA28" s="311"/>
      <c r="AB28" s="311"/>
      <c r="AC28" s="311"/>
      <c r="AD28" s="311"/>
      <c r="AE28" s="311"/>
      <c r="AF28" s="311"/>
      <c r="AG28" s="311"/>
      <c r="AH28" s="311"/>
      <c r="AI28" s="311"/>
      <c r="AJ28" s="311"/>
      <c r="AK28" s="311"/>
      <c r="AL28" s="311"/>
      <c r="AM28" s="311"/>
      <c r="AN28" s="311"/>
      <c r="AO28" s="311"/>
      <c r="AP28" s="311"/>
      <c r="AQ28" s="311"/>
      <c r="AR28" s="311"/>
      <c r="AS28" s="311"/>
      <c r="AT28" s="311"/>
      <c r="AU28" s="311"/>
      <c r="AV28" s="311"/>
    </row>
    <row r="29" spans="1:48" ht="18" customHeight="1">
      <c r="A29" s="265"/>
      <c r="B29" s="265"/>
      <c r="C29" s="265"/>
      <c r="D29" s="265"/>
      <c r="E29" s="311"/>
      <c r="F29" s="311"/>
      <c r="G29" s="311"/>
      <c r="H29" s="311"/>
      <c r="I29" s="311"/>
      <c r="J29" s="311"/>
      <c r="K29" s="311"/>
      <c r="L29" s="311"/>
      <c r="M29" s="311"/>
      <c r="N29" s="311"/>
      <c r="O29" s="311"/>
      <c r="P29" s="311"/>
      <c r="Q29" s="311"/>
      <c r="R29" s="311"/>
      <c r="S29" s="311"/>
      <c r="T29" s="311"/>
      <c r="U29" s="311"/>
      <c r="V29" s="311"/>
      <c r="W29" s="311"/>
      <c r="X29" s="311"/>
      <c r="Y29" s="311"/>
      <c r="Z29" s="311"/>
      <c r="AA29" s="311"/>
      <c r="AB29" s="311"/>
      <c r="AC29" s="311"/>
      <c r="AD29" s="311"/>
      <c r="AE29" s="311"/>
      <c r="AF29" s="311"/>
      <c r="AG29" s="311"/>
      <c r="AH29" s="311"/>
      <c r="AI29" s="311"/>
      <c r="AJ29" s="311"/>
      <c r="AK29" s="311"/>
      <c r="AL29" s="311"/>
      <c r="AM29" s="311"/>
      <c r="AN29" s="311"/>
      <c r="AO29" s="311"/>
      <c r="AP29" s="311"/>
      <c r="AQ29" s="311"/>
      <c r="AR29" s="311"/>
      <c r="AS29" s="311"/>
      <c r="AT29" s="311"/>
      <c r="AU29" s="311"/>
      <c r="AV29" s="311"/>
    </row>
    <row r="30" spans="1:48" ht="18" customHeight="1">
      <c r="A30" s="265"/>
      <c r="B30" s="265"/>
      <c r="C30" s="265"/>
      <c r="D30" s="265"/>
      <c r="E30" s="311"/>
      <c r="F30" s="311"/>
      <c r="G30" s="311"/>
      <c r="H30" s="311"/>
      <c r="I30" s="311"/>
      <c r="J30" s="311"/>
      <c r="K30" s="311"/>
      <c r="L30" s="311"/>
      <c r="M30" s="311"/>
      <c r="N30" s="311"/>
      <c r="O30" s="311"/>
      <c r="P30" s="311"/>
      <c r="Q30" s="311"/>
      <c r="R30" s="311"/>
      <c r="S30" s="311"/>
      <c r="T30" s="311"/>
      <c r="U30" s="311"/>
      <c r="V30" s="311"/>
      <c r="W30" s="311"/>
      <c r="X30" s="311"/>
      <c r="Y30" s="311"/>
      <c r="Z30" s="311"/>
      <c r="AA30" s="311"/>
      <c r="AB30" s="311"/>
      <c r="AC30" s="311"/>
      <c r="AD30" s="311"/>
      <c r="AE30" s="311"/>
      <c r="AF30" s="311"/>
      <c r="AG30" s="311"/>
      <c r="AH30" s="311"/>
      <c r="AI30" s="311"/>
      <c r="AJ30" s="311"/>
      <c r="AK30" s="311"/>
      <c r="AL30" s="311"/>
      <c r="AM30" s="311"/>
      <c r="AN30" s="311"/>
      <c r="AO30" s="311"/>
      <c r="AP30" s="311"/>
      <c r="AQ30" s="311"/>
      <c r="AR30" s="311"/>
      <c r="AS30" s="311"/>
      <c r="AT30" s="311"/>
      <c r="AU30" s="311"/>
      <c r="AV30" s="311"/>
    </row>
    <row r="31" spans="1:48" ht="18" customHeight="1">
      <c r="A31" s="265"/>
      <c r="B31" s="265"/>
      <c r="C31" s="265"/>
      <c r="D31" s="265"/>
      <c r="E31" s="311"/>
      <c r="F31" s="311"/>
      <c r="G31" s="311"/>
      <c r="H31" s="311"/>
      <c r="I31" s="311"/>
      <c r="J31" s="311"/>
      <c r="K31" s="311"/>
      <c r="L31" s="311"/>
      <c r="M31" s="311"/>
      <c r="N31" s="311"/>
      <c r="O31" s="311"/>
      <c r="P31" s="311"/>
      <c r="Q31" s="311"/>
      <c r="R31" s="311"/>
      <c r="S31" s="311"/>
      <c r="T31" s="311"/>
      <c r="U31" s="311"/>
      <c r="V31" s="311"/>
      <c r="W31" s="311"/>
      <c r="X31" s="311"/>
      <c r="Y31" s="311"/>
      <c r="Z31" s="311"/>
      <c r="AA31" s="311"/>
      <c r="AB31" s="311"/>
      <c r="AC31" s="311"/>
      <c r="AD31" s="311"/>
      <c r="AE31" s="311"/>
      <c r="AF31" s="311"/>
      <c r="AG31" s="311"/>
      <c r="AH31" s="311"/>
      <c r="AI31" s="311"/>
      <c r="AJ31" s="311"/>
      <c r="AK31" s="311"/>
      <c r="AL31" s="311"/>
      <c r="AM31" s="311"/>
      <c r="AN31" s="311"/>
      <c r="AO31" s="311"/>
      <c r="AP31" s="311"/>
      <c r="AQ31" s="311"/>
      <c r="AR31" s="311"/>
      <c r="AS31" s="311"/>
      <c r="AT31" s="311"/>
      <c r="AU31" s="311"/>
      <c r="AV31" s="311"/>
    </row>
    <row r="32" spans="1:48" ht="18" customHeight="1">
      <c r="A32" s="265"/>
      <c r="B32" s="265"/>
      <c r="C32" s="265"/>
      <c r="D32" s="265"/>
      <c r="E32" s="311"/>
      <c r="F32" s="311"/>
      <c r="G32" s="311"/>
      <c r="H32" s="311"/>
      <c r="I32" s="311"/>
      <c r="J32" s="311"/>
      <c r="K32" s="311"/>
      <c r="L32" s="311"/>
      <c r="M32" s="311"/>
      <c r="N32" s="311"/>
      <c r="O32" s="311"/>
      <c r="P32" s="311"/>
      <c r="Q32" s="311"/>
      <c r="R32" s="311"/>
      <c r="S32" s="311"/>
      <c r="T32" s="311"/>
      <c r="U32" s="311"/>
      <c r="V32" s="311"/>
      <c r="W32" s="311"/>
      <c r="X32" s="311"/>
      <c r="Y32" s="311"/>
      <c r="Z32" s="311"/>
      <c r="AA32" s="311"/>
      <c r="AB32" s="311"/>
      <c r="AC32" s="311"/>
      <c r="AD32" s="311"/>
      <c r="AE32" s="311"/>
      <c r="AF32" s="311"/>
      <c r="AG32" s="311"/>
      <c r="AH32" s="311"/>
      <c r="AI32" s="311"/>
      <c r="AJ32" s="311"/>
      <c r="AK32" s="311"/>
      <c r="AL32" s="311"/>
      <c r="AM32" s="311"/>
      <c r="AN32" s="311"/>
      <c r="AO32" s="311"/>
      <c r="AP32" s="311"/>
      <c r="AQ32" s="311"/>
      <c r="AR32" s="311"/>
      <c r="AS32" s="311"/>
      <c r="AT32" s="311"/>
      <c r="AU32" s="311"/>
      <c r="AV32" s="311"/>
    </row>
    <row r="33" spans="1:48" ht="18" customHeight="1">
      <c r="A33" s="265"/>
      <c r="B33" s="265"/>
      <c r="C33" s="265"/>
      <c r="D33" s="265"/>
      <c r="E33" s="311"/>
      <c r="F33" s="311"/>
      <c r="G33" s="311"/>
      <c r="H33" s="311"/>
      <c r="I33" s="311"/>
      <c r="J33" s="311"/>
      <c r="K33" s="311"/>
      <c r="L33" s="311"/>
      <c r="M33" s="311"/>
      <c r="N33" s="311"/>
      <c r="O33" s="311"/>
      <c r="P33" s="311"/>
      <c r="Q33" s="311"/>
      <c r="R33" s="311"/>
      <c r="S33" s="311"/>
      <c r="T33" s="311"/>
      <c r="U33" s="311"/>
      <c r="V33" s="311"/>
      <c r="W33" s="311"/>
      <c r="X33" s="311"/>
      <c r="Y33" s="311"/>
      <c r="Z33" s="311"/>
      <c r="AA33" s="311"/>
      <c r="AB33" s="311"/>
      <c r="AC33" s="311"/>
      <c r="AD33" s="311"/>
      <c r="AE33" s="311"/>
      <c r="AF33" s="311"/>
      <c r="AG33" s="311"/>
      <c r="AH33" s="311"/>
      <c r="AI33" s="311"/>
      <c r="AJ33" s="311"/>
      <c r="AK33" s="311"/>
      <c r="AL33" s="311"/>
      <c r="AM33" s="311"/>
      <c r="AN33" s="311"/>
      <c r="AO33" s="311"/>
      <c r="AP33" s="311"/>
      <c r="AQ33" s="311"/>
      <c r="AR33" s="311"/>
      <c r="AS33" s="311"/>
      <c r="AT33" s="311"/>
      <c r="AU33" s="311"/>
      <c r="AV33" s="311"/>
    </row>
    <row r="34" spans="1:48" ht="18" customHeight="1">
      <c r="A34" s="265"/>
      <c r="B34" s="265"/>
      <c r="C34" s="265"/>
      <c r="D34" s="265"/>
      <c r="E34" s="311"/>
      <c r="F34" s="311"/>
      <c r="G34" s="311"/>
      <c r="H34" s="311"/>
      <c r="I34" s="311"/>
      <c r="J34" s="311"/>
      <c r="K34" s="311"/>
      <c r="L34" s="311"/>
      <c r="M34" s="311"/>
      <c r="N34" s="311"/>
      <c r="O34" s="311"/>
      <c r="P34" s="311"/>
      <c r="Q34" s="311"/>
      <c r="R34" s="311"/>
      <c r="S34" s="311"/>
      <c r="T34" s="311"/>
      <c r="U34" s="311"/>
      <c r="V34" s="311"/>
      <c r="W34" s="311"/>
      <c r="X34" s="311"/>
      <c r="Y34" s="311"/>
      <c r="Z34" s="311"/>
      <c r="AA34" s="311"/>
      <c r="AB34" s="311"/>
      <c r="AC34" s="311"/>
      <c r="AD34" s="311"/>
      <c r="AE34" s="311"/>
      <c r="AF34" s="311"/>
      <c r="AG34" s="311"/>
      <c r="AH34" s="311"/>
      <c r="AI34" s="311"/>
      <c r="AJ34" s="311"/>
      <c r="AK34" s="311"/>
      <c r="AL34" s="311"/>
      <c r="AM34" s="311"/>
      <c r="AN34" s="311"/>
      <c r="AO34" s="311"/>
      <c r="AP34" s="311"/>
      <c r="AQ34" s="311"/>
      <c r="AR34" s="311"/>
      <c r="AS34" s="311"/>
      <c r="AT34" s="311"/>
      <c r="AU34" s="311"/>
      <c r="AV34" s="311"/>
    </row>
    <row r="35" spans="1:48" ht="18" customHeight="1">
      <c r="A35" s="265"/>
      <c r="B35" s="265"/>
      <c r="C35" s="265"/>
      <c r="D35" s="265"/>
      <c r="E35" s="311"/>
      <c r="F35" s="311"/>
      <c r="G35" s="311"/>
      <c r="H35" s="311"/>
      <c r="I35" s="311"/>
      <c r="J35" s="311"/>
      <c r="K35" s="311"/>
      <c r="L35" s="311"/>
      <c r="M35" s="311"/>
      <c r="N35" s="311"/>
      <c r="O35" s="311"/>
      <c r="P35" s="311"/>
      <c r="Q35" s="311"/>
      <c r="R35" s="311"/>
      <c r="S35" s="311"/>
      <c r="T35" s="311"/>
      <c r="U35" s="311"/>
      <c r="V35" s="311"/>
      <c r="W35" s="311"/>
      <c r="X35" s="311"/>
      <c r="Y35" s="311"/>
      <c r="Z35" s="311"/>
      <c r="AA35" s="311"/>
      <c r="AB35" s="311"/>
      <c r="AC35" s="311"/>
      <c r="AD35" s="311"/>
      <c r="AE35" s="311"/>
      <c r="AF35" s="311"/>
      <c r="AG35" s="311"/>
      <c r="AH35" s="311"/>
      <c r="AI35" s="311"/>
      <c r="AJ35" s="311"/>
      <c r="AK35" s="311"/>
      <c r="AL35" s="311"/>
      <c r="AM35" s="311"/>
      <c r="AN35" s="311"/>
      <c r="AO35" s="311"/>
      <c r="AP35" s="311"/>
      <c r="AQ35" s="311"/>
      <c r="AR35" s="311"/>
      <c r="AS35" s="311"/>
      <c r="AT35" s="311"/>
      <c r="AU35" s="311"/>
      <c r="AV35" s="311"/>
    </row>
    <row r="36" spans="1:48" ht="18" customHeight="1">
      <c r="A36" s="265"/>
      <c r="B36" s="265"/>
      <c r="C36" s="265"/>
      <c r="D36" s="265"/>
      <c r="E36" s="311"/>
      <c r="F36" s="311"/>
      <c r="G36" s="311"/>
      <c r="H36" s="311"/>
      <c r="I36" s="311"/>
      <c r="J36" s="311"/>
      <c r="K36" s="311"/>
      <c r="L36" s="311"/>
      <c r="M36" s="311"/>
      <c r="N36" s="311"/>
      <c r="O36" s="311"/>
      <c r="P36" s="311"/>
      <c r="Q36" s="311"/>
      <c r="R36" s="311"/>
      <c r="S36" s="311"/>
      <c r="T36" s="311"/>
      <c r="U36" s="311"/>
      <c r="V36" s="311"/>
      <c r="W36" s="311"/>
      <c r="X36" s="311"/>
      <c r="Y36" s="311"/>
      <c r="Z36" s="311"/>
      <c r="AA36" s="311"/>
      <c r="AB36" s="311"/>
      <c r="AC36" s="311"/>
      <c r="AD36" s="311"/>
      <c r="AE36" s="311"/>
      <c r="AF36" s="311"/>
      <c r="AG36" s="311"/>
      <c r="AH36" s="311"/>
      <c r="AI36" s="311"/>
      <c r="AJ36" s="311"/>
      <c r="AK36" s="311"/>
      <c r="AL36" s="311"/>
      <c r="AM36" s="311"/>
      <c r="AN36" s="311"/>
      <c r="AO36" s="311"/>
      <c r="AP36" s="311"/>
      <c r="AQ36" s="311"/>
      <c r="AR36" s="311"/>
      <c r="AS36" s="311"/>
      <c r="AT36" s="311"/>
      <c r="AU36" s="311"/>
      <c r="AV36" s="311"/>
    </row>
    <row r="37" spans="1:48" ht="18" customHeight="1">
      <c r="A37" s="265"/>
      <c r="B37" s="265"/>
      <c r="C37" s="265"/>
      <c r="D37" s="265"/>
      <c r="E37" s="311"/>
      <c r="F37" s="311"/>
      <c r="G37" s="311"/>
      <c r="H37" s="311"/>
      <c r="I37" s="311"/>
      <c r="J37" s="311"/>
      <c r="K37" s="311"/>
      <c r="L37" s="311"/>
      <c r="M37" s="311"/>
      <c r="N37" s="311"/>
      <c r="O37" s="311"/>
      <c r="P37" s="311"/>
      <c r="Q37" s="311"/>
      <c r="R37" s="311"/>
      <c r="S37" s="311"/>
      <c r="T37" s="311"/>
      <c r="U37" s="311"/>
      <c r="V37" s="311"/>
      <c r="W37" s="311"/>
      <c r="X37" s="311"/>
      <c r="Y37" s="311"/>
      <c r="Z37" s="311"/>
      <c r="AA37" s="311"/>
      <c r="AB37" s="311"/>
      <c r="AC37" s="311"/>
      <c r="AD37" s="311"/>
      <c r="AE37" s="311"/>
      <c r="AF37" s="311"/>
      <c r="AG37" s="311"/>
      <c r="AH37" s="311"/>
      <c r="AI37" s="311"/>
      <c r="AJ37" s="311"/>
      <c r="AK37" s="311"/>
      <c r="AL37" s="311"/>
      <c r="AM37" s="311"/>
      <c r="AN37" s="311"/>
      <c r="AO37" s="311"/>
      <c r="AP37" s="311"/>
      <c r="AQ37" s="311"/>
      <c r="AR37" s="311"/>
      <c r="AS37" s="311"/>
      <c r="AT37" s="311"/>
      <c r="AU37" s="311"/>
      <c r="AV37" s="311"/>
    </row>
    <row r="38" spans="1:48" ht="18" customHeight="1">
      <c r="A38" s="265"/>
      <c r="B38" s="265"/>
      <c r="C38" s="265"/>
      <c r="D38" s="265"/>
      <c r="E38" s="311"/>
      <c r="F38" s="311"/>
      <c r="G38" s="311"/>
      <c r="H38" s="311"/>
      <c r="I38" s="311"/>
      <c r="J38" s="311"/>
      <c r="K38" s="311"/>
      <c r="L38" s="311"/>
      <c r="M38" s="311"/>
      <c r="N38" s="311"/>
      <c r="O38" s="311"/>
      <c r="P38" s="311"/>
      <c r="Q38" s="311"/>
      <c r="R38" s="311"/>
      <c r="S38" s="311"/>
      <c r="T38" s="311"/>
      <c r="U38" s="311"/>
      <c r="V38" s="311"/>
      <c r="W38" s="311"/>
      <c r="X38" s="311"/>
      <c r="Y38" s="311"/>
      <c r="Z38" s="311"/>
      <c r="AA38" s="311"/>
      <c r="AB38" s="311"/>
      <c r="AC38" s="311"/>
      <c r="AD38" s="311"/>
      <c r="AE38" s="311"/>
      <c r="AF38" s="311"/>
      <c r="AG38" s="311"/>
      <c r="AH38" s="311"/>
      <c r="AI38" s="311"/>
      <c r="AJ38" s="311"/>
      <c r="AK38" s="311"/>
      <c r="AL38" s="311"/>
      <c r="AM38" s="311"/>
      <c r="AN38" s="311"/>
      <c r="AO38" s="311"/>
      <c r="AP38" s="311"/>
      <c r="AQ38" s="311"/>
      <c r="AR38" s="311"/>
      <c r="AS38" s="311"/>
      <c r="AT38" s="311"/>
      <c r="AU38" s="311"/>
      <c r="AV38" s="311"/>
    </row>
    <row r="39" spans="1:48" ht="18" customHeight="1">
      <c r="A39" s="265"/>
      <c r="B39" s="265"/>
      <c r="C39" s="265"/>
      <c r="D39" s="265"/>
      <c r="E39" s="311"/>
      <c r="F39" s="311"/>
      <c r="G39" s="311"/>
      <c r="H39" s="311"/>
      <c r="I39" s="311"/>
      <c r="J39" s="311"/>
      <c r="K39" s="311"/>
      <c r="L39" s="311"/>
      <c r="M39" s="311"/>
      <c r="N39" s="311"/>
      <c r="O39" s="311"/>
      <c r="P39" s="311"/>
      <c r="Q39" s="311"/>
      <c r="R39" s="311"/>
      <c r="S39" s="311"/>
      <c r="T39" s="311"/>
      <c r="U39" s="311"/>
      <c r="V39" s="311"/>
      <c r="W39" s="311"/>
      <c r="X39" s="311"/>
      <c r="Y39" s="311"/>
      <c r="Z39" s="311"/>
      <c r="AA39" s="311"/>
      <c r="AB39" s="311"/>
      <c r="AC39" s="311"/>
      <c r="AD39" s="311"/>
      <c r="AE39" s="311"/>
      <c r="AF39" s="311"/>
      <c r="AG39" s="311"/>
      <c r="AH39" s="311"/>
      <c r="AI39" s="311"/>
      <c r="AJ39" s="311"/>
      <c r="AK39" s="311"/>
      <c r="AL39" s="311"/>
      <c r="AM39" s="311"/>
      <c r="AN39" s="311"/>
      <c r="AO39" s="311"/>
      <c r="AP39" s="311"/>
      <c r="AQ39" s="311"/>
      <c r="AR39" s="311"/>
      <c r="AS39" s="311"/>
      <c r="AT39" s="311"/>
      <c r="AU39" s="311"/>
      <c r="AV39" s="311"/>
    </row>
    <row r="40" spans="1:48" ht="18" customHeight="1">
      <c r="A40" s="265"/>
      <c r="B40" s="265"/>
      <c r="C40" s="265"/>
      <c r="D40" s="265"/>
      <c r="E40" s="311"/>
      <c r="F40" s="311"/>
      <c r="G40" s="311"/>
      <c r="H40" s="311"/>
      <c r="I40" s="311"/>
      <c r="J40" s="311"/>
      <c r="K40" s="311"/>
      <c r="L40" s="311"/>
      <c r="M40" s="311"/>
      <c r="N40" s="311"/>
      <c r="O40" s="311"/>
      <c r="P40" s="311"/>
      <c r="Q40" s="311"/>
      <c r="R40" s="311"/>
      <c r="S40" s="311"/>
      <c r="T40" s="311"/>
      <c r="U40" s="311"/>
      <c r="V40" s="311"/>
      <c r="W40" s="311"/>
      <c r="X40" s="311"/>
      <c r="Y40" s="311"/>
      <c r="Z40" s="311"/>
      <c r="AA40" s="311"/>
      <c r="AB40" s="311"/>
      <c r="AC40" s="311"/>
      <c r="AD40" s="311"/>
      <c r="AE40" s="311"/>
      <c r="AF40" s="311"/>
      <c r="AG40" s="311"/>
      <c r="AH40" s="311"/>
      <c r="AI40" s="311"/>
      <c r="AJ40" s="311"/>
      <c r="AK40" s="311"/>
      <c r="AL40" s="311"/>
      <c r="AM40" s="311"/>
      <c r="AN40" s="311"/>
      <c r="AO40" s="311"/>
      <c r="AP40" s="311"/>
      <c r="AQ40" s="311"/>
      <c r="AR40" s="311"/>
      <c r="AS40" s="311"/>
      <c r="AT40" s="311"/>
      <c r="AU40" s="311"/>
      <c r="AV40" s="311"/>
    </row>
    <row r="41" spans="1:48" s="316" customFormat="1" ht="21" customHeight="1">
      <c r="A41" s="314"/>
      <c r="B41" s="310"/>
      <c r="C41" s="310"/>
      <c r="D41" s="310"/>
      <c r="E41" s="310"/>
      <c r="F41" s="310"/>
      <c r="G41" s="310"/>
      <c r="H41" s="310"/>
      <c r="I41" s="310"/>
      <c r="J41" s="310"/>
      <c r="K41" s="310"/>
      <c r="L41" s="310"/>
      <c r="M41" s="310"/>
      <c r="N41" s="310"/>
      <c r="O41" s="310"/>
      <c r="P41" s="310"/>
      <c r="Q41" s="310"/>
      <c r="R41" s="310"/>
      <c r="S41" s="310"/>
      <c r="T41" s="310"/>
      <c r="U41" s="310"/>
      <c r="V41" s="310"/>
      <c r="W41" s="310"/>
      <c r="X41" s="310"/>
      <c r="Y41" s="310"/>
      <c r="Z41" s="310"/>
      <c r="AA41" s="310"/>
      <c r="AB41" s="310"/>
      <c r="AC41" s="315"/>
      <c r="AD41" s="310"/>
      <c r="AE41" s="310"/>
      <c r="AF41" s="310"/>
      <c r="AG41" s="315"/>
      <c r="AH41" s="310"/>
      <c r="AI41" s="310"/>
      <c r="AJ41" s="310"/>
      <c r="AK41" s="315"/>
      <c r="AL41" s="310"/>
      <c r="AM41" s="310"/>
      <c r="AN41" s="310"/>
      <c r="AO41" s="315"/>
      <c r="AP41" s="310"/>
      <c r="AQ41" s="310"/>
      <c r="AR41" s="310"/>
      <c r="AS41" s="315"/>
      <c r="AT41" s="310"/>
      <c r="AU41" s="310"/>
      <c r="AV41" s="310"/>
    </row>
    <row r="42" spans="1:48" s="316" customFormat="1" ht="21" customHeight="1">
      <c r="A42" s="310"/>
      <c r="B42" s="310"/>
      <c r="C42" s="310"/>
      <c r="D42" s="310"/>
      <c r="E42" s="310"/>
      <c r="F42" s="310"/>
      <c r="G42" s="310"/>
      <c r="H42" s="310"/>
      <c r="I42" s="310"/>
      <c r="J42" s="310"/>
      <c r="K42" s="310"/>
      <c r="L42" s="310"/>
      <c r="M42" s="310"/>
      <c r="N42" s="310"/>
      <c r="O42" s="310"/>
      <c r="P42" s="310"/>
      <c r="Q42" s="310"/>
      <c r="R42" s="310"/>
      <c r="S42" s="310"/>
      <c r="T42" s="310"/>
      <c r="U42" s="310"/>
      <c r="V42" s="310"/>
      <c r="W42" s="310"/>
      <c r="X42" s="310"/>
      <c r="Y42" s="310"/>
      <c r="Z42" s="310"/>
      <c r="AA42" s="310"/>
      <c r="AB42" s="310"/>
      <c r="AC42" s="315"/>
      <c r="AD42" s="310"/>
      <c r="AE42" s="310"/>
      <c r="AF42" s="310"/>
      <c r="AG42" s="315"/>
      <c r="AH42" s="310"/>
      <c r="AI42" s="310"/>
      <c r="AJ42" s="310"/>
      <c r="AK42" s="315"/>
      <c r="AL42" s="310"/>
      <c r="AM42" s="310"/>
      <c r="AN42" s="310"/>
      <c r="AO42" s="315"/>
      <c r="AP42" s="310"/>
      <c r="AQ42" s="310"/>
      <c r="AR42" s="310"/>
      <c r="AS42" s="315"/>
      <c r="AT42" s="310"/>
      <c r="AU42" s="310"/>
      <c r="AV42" s="310"/>
    </row>
    <row r="43" spans="1:48" ht="18" customHeight="1">
      <c r="AV43" s="317"/>
    </row>
  </sheetData>
  <mergeCells count="714">
    <mergeCell ref="AO42:AR42"/>
    <mergeCell ref="AS42:AV42"/>
    <mergeCell ref="AS41:AV41"/>
    <mergeCell ref="E42:H42"/>
    <mergeCell ref="I42:L42"/>
    <mergeCell ref="M42:P42"/>
    <mergeCell ref="Q42:T42"/>
    <mergeCell ref="U42:X42"/>
    <mergeCell ref="Y42:AB42"/>
    <mergeCell ref="AC42:AF42"/>
    <mergeCell ref="AG42:AJ42"/>
    <mergeCell ref="AK42:AN42"/>
    <mergeCell ref="U41:X41"/>
    <mergeCell ref="Y41:AB41"/>
    <mergeCell ref="AC41:AF41"/>
    <mergeCell ref="AG41:AJ41"/>
    <mergeCell ref="AK41:AN41"/>
    <mergeCell ref="AO41:AR41"/>
    <mergeCell ref="AM40:AN40"/>
    <mergeCell ref="AO40:AP40"/>
    <mergeCell ref="AQ40:AR40"/>
    <mergeCell ref="AS40:AT40"/>
    <mergeCell ref="AU40:AV40"/>
    <mergeCell ref="A41:D42"/>
    <mergeCell ref="E41:H41"/>
    <mergeCell ref="I41:L41"/>
    <mergeCell ref="M41:P41"/>
    <mergeCell ref="Q41:T41"/>
    <mergeCell ref="AA40:AB40"/>
    <mergeCell ref="AC40:AD40"/>
    <mergeCell ref="AE40:AF40"/>
    <mergeCell ref="AG40:AH40"/>
    <mergeCell ref="AI40:AJ40"/>
    <mergeCell ref="AK40:AL40"/>
    <mergeCell ref="O40:P40"/>
    <mergeCell ref="Q40:R40"/>
    <mergeCell ref="S40:T40"/>
    <mergeCell ref="U40:V40"/>
    <mergeCell ref="W40:X40"/>
    <mergeCell ref="Y40:Z40"/>
    <mergeCell ref="AM39:AN39"/>
    <mergeCell ref="AO39:AP39"/>
    <mergeCell ref="AQ39:AR39"/>
    <mergeCell ref="AS39:AT39"/>
    <mergeCell ref="AU39:AV39"/>
    <mergeCell ref="E40:F40"/>
    <mergeCell ref="G40:H40"/>
    <mergeCell ref="I40:J40"/>
    <mergeCell ref="K40:L40"/>
    <mergeCell ref="M40:N40"/>
    <mergeCell ref="AA39:AB39"/>
    <mergeCell ref="AC39:AD39"/>
    <mergeCell ref="AE39:AF39"/>
    <mergeCell ref="AG39:AH39"/>
    <mergeCell ref="AI39:AJ39"/>
    <mergeCell ref="AK39:AL39"/>
    <mergeCell ref="O39:P39"/>
    <mergeCell ref="Q39:R39"/>
    <mergeCell ref="S39:T39"/>
    <mergeCell ref="U39:V39"/>
    <mergeCell ref="W39:X39"/>
    <mergeCell ref="Y39:Z39"/>
    <mergeCell ref="AM38:AN38"/>
    <mergeCell ref="AO38:AP38"/>
    <mergeCell ref="AQ38:AR38"/>
    <mergeCell ref="AS38:AT38"/>
    <mergeCell ref="AU38:AV38"/>
    <mergeCell ref="E39:F39"/>
    <mergeCell ref="G39:H39"/>
    <mergeCell ref="I39:J39"/>
    <mergeCell ref="K39:L39"/>
    <mergeCell ref="M39:N39"/>
    <mergeCell ref="AA38:AB38"/>
    <mergeCell ref="AC38:AD38"/>
    <mergeCell ref="AE38:AF38"/>
    <mergeCell ref="AG38:AH38"/>
    <mergeCell ref="AI38:AJ38"/>
    <mergeCell ref="AK38:AL38"/>
    <mergeCell ref="O38:P38"/>
    <mergeCell ref="Q38:R38"/>
    <mergeCell ref="S38:T38"/>
    <mergeCell ref="U38:V38"/>
    <mergeCell ref="W38:X38"/>
    <mergeCell ref="Y38:Z38"/>
    <mergeCell ref="AM37:AN37"/>
    <mergeCell ref="AO37:AP37"/>
    <mergeCell ref="AQ37:AR37"/>
    <mergeCell ref="AS37:AT37"/>
    <mergeCell ref="AU37:AV37"/>
    <mergeCell ref="E38:F38"/>
    <mergeCell ref="G38:H38"/>
    <mergeCell ref="I38:J38"/>
    <mergeCell ref="K38:L38"/>
    <mergeCell ref="M38:N38"/>
    <mergeCell ref="AA37:AB37"/>
    <mergeCell ref="AC37:AD37"/>
    <mergeCell ref="AE37:AF37"/>
    <mergeCell ref="AG37:AH37"/>
    <mergeCell ref="AI37:AJ37"/>
    <mergeCell ref="AK37:AL37"/>
    <mergeCell ref="O37:P37"/>
    <mergeCell ref="Q37:R37"/>
    <mergeCell ref="S37:T37"/>
    <mergeCell ref="U37:V37"/>
    <mergeCell ref="W37:X37"/>
    <mergeCell ref="Y37:Z37"/>
    <mergeCell ref="AM36:AN36"/>
    <mergeCell ref="AO36:AP36"/>
    <mergeCell ref="AQ36:AR36"/>
    <mergeCell ref="AS36:AT36"/>
    <mergeCell ref="AU36:AV36"/>
    <mergeCell ref="E37:F37"/>
    <mergeCell ref="G37:H37"/>
    <mergeCell ref="I37:J37"/>
    <mergeCell ref="K37:L37"/>
    <mergeCell ref="M37:N37"/>
    <mergeCell ref="AA36:AB36"/>
    <mergeCell ref="AC36:AD36"/>
    <mergeCell ref="AE36:AF36"/>
    <mergeCell ref="AG36:AH36"/>
    <mergeCell ref="AI36:AJ36"/>
    <mergeCell ref="AK36:AL36"/>
    <mergeCell ref="O36:P36"/>
    <mergeCell ref="Q36:R36"/>
    <mergeCell ref="S36:T36"/>
    <mergeCell ref="U36:V36"/>
    <mergeCell ref="W36:X36"/>
    <mergeCell ref="Y36:Z36"/>
    <mergeCell ref="AM35:AN35"/>
    <mergeCell ref="AO35:AP35"/>
    <mergeCell ref="AQ35:AR35"/>
    <mergeCell ref="AS35:AT35"/>
    <mergeCell ref="AU35:AV35"/>
    <mergeCell ref="E36:F36"/>
    <mergeCell ref="G36:H36"/>
    <mergeCell ref="I36:J36"/>
    <mergeCell ref="K36:L36"/>
    <mergeCell ref="M36:N36"/>
    <mergeCell ref="AA35:AB35"/>
    <mergeCell ref="AC35:AD35"/>
    <mergeCell ref="AE35:AF35"/>
    <mergeCell ref="AG35:AH35"/>
    <mergeCell ref="AI35:AJ35"/>
    <mergeCell ref="AK35:AL35"/>
    <mergeCell ref="O35:P35"/>
    <mergeCell ref="Q35:R35"/>
    <mergeCell ref="S35:T35"/>
    <mergeCell ref="U35:V35"/>
    <mergeCell ref="W35:X35"/>
    <mergeCell ref="Y35:Z35"/>
    <mergeCell ref="AM34:AN34"/>
    <mergeCell ref="AO34:AP34"/>
    <mergeCell ref="AQ34:AR34"/>
    <mergeCell ref="AS34:AT34"/>
    <mergeCell ref="AU34:AV34"/>
    <mergeCell ref="E35:F35"/>
    <mergeCell ref="G35:H35"/>
    <mergeCell ref="I35:J35"/>
    <mergeCell ref="K35:L35"/>
    <mergeCell ref="M35:N35"/>
    <mergeCell ref="AA34:AB34"/>
    <mergeCell ref="AC34:AD34"/>
    <mergeCell ref="AE34:AF34"/>
    <mergeCell ref="AG34:AH34"/>
    <mergeCell ref="AI34:AJ34"/>
    <mergeCell ref="AK34:AL34"/>
    <mergeCell ref="O34:P34"/>
    <mergeCell ref="Q34:R34"/>
    <mergeCell ref="S34:T34"/>
    <mergeCell ref="U34:V34"/>
    <mergeCell ref="W34:X34"/>
    <mergeCell ref="Y34:Z34"/>
    <mergeCell ref="AM33:AN33"/>
    <mergeCell ref="AO33:AP33"/>
    <mergeCell ref="AQ33:AR33"/>
    <mergeCell ref="AS33:AT33"/>
    <mergeCell ref="AU33:AV33"/>
    <mergeCell ref="E34:F34"/>
    <mergeCell ref="G34:H34"/>
    <mergeCell ref="I34:J34"/>
    <mergeCell ref="K34:L34"/>
    <mergeCell ref="M34:N34"/>
    <mergeCell ref="AA33:AB33"/>
    <mergeCell ref="AC33:AD33"/>
    <mergeCell ref="AE33:AF33"/>
    <mergeCell ref="AG33:AH33"/>
    <mergeCell ref="AI33:AJ33"/>
    <mergeCell ref="AK33:AL33"/>
    <mergeCell ref="O33:P33"/>
    <mergeCell ref="Q33:R33"/>
    <mergeCell ref="S33:T33"/>
    <mergeCell ref="U33:V33"/>
    <mergeCell ref="W33:X33"/>
    <mergeCell ref="Y33:Z33"/>
    <mergeCell ref="AM32:AN32"/>
    <mergeCell ref="AO32:AP32"/>
    <mergeCell ref="AQ32:AR32"/>
    <mergeCell ref="AS32:AT32"/>
    <mergeCell ref="AU32:AV32"/>
    <mergeCell ref="E33:F33"/>
    <mergeCell ref="G33:H33"/>
    <mergeCell ref="I33:J33"/>
    <mergeCell ref="K33:L33"/>
    <mergeCell ref="M33:N33"/>
    <mergeCell ref="AA32:AB32"/>
    <mergeCell ref="AC32:AD32"/>
    <mergeCell ref="AE32:AF32"/>
    <mergeCell ref="AG32:AH32"/>
    <mergeCell ref="AI32:AJ32"/>
    <mergeCell ref="AK32:AL32"/>
    <mergeCell ref="O32:P32"/>
    <mergeCell ref="Q32:R32"/>
    <mergeCell ref="S32:T32"/>
    <mergeCell ref="U32:V32"/>
    <mergeCell ref="W32:X32"/>
    <mergeCell ref="Y32:Z32"/>
    <mergeCell ref="AM31:AN31"/>
    <mergeCell ref="AO31:AP31"/>
    <mergeCell ref="AQ31:AR31"/>
    <mergeCell ref="AS31:AT31"/>
    <mergeCell ref="AU31:AV31"/>
    <mergeCell ref="E32:F32"/>
    <mergeCell ref="G32:H32"/>
    <mergeCell ref="I32:J32"/>
    <mergeCell ref="K32:L32"/>
    <mergeCell ref="M32:N32"/>
    <mergeCell ref="AA31:AB31"/>
    <mergeCell ref="AC31:AD31"/>
    <mergeCell ref="AE31:AF31"/>
    <mergeCell ref="AG31:AH31"/>
    <mergeCell ref="AI31:AJ31"/>
    <mergeCell ref="AK31:AL31"/>
    <mergeCell ref="O31:P31"/>
    <mergeCell ref="Q31:R31"/>
    <mergeCell ref="S31:T31"/>
    <mergeCell ref="U31:V31"/>
    <mergeCell ref="W31:X31"/>
    <mergeCell ref="Y31:Z31"/>
    <mergeCell ref="AM30:AN30"/>
    <mergeCell ref="AO30:AP30"/>
    <mergeCell ref="AQ30:AR30"/>
    <mergeCell ref="AS30:AT30"/>
    <mergeCell ref="AU30:AV30"/>
    <mergeCell ref="E31:F31"/>
    <mergeCell ref="G31:H31"/>
    <mergeCell ref="I31:J31"/>
    <mergeCell ref="K31:L31"/>
    <mergeCell ref="M31:N31"/>
    <mergeCell ref="AA30:AB30"/>
    <mergeCell ref="AC30:AD30"/>
    <mergeCell ref="AE30:AF30"/>
    <mergeCell ref="AG30:AH30"/>
    <mergeCell ref="AI30:AJ30"/>
    <mergeCell ref="AK30:AL30"/>
    <mergeCell ref="O30:P30"/>
    <mergeCell ref="Q30:R30"/>
    <mergeCell ref="S30:T30"/>
    <mergeCell ref="U30:V30"/>
    <mergeCell ref="W30:X30"/>
    <mergeCell ref="Y30:Z30"/>
    <mergeCell ref="AM29:AN29"/>
    <mergeCell ref="AO29:AP29"/>
    <mergeCell ref="AQ29:AR29"/>
    <mergeCell ref="AS29:AT29"/>
    <mergeCell ref="AU29:AV29"/>
    <mergeCell ref="E30:F30"/>
    <mergeCell ref="G30:H30"/>
    <mergeCell ref="I30:J30"/>
    <mergeCell ref="K30:L30"/>
    <mergeCell ref="M30:N30"/>
    <mergeCell ref="AA29:AB29"/>
    <mergeCell ref="AC29:AD29"/>
    <mergeCell ref="AE29:AF29"/>
    <mergeCell ref="AG29:AH29"/>
    <mergeCell ref="AI29:AJ29"/>
    <mergeCell ref="AK29:AL29"/>
    <mergeCell ref="O29:P29"/>
    <mergeCell ref="Q29:R29"/>
    <mergeCell ref="S29:T29"/>
    <mergeCell ref="U29:V29"/>
    <mergeCell ref="W29:X29"/>
    <mergeCell ref="Y29:Z29"/>
    <mergeCell ref="AM28:AN28"/>
    <mergeCell ref="AO28:AP28"/>
    <mergeCell ref="AQ28:AR28"/>
    <mergeCell ref="AS28:AT28"/>
    <mergeCell ref="AU28:AV28"/>
    <mergeCell ref="E29:F29"/>
    <mergeCell ref="G29:H29"/>
    <mergeCell ref="I29:J29"/>
    <mergeCell ref="K29:L29"/>
    <mergeCell ref="M29:N29"/>
    <mergeCell ref="AA28:AB28"/>
    <mergeCell ref="AC28:AD28"/>
    <mergeCell ref="AE28:AF28"/>
    <mergeCell ref="AG28:AH28"/>
    <mergeCell ref="AI28:AJ28"/>
    <mergeCell ref="AK28:AL28"/>
    <mergeCell ref="O28:P28"/>
    <mergeCell ref="Q28:R28"/>
    <mergeCell ref="S28:T28"/>
    <mergeCell ref="U28:V28"/>
    <mergeCell ref="W28:X28"/>
    <mergeCell ref="Y28:Z28"/>
    <mergeCell ref="AM27:AN27"/>
    <mergeCell ref="AO27:AP27"/>
    <mergeCell ref="AQ27:AR27"/>
    <mergeCell ref="AS27:AT27"/>
    <mergeCell ref="AU27:AV27"/>
    <mergeCell ref="E28:F28"/>
    <mergeCell ref="G28:H28"/>
    <mergeCell ref="I28:J28"/>
    <mergeCell ref="K28:L28"/>
    <mergeCell ref="M28:N28"/>
    <mergeCell ref="AA27:AB27"/>
    <mergeCell ref="AC27:AD27"/>
    <mergeCell ref="AE27:AF27"/>
    <mergeCell ref="AG27:AH27"/>
    <mergeCell ref="AI27:AJ27"/>
    <mergeCell ref="AK27:AL27"/>
    <mergeCell ref="O27:P27"/>
    <mergeCell ref="Q27:R27"/>
    <mergeCell ref="S27:T27"/>
    <mergeCell ref="U27:V27"/>
    <mergeCell ref="W27:X27"/>
    <mergeCell ref="Y27:Z27"/>
    <mergeCell ref="AM26:AN26"/>
    <mergeCell ref="AO26:AP26"/>
    <mergeCell ref="AQ26:AR26"/>
    <mergeCell ref="AS26:AT26"/>
    <mergeCell ref="AU26:AV26"/>
    <mergeCell ref="E27:F27"/>
    <mergeCell ref="G27:H27"/>
    <mergeCell ref="I27:J27"/>
    <mergeCell ref="K27:L27"/>
    <mergeCell ref="M27:N27"/>
    <mergeCell ref="AA26:AB26"/>
    <mergeCell ref="AC26:AD26"/>
    <mergeCell ref="AE26:AF26"/>
    <mergeCell ref="AG26:AH26"/>
    <mergeCell ref="AI26:AJ26"/>
    <mergeCell ref="AK26:AL26"/>
    <mergeCell ref="O26:P26"/>
    <mergeCell ref="Q26:R26"/>
    <mergeCell ref="S26:T26"/>
    <mergeCell ref="U26:V26"/>
    <mergeCell ref="W26:X26"/>
    <mergeCell ref="Y26:Z26"/>
    <mergeCell ref="AM25:AN25"/>
    <mergeCell ref="AO25:AP25"/>
    <mergeCell ref="AQ25:AR25"/>
    <mergeCell ref="AS25:AT25"/>
    <mergeCell ref="AU25:AV25"/>
    <mergeCell ref="E26:F26"/>
    <mergeCell ref="G26:H26"/>
    <mergeCell ref="I26:J26"/>
    <mergeCell ref="K26:L26"/>
    <mergeCell ref="M26:N26"/>
    <mergeCell ref="AA25:AB25"/>
    <mergeCell ref="AC25:AD25"/>
    <mergeCell ref="AE25:AF25"/>
    <mergeCell ref="AG25:AH25"/>
    <mergeCell ref="AI25:AJ25"/>
    <mergeCell ref="AK25:AL25"/>
    <mergeCell ref="O25:P25"/>
    <mergeCell ref="Q25:R25"/>
    <mergeCell ref="S25:T25"/>
    <mergeCell ref="U25:V25"/>
    <mergeCell ref="W25:X25"/>
    <mergeCell ref="Y25:Z25"/>
    <mergeCell ref="AM24:AN24"/>
    <mergeCell ref="AO24:AP24"/>
    <mergeCell ref="AQ24:AR24"/>
    <mergeCell ref="AS24:AT24"/>
    <mergeCell ref="AU24:AV24"/>
    <mergeCell ref="E25:F25"/>
    <mergeCell ref="G25:H25"/>
    <mergeCell ref="I25:J25"/>
    <mergeCell ref="K25:L25"/>
    <mergeCell ref="M25:N25"/>
    <mergeCell ref="AA24:AB24"/>
    <mergeCell ref="AC24:AD24"/>
    <mergeCell ref="AE24:AF24"/>
    <mergeCell ref="AG24:AH24"/>
    <mergeCell ref="AI24:AJ24"/>
    <mergeCell ref="AK24:AL24"/>
    <mergeCell ref="O24:P24"/>
    <mergeCell ref="Q24:R24"/>
    <mergeCell ref="S24:T24"/>
    <mergeCell ref="U24:V24"/>
    <mergeCell ref="W24:X24"/>
    <mergeCell ref="Y24:Z24"/>
    <mergeCell ref="AM23:AN23"/>
    <mergeCell ref="AO23:AP23"/>
    <mergeCell ref="AQ23:AR23"/>
    <mergeCell ref="AS23:AT23"/>
    <mergeCell ref="AU23:AV23"/>
    <mergeCell ref="E24:F24"/>
    <mergeCell ref="G24:H24"/>
    <mergeCell ref="I24:J24"/>
    <mergeCell ref="K24:L24"/>
    <mergeCell ref="M24:N24"/>
    <mergeCell ref="AA23:AB23"/>
    <mergeCell ref="AC23:AD23"/>
    <mergeCell ref="AE23:AF23"/>
    <mergeCell ref="AG23:AH23"/>
    <mergeCell ref="AI23:AJ23"/>
    <mergeCell ref="AK23:AL23"/>
    <mergeCell ref="O23:P23"/>
    <mergeCell ref="Q23:R23"/>
    <mergeCell ref="S23:T23"/>
    <mergeCell ref="U23:V23"/>
    <mergeCell ref="W23:X23"/>
    <mergeCell ref="Y23:Z23"/>
    <mergeCell ref="AM22:AN22"/>
    <mergeCell ref="AO22:AP22"/>
    <mergeCell ref="AQ22:AR22"/>
    <mergeCell ref="AS22:AT22"/>
    <mergeCell ref="AU22:AV22"/>
    <mergeCell ref="E23:F23"/>
    <mergeCell ref="G23:H23"/>
    <mergeCell ref="I23:J23"/>
    <mergeCell ref="K23:L23"/>
    <mergeCell ref="M23:N23"/>
    <mergeCell ref="AA22:AB22"/>
    <mergeCell ref="AC22:AD22"/>
    <mergeCell ref="AE22:AF22"/>
    <mergeCell ref="AG22:AH22"/>
    <mergeCell ref="AI22:AJ22"/>
    <mergeCell ref="AK22:AL22"/>
    <mergeCell ref="O22:P22"/>
    <mergeCell ref="Q22:R22"/>
    <mergeCell ref="S22:T22"/>
    <mergeCell ref="U22:V22"/>
    <mergeCell ref="W22:X22"/>
    <mergeCell ref="Y22:Z22"/>
    <mergeCell ref="AM21:AN21"/>
    <mergeCell ref="AO21:AP21"/>
    <mergeCell ref="AQ21:AR21"/>
    <mergeCell ref="AS21:AT21"/>
    <mergeCell ref="AU21:AV21"/>
    <mergeCell ref="E22:F22"/>
    <mergeCell ref="G22:H22"/>
    <mergeCell ref="I22:J22"/>
    <mergeCell ref="K22:L22"/>
    <mergeCell ref="M22:N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M20:AN20"/>
    <mergeCell ref="AO20:AP20"/>
    <mergeCell ref="AQ20:AR20"/>
    <mergeCell ref="AS20:AT20"/>
    <mergeCell ref="AU20:AV20"/>
    <mergeCell ref="E21:F21"/>
    <mergeCell ref="G21:H21"/>
    <mergeCell ref="I21:J21"/>
    <mergeCell ref="K21:L21"/>
    <mergeCell ref="M21:N21"/>
    <mergeCell ref="AA20:AB20"/>
    <mergeCell ref="AC20:AD20"/>
    <mergeCell ref="AE20:AF20"/>
    <mergeCell ref="AG20:AH20"/>
    <mergeCell ref="AI20:AJ20"/>
    <mergeCell ref="AK20:AL20"/>
    <mergeCell ref="O20:P20"/>
    <mergeCell ref="Q20:R20"/>
    <mergeCell ref="S20:T20"/>
    <mergeCell ref="U20:V20"/>
    <mergeCell ref="W20:X20"/>
    <mergeCell ref="Y20:Z20"/>
    <mergeCell ref="AM19:AN19"/>
    <mergeCell ref="AO19:AP19"/>
    <mergeCell ref="AQ19:AR19"/>
    <mergeCell ref="AS19:AT19"/>
    <mergeCell ref="AU19:AV19"/>
    <mergeCell ref="E20:F20"/>
    <mergeCell ref="G20:H20"/>
    <mergeCell ref="I20:J20"/>
    <mergeCell ref="K20:L20"/>
    <mergeCell ref="M20:N20"/>
    <mergeCell ref="AA19:AB19"/>
    <mergeCell ref="AC19:AD19"/>
    <mergeCell ref="AE19:AF19"/>
    <mergeCell ref="AG19:AH19"/>
    <mergeCell ref="AI19:AJ19"/>
    <mergeCell ref="AK19:AL19"/>
    <mergeCell ref="O19:P19"/>
    <mergeCell ref="Q19:R19"/>
    <mergeCell ref="S19:T19"/>
    <mergeCell ref="U19:V19"/>
    <mergeCell ref="W19:X19"/>
    <mergeCell ref="Y19:Z19"/>
    <mergeCell ref="AM18:AN18"/>
    <mergeCell ref="AO18:AP18"/>
    <mergeCell ref="AQ18:AR18"/>
    <mergeCell ref="AS18:AT18"/>
    <mergeCell ref="AU18:AV18"/>
    <mergeCell ref="E19:F19"/>
    <mergeCell ref="G19:H19"/>
    <mergeCell ref="I19:J19"/>
    <mergeCell ref="K19:L19"/>
    <mergeCell ref="M19:N19"/>
    <mergeCell ref="AA18:AB18"/>
    <mergeCell ref="AC18:AD18"/>
    <mergeCell ref="AE18:AF18"/>
    <mergeCell ref="AG18:AH18"/>
    <mergeCell ref="AI18:AJ18"/>
    <mergeCell ref="AK18:AL18"/>
    <mergeCell ref="O18:P18"/>
    <mergeCell ref="Q18:R18"/>
    <mergeCell ref="S18:T18"/>
    <mergeCell ref="U18:V18"/>
    <mergeCell ref="W18:X18"/>
    <mergeCell ref="Y18:Z18"/>
    <mergeCell ref="AM17:AN17"/>
    <mergeCell ref="AO17:AP17"/>
    <mergeCell ref="AQ17:AR17"/>
    <mergeCell ref="AS17:AT17"/>
    <mergeCell ref="AU17:AV17"/>
    <mergeCell ref="E18:F18"/>
    <mergeCell ref="G18:H18"/>
    <mergeCell ref="I18:J18"/>
    <mergeCell ref="K18:L18"/>
    <mergeCell ref="M18:N18"/>
    <mergeCell ref="AA17:AB17"/>
    <mergeCell ref="AC17:AD17"/>
    <mergeCell ref="AE17:AF17"/>
    <mergeCell ref="AG17:AH17"/>
    <mergeCell ref="AI17:AJ17"/>
    <mergeCell ref="AK17:AL17"/>
    <mergeCell ref="O17:P17"/>
    <mergeCell ref="Q17:R17"/>
    <mergeCell ref="S17:T17"/>
    <mergeCell ref="U17:V17"/>
    <mergeCell ref="W17:X17"/>
    <mergeCell ref="Y17:Z17"/>
    <mergeCell ref="AM16:AN16"/>
    <mergeCell ref="AO16:AP16"/>
    <mergeCell ref="AQ16:AR16"/>
    <mergeCell ref="AS16:AT16"/>
    <mergeCell ref="AU16:AV16"/>
    <mergeCell ref="E17:F17"/>
    <mergeCell ref="G17:H17"/>
    <mergeCell ref="I17:J17"/>
    <mergeCell ref="K17:L17"/>
    <mergeCell ref="M17:N17"/>
    <mergeCell ref="AA16:AB16"/>
    <mergeCell ref="AC16:AD16"/>
    <mergeCell ref="AE16:AF16"/>
    <mergeCell ref="AG16:AH16"/>
    <mergeCell ref="AI16:AJ16"/>
    <mergeCell ref="AK16:AL16"/>
    <mergeCell ref="O16:P16"/>
    <mergeCell ref="Q16:R16"/>
    <mergeCell ref="S16:T16"/>
    <mergeCell ref="U16:V16"/>
    <mergeCell ref="W16:X16"/>
    <mergeCell ref="Y16:Z16"/>
    <mergeCell ref="AM15:AN15"/>
    <mergeCell ref="AO15:AP15"/>
    <mergeCell ref="AQ15:AR15"/>
    <mergeCell ref="AS15:AT15"/>
    <mergeCell ref="AU15:AV15"/>
    <mergeCell ref="E16:F16"/>
    <mergeCell ref="G16:H16"/>
    <mergeCell ref="I16:J16"/>
    <mergeCell ref="K16:L16"/>
    <mergeCell ref="M16:N16"/>
    <mergeCell ref="AA15:AB15"/>
    <mergeCell ref="AC15:AD15"/>
    <mergeCell ref="AE15:AF15"/>
    <mergeCell ref="AG15:AH15"/>
    <mergeCell ref="AI15:AJ15"/>
    <mergeCell ref="AK15:AL15"/>
    <mergeCell ref="O15:P15"/>
    <mergeCell ref="Q15:R15"/>
    <mergeCell ref="S15:T15"/>
    <mergeCell ref="U15:V15"/>
    <mergeCell ref="W15:X15"/>
    <mergeCell ref="Y15:Z15"/>
    <mergeCell ref="AM14:AN14"/>
    <mergeCell ref="AO14:AP14"/>
    <mergeCell ref="AQ14:AR14"/>
    <mergeCell ref="AS14:AT14"/>
    <mergeCell ref="AU14:AV14"/>
    <mergeCell ref="E15:F15"/>
    <mergeCell ref="G15:H15"/>
    <mergeCell ref="I15:J15"/>
    <mergeCell ref="K15:L15"/>
    <mergeCell ref="M15:N15"/>
    <mergeCell ref="AA14:AB14"/>
    <mergeCell ref="AC14:AD14"/>
    <mergeCell ref="AE14:AF14"/>
    <mergeCell ref="AG14:AH14"/>
    <mergeCell ref="AI14:AJ14"/>
    <mergeCell ref="AK14:AL14"/>
    <mergeCell ref="O14:P14"/>
    <mergeCell ref="Q14:R14"/>
    <mergeCell ref="S14:T14"/>
    <mergeCell ref="U14:V14"/>
    <mergeCell ref="W14:X14"/>
    <mergeCell ref="Y14:Z14"/>
    <mergeCell ref="AM13:AN13"/>
    <mergeCell ref="AO13:AP13"/>
    <mergeCell ref="AQ13:AR13"/>
    <mergeCell ref="AS13:AT13"/>
    <mergeCell ref="AU13:AV13"/>
    <mergeCell ref="E14:F14"/>
    <mergeCell ref="G14:H14"/>
    <mergeCell ref="I14:J14"/>
    <mergeCell ref="K14:L14"/>
    <mergeCell ref="M14:N14"/>
    <mergeCell ref="AA13:AB13"/>
    <mergeCell ref="AC13:AD13"/>
    <mergeCell ref="AE13:AF13"/>
    <mergeCell ref="AG13:AH13"/>
    <mergeCell ref="AI13:AJ13"/>
    <mergeCell ref="AK13:AL13"/>
    <mergeCell ref="O13:P13"/>
    <mergeCell ref="Q13:R13"/>
    <mergeCell ref="S13:T13"/>
    <mergeCell ref="U13:V13"/>
    <mergeCell ref="W13:X13"/>
    <mergeCell ref="Y13:Z13"/>
    <mergeCell ref="AM12:AN12"/>
    <mergeCell ref="AO12:AP12"/>
    <mergeCell ref="AQ12:AR12"/>
    <mergeCell ref="AS12:AT12"/>
    <mergeCell ref="AU12:AV12"/>
    <mergeCell ref="E13:F13"/>
    <mergeCell ref="G13:H13"/>
    <mergeCell ref="I13:J13"/>
    <mergeCell ref="K13:L13"/>
    <mergeCell ref="M13:N13"/>
    <mergeCell ref="AA12:AB12"/>
    <mergeCell ref="AC12:AD12"/>
    <mergeCell ref="AE12:AF12"/>
    <mergeCell ref="AG12:AH12"/>
    <mergeCell ref="AI12:AJ12"/>
    <mergeCell ref="AK12:AL12"/>
    <mergeCell ref="O12:P12"/>
    <mergeCell ref="Q12:R12"/>
    <mergeCell ref="S12:T12"/>
    <mergeCell ref="U12:V12"/>
    <mergeCell ref="W12:X12"/>
    <mergeCell ref="Y12:Z12"/>
    <mergeCell ref="AO11:AP11"/>
    <mergeCell ref="AQ11:AR11"/>
    <mergeCell ref="AS11:AT11"/>
    <mergeCell ref="AU11:AV11"/>
    <mergeCell ref="A12:B12"/>
    <mergeCell ref="E12:F12"/>
    <mergeCell ref="G12:H12"/>
    <mergeCell ref="I12:J12"/>
    <mergeCell ref="K12:L12"/>
    <mergeCell ref="M12:N12"/>
    <mergeCell ref="AC11:AD11"/>
    <mergeCell ref="AE11:AF11"/>
    <mergeCell ref="AG11:AH11"/>
    <mergeCell ref="AI11:AJ11"/>
    <mergeCell ref="AK11:AL11"/>
    <mergeCell ref="AM11:AN11"/>
    <mergeCell ref="Q11:R11"/>
    <mergeCell ref="S11:T11"/>
    <mergeCell ref="U11:V11"/>
    <mergeCell ref="W11:X11"/>
    <mergeCell ref="Y11:Z11"/>
    <mergeCell ref="AA11:AB11"/>
    <mergeCell ref="AE7:AQ7"/>
    <mergeCell ref="AS7:AV7"/>
    <mergeCell ref="A8:D9"/>
    <mergeCell ref="A11:D11"/>
    <mergeCell ref="E11:F11"/>
    <mergeCell ref="G11:H11"/>
    <mergeCell ref="I11:J11"/>
    <mergeCell ref="K11:L11"/>
    <mergeCell ref="M11:N11"/>
    <mergeCell ref="O11:P11"/>
    <mergeCell ref="U6:W6"/>
    <mergeCell ref="Y6:AA6"/>
    <mergeCell ref="AB6:AD6"/>
    <mergeCell ref="AI6:AK6"/>
    <mergeCell ref="AL6:AV6"/>
    <mergeCell ref="A7:D7"/>
    <mergeCell ref="E7:L7"/>
    <mergeCell ref="M7:P7"/>
    <mergeCell ref="Q7:S7"/>
    <mergeCell ref="T7:AD7"/>
    <mergeCell ref="A6:D6"/>
    <mergeCell ref="E6:H6"/>
    <mergeCell ref="I6:L6"/>
    <mergeCell ref="M6:N6"/>
    <mergeCell ref="P6:Q6"/>
    <mergeCell ref="R6:S6"/>
    <mergeCell ref="J1:AM5"/>
    <mergeCell ref="AN1:AP1"/>
    <mergeCell ref="AQ1:AS1"/>
    <mergeCell ref="AT1:AV1"/>
    <mergeCell ref="AN2:AP2"/>
    <mergeCell ref="AQ2:AS2"/>
    <mergeCell ref="AT2:AV2"/>
    <mergeCell ref="AN3:AP5"/>
    <mergeCell ref="AQ3:AS5"/>
    <mergeCell ref="AT3:AV5"/>
  </mergeCells>
  <pageMargins left="0.15748031496062992" right="0.15748031496062992" top="0.19685039370078741" bottom="0.19685039370078741" header="0.11811023622047245" footer="0.11811023622047245"/>
  <pageSetup paperSize="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PPAS</vt:lpstr>
      <vt:lpstr>Red ratio</vt:lpstr>
      <vt:lpstr>PPAS!Print_Area</vt:lpstr>
      <vt:lpstr>'Red ratio'!Print_Area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KANYANUT NGAMWAN (XT6000636)</dc:creator>
  <cp:lastModifiedBy>Administrator</cp:lastModifiedBy>
  <dcterms:created xsi:type="dcterms:W3CDTF">2020-04-27T06:11:31Z</dcterms:created>
  <dcterms:modified xsi:type="dcterms:W3CDTF">2020-05-24T05:58:38Z</dcterms:modified>
</cp:coreProperties>
</file>