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6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B31" i="1"/>
  <c r="C31" i="1"/>
  <c r="D31" i="1"/>
  <c r="E31" i="1"/>
  <c r="E28" i="1"/>
  <c r="D28" i="1"/>
  <c r="C28" i="1"/>
  <c r="B28" i="1"/>
  <c r="N28" i="1"/>
  <c r="N11" i="1"/>
  <c r="E11" i="1"/>
  <c r="D11" i="1"/>
  <c r="C11" i="1"/>
  <c r="B11" i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<sst xmlns="http://schemas.openxmlformats.org/spreadsheetml/2006/main" count="52" uniqueCount="38">
  <si>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</si>
  <si>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</si>
  <si>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</si>
  <si>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</si>
  <si>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</si>
  <si>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</si>
  <si>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</si>
  <si>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</si>
  <si>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</si>
  <si>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</si>
  <si>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</si>
  <si>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</si>
  <si>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</si>
  <si>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</si>
  <si>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</si>
  <si>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</si>
  <si>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</si>
  <si>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</si>
  <si>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</si>
  <si>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Dividend,Stock Gain</t>
  </si>
  <si>
    <t>Freelancing</t>
  </si>
  <si>
    <t>Total Income</t>
  </si>
  <si>
    <t>EXPENSES</t>
  </si>
  <si>
    <t>Housing</t>
  </si>
  <si>
    <t>Mortrage or Rent</t>
  </si>
  <si>
    <t>Phone</t>
  </si>
  <si>
    <t>Electricity</t>
  </si>
  <si>
    <t>Gas</t>
  </si>
  <si>
    <t>Other Mantainance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</si>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</sst>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1" fillId="4" borderId="0" xfId="3"/>
    <xf numFmtId="0" fontId="3" fillId="4" borderId="0" xfId="3" applyFont="1"/>
    <xf numFmtId="0" fontId="0" fillId="5" borderId="0" xfId="0" applyFill="1"/>
    <xf numFmtId="0" fontId="0" fillId="5" borderId="0" xfId="0" applyFill="1" applyAlignment="1">
      <alignment horizontal="right"/>
    </xf>
    <xf numFmtId="0" fontId="4" fillId="0" borderId="0" xfId="0" applyFont="1"/>
    <xf numFmtId="0" fontId="5" fillId="2" borderId="0" xfId="1" applyFont="1"/>
    <xf numFmtId="0" fontId="3" fillId="3" borderId="0" xfId="2" applyFont="1" applyAlignment="1">
      <alignment horizontal="center"/>
    </xf>
    <xf numFmtId="0" fontId="1" fillId="3" borderId="0" xfId="2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</cellXfs>
  <cellStyles count="4">
    <cellStyle name="20% - Accent2" xfId="2" builtinId="34"/>
    <cellStyle name="40% - Accent4" xfId="3" builtinId="43"/>
    <cellStyle name="Neutral" xfId="1" builtinId="28"/>
    <cellStyle name="Normal" xfId="0" builtinId="0"/>
  </cellStyles>
  <dxfs count="3"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1" tint="0.149998474074526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N11" totalsRowCount="1" headerRowDxfId="0">
  <autoFilter ref="A6:N10"/>
  <tableColumns count="14">
    <tableColumn id="1" name="ITEM" totalsRowLabel="Total Income"/>
    <tableColumn id="2" name="Jan" totalsRowFunction="sum"/>
    <tableColumn id="3" name="Feb" totalsRowFunction="sum"/>
    <tableColumn id="4" name="Mar" totalsRowFunction="sum"/>
    <tableColumn id="5" name="Apr" totalsRowFunction="sum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 to Date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N28" totalsRowCount="1" headerRowDxfId="1">
  <autoFilter ref="A14:N27"/>
  <tableColumns count="14">
    <tableColumn id="1" name="ITEM" totalsRowLabel="Total Expenses"/>
    <tableColumn id="2" name="Jan" totalsRowFunction="sum"/>
    <tableColumn id="3" name="Feb" totalsRowFunction="sum"/>
    <tableColumn id="4" name="Mar" totalsRowFunction="sum"/>
    <tableColumn id="5" name="Apr" totalsRowFunction="sum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 to Date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abSelected="1" workbookViewId="0">
      <selection activeCell="P11" sqref="P11"/>
    </sheetView>
  </sheetViews>
  <sheetFormatPr defaultRowHeight="15" x14ac:dyDescent="0.25"/>
  <cols>
    <col min="1" max="1" width="23.85546875" customWidth="1"/>
    <col min="14" max="14" width="15.140625" customWidth="1"/>
  </cols>
  <sheetData>
    <row r="1" spans="1:14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4" x14ac:dyDescent="0.25">
      <c r="A3" s="2" t="s">
        <v>1</v>
      </c>
      <c r="B3" s="2"/>
      <c r="C3" s="1">
        <v>40000</v>
      </c>
    </row>
    <row r="5" spans="1:14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s="9" customForma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4" t="s">
        <v>16</v>
      </c>
    </row>
    <row r="7" spans="1:14" x14ac:dyDescent="0.25">
      <c r="A7" t="s">
        <v>17</v>
      </c>
      <c r="B7">
        <v>60000</v>
      </c>
      <c r="C7">
        <v>60000</v>
      </c>
      <c r="D7">
        <v>60000</v>
      </c>
      <c r="E7">
        <v>75000</v>
      </c>
      <c r="N7">
        <v>255000</v>
      </c>
    </row>
    <row r="8" spans="1:14" x14ac:dyDescent="0.25">
      <c r="A8" t="s">
        <v>18</v>
      </c>
      <c r="B8">
        <v>14000</v>
      </c>
      <c r="C8">
        <v>14000</v>
      </c>
      <c r="D8">
        <v>0</v>
      </c>
      <c r="E8">
        <v>15000</v>
      </c>
      <c r="N8">
        <v>43000</v>
      </c>
    </row>
    <row r="9" spans="1:14" x14ac:dyDescent="0.25">
      <c r="A9" t="s">
        <v>19</v>
      </c>
      <c r="B9">
        <v>2000</v>
      </c>
      <c r="C9">
        <v>600</v>
      </c>
      <c r="D9">
        <v>1400</v>
      </c>
      <c r="E9">
        <v>0</v>
      </c>
      <c r="N9">
        <v>4000</v>
      </c>
    </row>
    <row r="10" spans="1:14" x14ac:dyDescent="0.25">
      <c r="A10" t="s">
        <v>20</v>
      </c>
      <c r="B10">
        <v>0</v>
      </c>
      <c r="C10">
        <v>0</v>
      </c>
      <c r="D10">
        <v>0</v>
      </c>
      <c r="E10">
        <v>0</v>
      </c>
      <c r="N10">
        <v>0</v>
      </c>
    </row>
    <row r="11" spans="1:14" x14ac:dyDescent="0.25">
      <c r="A11" t="s">
        <v>21</v>
      </c>
      <c r="B11">
        <f>SUBTOTAL(109,Table1[Jan])</f>
        <v>76000</v>
      </c>
      <c r="C11">
        <f>SUBTOTAL(109,Table1[Feb])</f>
        <v>74600</v>
      </c>
      <c r="D11">
        <f>SUBTOTAL(109,Table1[Mar])</f>
        <v>61400</v>
      </c>
      <c r="E11">
        <f>SUBTOTAL(109,Table1[Apr])</f>
        <v>90000</v>
      </c>
      <c r="N11">
        <f>SUBTOTAL(109,Table1[Year to Date])</f>
        <v>302000</v>
      </c>
    </row>
    <row r="13" spans="1:14" x14ac:dyDescent="0.25">
      <c r="A13" s="7" t="s">
        <v>22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s="9" customFormat="1" x14ac:dyDescent="0.25">
      <c r="A14" s="10" t="s">
        <v>3</v>
      </c>
      <c r="B14" s="10" t="s">
        <v>4</v>
      </c>
      <c r="C14" s="10" t="s">
        <v>5</v>
      </c>
      <c r="D14" s="10" t="s">
        <v>6</v>
      </c>
      <c r="E14" s="10" t="s">
        <v>7</v>
      </c>
      <c r="F14" s="10" t="s">
        <v>8</v>
      </c>
      <c r="G14" s="10" t="s">
        <v>9</v>
      </c>
      <c r="H14" s="10" t="s">
        <v>10</v>
      </c>
      <c r="I14" s="10" t="s">
        <v>11</v>
      </c>
      <c r="J14" s="10" t="s">
        <v>12</v>
      </c>
      <c r="K14" s="10" t="s">
        <v>13</v>
      </c>
      <c r="L14" s="10" t="s">
        <v>14</v>
      </c>
      <c r="M14" s="10" t="s">
        <v>15</v>
      </c>
      <c r="N14" s="11" t="s">
        <v>16</v>
      </c>
    </row>
    <row r="15" spans="1:14" x14ac:dyDescent="0.25">
      <c r="A15" s="5" t="s">
        <v>23</v>
      </c>
    </row>
    <row r="16" spans="1:14" x14ac:dyDescent="0.25">
      <c r="A16" t="s">
        <v>24</v>
      </c>
      <c r="B16">
        <v>23000</v>
      </c>
      <c r="C16">
        <v>23000</v>
      </c>
      <c r="D16">
        <v>23000</v>
      </c>
      <c r="E16">
        <v>22500</v>
      </c>
      <c r="N16">
        <v>91500</v>
      </c>
    </row>
    <row r="17" spans="1:14" x14ac:dyDescent="0.25">
      <c r="A17" t="s">
        <v>25</v>
      </c>
      <c r="B17">
        <v>400</v>
      </c>
      <c r="C17">
        <v>400</v>
      </c>
      <c r="D17">
        <v>400</v>
      </c>
      <c r="E17">
        <v>400</v>
      </c>
      <c r="N17">
        <v>1600</v>
      </c>
    </row>
    <row r="18" spans="1:14" x14ac:dyDescent="0.25">
      <c r="A18" t="s">
        <v>26</v>
      </c>
      <c r="B18">
        <v>1700</v>
      </c>
      <c r="C18">
        <v>1600</v>
      </c>
      <c r="D18">
        <v>2300</v>
      </c>
      <c r="E18">
        <v>2800</v>
      </c>
      <c r="N18">
        <v>8400</v>
      </c>
    </row>
    <row r="19" spans="1:14" x14ac:dyDescent="0.25">
      <c r="A19" t="s">
        <v>27</v>
      </c>
      <c r="B19">
        <v>800</v>
      </c>
      <c r="C19">
        <v>950</v>
      </c>
      <c r="D19">
        <v>940</v>
      </c>
      <c r="E19">
        <v>1020</v>
      </c>
      <c r="N19">
        <v>3710</v>
      </c>
    </row>
    <row r="20" spans="1:14" x14ac:dyDescent="0.25">
      <c r="A20" t="s">
        <v>28</v>
      </c>
      <c r="B20">
        <v>600</v>
      </c>
      <c r="C20">
        <v>230</v>
      </c>
      <c r="D20">
        <v>2350</v>
      </c>
      <c r="E20">
        <v>1540</v>
      </c>
      <c r="N20">
        <v>4720</v>
      </c>
    </row>
    <row r="21" spans="1:14" x14ac:dyDescent="0.25">
      <c r="A21" s="5" t="s">
        <v>29</v>
      </c>
    </row>
    <row r="22" spans="1:14" x14ac:dyDescent="0.25">
      <c r="A22" t="s">
        <v>30</v>
      </c>
      <c r="B22">
        <v>200</v>
      </c>
      <c r="C22">
        <v>180</v>
      </c>
      <c r="D22">
        <v>160</v>
      </c>
      <c r="E22">
        <v>210</v>
      </c>
      <c r="N22">
        <v>750</v>
      </c>
    </row>
    <row r="23" spans="1:14" x14ac:dyDescent="0.25">
      <c r="A23" t="s">
        <v>31</v>
      </c>
      <c r="B23">
        <v>50</v>
      </c>
      <c r="C23">
        <v>45</v>
      </c>
      <c r="D23">
        <v>37</v>
      </c>
      <c r="E23">
        <v>0</v>
      </c>
      <c r="N23">
        <v>132</v>
      </c>
    </row>
    <row r="24" spans="1:14" x14ac:dyDescent="0.25">
      <c r="A24" s="5" t="s">
        <v>32</v>
      </c>
    </row>
    <row r="25" spans="1:14" x14ac:dyDescent="0.25">
      <c r="A25" t="s">
        <v>33</v>
      </c>
      <c r="B25">
        <v>125</v>
      </c>
      <c r="C25">
        <v>100</v>
      </c>
      <c r="D25">
        <v>67</v>
      </c>
      <c r="E25">
        <v>140</v>
      </c>
      <c r="N25">
        <v>432</v>
      </c>
    </row>
    <row r="26" spans="1:14" x14ac:dyDescent="0.25">
      <c r="A26" t="s">
        <v>34</v>
      </c>
      <c r="B26">
        <v>10</v>
      </c>
      <c r="C26">
        <v>5</v>
      </c>
      <c r="D26">
        <v>9</v>
      </c>
      <c r="E26">
        <v>0</v>
      </c>
      <c r="N26">
        <v>24</v>
      </c>
    </row>
    <row r="27" spans="1:14" x14ac:dyDescent="0.25">
      <c r="A27" t="s">
        <v>35</v>
      </c>
      <c r="B27">
        <v>20</v>
      </c>
      <c r="C27">
        <v>45</v>
      </c>
      <c r="D27">
        <v>67</v>
      </c>
      <c r="E27">
        <v>120</v>
      </c>
      <c r="N27">
        <v>252</v>
      </c>
    </row>
    <row r="28" spans="1:14" x14ac:dyDescent="0.25">
      <c r="A28" t="s">
        <v>36</v>
      </c>
      <c r="B28">
        <f>SUBTOTAL(109,Table2[Jan])</f>
        <v>26905</v>
      </c>
      <c r="C28">
        <f>SUBTOTAL(109,Table2[Feb])</f>
        <v>26555</v>
      </c>
      <c r="D28">
        <f>SUBTOTAL(109,Table2[Mar])</f>
        <v>29330</v>
      </c>
      <c r="E28">
        <f>SUBTOTAL(109,Table2[Apr])</f>
        <v>28730</v>
      </c>
      <c r="N28">
        <f>SUBTOTAL(109,Table2[Year to Date])</f>
        <v>111520</v>
      </c>
    </row>
    <row r="31" spans="1:14" x14ac:dyDescent="0.25">
      <c r="A31" s="6" t="s">
        <v>37</v>
      </c>
      <c r="B31" s="6">
        <f>Table1[[#Totals],[Jan]]-Table2[[#Totals],[Jan]]</f>
        <v>49095</v>
      </c>
      <c r="C31" s="6">
        <f>Table1[[#Totals],[Feb]]-Table2[[#Totals],[Feb]]</f>
        <v>48045</v>
      </c>
      <c r="D31" s="6">
        <f>Table1[[#Totals],[Mar]]-Table2[[#Totals],[Mar]]</f>
        <v>32070</v>
      </c>
      <c r="E31" s="6">
        <f>Table1[[#Totals],[Apr]]-Table2[[#Totals],[Apr]]</f>
        <v>61270</v>
      </c>
      <c r="F31" s="6"/>
      <c r="G31" s="6"/>
      <c r="H31" s="6"/>
      <c r="I31" s="6"/>
      <c r="J31" s="6"/>
      <c r="K31" s="6"/>
      <c r="L31" s="6"/>
      <c r="M31" s="6"/>
      <c r="N31" s="6">
        <f>Table1[[#Totals],[Year to Date]]-Table2[[#Totals],[Year to Date]]</f>
        <v>190480</v>
      </c>
    </row>
  </sheetData>
  <mergeCells count="3">
    <mergeCell ref="A1:M1"/>
    <mergeCell ref="A5:N5"/>
    <mergeCell ref="A13:N13"/>
  </mergeCells>
  <conditionalFormatting sqref="B31:E31">
    <cfRule type="cellIs" dxfId="2" priority="1" operator="lessThan">
      <formula>40000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2024-07-25T01:41:39Z</dcterms:created>
  <dcterms:modified xsi:type="dcterms:W3CDTF">2024-07-25T02:52:47Z</dcterms:modified>
</cp:coreProperties>
</file>