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02fc3753d007cf4/"/>
    </mc:Choice>
  </mc:AlternateContent>
  <xr:revisionPtr revIDLastSave="39" documentId="8_{93CACAFA-5BE0-4DAC-9883-470C7A5505A1}" xr6:coauthVersionLast="47" xr6:coauthVersionMax="47" xr10:uidLastSave="{0647FC98-952F-4285-9C04-2C3CA7FA5346}"/>
  <bookViews>
    <workbookView xWindow="-108" yWindow="-108" windowWidth="23256" windowHeight="12456" activeTab="4" xr2:uid="{E99D2640-B182-4F08-8F3A-E15757E53F23}"/>
  </bookViews>
  <sheets>
    <sheet name="Row Data " sheetId="1" r:id="rId1"/>
    <sheet name="Sheet3" sheetId="3" state="hidden" r:id="rId2"/>
    <sheet name="Working Data" sheetId="2" r:id="rId3"/>
    <sheet name="Working" sheetId="4" r:id="rId4"/>
    <sheet name="Final Report" sheetId="5" r:id="rId5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" i="5" l="1"/>
  <c r="Y5" i="5"/>
  <c r="Y3" i="5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" i="4"/>
  <c r="B21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" i="4"/>
  <c r="L3" i="2"/>
  <c r="K2" i="2"/>
  <c r="M2" i="2" s="1" a="1"/>
  <c r="M2" i="2" s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" i="2"/>
  <c r="K3" i="2"/>
  <c r="M3" i="2" s="1" a="1"/>
  <c r="M3" i="2" s="1"/>
  <c r="K4" i="2"/>
  <c r="M4" i="2" s="1" a="1"/>
  <c r="M4" i="2" s="1"/>
  <c r="K5" i="2"/>
  <c r="M5" i="2" s="1" a="1"/>
  <c r="M5" i="2" s="1"/>
  <c r="K6" i="2"/>
  <c r="M6" i="2" s="1" a="1"/>
  <c r="M6" i="2" s="1"/>
  <c r="K7" i="2"/>
  <c r="M7" i="2" s="1" a="1"/>
  <c r="M7" i="2" s="1"/>
  <c r="K8" i="2"/>
  <c r="M8" i="2" s="1" a="1"/>
  <c r="M8" i="2" s="1"/>
  <c r="K9" i="2"/>
  <c r="M9" i="2" s="1" a="1"/>
  <c r="M9" i="2" s="1"/>
  <c r="K10" i="2"/>
  <c r="M10" i="2" s="1" a="1"/>
  <c r="M10" i="2" s="1"/>
  <c r="K11" i="2"/>
  <c r="M11" i="2" s="1" a="1"/>
  <c r="M11" i="2" s="1"/>
  <c r="K12" i="2"/>
  <c r="M12" i="2" s="1" a="1"/>
  <c r="M12" i="2" s="1"/>
  <c r="K13" i="2"/>
  <c r="M13" i="2" s="1" a="1"/>
  <c r="M13" i="2" s="1"/>
  <c r="K14" i="2"/>
  <c r="M14" i="2" s="1" a="1"/>
  <c r="M14" i="2" s="1"/>
  <c r="K15" i="2"/>
  <c r="M15" i="2" s="1" a="1"/>
  <c r="M15" i="2" s="1"/>
  <c r="K16" i="2"/>
  <c r="M16" i="2" s="1" a="1"/>
  <c r="M16" i="2" s="1"/>
  <c r="K17" i="2"/>
  <c r="M17" i="2" s="1" a="1"/>
  <c r="M17" i="2" s="1"/>
  <c r="K18" i="2"/>
  <c r="M18" i="2" s="1" a="1"/>
  <c r="M18" i="2" s="1"/>
  <c r="K19" i="2"/>
  <c r="M19" i="2" s="1" a="1"/>
  <c r="M19" i="2" s="1"/>
  <c r="K20" i="2"/>
  <c r="M20" i="2" s="1" a="1"/>
  <c r="M20" i="2" s="1"/>
  <c r="K21" i="2"/>
  <c r="M21" i="2" s="1" a="1"/>
  <c r="M21" i="2" s="1"/>
  <c r="K22" i="2"/>
  <c r="M22" i="2" s="1" a="1"/>
  <c r="M22" i="2" s="1"/>
  <c r="K23" i="2"/>
  <c r="M23" i="2" s="1" a="1"/>
  <c r="M23" i="2" s="1"/>
  <c r="K24" i="2"/>
  <c r="M24" i="2" s="1" a="1"/>
  <c r="M24" i="2" s="1"/>
  <c r="K25" i="2"/>
  <c r="M25" i="2" s="1" a="1"/>
  <c r="M25" i="2" s="1"/>
  <c r="K26" i="2"/>
  <c r="M26" i="2" s="1" a="1"/>
  <c r="M26" i="2" s="1"/>
  <c r="K27" i="2"/>
  <c r="M27" i="2" s="1" a="1"/>
  <c r="M27" i="2" s="1"/>
  <c r="K28" i="2"/>
  <c r="M28" i="2" s="1" a="1"/>
  <c r="M28" i="2" s="1"/>
  <c r="K29" i="2"/>
  <c r="M29" i="2" s="1" a="1"/>
  <c r="M29" i="2" s="1"/>
  <c r="K30" i="2"/>
  <c r="M30" i="2" s="1" a="1"/>
  <c r="M30" i="2" s="1"/>
  <c r="K31" i="2"/>
  <c r="M31" i="2" s="1" a="1"/>
  <c r="M31" i="2" s="1"/>
  <c r="K32" i="2"/>
  <c r="M32" i="2" s="1" a="1"/>
  <c r="M32" i="2" s="1"/>
  <c r="K33" i="2"/>
  <c r="M33" i="2" s="1" a="1"/>
  <c r="M33" i="2" s="1"/>
  <c r="K34" i="2"/>
  <c r="M34" i="2" s="1" a="1"/>
  <c r="M34" i="2" s="1"/>
  <c r="K35" i="2"/>
  <c r="M35" i="2" s="1" a="1"/>
  <c r="M35" i="2" s="1"/>
  <c r="K36" i="2"/>
  <c r="M36" i="2" s="1" a="1"/>
  <c r="M36" i="2" s="1"/>
  <c r="K37" i="2"/>
  <c r="M37" i="2" s="1" a="1"/>
  <c r="M37" i="2" s="1"/>
  <c r="K38" i="2"/>
  <c r="M38" i="2" s="1" a="1"/>
  <c r="M38" i="2" s="1"/>
  <c r="K39" i="2"/>
  <c r="M39" i="2" s="1" a="1"/>
  <c r="M39" i="2" s="1"/>
  <c r="K40" i="2"/>
  <c r="M40" i="2" s="1" a="1"/>
  <c r="M40" i="2" s="1"/>
  <c r="K41" i="2"/>
  <c r="M41" i="2" s="1" a="1"/>
  <c r="M41" i="2" s="1"/>
  <c r="K42" i="2"/>
  <c r="M42" i="2" s="1" a="1"/>
  <c r="M42" i="2" s="1"/>
  <c r="K43" i="2"/>
  <c r="M43" i="2" s="1" a="1"/>
  <c r="M43" i="2" s="1"/>
  <c r="K44" i="2"/>
  <c r="M44" i="2" s="1" a="1"/>
  <c r="M44" i="2" s="1"/>
  <c r="K45" i="2"/>
  <c r="M45" i="2" s="1" a="1"/>
  <c r="M45" i="2" s="1"/>
  <c r="K46" i="2"/>
  <c r="M46" i="2" s="1" a="1"/>
  <c r="M46" i="2" s="1"/>
  <c r="K47" i="2"/>
  <c r="M47" i="2" s="1" a="1"/>
  <c r="M47" i="2" s="1"/>
  <c r="K48" i="2"/>
  <c r="M48" i="2" s="1" a="1"/>
  <c r="M48" i="2" s="1"/>
  <c r="K49" i="2"/>
  <c r="M49" i="2" s="1" a="1"/>
  <c r="M49" i="2" s="1"/>
  <c r="K50" i="2"/>
  <c r="M50" i="2" s="1" a="1"/>
  <c r="M50" i="2" s="1"/>
  <c r="K51" i="2"/>
  <c r="M51" i="2" s="1" a="1"/>
  <c r="M51" i="2" s="1"/>
  <c r="K52" i="2"/>
  <c r="M52" i="2" s="1" a="1"/>
  <c r="M52" i="2" s="1"/>
  <c r="K53" i="2"/>
  <c r="M53" i="2" s="1" a="1"/>
  <c r="M53" i="2" s="1"/>
  <c r="K54" i="2"/>
  <c r="M54" i="2" s="1" a="1"/>
  <c r="M54" i="2" s="1"/>
  <c r="K55" i="2"/>
  <c r="M55" i="2" s="1" a="1"/>
  <c r="M55" i="2" s="1"/>
  <c r="K56" i="2"/>
  <c r="M56" i="2" s="1" a="1"/>
  <c r="M56" i="2" s="1"/>
  <c r="K57" i="2"/>
  <c r="M57" i="2" s="1" a="1"/>
  <c r="M57" i="2" s="1"/>
  <c r="K58" i="2"/>
  <c r="M58" i="2" s="1" a="1"/>
  <c r="M58" i="2" s="1"/>
  <c r="K59" i="2"/>
  <c r="M59" i="2" s="1" a="1"/>
  <c r="M59" i="2" s="1"/>
  <c r="K60" i="2"/>
  <c r="M60" i="2" s="1" a="1"/>
  <c r="M60" i="2" s="1"/>
  <c r="K61" i="2"/>
  <c r="M61" i="2" s="1" a="1"/>
  <c r="M61" i="2" s="1"/>
  <c r="K62" i="2"/>
  <c r="M62" i="2" s="1" a="1"/>
  <c r="M62" i="2" s="1"/>
  <c r="K63" i="2"/>
  <c r="M63" i="2" s="1" a="1"/>
  <c r="M63" i="2" s="1"/>
  <c r="K64" i="2"/>
  <c r="M64" i="2" s="1" a="1"/>
  <c r="M64" i="2" s="1"/>
  <c r="K65" i="2"/>
  <c r="M65" i="2" s="1" a="1"/>
  <c r="M65" i="2" s="1"/>
  <c r="K66" i="2"/>
  <c r="M66" i="2" s="1" a="1"/>
  <c r="M66" i="2" s="1"/>
  <c r="K67" i="2"/>
  <c r="M67" i="2" s="1" a="1"/>
  <c r="M67" i="2" s="1"/>
  <c r="K68" i="2"/>
  <c r="M68" i="2" s="1" a="1"/>
  <c r="M68" i="2" s="1"/>
  <c r="K69" i="2"/>
  <c r="M69" i="2" s="1" a="1"/>
  <c r="M69" i="2" s="1"/>
  <c r="K70" i="2"/>
  <c r="M70" i="2" s="1" a="1"/>
  <c r="M70" i="2" s="1"/>
  <c r="K71" i="2"/>
  <c r="M71" i="2" s="1" a="1"/>
  <c r="M71" i="2" s="1"/>
  <c r="K72" i="2"/>
  <c r="M72" i="2" s="1" a="1"/>
  <c r="M72" i="2" s="1"/>
  <c r="K73" i="2"/>
  <c r="M73" i="2" s="1" a="1"/>
  <c r="M73" i="2" s="1"/>
  <c r="K74" i="2"/>
  <c r="M74" i="2" s="1" a="1"/>
  <c r="M74" i="2" s="1"/>
  <c r="K75" i="2"/>
  <c r="M75" i="2" s="1" a="1"/>
  <c r="M75" i="2" s="1"/>
  <c r="K76" i="2"/>
  <c r="M76" i="2" s="1" a="1"/>
  <c r="M76" i="2" s="1"/>
  <c r="K77" i="2"/>
  <c r="M77" i="2" s="1" a="1"/>
  <c r="M77" i="2" s="1"/>
  <c r="K78" i="2"/>
  <c r="M78" i="2" s="1" a="1"/>
  <c r="M78" i="2" s="1"/>
  <c r="K79" i="2"/>
  <c r="M79" i="2" s="1" a="1"/>
  <c r="M79" i="2" s="1"/>
  <c r="K80" i="2"/>
  <c r="M80" i="2" s="1" a="1"/>
  <c r="M80" i="2" s="1"/>
  <c r="K81" i="2"/>
  <c r="M81" i="2" s="1" a="1"/>
  <c r="M81" i="2" s="1"/>
  <c r="K82" i="2"/>
  <c r="M82" i="2" s="1" a="1"/>
  <c r="M82" i="2" s="1"/>
  <c r="K83" i="2"/>
  <c r="M83" i="2" s="1" a="1"/>
  <c r="M83" i="2" s="1"/>
  <c r="K84" i="2"/>
  <c r="M84" i="2" s="1" a="1"/>
  <c r="M84" i="2" s="1"/>
  <c r="K85" i="2"/>
  <c r="M85" i="2" s="1" a="1"/>
  <c r="M85" i="2" s="1"/>
  <c r="K86" i="2"/>
  <c r="M86" i="2" s="1" a="1"/>
  <c r="M86" i="2" s="1"/>
  <c r="K87" i="2"/>
  <c r="M87" i="2" s="1" a="1"/>
  <c r="M87" i="2" s="1"/>
  <c r="K88" i="2"/>
  <c r="M88" i="2" s="1" a="1"/>
  <c r="M88" i="2" s="1"/>
  <c r="K89" i="2"/>
  <c r="M89" i="2" s="1" a="1"/>
  <c r="M89" i="2" s="1"/>
  <c r="K90" i="2"/>
  <c r="M90" i="2" s="1" a="1"/>
  <c r="M90" i="2" s="1"/>
  <c r="K91" i="2"/>
  <c r="M91" i="2" s="1" a="1"/>
  <c r="M91" i="2" s="1"/>
  <c r="K92" i="2"/>
  <c r="M92" i="2" s="1" a="1"/>
  <c r="M92" i="2" s="1"/>
  <c r="K93" i="2"/>
  <c r="M93" i="2" s="1" a="1"/>
  <c r="M93" i="2" s="1"/>
  <c r="K94" i="2"/>
  <c r="M94" i="2" s="1" a="1"/>
  <c r="M94" i="2" s="1"/>
  <c r="K95" i="2"/>
  <c r="M95" i="2" s="1" a="1"/>
  <c r="M95" i="2" s="1"/>
  <c r="K96" i="2"/>
  <c r="M96" i="2" s="1" a="1"/>
  <c r="M96" i="2" s="1"/>
  <c r="K97" i="2"/>
  <c r="M97" i="2" s="1" a="1"/>
  <c r="M97" i="2" s="1"/>
  <c r="K98" i="2"/>
  <c r="M98" i="2" s="1" a="1"/>
  <c r="M98" i="2" s="1"/>
  <c r="K99" i="2"/>
  <c r="M99" i="2" s="1" a="1"/>
  <c r="M99" i="2" s="1"/>
  <c r="K100" i="2"/>
  <c r="M100" i="2" s="1" a="1"/>
  <c r="M100" i="2" s="1"/>
  <c r="K101" i="2"/>
  <c r="M101" i="2" s="1" a="1"/>
  <c r="M101" i="2" s="1"/>
  <c r="K102" i="2"/>
  <c r="M102" i="2" s="1" a="1"/>
  <c r="M102" i="2" s="1"/>
  <c r="K103" i="2"/>
  <c r="M103" i="2" s="1" a="1"/>
  <c r="M103" i="2" s="1"/>
  <c r="K104" i="2"/>
  <c r="M104" i="2" s="1" a="1"/>
  <c r="M104" i="2" s="1"/>
  <c r="K105" i="2"/>
  <c r="M105" i="2" s="1" a="1"/>
  <c r="M105" i="2" s="1"/>
  <c r="K106" i="2"/>
  <c r="M106" i="2" s="1" a="1"/>
  <c r="M106" i="2" s="1"/>
  <c r="K107" i="2"/>
  <c r="M107" i="2" s="1" a="1"/>
  <c r="M107" i="2" s="1"/>
  <c r="K108" i="2"/>
  <c r="M108" i="2" s="1" a="1"/>
  <c r="M108" i="2" s="1"/>
  <c r="K109" i="2"/>
  <c r="M109" i="2" s="1" a="1"/>
  <c r="M109" i="2" s="1"/>
  <c r="K110" i="2"/>
  <c r="M110" i="2" s="1" a="1"/>
  <c r="M110" i="2" s="1"/>
  <c r="K111" i="2"/>
  <c r="M111" i="2" s="1" a="1"/>
  <c r="M111" i="2" s="1"/>
  <c r="K112" i="2"/>
  <c r="M112" i="2" s="1" a="1"/>
  <c r="M112" i="2" s="1"/>
  <c r="K113" i="2"/>
  <c r="M113" i="2" s="1" a="1"/>
  <c r="M113" i="2" s="1"/>
  <c r="K114" i="2"/>
  <c r="M114" i="2" s="1" a="1"/>
  <c r="M114" i="2" s="1"/>
  <c r="K115" i="2"/>
  <c r="M115" i="2" s="1" a="1"/>
  <c r="M115" i="2" s="1"/>
  <c r="K116" i="2"/>
  <c r="M116" i="2" s="1" a="1"/>
  <c r="M116" i="2" s="1"/>
  <c r="K117" i="2"/>
  <c r="M117" i="2" s="1" a="1"/>
  <c r="M117" i="2" s="1"/>
  <c r="K118" i="2"/>
  <c r="M118" i="2" s="1" a="1"/>
  <c r="M118" i="2" s="1"/>
  <c r="K119" i="2"/>
  <c r="M119" i="2" s="1" a="1"/>
  <c r="M119" i="2" s="1"/>
  <c r="K120" i="2"/>
  <c r="M120" i="2" s="1" a="1"/>
  <c r="M120" i="2" s="1"/>
  <c r="K121" i="2"/>
  <c r="M121" i="2" s="1" a="1"/>
  <c r="M121" i="2" s="1"/>
  <c r="K122" i="2"/>
  <c r="M122" i="2" s="1" a="1"/>
  <c r="M122" i="2" s="1"/>
  <c r="K123" i="2"/>
  <c r="M123" i="2" s="1" a="1"/>
  <c r="M123" i="2" s="1"/>
  <c r="K124" i="2"/>
  <c r="M124" i="2" s="1" a="1"/>
  <c r="M124" i="2" s="1"/>
  <c r="K125" i="2"/>
  <c r="M125" i="2" s="1" a="1"/>
  <c r="M125" i="2" s="1"/>
  <c r="K126" i="2"/>
  <c r="M126" i="2" s="1" a="1"/>
  <c r="M126" i="2" s="1"/>
  <c r="K127" i="2"/>
  <c r="M127" i="2" s="1" a="1"/>
  <c r="M127" i="2" s="1"/>
  <c r="K128" i="2"/>
  <c r="M128" i="2" s="1" a="1"/>
  <c r="M128" i="2" s="1"/>
  <c r="K129" i="2"/>
  <c r="M129" i="2" s="1" a="1"/>
  <c r="M129" i="2" s="1"/>
  <c r="K130" i="2"/>
  <c r="M130" i="2" s="1" a="1"/>
  <c r="M130" i="2" s="1"/>
  <c r="K131" i="2"/>
  <c r="M131" i="2" s="1" a="1"/>
  <c r="M131" i="2" s="1"/>
  <c r="K132" i="2"/>
  <c r="M132" i="2" s="1" a="1"/>
  <c r="M132" i="2" s="1"/>
  <c r="K133" i="2"/>
  <c r="M133" i="2" s="1" a="1"/>
  <c r="M133" i="2" s="1"/>
  <c r="K134" i="2"/>
  <c r="M134" i="2" s="1" a="1"/>
  <c r="M134" i="2" s="1"/>
  <c r="K135" i="2"/>
  <c r="M135" i="2" s="1" a="1"/>
  <c r="M135" i="2" s="1"/>
  <c r="K136" i="2"/>
  <c r="M136" i="2" s="1" a="1"/>
  <c r="M136" i="2" s="1"/>
  <c r="K137" i="2"/>
  <c r="M137" i="2" s="1" a="1"/>
  <c r="M137" i="2" s="1"/>
  <c r="K138" i="2"/>
  <c r="M138" i="2" s="1" a="1"/>
  <c r="M138" i="2" s="1"/>
  <c r="K139" i="2"/>
  <c r="M139" i="2" s="1" a="1"/>
  <c r="M139" i="2" s="1"/>
  <c r="K140" i="2"/>
  <c r="M140" i="2" s="1" a="1"/>
  <c r="M140" i="2" s="1"/>
  <c r="K141" i="2"/>
  <c r="M141" i="2" s="1" a="1"/>
  <c r="M141" i="2" s="1"/>
  <c r="K142" i="2"/>
  <c r="M142" i="2" s="1" a="1"/>
  <c r="M142" i="2" s="1"/>
  <c r="K143" i="2"/>
  <c r="M143" i="2" s="1" a="1"/>
  <c r="M143" i="2" s="1"/>
  <c r="K144" i="2"/>
  <c r="M144" i="2" s="1" a="1"/>
  <c r="M144" i="2" s="1"/>
  <c r="K145" i="2"/>
  <c r="M145" i="2" s="1" a="1"/>
  <c r="M145" i="2" s="1"/>
  <c r="K146" i="2"/>
  <c r="M146" i="2" s="1" a="1"/>
  <c r="M146" i="2" s="1"/>
  <c r="K147" i="2"/>
  <c r="M147" i="2" s="1" a="1"/>
  <c r="M147" i="2" s="1"/>
  <c r="K148" i="2"/>
  <c r="M148" i="2" s="1" a="1"/>
  <c r="M148" i="2" s="1"/>
  <c r="K149" i="2"/>
  <c r="M149" i="2" s="1" a="1"/>
  <c r="M149" i="2" s="1"/>
  <c r="K150" i="2"/>
  <c r="M150" i="2" s="1" a="1"/>
  <c r="M150" i="2" s="1"/>
  <c r="K151" i="2"/>
  <c r="M151" i="2" s="1" a="1"/>
  <c r="M151" i="2" s="1"/>
  <c r="K152" i="2"/>
  <c r="M152" i="2" s="1" a="1"/>
  <c r="M152" i="2" s="1"/>
  <c r="K153" i="2"/>
  <c r="M153" i="2" s="1" a="1"/>
  <c r="M153" i="2" s="1"/>
  <c r="K154" i="2"/>
  <c r="M154" i="2" s="1" a="1"/>
  <c r="M154" i="2" s="1"/>
  <c r="K155" i="2"/>
  <c r="M155" i="2" s="1" a="1"/>
  <c r="M155" i="2" s="1"/>
  <c r="K156" i="2"/>
  <c r="M156" i="2" s="1" a="1"/>
  <c r="M156" i="2" s="1"/>
  <c r="K157" i="2"/>
  <c r="M157" i="2" s="1" a="1"/>
  <c r="M157" i="2" s="1"/>
  <c r="K158" i="2"/>
  <c r="M158" i="2" s="1" a="1"/>
  <c r="M158" i="2" s="1"/>
  <c r="K159" i="2"/>
  <c r="M159" i="2" s="1" a="1"/>
  <c r="M159" i="2" s="1"/>
  <c r="K160" i="2"/>
  <c r="M160" i="2" s="1" a="1"/>
  <c r="M160" i="2" s="1"/>
  <c r="K161" i="2"/>
  <c r="M161" i="2" s="1" a="1"/>
  <c r="M161" i="2" s="1"/>
  <c r="K162" i="2"/>
  <c r="M162" i="2" s="1" a="1"/>
  <c r="M162" i="2" s="1"/>
  <c r="K163" i="2"/>
  <c r="M163" i="2" s="1" a="1"/>
  <c r="M163" i="2" s="1"/>
  <c r="K164" i="2"/>
  <c r="M164" i="2" s="1" a="1"/>
  <c r="M164" i="2" s="1"/>
  <c r="K165" i="2"/>
  <c r="M165" i="2" s="1" a="1"/>
  <c r="M165" i="2" s="1"/>
  <c r="K166" i="2"/>
  <c r="M166" i="2" s="1" a="1"/>
  <c r="M166" i="2" s="1"/>
  <c r="K167" i="2"/>
  <c r="M167" i="2" s="1" a="1"/>
  <c r="M167" i="2" s="1"/>
  <c r="K168" i="2"/>
  <c r="M168" i="2" s="1" a="1"/>
  <c r="M168" i="2" s="1"/>
  <c r="K169" i="2"/>
  <c r="M169" i="2" s="1" a="1"/>
  <c r="M169" i="2" s="1"/>
  <c r="K170" i="2"/>
  <c r="M170" i="2" s="1" a="1"/>
  <c r="M170" i="2" s="1"/>
  <c r="K171" i="2"/>
  <c r="M171" i="2" s="1" a="1"/>
  <c r="M171" i="2" s="1"/>
  <c r="K172" i="2"/>
  <c r="M172" i="2" s="1" a="1"/>
  <c r="M172" i="2" s="1"/>
  <c r="K173" i="2"/>
  <c r="M173" i="2" s="1" a="1"/>
  <c r="M173" i="2" s="1"/>
  <c r="K174" i="2"/>
  <c r="M174" i="2" s="1" a="1"/>
  <c r="M174" i="2" s="1"/>
  <c r="K175" i="2"/>
  <c r="M175" i="2" s="1" a="1"/>
  <c r="M175" i="2" s="1"/>
  <c r="K176" i="2"/>
  <c r="M176" i="2" s="1" a="1"/>
  <c r="M176" i="2" s="1"/>
  <c r="K177" i="2"/>
  <c r="M177" i="2" s="1" a="1"/>
  <c r="M177" i="2" s="1"/>
  <c r="K178" i="2"/>
  <c r="M178" i="2" s="1" a="1"/>
  <c r="M178" i="2" s="1"/>
  <c r="K179" i="2"/>
  <c r="M179" i="2" s="1" a="1"/>
  <c r="M179" i="2" s="1"/>
  <c r="K180" i="2"/>
  <c r="M180" i="2" s="1" a="1"/>
  <c r="M180" i="2" s="1"/>
  <c r="K181" i="2"/>
  <c r="M181" i="2" s="1" a="1"/>
  <c r="M181" i="2" s="1"/>
  <c r="K182" i="2"/>
  <c r="M182" i="2" s="1" a="1"/>
  <c r="M182" i="2" s="1"/>
  <c r="K183" i="2"/>
  <c r="M183" i="2" s="1" a="1"/>
  <c r="M183" i="2" s="1"/>
  <c r="K184" i="2"/>
  <c r="M184" i="2" s="1" a="1"/>
  <c r="M184" i="2" s="1"/>
  <c r="K185" i="2"/>
  <c r="M185" i="2" s="1" a="1"/>
  <c r="M185" i="2" s="1"/>
  <c r="K186" i="2"/>
  <c r="M186" i="2" s="1" a="1"/>
  <c r="M186" i="2" s="1"/>
  <c r="K187" i="2"/>
  <c r="M187" i="2" s="1" a="1"/>
  <c r="M187" i="2" s="1"/>
  <c r="K188" i="2"/>
  <c r="M188" i="2" s="1" a="1"/>
  <c r="M188" i="2" s="1"/>
  <c r="K189" i="2"/>
  <c r="M189" i="2" s="1" a="1"/>
  <c r="M189" i="2" s="1"/>
  <c r="K190" i="2"/>
  <c r="M190" i="2" s="1" a="1"/>
  <c r="M190" i="2" s="1"/>
  <c r="K191" i="2"/>
  <c r="M191" i="2" s="1" a="1"/>
  <c r="M191" i="2" s="1"/>
  <c r="K192" i="2"/>
  <c r="M192" i="2" s="1" a="1"/>
  <c r="M192" i="2" s="1"/>
  <c r="K193" i="2"/>
  <c r="M193" i="2" s="1" a="1"/>
  <c r="M193" i="2" s="1"/>
  <c r="K194" i="2"/>
  <c r="M194" i="2" s="1" a="1"/>
  <c r="M194" i="2" s="1"/>
  <c r="K195" i="2"/>
  <c r="M195" i="2" s="1" a="1"/>
  <c r="M195" i="2" s="1"/>
  <c r="K196" i="2"/>
  <c r="M196" i="2" s="1" a="1"/>
  <c r="M196" i="2" s="1"/>
  <c r="K197" i="2"/>
  <c r="M197" i="2" s="1" a="1"/>
  <c r="M197" i="2" s="1"/>
  <c r="K198" i="2"/>
  <c r="M198" i="2" s="1" a="1"/>
  <c r="M198" i="2" s="1"/>
  <c r="K199" i="2"/>
  <c r="M199" i="2" s="1" a="1"/>
  <c r="M199" i="2" s="1"/>
  <c r="K200" i="2"/>
  <c r="M200" i="2" s="1" a="1"/>
  <c r="M200" i="2" s="1"/>
  <c r="K201" i="2"/>
  <c r="M201" i="2" s="1" a="1"/>
  <c r="M201" i="2" s="1"/>
  <c r="U10" i="5" l="1"/>
  <c r="R13" i="5"/>
  <c r="R6" i="5"/>
  <c r="R11" i="5"/>
  <c r="T12" i="5"/>
  <c r="U16" i="5"/>
  <c r="V9" i="5"/>
  <c r="V10" i="5"/>
  <c r="V21" i="5"/>
  <c r="T20" i="5"/>
  <c r="V18" i="5"/>
  <c r="U6" i="5"/>
  <c r="S8" i="5"/>
  <c r="V13" i="5"/>
  <c r="S15" i="5"/>
  <c r="U5" i="5"/>
  <c r="S17" i="5"/>
  <c r="U7" i="5"/>
  <c r="V17" i="5"/>
  <c r="U17" i="5"/>
  <c r="S20" i="5"/>
  <c r="T13" i="5"/>
  <c r="V12" i="5"/>
  <c r="Q3" i="5"/>
  <c r="Q2" i="5"/>
  <c r="V20" i="5"/>
  <c r="U11" i="5"/>
  <c r="T16" i="5"/>
  <c r="T17" i="5"/>
  <c r="S14" i="5"/>
  <c r="V8" i="5"/>
  <c r="R3" i="5"/>
  <c r="Q19" i="5"/>
  <c r="Q4" i="5"/>
  <c r="T8" i="5"/>
  <c r="R7" i="5"/>
  <c r="T4" i="5"/>
  <c r="Q16" i="5"/>
  <c r="U13" i="5"/>
  <c r="S4" i="5"/>
  <c r="Q15" i="5"/>
  <c r="R20" i="5"/>
  <c r="T5" i="5"/>
  <c r="S9" i="5"/>
  <c r="S5" i="5"/>
  <c r="R21" i="5"/>
  <c r="R17" i="5"/>
  <c r="T10" i="5"/>
  <c r="T6" i="5"/>
  <c r="V3" i="5"/>
  <c r="U19" i="5"/>
  <c r="S18" i="5"/>
  <c r="U15" i="5"/>
  <c r="S10" i="5"/>
  <c r="S6" i="5"/>
  <c r="U3" i="5"/>
  <c r="S2" i="5"/>
  <c r="R19" i="5"/>
  <c r="R15" i="5"/>
  <c r="V5" i="5"/>
  <c r="Q9" i="5"/>
  <c r="U21" i="5"/>
  <c r="S12" i="5"/>
  <c r="U9" i="5"/>
  <c r="Q21" i="5"/>
  <c r="Q14" i="5"/>
  <c r="T21" i="5"/>
  <c r="V14" i="5"/>
  <c r="R12" i="5"/>
  <c r="V6" i="5"/>
  <c r="V2" i="5"/>
  <c r="Q7" i="5"/>
  <c r="U18" i="5"/>
  <c r="U14" i="5"/>
  <c r="Q11" i="5"/>
  <c r="V19" i="5"/>
  <c r="V15" i="5"/>
  <c r="R9" i="5"/>
  <c r="R5" i="5"/>
  <c r="Q5" i="5"/>
  <c r="Q18" i="5"/>
  <c r="T19" i="5"/>
  <c r="R18" i="5"/>
  <c r="V16" i="5"/>
  <c r="T15" i="5"/>
  <c r="R14" i="5"/>
  <c r="T11" i="5"/>
  <c r="R10" i="5"/>
  <c r="T7" i="5"/>
  <c r="V4" i="5"/>
  <c r="T3" i="5"/>
  <c r="R2" i="5"/>
  <c r="Q12" i="5"/>
  <c r="S16" i="5"/>
  <c r="Q17" i="5"/>
  <c r="Q8" i="5"/>
  <c r="R16" i="5"/>
  <c r="T9" i="5"/>
  <c r="R8" i="5"/>
  <c r="R4" i="5"/>
  <c r="Q20" i="5"/>
  <c r="Q13" i="5"/>
  <c r="S21" i="5"/>
  <c r="S13" i="5"/>
  <c r="U2" i="5"/>
  <c r="Q6" i="5"/>
  <c r="T18" i="5"/>
  <c r="T14" i="5"/>
  <c r="V11" i="5"/>
  <c r="V7" i="5"/>
  <c r="T2" i="5"/>
  <c r="Q10" i="5"/>
  <c r="U20" i="5"/>
  <c r="S19" i="5"/>
  <c r="U12" i="5"/>
  <c r="S11" i="5"/>
  <c r="U8" i="5"/>
  <c r="S7" i="5"/>
  <c r="U4" i="5"/>
  <c r="S3" i="5"/>
  <c r="D12" i="4"/>
  <c r="B12" i="5" s="1"/>
  <c r="D9" i="4"/>
  <c r="B9" i="5" s="1"/>
  <c r="D21" i="4"/>
  <c r="B21" i="5" s="1"/>
  <c r="D20" i="4"/>
  <c r="B20" i="5" s="1"/>
  <c r="D17" i="4"/>
  <c r="B17" i="5" s="1"/>
  <c r="D7" i="4"/>
  <c r="B7" i="5" s="1"/>
  <c r="D11" i="4"/>
  <c r="B11" i="5" s="1"/>
  <c r="D6" i="4"/>
  <c r="B6" i="5" s="1"/>
  <c r="D14" i="4"/>
  <c r="B14" i="5" s="1"/>
  <c r="D18" i="4"/>
  <c r="B18" i="5" s="1"/>
  <c r="D13" i="4"/>
  <c r="B13" i="5" s="1"/>
  <c r="D10" i="4"/>
  <c r="B10" i="5" s="1"/>
  <c r="D16" i="4"/>
  <c r="B16" i="5" s="1"/>
  <c r="D5" i="4"/>
  <c r="B5" i="5" s="1"/>
  <c r="D19" i="4"/>
  <c r="B19" i="5" s="1"/>
  <c r="D15" i="4"/>
  <c r="B15" i="5" s="1"/>
  <c r="D8" i="4"/>
  <c r="B8" i="5" s="1"/>
  <c r="I4" i="4"/>
  <c r="M4" i="5" s="1"/>
  <c r="I2" i="4"/>
  <c r="M2" i="5" s="1"/>
  <c r="I5" i="4"/>
  <c r="M5" i="5" s="1"/>
  <c r="I3" i="4"/>
  <c r="M3" i="5" s="1"/>
  <c r="D2" i="4"/>
  <c r="B2" i="5" s="1"/>
  <c r="D4" i="4"/>
  <c r="B4" i="5" s="1"/>
  <c r="D3" i="4"/>
  <c r="B3" i="5" s="1"/>
  <c r="E17" i="4"/>
  <c r="E7" i="4"/>
  <c r="C22" i="4"/>
  <c r="B22" i="4"/>
  <c r="Y2" i="5" l="1"/>
  <c r="E12" i="4"/>
  <c r="E19" i="4"/>
  <c r="E6" i="4"/>
  <c r="E15" i="4"/>
  <c r="E21" i="4"/>
  <c r="E13" i="4"/>
  <c r="E9" i="4"/>
  <c r="E14" i="4"/>
  <c r="E11" i="4"/>
  <c r="E18" i="4"/>
  <c r="E8" i="4"/>
  <c r="E5" i="4"/>
  <c r="E10" i="4"/>
  <c r="E20" i="4"/>
  <c r="E16" i="4"/>
  <c r="E3" i="4"/>
  <c r="E2" i="4"/>
  <c r="D22" i="4"/>
  <c r="E4" i="4"/>
  <c r="E22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<sst xmlns="http://schemas.openxmlformats.org/spreadsheetml/2006/main" count="3200" uniqueCount="475">
  <si>
    <t>Vendor Name</t>
  </si>
  <si>
    <t>Invoice No</t>
  </si>
  <si>
    <t>Invoice Date</t>
  </si>
  <si>
    <t>Due Date</t>
  </si>
  <si>
    <t>Invoice Amount</t>
  </si>
  <si>
    <t>Paid Amount</t>
  </si>
  <si>
    <t>Payment Date</t>
  </si>
  <si>
    <t>Payment Status</t>
  </si>
  <si>
    <t>Department</t>
  </si>
  <si>
    <t>Payment Mode</t>
  </si>
  <si>
    <t>NextGen Supply</t>
  </si>
  <si>
    <t>INV0001</t>
  </si>
  <si>
    <t>13-Sep-2025</t>
  </si>
  <si>
    <t>13-Oct-2025</t>
  </si>
  <si>
    <t>Pending</t>
  </si>
  <si>
    <t>Purchase</t>
  </si>
  <si>
    <t>Cheque</t>
  </si>
  <si>
    <t>Evergreen Distributors</t>
  </si>
  <si>
    <t>INV0002</t>
  </si>
  <si>
    <t>24-Jun-2025</t>
  </si>
  <si>
    <t>24-Jul-2025</t>
  </si>
  <si>
    <t>05-Jul-2025</t>
  </si>
  <si>
    <t>Paid</t>
  </si>
  <si>
    <t>Maintenance</t>
  </si>
  <si>
    <t>Cash</t>
  </si>
  <si>
    <t>Nova Enterprises</t>
  </si>
  <si>
    <t>INV0003</t>
  </si>
  <si>
    <t>22-Apr-2025</t>
  </si>
  <si>
    <t>22-May-2025</t>
  </si>
  <si>
    <t>30-May-2025</t>
  </si>
  <si>
    <t>Admin</t>
  </si>
  <si>
    <t>INV0004</t>
  </si>
  <si>
    <t>04-Apr-2025</t>
  </si>
  <si>
    <t>04-May-2025</t>
  </si>
  <si>
    <t>ABC Traders</t>
  </si>
  <si>
    <t>INV0005</t>
  </si>
  <si>
    <t>25-Jul-2025</t>
  </si>
  <si>
    <t>24-Aug-2025</t>
  </si>
  <si>
    <t>11-Aug-2025</t>
  </si>
  <si>
    <t>Partially Paid</t>
  </si>
  <si>
    <t>INV0006</t>
  </si>
  <si>
    <t>09-Jul-2025</t>
  </si>
  <si>
    <t>08-Aug-2025</t>
  </si>
  <si>
    <t>09-Aug-2025</t>
  </si>
  <si>
    <t>Urban Hardware</t>
  </si>
  <si>
    <t>INV0007</t>
  </si>
  <si>
    <t>09-Sep-2025</t>
  </si>
  <si>
    <t>09-Oct-2025</t>
  </si>
  <si>
    <t>16-Sep-2025</t>
  </si>
  <si>
    <t>Modern Tools</t>
  </si>
  <si>
    <t>INV0008</t>
  </si>
  <si>
    <t>09-Apr-2025</t>
  </si>
  <si>
    <t>09-May-2025</t>
  </si>
  <si>
    <t>Starline Co</t>
  </si>
  <si>
    <t>INV0009</t>
  </si>
  <si>
    <t>04-Aug-2025</t>
  </si>
  <si>
    <t>03-Sep-2025</t>
  </si>
  <si>
    <t>Operations</t>
  </si>
  <si>
    <t>NEFT</t>
  </si>
  <si>
    <t>Techno Parts</t>
  </si>
  <si>
    <t>INV0010</t>
  </si>
  <si>
    <t>19-Aug-2025</t>
  </si>
  <si>
    <t>18-Sep-2025</t>
  </si>
  <si>
    <t>14-Sep-2025</t>
  </si>
  <si>
    <t>INV0011</t>
  </si>
  <si>
    <t>08-Jun-2025</t>
  </si>
  <si>
    <t>INV0012</t>
  </si>
  <si>
    <t>25-Jun-2025</t>
  </si>
  <si>
    <t>INV0013</t>
  </si>
  <si>
    <t>26-May-2025</t>
  </si>
  <si>
    <t>15-Jul-2025</t>
  </si>
  <si>
    <t>Shree Traders</t>
  </si>
  <si>
    <t>INV0014</t>
  </si>
  <si>
    <t>10-Sep-2025</t>
  </si>
  <si>
    <t>07-Sep-2025</t>
  </si>
  <si>
    <t>Classic Steel</t>
  </si>
  <si>
    <t>INV0015</t>
  </si>
  <si>
    <t>23-May-2025</t>
  </si>
  <si>
    <t>22-Jun-2025</t>
  </si>
  <si>
    <t>20-Jun-2025</t>
  </si>
  <si>
    <t>INV0016</t>
  </si>
  <si>
    <t>10-May-2025</t>
  </si>
  <si>
    <t>09-Jun-2025</t>
  </si>
  <si>
    <t>INV0017</t>
  </si>
  <si>
    <t>28-Apr-2025</t>
  </si>
  <si>
    <t>28-May-2025</t>
  </si>
  <si>
    <t>Sunrise Pvt Ltd</t>
  </si>
  <si>
    <t>INV0018</t>
  </si>
  <si>
    <t>13-May-2025</t>
  </si>
  <si>
    <t>12-Jun-2025</t>
  </si>
  <si>
    <t>INV0019</t>
  </si>
  <si>
    <t>INV0020</t>
  </si>
  <si>
    <t>05-Apr-2025</t>
  </si>
  <si>
    <t>05-May-2025</t>
  </si>
  <si>
    <t>INV0021</t>
  </si>
  <si>
    <t>08-Sep-2025</t>
  </si>
  <si>
    <t>INV0022</t>
  </si>
  <si>
    <t>06-Jun-2025</t>
  </si>
  <si>
    <t>06-Jul-2025</t>
  </si>
  <si>
    <t>INV0023</t>
  </si>
  <si>
    <t>02-Aug-2025</t>
  </si>
  <si>
    <t>01-Sep-2025</t>
  </si>
  <si>
    <t>26-Aug-2025</t>
  </si>
  <si>
    <t>Metro Agencies</t>
  </si>
  <si>
    <t>INV0024</t>
  </si>
  <si>
    <t>13-Jul-2025</t>
  </si>
  <si>
    <t>Global Supply Co</t>
  </si>
  <si>
    <t>INV0025</t>
  </si>
  <si>
    <t>20-Aug-2025</t>
  </si>
  <si>
    <t>19-Sep-2025</t>
  </si>
  <si>
    <t>04-Oct-2025</t>
  </si>
  <si>
    <t>INV0026</t>
  </si>
  <si>
    <t>Alpha Distributors</t>
  </si>
  <si>
    <t>INV0027</t>
  </si>
  <si>
    <t>25-Sep-2025</t>
  </si>
  <si>
    <t>INV0028</t>
  </si>
  <si>
    <t>26-Sep-2025</t>
  </si>
  <si>
    <t>26-Oct-2025</t>
  </si>
  <si>
    <t>16-Oct-2025</t>
  </si>
  <si>
    <t>INV0029</t>
  </si>
  <si>
    <t>17-Apr-2025</t>
  </si>
  <si>
    <t>17-May-2025</t>
  </si>
  <si>
    <t>INV0030</t>
  </si>
  <si>
    <t>02-Jul-2025</t>
  </si>
  <si>
    <t>01-Aug-2025</t>
  </si>
  <si>
    <t>10-Aug-2025</t>
  </si>
  <si>
    <t>INV0031</t>
  </si>
  <si>
    <t>13-Jun-2025</t>
  </si>
  <si>
    <t>18-Jul-2025</t>
  </si>
  <si>
    <t>INV0032</t>
  </si>
  <si>
    <t>16-Jun-2025</t>
  </si>
  <si>
    <t>INV0033</t>
  </si>
  <si>
    <t>19-Jun-2025</t>
  </si>
  <si>
    <t>19-Jul-2025</t>
  </si>
  <si>
    <t>16-Jul-2025</t>
  </si>
  <si>
    <t>INV0034</t>
  </si>
  <si>
    <t>18-Apr-2025</t>
  </si>
  <si>
    <t>18-May-2025</t>
  </si>
  <si>
    <t>INV0035</t>
  </si>
  <si>
    <t>12-Aug-2025</t>
  </si>
  <si>
    <t>11-Sep-2025</t>
  </si>
  <si>
    <t>INV0036</t>
  </si>
  <si>
    <t>23-Aug-2025</t>
  </si>
  <si>
    <t>28-Aug-2025</t>
  </si>
  <si>
    <t>Perfect Equipments</t>
  </si>
  <si>
    <t>INV0037</t>
  </si>
  <si>
    <t>INV0038</t>
  </si>
  <si>
    <t>01-Apr-2025</t>
  </si>
  <si>
    <t>01-May-2025</t>
  </si>
  <si>
    <t>INV0039</t>
  </si>
  <si>
    <t>08-Oct-2025</t>
  </si>
  <si>
    <t>INV0040</t>
  </si>
  <si>
    <t>20-Jul-2025</t>
  </si>
  <si>
    <t>INV0041</t>
  </si>
  <si>
    <t>03-Jun-2025</t>
  </si>
  <si>
    <t>03-Jul-2025</t>
  </si>
  <si>
    <t>INV0042</t>
  </si>
  <si>
    <t>18-Oct-2025</t>
  </si>
  <si>
    <t>INV0043</t>
  </si>
  <si>
    <t>01-Jul-2025</t>
  </si>
  <si>
    <t>31-Jul-2025</t>
  </si>
  <si>
    <t>INV0044</t>
  </si>
  <si>
    <t>19-Oct-2025</t>
  </si>
  <si>
    <t>INV0045</t>
  </si>
  <si>
    <t>28-Jul-2025</t>
  </si>
  <si>
    <t>INV0046</t>
  </si>
  <si>
    <t>INV0047</t>
  </si>
  <si>
    <t>Bright India</t>
  </si>
  <si>
    <t>INV0048</t>
  </si>
  <si>
    <t>28-Sep-2025</t>
  </si>
  <si>
    <t>28-Oct-2025</t>
  </si>
  <si>
    <t>31-Oct-2025</t>
  </si>
  <si>
    <t>INV0049</t>
  </si>
  <si>
    <t>07-Apr-2025</t>
  </si>
  <si>
    <t>07-May-2025</t>
  </si>
  <si>
    <t>23-Apr-2025</t>
  </si>
  <si>
    <t>INV0050</t>
  </si>
  <si>
    <t>19-May-2025</t>
  </si>
  <si>
    <t>INV0051</t>
  </si>
  <si>
    <t>INV0052</t>
  </si>
  <si>
    <t>06-Apr-2025</t>
  </si>
  <si>
    <t>06-May-2025</t>
  </si>
  <si>
    <t>INV0053</t>
  </si>
  <si>
    <t>08-Jul-2025</t>
  </si>
  <si>
    <t>INV0054</t>
  </si>
  <si>
    <t>08-May-2025</t>
  </si>
  <si>
    <t>07-Jun-2025</t>
  </si>
  <si>
    <t>INV0055</t>
  </si>
  <si>
    <t>07-Aug-2025</t>
  </si>
  <si>
    <t>06-Sep-2025</t>
  </si>
  <si>
    <t>Royal Traders</t>
  </si>
  <si>
    <t>INV0056</t>
  </si>
  <si>
    <t>06-Aug-2025</t>
  </si>
  <si>
    <t>05-Sep-2025</t>
  </si>
  <si>
    <t>29-Aug-2025</t>
  </si>
  <si>
    <t>INV0057</t>
  </si>
  <si>
    <t>17-Aug-2025</t>
  </si>
  <si>
    <t>INV0058</t>
  </si>
  <si>
    <t>15-Apr-2025</t>
  </si>
  <si>
    <t>15-May-2025</t>
  </si>
  <si>
    <t>INV0059</t>
  </si>
  <si>
    <t>15-Jun-2025</t>
  </si>
  <si>
    <t>30-Jun-2025</t>
  </si>
  <si>
    <t>INV0060</t>
  </si>
  <si>
    <t>INV0061</t>
  </si>
  <si>
    <t>25-Aug-2025</t>
  </si>
  <si>
    <t>24-Sep-2025</t>
  </si>
  <si>
    <t>06-Oct-2025</t>
  </si>
  <si>
    <t>INV0062</t>
  </si>
  <si>
    <t>15-Aug-2025</t>
  </si>
  <si>
    <t>31-Aug-2025</t>
  </si>
  <si>
    <t>INV0063</t>
  </si>
  <si>
    <t>INV0064</t>
  </si>
  <si>
    <t>26-Apr-2025</t>
  </si>
  <si>
    <t>12-May-2025</t>
  </si>
  <si>
    <t>INV0065</t>
  </si>
  <si>
    <t>25-Apr-2025</t>
  </si>
  <si>
    <t>25-May-2025</t>
  </si>
  <si>
    <t>INV0066</t>
  </si>
  <si>
    <t>Global Hardware</t>
  </si>
  <si>
    <t>INV0067</t>
  </si>
  <si>
    <t>INV0068</t>
  </si>
  <si>
    <t>04-Sep-2025</t>
  </si>
  <si>
    <t>INV0069</t>
  </si>
  <si>
    <t>INV0070</t>
  </si>
  <si>
    <t>INV0071</t>
  </si>
  <si>
    <t>18-Jun-2025</t>
  </si>
  <si>
    <t>INV0072</t>
  </si>
  <si>
    <t>INV0073</t>
  </si>
  <si>
    <t>26-Jun-2025</t>
  </si>
  <si>
    <t>26-Jul-2025</t>
  </si>
  <si>
    <t>INV0074</t>
  </si>
  <si>
    <t>INV0075</t>
  </si>
  <si>
    <t>27-Oct-2025</t>
  </si>
  <si>
    <t>INV0076</t>
  </si>
  <si>
    <t>14-Jun-2025</t>
  </si>
  <si>
    <t>02-Jun-2025</t>
  </si>
  <si>
    <t>INV0077</t>
  </si>
  <si>
    <t>05-Oct-2025</t>
  </si>
  <si>
    <t>INV0078</t>
  </si>
  <si>
    <t>INV0079</t>
  </si>
  <si>
    <t>14-Jul-2025</t>
  </si>
  <si>
    <t>Elite Supplies</t>
  </si>
  <si>
    <t>INV0080</t>
  </si>
  <si>
    <t>INV0081</t>
  </si>
  <si>
    <t>18-Aug-2025</t>
  </si>
  <si>
    <t>INV0082</t>
  </si>
  <si>
    <t>17-Sep-2025</t>
  </si>
  <si>
    <t>17-Oct-2025</t>
  </si>
  <si>
    <t>07-Oct-2025</t>
  </si>
  <si>
    <t>INV0083</t>
  </si>
  <si>
    <t>28-Jun-2025</t>
  </si>
  <si>
    <t>07-Jul-2025</t>
  </si>
  <si>
    <t>INV0084</t>
  </si>
  <si>
    <t>21-Jun-2025</t>
  </si>
  <si>
    <t>INV0085</t>
  </si>
  <si>
    <t>INV0086</t>
  </si>
  <si>
    <t>INV0087</t>
  </si>
  <si>
    <t>25-Oct-2025</t>
  </si>
  <si>
    <t>08-Nov-2025</t>
  </si>
  <si>
    <t>INV0088</t>
  </si>
  <si>
    <t>19-Apr-2025</t>
  </si>
  <si>
    <t>INV0089</t>
  </si>
  <si>
    <t>INV0090</t>
  </si>
  <si>
    <t>INV0091</t>
  </si>
  <si>
    <t>01-Jun-2025</t>
  </si>
  <si>
    <t>INV0092</t>
  </si>
  <si>
    <t>INV0093</t>
  </si>
  <si>
    <t>12-Sep-2025</t>
  </si>
  <si>
    <t>12-Oct-2025</t>
  </si>
  <si>
    <t>INV0094</t>
  </si>
  <si>
    <t>20-May-2025</t>
  </si>
  <si>
    <t>INV0095</t>
  </si>
  <si>
    <t>INV0096</t>
  </si>
  <si>
    <t>Skyline Pvt Ltd</t>
  </si>
  <si>
    <t>INV0097</t>
  </si>
  <si>
    <t>INV0098</t>
  </si>
  <si>
    <t>INV0099</t>
  </si>
  <si>
    <t>05-Jun-2025</t>
  </si>
  <si>
    <t>INV0100</t>
  </si>
  <si>
    <t>INV0101</t>
  </si>
  <si>
    <t>10-Apr-2025</t>
  </si>
  <si>
    <t>INV0102</t>
  </si>
  <si>
    <t>INV0103</t>
  </si>
  <si>
    <t>21-May-2025</t>
  </si>
  <si>
    <t>INV0104</t>
  </si>
  <si>
    <t>23-Jun-2025</t>
  </si>
  <si>
    <t>23-Jul-2025</t>
  </si>
  <si>
    <t>INV0105</t>
  </si>
  <si>
    <t>02-Apr-2025</t>
  </si>
  <si>
    <t>02-May-2025</t>
  </si>
  <si>
    <t>11-May-2025</t>
  </si>
  <si>
    <t>INV0106</t>
  </si>
  <si>
    <t>INV0107</t>
  </si>
  <si>
    <t>INV0108</t>
  </si>
  <si>
    <t>INV0109</t>
  </si>
  <si>
    <t>INV0110</t>
  </si>
  <si>
    <t>12-Jul-2025</t>
  </si>
  <si>
    <t>INV0111</t>
  </si>
  <si>
    <t>11-Oct-2025</t>
  </si>
  <si>
    <t>24-Oct-2025</t>
  </si>
  <si>
    <t>INV0112</t>
  </si>
  <si>
    <t>INV0113</t>
  </si>
  <si>
    <t>INV0114</t>
  </si>
  <si>
    <t>22-Jul-2025</t>
  </si>
  <si>
    <t>21-Aug-2025</t>
  </si>
  <si>
    <t>INV0115</t>
  </si>
  <si>
    <t>INV0116</t>
  </si>
  <si>
    <t>20-Sep-2025</t>
  </si>
  <si>
    <t>20-Oct-2025</t>
  </si>
  <si>
    <t>21-Oct-2025</t>
  </si>
  <si>
    <t>INV0117</t>
  </si>
  <si>
    <t>27-Aug-2025</t>
  </si>
  <si>
    <t>INV0118</t>
  </si>
  <si>
    <t>17-Jun-2025</t>
  </si>
  <si>
    <t>INV0119</t>
  </si>
  <si>
    <t>INV0120</t>
  </si>
  <si>
    <t>INV0121</t>
  </si>
  <si>
    <t>10-Jul-2025</t>
  </si>
  <si>
    <t>INV0122</t>
  </si>
  <si>
    <t>16-May-2025</t>
  </si>
  <si>
    <t>INV0123</t>
  </si>
  <si>
    <t>INV0124</t>
  </si>
  <si>
    <t>INV0125</t>
  </si>
  <si>
    <t>INV0126</t>
  </si>
  <si>
    <t>INV0127</t>
  </si>
  <si>
    <t>21-Sep-2025</t>
  </si>
  <si>
    <t>INV0128</t>
  </si>
  <si>
    <t>INV0129</t>
  </si>
  <si>
    <t>10-Jun-2025</t>
  </si>
  <si>
    <t>29-Jun-2025</t>
  </si>
  <si>
    <t>INV0130</t>
  </si>
  <si>
    <t>INV0131</t>
  </si>
  <si>
    <t>11-Jul-2025</t>
  </si>
  <si>
    <t>22-Aug-2025</t>
  </si>
  <si>
    <t>INV0132</t>
  </si>
  <si>
    <t>INV0133</t>
  </si>
  <si>
    <t>11-Jun-2025</t>
  </si>
  <si>
    <t>27-Jul-2025</t>
  </si>
  <si>
    <t>INV0134</t>
  </si>
  <si>
    <t>INV0135</t>
  </si>
  <si>
    <t>INV0136</t>
  </si>
  <si>
    <t>INV0137</t>
  </si>
  <si>
    <t>INV0138</t>
  </si>
  <si>
    <t>23-Sep-2025</t>
  </si>
  <si>
    <t>INV0139</t>
  </si>
  <si>
    <t>21-Jul-2025</t>
  </si>
  <si>
    <t>INV0140</t>
  </si>
  <si>
    <t>24-Apr-2025</t>
  </si>
  <si>
    <t>INV0141</t>
  </si>
  <si>
    <t>INV0142</t>
  </si>
  <si>
    <t>24-May-2025</t>
  </si>
  <si>
    <t>INV0143</t>
  </si>
  <si>
    <t>INV0144</t>
  </si>
  <si>
    <t>INV0145</t>
  </si>
  <si>
    <t>27-May-2025</t>
  </si>
  <si>
    <t>INV0146</t>
  </si>
  <si>
    <t>INV0147</t>
  </si>
  <si>
    <t>13-Apr-2025</t>
  </si>
  <si>
    <t>INV0148</t>
  </si>
  <si>
    <t>02-Sep-2025</t>
  </si>
  <si>
    <t>INV0149</t>
  </si>
  <si>
    <t>02-Oct-2025</t>
  </si>
  <si>
    <t>INV0150</t>
  </si>
  <si>
    <t>INV0151</t>
  </si>
  <si>
    <t>12-Apr-2025</t>
  </si>
  <si>
    <t>INV0152</t>
  </si>
  <si>
    <t>INV0153</t>
  </si>
  <si>
    <t>03-May-2025</t>
  </si>
  <si>
    <t>INV0154</t>
  </si>
  <si>
    <t>30-Aug-2025</t>
  </si>
  <si>
    <t>INV0155</t>
  </si>
  <si>
    <t>15-Sep-2025</t>
  </si>
  <si>
    <t>15-Oct-2025</t>
  </si>
  <si>
    <t>27-Sep-2025</t>
  </si>
  <si>
    <t>INV0156</t>
  </si>
  <si>
    <t>INV0157</t>
  </si>
  <si>
    <t>22-Oct-2025</t>
  </si>
  <si>
    <t>INV0158</t>
  </si>
  <si>
    <t>INV0159</t>
  </si>
  <si>
    <t>INV0160</t>
  </si>
  <si>
    <t>INV0161</t>
  </si>
  <si>
    <t>17-Jul-2025</t>
  </si>
  <si>
    <t>INV0162</t>
  </si>
  <si>
    <t>INV0163</t>
  </si>
  <si>
    <t>30-Jul-2025</t>
  </si>
  <si>
    <t>INV0164</t>
  </si>
  <si>
    <t>INV0165</t>
  </si>
  <si>
    <t>INV0166</t>
  </si>
  <si>
    <t>22-Sep-2025</t>
  </si>
  <si>
    <t>10-Oct-2025</t>
  </si>
  <si>
    <t>INV0167</t>
  </si>
  <si>
    <t>INV0168</t>
  </si>
  <si>
    <t>INV0169</t>
  </si>
  <si>
    <t>INV0170</t>
  </si>
  <si>
    <t>INV0171</t>
  </si>
  <si>
    <t>INV0172</t>
  </si>
  <si>
    <t>INV0173</t>
  </si>
  <si>
    <t>INV0174</t>
  </si>
  <si>
    <t>INV0175</t>
  </si>
  <si>
    <t>INV0176</t>
  </si>
  <si>
    <t>INV0177</t>
  </si>
  <si>
    <t>14-Aug-2025</t>
  </si>
  <si>
    <t>INV0178</t>
  </si>
  <si>
    <t>INV0179</t>
  </si>
  <si>
    <t>INV0180</t>
  </si>
  <si>
    <t>INV0181</t>
  </si>
  <si>
    <t>INV0182</t>
  </si>
  <si>
    <t>INV0183</t>
  </si>
  <si>
    <t>14-May-2025</t>
  </si>
  <si>
    <t>INV0184</t>
  </si>
  <si>
    <t>INV0185</t>
  </si>
  <si>
    <t>INV0186</t>
  </si>
  <si>
    <t>INV0187</t>
  </si>
  <si>
    <t>INV0188</t>
  </si>
  <si>
    <t>INV0189</t>
  </si>
  <si>
    <t>INV0190</t>
  </si>
  <si>
    <t>INV0191</t>
  </si>
  <si>
    <t>INV0192</t>
  </si>
  <si>
    <t>INV0193</t>
  </si>
  <si>
    <t>INV0194</t>
  </si>
  <si>
    <t>INV0195</t>
  </si>
  <si>
    <t>INV0196</t>
  </si>
  <si>
    <t>INV0197</t>
  </si>
  <si>
    <t>11-Nov-2025</t>
  </si>
  <si>
    <t>INV0198</t>
  </si>
  <si>
    <t>INV0199</t>
  </si>
  <si>
    <t>INV0200</t>
  </si>
  <si>
    <t xml:space="preserve">Due dates </t>
  </si>
  <si>
    <t>Net Pending Amount</t>
  </si>
  <si>
    <t xml:space="preserve">Days Between </t>
  </si>
  <si>
    <t>Step 1: Add Columns</t>
  </si>
  <si>
    <r>
      <t>1. Outstanding</t>
    </r>
    <r>
      <rPr>
        <sz val="11"/>
        <color theme="1"/>
        <rFont val="Aptos Narrow"/>
        <family val="2"/>
        <scheme val="minor"/>
      </rPr>
      <t xml:space="preserve"> = Invoice Amount – Paid Amount</t>
    </r>
  </si>
  <si>
    <r>
      <t>2. Days Overdue</t>
    </r>
    <r>
      <rPr>
        <sz val="11"/>
        <color theme="1"/>
        <rFont val="Aptos Narrow"/>
        <family val="2"/>
        <scheme val="minor"/>
      </rPr>
      <t xml:space="preserve"> = If Paid → 0, Else → Today – Due Date</t>
    </r>
  </si>
  <si>
    <r>
      <t>3. Status</t>
    </r>
    <r>
      <rPr>
        <sz val="11"/>
        <color theme="1"/>
        <rFont val="Aptos Narrow"/>
        <family val="2"/>
        <scheme val="minor"/>
      </rPr>
      <t xml:space="preserve"> = If Paid → Paid, If overdue → Overdue, Else → Due</t>
    </r>
  </si>
  <si>
    <t>Step 2: Pivot Table</t>
  </si>
  <si>
    <r>
      <t>Rows:</t>
    </r>
    <r>
      <rPr>
        <sz val="11"/>
        <color theme="1"/>
        <rFont val="Aptos Narrow"/>
        <family val="2"/>
        <scheme val="minor"/>
      </rPr>
      <t xml:space="preserve"> Vendor Name</t>
    </r>
  </si>
  <si>
    <r>
      <t>Values:</t>
    </r>
    <r>
      <rPr>
        <sz val="11"/>
        <color theme="1"/>
        <rFont val="Aptos Narrow"/>
        <family val="2"/>
        <scheme val="minor"/>
      </rPr>
      <t xml:space="preserve"> Sum of Invoice, Paid, Outstanding</t>
    </r>
  </si>
  <si>
    <t>Example Output:</t>
  </si>
  <si>
    <t>Vendor</t>
  </si>
  <si>
    <t>Invoice</t>
  </si>
  <si>
    <t>Outstanding</t>
  </si>
  <si>
    <t>Step 3: Charts</t>
  </si>
  <si>
    <t>Bar chart → Vendor vs Outstanding</t>
  </si>
  <si>
    <t>Pie chart → Payment Status (Paid / Overdue / Due)</t>
  </si>
  <si>
    <t>Column chart → Department vs Outstanding</t>
  </si>
  <si>
    <t>Step 4: KPI Numbers</t>
  </si>
  <si>
    <t>Total Vendors = Count unique vendors</t>
  </si>
  <si>
    <t>Total Invoice = Sum of Invoice Amount</t>
  </si>
  <si>
    <t>Total Paid = Sum of Paid Amount</t>
  </si>
  <si>
    <t>Total Outstanding = Sum of Outstanding Amount</t>
  </si>
  <si>
    <t>Overdue % = Count overdue / Total invoices</t>
  </si>
  <si>
    <t>Step 5: Dashboard</t>
  </si>
  <si>
    <t>New sheet → arrange Pivot, Charts, KPIs</t>
  </si>
  <si>
    <t>Add slicers (optional) → Filter by Vendor, Department, Status</t>
  </si>
  <si>
    <t xml:space="preserve">Vender Name </t>
  </si>
  <si>
    <t xml:space="preserve">Paid Amount </t>
  </si>
  <si>
    <t>Outstanding Amount</t>
  </si>
  <si>
    <t>partially Paid Amount</t>
  </si>
  <si>
    <t>Total Outstanding</t>
  </si>
  <si>
    <t xml:space="preserve">Department </t>
  </si>
  <si>
    <t>KPIs</t>
  </si>
  <si>
    <t>Total outstanding Payment</t>
  </si>
  <si>
    <t>Already Paid Payment</t>
  </si>
  <si>
    <t xml:space="preserve">Total </t>
  </si>
  <si>
    <t>Overdue  %</t>
  </si>
  <si>
    <t>Total Invoice</t>
  </si>
  <si>
    <t>Value</t>
  </si>
  <si>
    <t>0-30</t>
  </si>
  <si>
    <t>150-180</t>
  </si>
  <si>
    <t>60-90</t>
  </si>
  <si>
    <t>30-60</t>
  </si>
  <si>
    <t>120-150</t>
  </si>
  <si>
    <t>90-120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</si>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</sst>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3" fontId="0" fillId="0" borderId="0" xfId="1" applyFont="1"/>
    <xf numFmtId="43" fontId="0" fillId="0" borderId="0" xfId="0" applyNumberFormat="1"/>
    <xf numFmtId="0" fontId="0" fillId="0" borderId="4" xfId="0" applyBorder="1"/>
    <xf numFmtId="0" fontId="0" fillId="0" borderId="2" xfId="0" applyBorder="1"/>
    <xf numFmtId="0" fontId="0" fillId="0" borderId="5" xfId="0" applyBorder="1"/>
    <xf numFmtId="43" fontId="0" fillId="0" borderId="2" xfId="1" applyFont="1" applyBorder="1"/>
    <xf numFmtId="43" fontId="0" fillId="0" borderId="5" xfId="1" applyFont="1" applyBorder="1"/>
    <xf numFmtId="0" fontId="0" fillId="2" borderId="1" xfId="0" applyFill="1" applyBorder="1"/>
    <xf numFmtId="0" fontId="0" fillId="2" borderId="3" xfId="0" applyFill="1" applyBorder="1"/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2" borderId="6" xfId="0" applyFill="1" applyBorder="1"/>
    <xf numFmtId="43" fontId="0" fillId="0" borderId="4" xfId="0" applyNumberFormat="1" applyBorder="1"/>
    <xf numFmtId="43" fontId="0" fillId="0" borderId="2" xfId="0" applyNumberFormat="1" applyBorder="1"/>
    <xf numFmtId="9" fontId="0" fillId="0" borderId="5" xfId="2" applyFont="1" applyBorder="1"/>
    <xf numFmtId="43" fontId="0" fillId="0" borderId="4" xfId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'Final Report'!$B$1</c:f>
              <c:strCache>
                <c:ptCount val="1"/>
                <c:pt idx="0">
                  <c:v>Total Outstanding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'Final Report'!$A$2:$A$21</c:f>
              <c:strCache>
                <c:ptCount val="20"/>
                <c:pt idx="0">
                  <c:v>NextGen Supply</c:v>
                </c:pt>
                <c:pt idx="1">
                  <c:v>Evergreen Distributors</c:v>
                </c:pt>
                <c:pt idx="2">
                  <c:v>Nova Enterprises</c:v>
                </c:pt>
                <c:pt idx="3">
                  <c:v>ABC Traders</c:v>
                </c:pt>
                <c:pt idx="4">
                  <c:v>Urban Hardware</c:v>
                </c:pt>
                <c:pt idx="5">
                  <c:v>Modern Tools</c:v>
                </c:pt>
                <c:pt idx="6">
                  <c:v>Starline Co</c:v>
                </c:pt>
                <c:pt idx="7">
                  <c:v>Techno Parts</c:v>
                </c:pt>
                <c:pt idx="8">
                  <c:v>Shree Traders</c:v>
                </c:pt>
                <c:pt idx="9">
                  <c:v>Classic Steel</c:v>
                </c:pt>
                <c:pt idx="10">
                  <c:v>Sunrise Pvt Ltd</c:v>
                </c:pt>
                <c:pt idx="11">
                  <c:v>Metro Agencies</c:v>
                </c:pt>
                <c:pt idx="12">
                  <c:v>Global Supply Co</c:v>
                </c:pt>
                <c:pt idx="13">
                  <c:v>Alpha Distributors</c:v>
                </c:pt>
                <c:pt idx="14">
                  <c:v>Perfect Equipments</c:v>
                </c:pt>
                <c:pt idx="15">
                  <c:v>Bright India</c:v>
                </c:pt>
                <c:pt idx="16">
                  <c:v>Royal Traders</c:v>
                </c:pt>
                <c:pt idx="17">
                  <c:v>Global Hardware</c:v>
                </c:pt>
                <c:pt idx="18">
                  <c:v>Elite Supplies</c:v>
                </c:pt>
                <c:pt idx="19">
                  <c:v>Skyline Pvt Ltd</c:v>
                </c:pt>
              </c:strCache>
            </c:strRef>
          </c:cat>
          <c:val>
            <c:numRef>
              <c:f>'Final Report'!$B$2:$B$21</c:f>
              <c:numCache>
                <c:formatCode>_(* #,##0.00_);_(* \(#,##0.00\);_(* "-"??_);_(@_)</c:formatCode>
                <c:ptCount val="20"/>
                <c:pt idx="0">
                  <c:v>201552</c:v>
                </c:pt>
                <c:pt idx="1">
                  <c:v>365662</c:v>
                </c:pt>
                <c:pt idx="2">
                  <c:v>640790</c:v>
                </c:pt>
                <c:pt idx="3">
                  <c:v>207762</c:v>
                </c:pt>
                <c:pt idx="4">
                  <c:v>151316.5</c:v>
                </c:pt>
                <c:pt idx="5">
                  <c:v>446242</c:v>
                </c:pt>
                <c:pt idx="6">
                  <c:v>363780</c:v>
                </c:pt>
                <c:pt idx="7">
                  <c:v>349479.5</c:v>
                </c:pt>
                <c:pt idx="8">
                  <c:v>213535</c:v>
                </c:pt>
                <c:pt idx="9">
                  <c:v>174036.5</c:v>
                </c:pt>
                <c:pt idx="10">
                  <c:v>122972</c:v>
                </c:pt>
                <c:pt idx="11">
                  <c:v>533856.5</c:v>
                </c:pt>
                <c:pt idx="12">
                  <c:v>234295.5</c:v>
                </c:pt>
                <c:pt idx="13">
                  <c:v>375308</c:v>
                </c:pt>
                <c:pt idx="14">
                  <c:v>316816.5</c:v>
                </c:pt>
                <c:pt idx="15">
                  <c:v>127122</c:v>
                </c:pt>
                <c:pt idx="16">
                  <c:v>204536.5</c:v>
                </c:pt>
                <c:pt idx="17">
                  <c:v>497813</c:v>
                </c:pt>
                <c:pt idx="18">
                  <c:v>396512</c:v>
                </c:pt>
                <c:pt idx="19">
                  <c:v>235928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9E-45B4-81E3-5873018A1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83413184"/>
        <c:axId val="783398784"/>
        <c:axId val="0"/>
      </c:bar3DChart>
      <c:catAx>
        <c:axId val="78341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398784"/>
        <c:crosses val="autoZero"/>
        <c:auto val="1"/>
        <c:lblAlgn val="ctr"/>
        <c:lblOffset val="100"/>
        <c:noMultiLvlLbl val="0"/>
      </c:catAx>
      <c:valAx>
        <c:axId val="78339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413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'Final Report'!$M$1</c:f>
              <c:strCache>
                <c:ptCount val="1"/>
                <c:pt idx="0">
                  <c:v>Total Outstanding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9E5-48D2-90A4-7AB2BE1C2E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9E5-48D2-90A4-7AB2BE1C2E5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9E5-48D2-90A4-7AB2BE1C2E5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9E5-48D2-90A4-7AB2BE1C2E57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'Final Report'!$L$2:$L$5</c:f>
              <c:strCache>
                <c:ptCount val="4"/>
                <c:pt idx="0">
                  <c:v>Purchase</c:v>
                </c:pt>
                <c:pt idx="1">
                  <c:v>Maintenance</c:v>
                </c:pt>
                <c:pt idx="2">
                  <c:v>Admin</c:v>
                </c:pt>
                <c:pt idx="3">
                  <c:v>Operations</c:v>
                </c:pt>
              </c:strCache>
            </c:strRef>
          </c:cat>
          <c:val>
            <c:numRef>
              <c:f>'Final Report'!$M$2:$M$5</c:f>
              <c:numCache>
                <c:formatCode>_(* #,##0.00_);_(* \(#,##0.00\);_(* "-"??_);_(@_)</c:formatCode>
                <c:ptCount val="4"/>
                <c:pt idx="0">
                  <c:v>1649805</c:v>
                </c:pt>
                <c:pt idx="1">
                  <c:v>1469926</c:v>
                </c:pt>
                <c:pt idx="2">
                  <c:v>1460540.5</c:v>
                </c:pt>
                <c:pt idx="3">
                  <c:v>1579044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24-4C50-97F0-4AE4B4DFC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'Final Report'!$Q$1</c:f>
              <c:strCache>
                <c:ptCount val="1"/>
                <c:pt idx="0">
                  <c:v>0-30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Report'!$P$2:$P$21</c:f>
              <c:strCache>
                <c:ptCount val="20"/>
                <c:pt idx="0">
                  <c:v>NextGen Supply</c:v>
                </c:pt>
                <c:pt idx="1">
                  <c:v>Evergreen Distributors</c:v>
                </c:pt>
                <c:pt idx="2">
                  <c:v>Nova Enterprises</c:v>
                </c:pt>
                <c:pt idx="3">
                  <c:v>ABC Traders</c:v>
                </c:pt>
                <c:pt idx="4">
                  <c:v>Urban Hardware</c:v>
                </c:pt>
                <c:pt idx="5">
                  <c:v>Modern Tools</c:v>
                </c:pt>
                <c:pt idx="6">
                  <c:v>Starline Co</c:v>
                </c:pt>
                <c:pt idx="7">
                  <c:v>Techno Parts</c:v>
                </c:pt>
                <c:pt idx="8">
                  <c:v>Shree Traders</c:v>
                </c:pt>
                <c:pt idx="9">
                  <c:v>Classic Steel</c:v>
                </c:pt>
                <c:pt idx="10">
                  <c:v>Sunrise Pvt Ltd</c:v>
                </c:pt>
                <c:pt idx="11">
                  <c:v>Metro Agencies</c:v>
                </c:pt>
                <c:pt idx="12">
                  <c:v>Global Supply Co</c:v>
                </c:pt>
                <c:pt idx="13">
                  <c:v>Alpha Distributors</c:v>
                </c:pt>
                <c:pt idx="14">
                  <c:v>Perfect Equipments</c:v>
                </c:pt>
                <c:pt idx="15">
                  <c:v>Bright India</c:v>
                </c:pt>
                <c:pt idx="16">
                  <c:v>Royal Traders</c:v>
                </c:pt>
                <c:pt idx="17">
                  <c:v>Global Hardware</c:v>
                </c:pt>
                <c:pt idx="18">
                  <c:v>Elite Supplies</c:v>
                </c:pt>
                <c:pt idx="19">
                  <c:v>Skyline Pvt Ltd</c:v>
                </c:pt>
              </c:strCache>
            </c:strRef>
          </c:cat>
          <c:val>
            <c:numRef>
              <c:f>'Final Report'!$Q$2:$Q$21</c:f>
              <c:numCache>
                <c:formatCode>_(* #,##0.00_);_(* \(#,##0.00\);_(* "-"??_);_(@_)</c:formatCode>
                <c:ptCount val="20"/>
                <c:pt idx="0">
                  <c:v>44759</c:v>
                </c:pt>
                <c:pt idx="1">
                  <c:v>177732</c:v>
                </c:pt>
                <c:pt idx="2">
                  <c:v>80179</c:v>
                </c:pt>
                <c:pt idx="3">
                  <c:v>22916.5</c:v>
                </c:pt>
                <c:pt idx="4">
                  <c:v>0</c:v>
                </c:pt>
                <c:pt idx="5">
                  <c:v>23960</c:v>
                </c:pt>
                <c:pt idx="6">
                  <c:v>109198</c:v>
                </c:pt>
                <c:pt idx="7">
                  <c:v>25968.5</c:v>
                </c:pt>
                <c:pt idx="8">
                  <c:v>0</c:v>
                </c:pt>
                <c:pt idx="9">
                  <c:v>41715.5</c:v>
                </c:pt>
                <c:pt idx="10">
                  <c:v>0</c:v>
                </c:pt>
                <c:pt idx="11">
                  <c:v>163939.5</c:v>
                </c:pt>
                <c:pt idx="12">
                  <c:v>24599.5</c:v>
                </c:pt>
                <c:pt idx="13">
                  <c:v>9842.5</c:v>
                </c:pt>
                <c:pt idx="14">
                  <c:v>89297.5</c:v>
                </c:pt>
                <c:pt idx="15">
                  <c:v>47236.5</c:v>
                </c:pt>
                <c:pt idx="16">
                  <c:v>74490.5</c:v>
                </c:pt>
                <c:pt idx="17">
                  <c:v>131235</c:v>
                </c:pt>
                <c:pt idx="18">
                  <c:v>20840</c:v>
                </c:pt>
                <c:pt idx="19">
                  <c:v>38387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A7-4AAD-9154-D402FD9E07D7}"/>
            </c:ext>
          </c:extLst>
        </c:ser>
        <c:ser>
          <c:idx val="1"/>
          <c:order val="1"/>
          <c:tx>
            <c:strRef>
              <c:f>'Final Report'!$R$1</c:f>
              <c:strCache>
                <c:ptCount val="1"/>
                <c:pt idx="0">
                  <c:v>150-180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'Final Report'!$P$2:$P$21</c:f>
              <c:strCache>
                <c:ptCount val="20"/>
                <c:pt idx="0">
                  <c:v>NextGen Supply</c:v>
                </c:pt>
                <c:pt idx="1">
                  <c:v>Evergreen Distributors</c:v>
                </c:pt>
                <c:pt idx="2">
                  <c:v>Nova Enterprises</c:v>
                </c:pt>
                <c:pt idx="3">
                  <c:v>ABC Traders</c:v>
                </c:pt>
                <c:pt idx="4">
                  <c:v>Urban Hardware</c:v>
                </c:pt>
                <c:pt idx="5">
                  <c:v>Modern Tools</c:v>
                </c:pt>
                <c:pt idx="6">
                  <c:v>Starline Co</c:v>
                </c:pt>
                <c:pt idx="7">
                  <c:v>Techno Parts</c:v>
                </c:pt>
                <c:pt idx="8">
                  <c:v>Shree Traders</c:v>
                </c:pt>
                <c:pt idx="9">
                  <c:v>Classic Steel</c:v>
                </c:pt>
                <c:pt idx="10">
                  <c:v>Sunrise Pvt Ltd</c:v>
                </c:pt>
                <c:pt idx="11">
                  <c:v>Metro Agencies</c:v>
                </c:pt>
                <c:pt idx="12">
                  <c:v>Global Supply Co</c:v>
                </c:pt>
                <c:pt idx="13">
                  <c:v>Alpha Distributors</c:v>
                </c:pt>
                <c:pt idx="14">
                  <c:v>Perfect Equipments</c:v>
                </c:pt>
                <c:pt idx="15">
                  <c:v>Bright India</c:v>
                </c:pt>
                <c:pt idx="16">
                  <c:v>Royal Traders</c:v>
                </c:pt>
                <c:pt idx="17">
                  <c:v>Global Hardware</c:v>
                </c:pt>
                <c:pt idx="18">
                  <c:v>Elite Supplies</c:v>
                </c:pt>
                <c:pt idx="19">
                  <c:v>Skyline Pvt Ltd</c:v>
                </c:pt>
              </c:strCache>
            </c:strRef>
          </c:cat>
          <c:val>
            <c:numRef>
              <c:f>'Final Report'!$R$2:$R$21</c:f>
              <c:numCache>
                <c:formatCode>_(* #,##0.00_);_(* \(#,##0.00\);_(* "-"??_);_(@_)</c:formatCode>
                <c:ptCount val="20"/>
                <c:pt idx="0">
                  <c:v>70350</c:v>
                </c:pt>
                <c:pt idx="1">
                  <c:v>92310</c:v>
                </c:pt>
                <c:pt idx="2">
                  <c:v>162140.5</c:v>
                </c:pt>
                <c:pt idx="3">
                  <c:v>47365</c:v>
                </c:pt>
                <c:pt idx="4">
                  <c:v>0</c:v>
                </c:pt>
                <c:pt idx="5">
                  <c:v>61796</c:v>
                </c:pt>
                <c:pt idx="6">
                  <c:v>70330</c:v>
                </c:pt>
                <c:pt idx="7">
                  <c:v>16189.5</c:v>
                </c:pt>
                <c:pt idx="8">
                  <c:v>17654</c:v>
                </c:pt>
                <c:pt idx="9">
                  <c:v>32990</c:v>
                </c:pt>
                <c:pt idx="10">
                  <c:v>0</c:v>
                </c:pt>
                <c:pt idx="11">
                  <c:v>66026</c:v>
                </c:pt>
                <c:pt idx="12">
                  <c:v>41104</c:v>
                </c:pt>
                <c:pt idx="13">
                  <c:v>136662.5</c:v>
                </c:pt>
                <c:pt idx="14">
                  <c:v>0</c:v>
                </c:pt>
                <c:pt idx="15">
                  <c:v>10603.5</c:v>
                </c:pt>
                <c:pt idx="16">
                  <c:v>0</c:v>
                </c:pt>
                <c:pt idx="17">
                  <c:v>46746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A7-4AAD-9154-D402FD9E07D7}"/>
            </c:ext>
          </c:extLst>
        </c:ser>
        <c:ser>
          <c:idx val="2"/>
          <c:order val="2"/>
          <c:tx>
            <c:strRef>
              <c:f>'Final Report'!$S$1</c:f>
              <c:strCache>
                <c:ptCount val="1"/>
                <c:pt idx="0">
                  <c:v>60-90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'Final Report'!$P$2:$P$21</c:f>
              <c:strCache>
                <c:ptCount val="20"/>
                <c:pt idx="0">
                  <c:v>NextGen Supply</c:v>
                </c:pt>
                <c:pt idx="1">
                  <c:v>Evergreen Distributors</c:v>
                </c:pt>
                <c:pt idx="2">
                  <c:v>Nova Enterprises</c:v>
                </c:pt>
                <c:pt idx="3">
                  <c:v>ABC Traders</c:v>
                </c:pt>
                <c:pt idx="4">
                  <c:v>Urban Hardware</c:v>
                </c:pt>
                <c:pt idx="5">
                  <c:v>Modern Tools</c:v>
                </c:pt>
                <c:pt idx="6">
                  <c:v>Starline Co</c:v>
                </c:pt>
                <c:pt idx="7">
                  <c:v>Techno Parts</c:v>
                </c:pt>
                <c:pt idx="8">
                  <c:v>Shree Traders</c:v>
                </c:pt>
                <c:pt idx="9">
                  <c:v>Classic Steel</c:v>
                </c:pt>
                <c:pt idx="10">
                  <c:v>Sunrise Pvt Ltd</c:v>
                </c:pt>
                <c:pt idx="11">
                  <c:v>Metro Agencies</c:v>
                </c:pt>
                <c:pt idx="12">
                  <c:v>Global Supply Co</c:v>
                </c:pt>
                <c:pt idx="13">
                  <c:v>Alpha Distributors</c:v>
                </c:pt>
                <c:pt idx="14">
                  <c:v>Perfect Equipments</c:v>
                </c:pt>
                <c:pt idx="15">
                  <c:v>Bright India</c:v>
                </c:pt>
                <c:pt idx="16">
                  <c:v>Royal Traders</c:v>
                </c:pt>
                <c:pt idx="17">
                  <c:v>Global Hardware</c:v>
                </c:pt>
                <c:pt idx="18">
                  <c:v>Elite Supplies</c:v>
                </c:pt>
                <c:pt idx="19">
                  <c:v>Skyline Pvt Ltd</c:v>
                </c:pt>
              </c:strCache>
            </c:strRef>
          </c:cat>
          <c:val>
            <c:numRef>
              <c:f>'Final Report'!$S$2:$S$21</c:f>
              <c:numCache>
                <c:formatCode>_(* #,##0.00_);_(* \(#,##0.00\);_(* "-"??_);_(@_)</c:formatCode>
                <c:ptCount val="20"/>
                <c:pt idx="0">
                  <c:v>69094.5</c:v>
                </c:pt>
                <c:pt idx="1">
                  <c:v>69817.5</c:v>
                </c:pt>
                <c:pt idx="2">
                  <c:v>0</c:v>
                </c:pt>
                <c:pt idx="3">
                  <c:v>27789.5</c:v>
                </c:pt>
                <c:pt idx="4">
                  <c:v>36289</c:v>
                </c:pt>
                <c:pt idx="5">
                  <c:v>131055</c:v>
                </c:pt>
                <c:pt idx="6">
                  <c:v>28501</c:v>
                </c:pt>
                <c:pt idx="7">
                  <c:v>84755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79774.5</c:v>
                </c:pt>
                <c:pt idx="12">
                  <c:v>35193</c:v>
                </c:pt>
                <c:pt idx="13">
                  <c:v>198926</c:v>
                </c:pt>
                <c:pt idx="14">
                  <c:v>95923</c:v>
                </c:pt>
                <c:pt idx="15">
                  <c:v>69282</c:v>
                </c:pt>
                <c:pt idx="16">
                  <c:v>72520</c:v>
                </c:pt>
                <c:pt idx="17">
                  <c:v>131726</c:v>
                </c:pt>
                <c:pt idx="18">
                  <c:v>18463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A7-4AAD-9154-D402FD9E07D7}"/>
            </c:ext>
          </c:extLst>
        </c:ser>
        <c:ser>
          <c:idx val="3"/>
          <c:order val="3"/>
          <c:tx>
            <c:strRef>
              <c:f>'Final Report'!$T$1</c:f>
              <c:strCache>
                <c:ptCount val="1"/>
                <c:pt idx="0">
                  <c:v>30-60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'Final Report'!$P$2:$P$21</c:f>
              <c:strCache>
                <c:ptCount val="20"/>
                <c:pt idx="0">
                  <c:v>NextGen Supply</c:v>
                </c:pt>
                <c:pt idx="1">
                  <c:v>Evergreen Distributors</c:v>
                </c:pt>
                <c:pt idx="2">
                  <c:v>Nova Enterprises</c:v>
                </c:pt>
                <c:pt idx="3">
                  <c:v>ABC Traders</c:v>
                </c:pt>
                <c:pt idx="4">
                  <c:v>Urban Hardware</c:v>
                </c:pt>
                <c:pt idx="5">
                  <c:v>Modern Tools</c:v>
                </c:pt>
                <c:pt idx="6">
                  <c:v>Starline Co</c:v>
                </c:pt>
                <c:pt idx="7">
                  <c:v>Techno Parts</c:v>
                </c:pt>
                <c:pt idx="8">
                  <c:v>Shree Traders</c:v>
                </c:pt>
                <c:pt idx="9">
                  <c:v>Classic Steel</c:v>
                </c:pt>
                <c:pt idx="10">
                  <c:v>Sunrise Pvt Ltd</c:v>
                </c:pt>
                <c:pt idx="11">
                  <c:v>Metro Agencies</c:v>
                </c:pt>
                <c:pt idx="12">
                  <c:v>Global Supply Co</c:v>
                </c:pt>
                <c:pt idx="13">
                  <c:v>Alpha Distributors</c:v>
                </c:pt>
                <c:pt idx="14">
                  <c:v>Perfect Equipments</c:v>
                </c:pt>
                <c:pt idx="15">
                  <c:v>Bright India</c:v>
                </c:pt>
                <c:pt idx="16">
                  <c:v>Royal Traders</c:v>
                </c:pt>
                <c:pt idx="17">
                  <c:v>Global Hardware</c:v>
                </c:pt>
                <c:pt idx="18">
                  <c:v>Elite Supplies</c:v>
                </c:pt>
                <c:pt idx="19">
                  <c:v>Skyline Pvt Ltd</c:v>
                </c:pt>
              </c:strCache>
            </c:strRef>
          </c:cat>
          <c:val>
            <c:numRef>
              <c:f>'Final Report'!$T$2:$T$21</c:f>
              <c:numCache>
                <c:formatCode>_(* #,##0.00_);_(* \(#,##0.00\);_(* "-"??_);_(@_)</c:formatCode>
                <c:ptCount val="20"/>
                <c:pt idx="0">
                  <c:v>17348.5</c:v>
                </c:pt>
                <c:pt idx="1">
                  <c:v>0</c:v>
                </c:pt>
                <c:pt idx="2">
                  <c:v>93928</c:v>
                </c:pt>
                <c:pt idx="3">
                  <c:v>0</c:v>
                </c:pt>
                <c:pt idx="4">
                  <c:v>31995</c:v>
                </c:pt>
                <c:pt idx="5">
                  <c:v>72874</c:v>
                </c:pt>
                <c:pt idx="6">
                  <c:v>23199</c:v>
                </c:pt>
                <c:pt idx="7">
                  <c:v>116960.5</c:v>
                </c:pt>
                <c:pt idx="8">
                  <c:v>43636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22563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67069</c:v>
                </c:pt>
                <c:pt idx="19">
                  <c:v>116087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A7-4AAD-9154-D402FD9E07D7}"/>
            </c:ext>
          </c:extLst>
        </c:ser>
        <c:ser>
          <c:idx val="4"/>
          <c:order val="4"/>
          <c:tx>
            <c:strRef>
              <c:f>'Final Report'!$U$1</c:f>
              <c:strCache>
                <c:ptCount val="1"/>
                <c:pt idx="0">
                  <c:v>120-150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'Final Report'!$P$2:$P$21</c:f>
              <c:strCache>
                <c:ptCount val="20"/>
                <c:pt idx="0">
                  <c:v>NextGen Supply</c:v>
                </c:pt>
                <c:pt idx="1">
                  <c:v>Evergreen Distributors</c:v>
                </c:pt>
                <c:pt idx="2">
                  <c:v>Nova Enterprises</c:v>
                </c:pt>
                <c:pt idx="3">
                  <c:v>ABC Traders</c:v>
                </c:pt>
                <c:pt idx="4">
                  <c:v>Urban Hardware</c:v>
                </c:pt>
                <c:pt idx="5">
                  <c:v>Modern Tools</c:v>
                </c:pt>
                <c:pt idx="6">
                  <c:v>Starline Co</c:v>
                </c:pt>
                <c:pt idx="7">
                  <c:v>Techno Parts</c:v>
                </c:pt>
                <c:pt idx="8">
                  <c:v>Shree Traders</c:v>
                </c:pt>
                <c:pt idx="9">
                  <c:v>Classic Steel</c:v>
                </c:pt>
                <c:pt idx="10">
                  <c:v>Sunrise Pvt Ltd</c:v>
                </c:pt>
                <c:pt idx="11">
                  <c:v>Metro Agencies</c:v>
                </c:pt>
                <c:pt idx="12">
                  <c:v>Global Supply Co</c:v>
                </c:pt>
                <c:pt idx="13">
                  <c:v>Alpha Distributors</c:v>
                </c:pt>
                <c:pt idx="14">
                  <c:v>Perfect Equipments</c:v>
                </c:pt>
                <c:pt idx="15">
                  <c:v>Bright India</c:v>
                </c:pt>
                <c:pt idx="16">
                  <c:v>Royal Traders</c:v>
                </c:pt>
                <c:pt idx="17">
                  <c:v>Global Hardware</c:v>
                </c:pt>
                <c:pt idx="18">
                  <c:v>Elite Supplies</c:v>
                </c:pt>
                <c:pt idx="19">
                  <c:v>Skyline Pvt Ltd</c:v>
                </c:pt>
              </c:strCache>
            </c:strRef>
          </c:cat>
          <c:val>
            <c:numRef>
              <c:f>'Final Report'!$U$2:$U$21</c:f>
              <c:numCache>
                <c:formatCode>_(* #,##0.00_);_(* \(#,##0.00\);_(* "-"??_);_(@_)</c:formatCode>
                <c:ptCount val="20"/>
                <c:pt idx="0">
                  <c:v>0</c:v>
                </c:pt>
                <c:pt idx="1">
                  <c:v>25802.5</c:v>
                </c:pt>
                <c:pt idx="2">
                  <c:v>304542.5</c:v>
                </c:pt>
                <c:pt idx="3">
                  <c:v>0</c:v>
                </c:pt>
                <c:pt idx="4">
                  <c:v>41927.5</c:v>
                </c:pt>
                <c:pt idx="5">
                  <c:v>30287.5</c:v>
                </c:pt>
                <c:pt idx="6">
                  <c:v>78337</c:v>
                </c:pt>
                <c:pt idx="7">
                  <c:v>68916.5</c:v>
                </c:pt>
                <c:pt idx="8">
                  <c:v>110812.5</c:v>
                </c:pt>
                <c:pt idx="9">
                  <c:v>99331</c:v>
                </c:pt>
                <c:pt idx="10">
                  <c:v>59986</c:v>
                </c:pt>
                <c:pt idx="11">
                  <c:v>170061.5</c:v>
                </c:pt>
                <c:pt idx="12">
                  <c:v>48219</c:v>
                </c:pt>
                <c:pt idx="13">
                  <c:v>29877</c:v>
                </c:pt>
                <c:pt idx="14">
                  <c:v>109033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24624</c:v>
                </c:pt>
                <c:pt idx="19">
                  <c:v>17887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A7-4AAD-9154-D402FD9E07D7}"/>
            </c:ext>
          </c:extLst>
        </c:ser>
        <c:ser>
          <c:idx val="5"/>
          <c:order val="5"/>
          <c:tx>
            <c:strRef>
              <c:f>'Final Report'!$V$1</c:f>
              <c:strCache>
                <c:ptCount val="1"/>
                <c:pt idx="0">
                  <c:v>90-120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'Final Report'!$P$2:$P$21</c:f>
              <c:strCache>
                <c:ptCount val="20"/>
                <c:pt idx="0">
                  <c:v>NextGen Supply</c:v>
                </c:pt>
                <c:pt idx="1">
                  <c:v>Evergreen Distributors</c:v>
                </c:pt>
                <c:pt idx="2">
                  <c:v>Nova Enterprises</c:v>
                </c:pt>
                <c:pt idx="3">
                  <c:v>ABC Traders</c:v>
                </c:pt>
                <c:pt idx="4">
                  <c:v>Urban Hardware</c:v>
                </c:pt>
                <c:pt idx="5">
                  <c:v>Modern Tools</c:v>
                </c:pt>
                <c:pt idx="6">
                  <c:v>Starline Co</c:v>
                </c:pt>
                <c:pt idx="7">
                  <c:v>Techno Parts</c:v>
                </c:pt>
                <c:pt idx="8">
                  <c:v>Shree Traders</c:v>
                </c:pt>
                <c:pt idx="9">
                  <c:v>Classic Steel</c:v>
                </c:pt>
                <c:pt idx="10">
                  <c:v>Sunrise Pvt Ltd</c:v>
                </c:pt>
                <c:pt idx="11">
                  <c:v>Metro Agencies</c:v>
                </c:pt>
                <c:pt idx="12">
                  <c:v>Global Supply Co</c:v>
                </c:pt>
                <c:pt idx="13">
                  <c:v>Alpha Distributors</c:v>
                </c:pt>
                <c:pt idx="14">
                  <c:v>Perfect Equipments</c:v>
                </c:pt>
                <c:pt idx="15">
                  <c:v>Bright India</c:v>
                </c:pt>
                <c:pt idx="16">
                  <c:v>Royal Traders</c:v>
                </c:pt>
                <c:pt idx="17">
                  <c:v>Global Hardware</c:v>
                </c:pt>
                <c:pt idx="18">
                  <c:v>Elite Supplies</c:v>
                </c:pt>
                <c:pt idx="19">
                  <c:v>Skyline Pvt Ltd</c:v>
                </c:pt>
              </c:strCache>
            </c:strRef>
          </c:cat>
          <c:val>
            <c:numRef>
              <c:f>'Final Report'!$V$2:$V$21</c:f>
              <c:numCache>
                <c:formatCode>_(* #,##0.00_);_(* \(#,##0.00\);_(* "-"??_);_(@_)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109691</c:v>
                </c:pt>
                <c:pt idx="4">
                  <c:v>41105</c:v>
                </c:pt>
                <c:pt idx="5">
                  <c:v>126269.5</c:v>
                </c:pt>
                <c:pt idx="6">
                  <c:v>54215</c:v>
                </c:pt>
                <c:pt idx="7">
                  <c:v>36689.5</c:v>
                </c:pt>
                <c:pt idx="8">
                  <c:v>41432.5</c:v>
                </c:pt>
                <c:pt idx="9">
                  <c:v>0</c:v>
                </c:pt>
                <c:pt idx="10">
                  <c:v>62986</c:v>
                </c:pt>
                <c:pt idx="11">
                  <c:v>54055</c:v>
                </c:pt>
                <c:pt idx="12">
                  <c:v>85180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57526</c:v>
                </c:pt>
                <c:pt idx="17">
                  <c:v>188106</c:v>
                </c:pt>
                <c:pt idx="18">
                  <c:v>265516</c:v>
                </c:pt>
                <c:pt idx="19">
                  <c:v>63567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1A7-4AAD-9154-D402FD9E0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5043072"/>
        <c:axId val="935061312"/>
      </c:barChart>
      <c:catAx>
        <c:axId val="93504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061312"/>
        <c:crosses val="autoZero"/>
        <c:auto val="1"/>
        <c:lblAlgn val="ctr"/>
        <c:lblOffset val="100"/>
        <c:noMultiLvlLbl val="0"/>
      </c:catAx>
      <c:valAx>
        <c:axId val="93506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04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289560</xdr:colOff>
      <xdr:row>0</xdr:row>
      <xdr:rowOff>0</xdr:rowOff>
    </xdr:from>
    <xdr:to>
      <xdr:col>9</xdr:col>
      <xdr:colOff>594360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13DE98-1227-095D-4460-F38E4319BF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601980</xdr:colOff>
      <xdr:row>6</xdr:row>
      <xdr:rowOff>57150</xdr:rowOff>
    </xdr:from>
    <xdr:to>
      <xdr:col>14</xdr:col>
      <xdr:colOff>251460</xdr:colOff>
      <xdr:row>21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C255B6-8DAA-8B1A-D864-F9CA21346E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106680</xdr:colOff>
      <xdr:row>21</xdr:row>
      <xdr:rowOff>125730</xdr:rowOff>
    </xdr:from>
    <xdr:to>
      <xdr:col>22</xdr:col>
      <xdr:colOff>167640</xdr:colOff>
      <xdr:row>44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C03907E-21DB-6C99-5906-FA092C3D91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88F0-F554-4E40-AB82-B3A2371BE59E}">
  <dimension ref="A1:J201"/>
  <sheetViews>
    <sheetView workbookViewId="0">
      <selection activeCell="G14" sqref="G14"/>
    </sheetView>
  </sheetViews>
  <sheetFormatPr defaultRowHeight="14.4" x14ac:dyDescent="0.3"/>
  <cols>
    <col min="1" max="1" width="18.88671875" bestFit="1" customWidth="1"/>
    <col min="2" max="2" width="9.6640625" bestFit="1" customWidth="1"/>
    <col min="3" max="4" width="11.5546875" bestFit="1" customWidth="1"/>
    <col min="5" max="5" width="13.88671875" bestFit="1" customWidth="1"/>
    <col min="6" max="6" width="11.5546875" bestFit="1" customWidth="1"/>
    <col min="7" max="7" width="12.5546875" bestFit="1" customWidth="1"/>
    <col min="8" max="8" width="14.109375" bestFit="1" customWidth="1"/>
    <col min="9" max="9" width="11.44140625" bestFit="1" customWidth="1"/>
    <col min="10" max="10" width="13.33203125" bestFit="1" customWidth="1"/>
  </cols>
  <sheetData>
    <row r="1" spans="1:10" x14ac:dyDescent="0.3">
      <c r="A1" s="17" t="s">
        <v>0</v>
      </c>
      <c r="B1" s="18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</row>
    <row r="2" spans="1:10" x14ac:dyDescent="0.3">
      <c r="A2" s="11" t="s">
        <v>10</v>
      </c>
      <c r="B2" s="10" t="s">
        <v>11</v>
      </c>
      <c r="C2" s="10" t="s">
        <v>12</v>
      </c>
      <c r="D2" s="10" t="s">
        <v>13</v>
      </c>
      <c r="E2" s="10">
        <v>44759</v>
      </c>
      <c r="F2" s="10">
        <v>0</v>
      </c>
      <c r="G2" s="10"/>
      <c r="H2" s="10" t="s">
        <v>14</v>
      </c>
      <c r="I2" s="10" t="s">
        <v>15</v>
      </c>
      <c r="J2" s="10" t="s">
        <v>16</v>
      </c>
    </row>
    <row r="3" spans="1:10" x14ac:dyDescent="0.3">
      <c r="A3" s="11" t="s">
        <v>17</v>
      </c>
      <c r="B3" s="11" t="s">
        <v>18</v>
      </c>
      <c r="C3" s="11" t="s">
        <v>19</v>
      </c>
      <c r="D3" s="11" t="s">
        <v>20</v>
      </c>
      <c r="E3" s="11">
        <v>59607</v>
      </c>
      <c r="F3" s="11">
        <v>59607</v>
      </c>
      <c r="G3" s="11" t="s">
        <v>21</v>
      </c>
      <c r="H3" s="11" t="s">
        <v>22</v>
      </c>
      <c r="I3" s="11" t="s">
        <v>23</v>
      </c>
      <c r="J3" s="11" t="s">
        <v>24</v>
      </c>
    </row>
    <row r="4" spans="1:10" x14ac:dyDescent="0.3">
      <c r="A4" s="11" t="s">
        <v>25</v>
      </c>
      <c r="B4" s="11" t="s">
        <v>26</v>
      </c>
      <c r="C4" s="11" t="s">
        <v>27</v>
      </c>
      <c r="D4" s="11" t="s">
        <v>28</v>
      </c>
      <c r="E4" s="11">
        <v>41242</v>
      </c>
      <c r="F4" s="11">
        <v>41242</v>
      </c>
      <c r="G4" s="11" t="s">
        <v>29</v>
      </c>
      <c r="H4" s="11" t="s">
        <v>22</v>
      </c>
      <c r="I4" s="11" t="s">
        <v>30</v>
      </c>
      <c r="J4" s="11" t="s">
        <v>24</v>
      </c>
    </row>
    <row r="5" spans="1:10" x14ac:dyDescent="0.3">
      <c r="A5" s="11" t="s">
        <v>25</v>
      </c>
      <c r="B5" s="11" t="s">
        <v>31</v>
      </c>
      <c r="C5" s="11" t="s">
        <v>32</v>
      </c>
      <c r="D5" s="11" t="s">
        <v>33</v>
      </c>
      <c r="E5" s="11">
        <v>36630</v>
      </c>
      <c r="F5" s="11">
        <v>0</v>
      </c>
      <c r="G5" s="11"/>
      <c r="H5" s="11" t="s">
        <v>14</v>
      </c>
      <c r="I5" s="11" t="s">
        <v>30</v>
      </c>
      <c r="J5" s="11" t="s">
        <v>24</v>
      </c>
    </row>
    <row r="6" spans="1:10" x14ac:dyDescent="0.3">
      <c r="A6" s="11" t="s">
        <v>34</v>
      </c>
      <c r="B6" s="11" t="s">
        <v>35</v>
      </c>
      <c r="C6" s="11" t="s">
        <v>36</v>
      </c>
      <c r="D6" s="11" t="s">
        <v>37</v>
      </c>
      <c r="E6" s="11">
        <v>55579</v>
      </c>
      <c r="F6" s="11">
        <v>27789.5</v>
      </c>
      <c r="G6" s="11" t="s">
        <v>38</v>
      </c>
      <c r="H6" s="11" t="s">
        <v>39</v>
      </c>
      <c r="I6" s="11" t="s">
        <v>30</v>
      </c>
      <c r="J6" s="11" t="s">
        <v>16</v>
      </c>
    </row>
    <row r="7" spans="1:10" x14ac:dyDescent="0.3">
      <c r="A7" s="11" t="s">
        <v>17</v>
      </c>
      <c r="B7" s="11" t="s">
        <v>40</v>
      </c>
      <c r="C7" s="11" t="s">
        <v>41</v>
      </c>
      <c r="D7" s="11" t="s">
        <v>42</v>
      </c>
      <c r="E7" s="11">
        <v>85989</v>
      </c>
      <c r="F7" s="11">
        <v>42994.5</v>
      </c>
      <c r="G7" s="11" t="s">
        <v>43</v>
      </c>
      <c r="H7" s="11" t="s">
        <v>39</v>
      </c>
      <c r="I7" s="11" t="s">
        <v>15</v>
      </c>
      <c r="J7" s="11" t="s">
        <v>24</v>
      </c>
    </row>
    <row r="8" spans="1:10" x14ac:dyDescent="0.3">
      <c r="A8" s="11" t="s">
        <v>44</v>
      </c>
      <c r="B8" s="11" t="s">
        <v>45</v>
      </c>
      <c r="C8" s="11" t="s">
        <v>46</v>
      </c>
      <c r="D8" s="11" t="s">
        <v>47</v>
      </c>
      <c r="E8" s="11">
        <v>42421</v>
      </c>
      <c r="F8" s="11">
        <v>42421</v>
      </c>
      <c r="G8" s="11" t="s">
        <v>48</v>
      </c>
      <c r="H8" s="11" t="s">
        <v>22</v>
      </c>
      <c r="I8" s="11" t="s">
        <v>23</v>
      </c>
      <c r="J8" s="11" t="s">
        <v>16</v>
      </c>
    </row>
    <row r="9" spans="1:10" x14ac:dyDescent="0.3">
      <c r="A9" s="11" t="s">
        <v>49</v>
      </c>
      <c r="B9" s="11" t="s">
        <v>50</v>
      </c>
      <c r="C9" s="11" t="s">
        <v>51</v>
      </c>
      <c r="D9" s="11" t="s">
        <v>52</v>
      </c>
      <c r="E9" s="11">
        <v>33702</v>
      </c>
      <c r="F9" s="11">
        <v>0</v>
      </c>
      <c r="G9" s="11"/>
      <c r="H9" s="11" t="s">
        <v>14</v>
      </c>
      <c r="I9" s="11" t="s">
        <v>23</v>
      </c>
      <c r="J9" s="11" t="s">
        <v>24</v>
      </c>
    </row>
    <row r="10" spans="1:10" x14ac:dyDescent="0.3">
      <c r="A10" s="11" t="s">
        <v>53</v>
      </c>
      <c r="B10" s="11" t="s">
        <v>54</v>
      </c>
      <c r="C10" s="11" t="s">
        <v>55</v>
      </c>
      <c r="D10" s="11" t="s">
        <v>56</v>
      </c>
      <c r="E10" s="11">
        <v>45881</v>
      </c>
      <c r="F10" s="11">
        <v>45881</v>
      </c>
      <c r="G10" s="11" t="s">
        <v>37</v>
      </c>
      <c r="H10" s="11" t="s">
        <v>22</v>
      </c>
      <c r="I10" s="11" t="s">
        <v>57</v>
      </c>
      <c r="J10" s="11" t="s">
        <v>58</v>
      </c>
    </row>
    <row r="11" spans="1:10" x14ac:dyDescent="0.3">
      <c r="A11" s="11" t="s">
        <v>59</v>
      </c>
      <c r="B11" s="11" t="s">
        <v>60</v>
      </c>
      <c r="C11" s="11" t="s">
        <v>61</v>
      </c>
      <c r="D11" s="11" t="s">
        <v>62</v>
      </c>
      <c r="E11" s="11">
        <v>47670</v>
      </c>
      <c r="F11" s="11">
        <v>23835</v>
      </c>
      <c r="G11" s="11" t="s">
        <v>63</v>
      </c>
      <c r="H11" s="11" t="s">
        <v>39</v>
      </c>
      <c r="I11" s="11" t="s">
        <v>30</v>
      </c>
      <c r="J11" s="11" t="s">
        <v>24</v>
      </c>
    </row>
    <row r="12" spans="1:10" x14ac:dyDescent="0.3">
      <c r="A12" s="11" t="s">
        <v>25</v>
      </c>
      <c r="B12" s="11" t="s">
        <v>64</v>
      </c>
      <c r="C12" s="11" t="s">
        <v>52</v>
      </c>
      <c r="D12" s="11" t="s">
        <v>65</v>
      </c>
      <c r="E12" s="11">
        <v>53262</v>
      </c>
      <c r="F12" s="11">
        <v>0</v>
      </c>
      <c r="G12" s="11"/>
      <c r="H12" s="11" t="s">
        <v>14</v>
      </c>
      <c r="I12" s="11" t="s">
        <v>30</v>
      </c>
      <c r="J12" s="11" t="s">
        <v>58</v>
      </c>
    </row>
    <row r="13" spans="1:10" x14ac:dyDescent="0.3">
      <c r="A13" s="11" t="s">
        <v>44</v>
      </c>
      <c r="B13" s="11" t="s">
        <v>66</v>
      </c>
      <c r="C13" s="11" t="s">
        <v>67</v>
      </c>
      <c r="D13" s="11" t="s">
        <v>36</v>
      </c>
      <c r="E13" s="11">
        <v>41105</v>
      </c>
      <c r="F13" s="11">
        <v>0</v>
      </c>
      <c r="G13" s="11"/>
      <c r="H13" s="11" t="s">
        <v>14</v>
      </c>
      <c r="I13" s="11" t="s">
        <v>57</v>
      </c>
      <c r="J13" s="11" t="s">
        <v>16</v>
      </c>
    </row>
    <row r="14" spans="1:10" x14ac:dyDescent="0.3">
      <c r="A14" s="11" t="s">
        <v>49</v>
      </c>
      <c r="B14" s="11" t="s">
        <v>68</v>
      </c>
      <c r="C14" s="11" t="s">
        <v>69</v>
      </c>
      <c r="D14" s="11" t="s">
        <v>67</v>
      </c>
      <c r="E14" s="11">
        <v>60575</v>
      </c>
      <c r="F14" s="11">
        <v>30287.5</v>
      </c>
      <c r="G14" s="11" t="s">
        <v>70</v>
      </c>
      <c r="H14" s="11" t="s">
        <v>39</v>
      </c>
      <c r="I14" s="11" t="s">
        <v>15</v>
      </c>
      <c r="J14" s="11" t="s">
        <v>58</v>
      </c>
    </row>
    <row r="15" spans="1:10" x14ac:dyDescent="0.3">
      <c r="A15" s="11" t="s">
        <v>71</v>
      </c>
      <c r="B15" s="11" t="s">
        <v>72</v>
      </c>
      <c r="C15" s="11" t="s">
        <v>38</v>
      </c>
      <c r="D15" s="11" t="s">
        <v>73</v>
      </c>
      <c r="E15" s="11">
        <v>47438</v>
      </c>
      <c r="F15" s="11">
        <v>23719</v>
      </c>
      <c r="G15" s="11" t="s">
        <v>74</v>
      </c>
      <c r="H15" s="11" t="s">
        <v>39</v>
      </c>
      <c r="I15" s="11" t="s">
        <v>23</v>
      </c>
      <c r="J15" s="11" t="s">
        <v>16</v>
      </c>
    </row>
    <row r="16" spans="1:10" x14ac:dyDescent="0.3">
      <c r="A16" s="11" t="s">
        <v>75</v>
      </c>
      <c r="B16" s="11" t="s">
        <v>76</v>
      </c>
      <c r="C16" s="11" t="s">
        <v>77</v>
      </c>
      <c r="D16" s="11" t="s">
        <v>78</v>
      </c>
      <c r="E16" s="11">
        <v>90550</v>
      </c>
      <c r="F16" s="11">
        <v>90550</v>
      </c>
      <c r="G16" s="11" t="s">
        <v>79</v>
      </c>
      <c r="H16" s="11" t="s">
        <v>22</v>
      </c>
      <c r="I16" s="11" t="s">
        <v>23</v>
      </c>
      <c r="J16" s="11" t="s">
        <v>16</v>
      </c>
    </row>
    <row r="17" spans="1:10" x14ac:dyDescent="0.3">
      <c r="A17" s="11" t="s">
        <v>25</v>
      </c>
      <c r="B17" s="11" t="s">
        <v>80</v>
      </c>
      <c r="C17" s="11" t="s">
        <v>81</v>
      </c>
      <c r="D17" s="11" t="s">
        <v>82</v>
      </c>
      <c r="E17" s="11">
        <v>74318</v>
      </c>
      <c r="F17" s="11">
        <v>0</v>
      </c>
      <c r="G17" s="11"/>
      <c r="H17" s="11" t="s">
        <v>14</v>
      </c>
      <c r="I17" s="11" t="s">
        <v>57</v>
      </c>
      <c r="J17" s="11" t="s">
        <v>58</v>
      </c>
    </row>
    <row r="18" spans="1:10" x14ac:dyDescent="0.3">
      <c r="A18" s="11" t="s">
        <v>25</v>
      </c>
      <c r="B18" s="11" t="s">
        <v>83</v>
      </c>
      <c r="C18" s="11" t="s">
        <v>84</v>
      </c>
      <c r="D18" s="11" t="s">
        <v>85</v>
      </c>
      <c r="E18" s="11">
        <v>45711</v>
      </c>
      <c r="F18" s="11">
        <v>0</v>
      </c>
      <c r="G18" s="11"/>
      <c r="H18" s="11" t="s">
        <v>14</v>
      </c>
      <c r="I18" s="11" t="s">
        <v>57</v>
      </c>
      <c r="J18" s="11" t="s">
        <v>24</v>
      </c>
    </row>
    <row r="19" spans="1:10" x14ac:dyDescent="0.3">
      <c r="A19" s="11" t="s">
        <v>86</v>
      </c>
      <c r="B19" s="11" t="s">
        <v>87</v>
      </c>
      <c r="C19" s="11" t="s">
        <v>88</v>
      </c>
      <c r="D19" s="11" t="s">
        <v>89</v>
      </c>
      <c r="E19" s="11">
        <v>58370</v>
      </c>
      <c r="F19" s="11">
        <v>58370</v>
      </c>
      <c r="G19" s="11" t="s">
        <v>77</v>
      </c>
      <c r="H19" s="11" t="s">
        <v>22</v>
      </c>
      <c r="I19" s="11" t="s">
        <v>23</v>
      </c>
      <c r="J19" s="11" t="s">
        <v>16</v>
      </c>
    </row>
    <row r="20" spans="1:10" x14ac:dyDescent="0.3">
      <c r="A20" s="11" t="s">
        <v>34</v>
      </c>
      <c r="B20" s="11" t="s">
        <v>90</v>
      </c>
      <c r="C20" s="11" t="s">
        <v>19</v>
      </c>
      <c r="D20" s="11" t="s">
        <v>20</v>
      </c>
      <c r="E20" s="11">
        <v>50171</v>
      </c>
      <c r="F20" s="11">
        <v>0</v>
      </c>
      <c r="G20" s="11"/>
      <c r="H20" s="11" t="s">
        <v>14</v>
      </c>
      <c r="I20" s="11" t="s">
        <v>30</v>
      </c>
      <c r="J20" s="11" t="s">
        <v>24</v>
      </c>
    </row>
    <row r="21" spans="1:10" x14ac:dyDescent="0.3">
      <c r="A21" s="11" t="s">
        <v>34</v>
      </c>
      <c r="B21" s="11" t="s">
        <v>91</v>
      </c>
      <c r="C21" s="11" t="s">
        <v>92</v>
      </c>
      <c r="D21" s="11" t="s">
        <v>93</v>
      </c>
      <c r="E21" s="11">
        <v>46267</v>
      </c>
      <c r="F21" s="11">
        <v>46267</v>
      </c>
      <c r="G21" s="11" t="s">
        <v>84</v>
      </c>
      <c r="H21" s="11" t="s">
        <v>22</v>
      </c>
      <c r="I21" s="11" t="s">
        <v>23</v>
      </c>
      <c r="J21" s="11" t="s">
        <v>16</v>
      </c>
    </row>
    <row r="22" spans="1:10" x14ac:dyDescent="0.3">
      <c r="A22" s="11" t="s">
        <v>44</v>
      </c>
      <c r="B22" s="11" t="s">
        <v>94</v>
      </c>
      <c r="C22" s="11" t="s">
        <v>43</v>
      </c>
      <c r="D22" s="11" t="s">
        <v>95</v>
      </c>
      <c r="E22" s="11">
        <v>63990</v>
      </c>
      <c r="F22" s="11">
        <v>31995</v>
      </c>
      <c r="G22" s="11" t="s">
        <v>12</v>
      </c>
      <c r="H22" s="11" t="s">
        <v>39</v>
      </c>
      <c r="I22" s="11" t="s">
        <v>30</v>
      </c>
      <c r="J22" s="11" t="s">
        <v>58</v>
      </c>
    </row>
    <row r="23" spans="1:10" x14ac:dyDescent="0.3">
      <c r="A23" s="11" t="s">
        <v>49</v>
      </c>
      <c r="B23" s="11" t="s">
        <v>96</v>
      </c>
      <c r="C23" s="11" t="s">
        <v>97</v>
      </c>
      <c r="D23" s="11" t="s">
        <v>98</v>
      </c>
      <c r="E23" s="11">
        <v>63195</v>
      </c>
      <c r="F23" s="11">
        <v>0</v>
      </c>
      <c r="G23" s="11"/>
      <c r="H23" s="11" t="s">
        <v>14</v>
      </c>
      <c r="I23" s="11" t="s">
        <v>30</v>
      </c>
      <c r="J23" s="11" t="s">
        <v>16</v>
      </c>
    </row>
    <row r="24" spans="1:10" x14ac:dyDescent="0.3">
      <c r="A24" s="11" t="s">
        <v>44</v>
      </c>
      <c r="B24" s="11" t="s">
        <v>99</v>
      </c>
      <c r="C24" s="11" t="s">
        <v>100</v>
      </c>
      <c r="D24" s="11" t="s">
        <v>101</v>
      </c>
      <c r="E24" s="11">
        <v>99751</v>
      </c>
      <c r="F24" s="11">
        <v>99751</v>
      </c>
      <c r="G24" s="11" t="s">
        <v>102</v>
      </c>
      <c r="H24" s="11" t="s">
        <v>22</v>
      </c>
      <c r="I24" s="11" t="s">
        <v>30</v>
      </c>
      <c r="J24" s="11" t="s">
        <v>24</v>
      </c>
    </row>
    <row r="25" spans="1:10" x14ac:dyDescent="0.3">
      <c r="A25" s="11" t="s">
        <v>103</v>
      </c>
      <c r="B25" s="11" t="s">
        <v>104</v>
      </c>
      <c r="C25" s="11" t="s">
        <v>19</v>
      </c>
      <c r="D25" s="11" t="s">
        <v>20</v>
      </c>
      <c r="E25" s="11">
        <v>25900</v>
      </c>
      <c r="F25" s="11">
        <v>25900</v>
      </c>
      <c r="G25" s="11" t="s">
        <v>105</v>
      </c>
      <c r="H25" s="11" t="s">
        <v>22</v>
      </c>
      <c r="I25" s="11" t="s">
        <v>15</v>
      </c>
      <c r="J25" s="11" t="s">
        <v>16</v>
      </c>
    </row>
    <row r="26" spans="1:10" x14ac:dyDescent="0.3">
      <c r="A26" s="11" t="s">
        <v>106</v>
      </c>
      <c r="B26" s="11" t="s">
        <v>107</v>
      </c>
      <c r="C26" s="11" t="s">
        <v>108</v>
      </c>
      <c r="D26" s="11" t="s">
        <v>109</v>
      </c>
      <c r="E26" s="11">
        <v>99252</v>
      </c>
      <c r="F26" s="11">
        <v>99252</v>
      </c>
      <c r="G26" s="11" t="s">
        <v>110</v>
      </c>
      <c r="H26" s="11" t="s">
        <v>22</v>
      </c>
      <c r="I26" s="11" t="s">
        <v>23</v>
      </c>
      <c r="J26" s="11" t="s">
        <v>58</v>
      </c>
    </row>
    <row r="27" spans="1:10" x14ac:dyDescent="0.3">
      <c r="A27" s="11" t="s">
        <v>103</v>
      </c>
      <c r="B27" s="11" t="s">
        <v>111</v>
      </c>
      <c r="C27" s="11" t="s">
        <v>69</v>
      </c>
      <c r="D27" s="11" t="s">
        <v>67</v>
      </c>
      <c r="E27" s="11">
        <v>46860</v>
      </c>
      <c r="F27" s="11">
        <v>0</v>
      </c>
      <c r="G27" s="11"/>
      <c r="H27" s="11" t="s">
        <v>14</v>
      </c>
      <c r="I27" s="11" t="s">
        <v>15</v>
      </c>
      <c r="J27" s="11" t="s">
        <v>16</v>
      </c>
    </row>
    <row r="28" spans="1:10" x14ac:dyDescent="0.3">
      <c r="A28" s="11" t="s">
        <v>112</v>
      </c>
      <c r="B28" s="11" t="s">
        <v>113</v>
      </c>
      <c r="C28" s="11" t="s">
        <v>102</v>
      </c>
      <c r="D28" s="11" t="s">
        <v>114</v>
      </c>
      <c r="E28" s="11">
        <v>19685</v>
      </c>
      <c r="F28" s="11">
        <v>9842.5</v>
      </c>
      <c r="G28" s="11" t="s">
        <v>48</v>
      </c>
      <c r="H28" s="11" t="s">
        <v>39</v>
      </c>
      <c r="I28" s="11" t="s">
        <v>57</v>
      </c>
      <c r="J28" s="11" t="s">
        <v>24</v>
      </c>
    </row>
    <row r="29" spans="1:10" x14ac:dyDescent="0.3">
      <c r="A29" s="11" t="s">
        <v>106</v>
      </c>
      <c r="B29" s="11" t="s">
        <v>115</v>
      </c>
      <c r="C29" s="11" t="s">
        <v>116</v>
      </c>
      <c r="D29" s="11" t="s">
        <v>117</v>
      </c>
      <c r="E29" s="11">
        <v>28239</v>
      </c>
      <c r="F29" s="11">
        <v>28239</v>
      </c>
      <c r="G29" s="11" t="s">
        <v>118</v>
      </c>
      <c r="H29" s="11" t="s">
        <v>22</v>
      </c>
      <c r="I29" s="11" t="s">
        <v>57</v>
      </c>
      <c r="J29" s="11" t="s">
        <v>24</v>
      </c>
    </row>
    <row r="30" spans="1:10" x14ac:dyDescent="0.3">
      <c r="A30" s="11" t="s">
        <v>112</v>
      </c>
      <c r="B30" s="11" t="s">
        <v>119</v>
      </c>
      <c r="C30" s="11" t="s">
        <v>120</v>
      </c>
      <c r="D30" s="11" t="s">
        <v>121</v>
      </c>
      <c r="E30" s="11">
        <v>28424</v>
      </c>
      <c r="F30" s="11">
        <v>0</v>
      </c>
      <c r="G30" s="11"/>
      <c r="H30" s="11" t="s">
        <v>14</v>
      </c>
      <c r="I30" s="11" t="s">
        <v>23</v>
      </c>
      <c r="J30" s="11" t="s">
        <v>24</v>
      </c>
    </row>
    <row r="31" spans="1:10" x14ac:dyDescent="0.3">
      <c r="A31" s="11" t="s">
        <v>17</v>
      </c>
      <c r="B31" s="11" t="s">
        <v>122</v>
      </c>
      <c r="C31" s="11" t="s">
        <v>123</v>
      </c>
      <c r="D31" s="11" t="s">
        <v>124</v>
      </c>
      <c r="E31" s="11">
        <v>53646</v>
      </c>
      <c r="F31" s="11">
        <v>26823</v>
      </c>
      <c r="G31" s="11" t="s">
        <v>125</v>
      </c>
      <c r="H31" s="11" t="s">
        <v>39</v>
      </c>
      <c r="I31" s="11" t="s">
        <v>30</v>
      </c>
      <c r="J31" s="11" t="s">
        <v>16</v>
      </c>
    </row>
    <row r="32" spans="1:10" x14ac:dyDescent="0.3">
      <c r="A32" s="11" t="s">
        <v>86</v>
      </c>
      <c r="B32" s="11" t="s">
        <v>126</v>
      </c>
      <c r="C32" s="11" t="s">
        <v>127</v>
      </c>
      <c r="D32" s="11" t="s">
        <v>105</v>
      </c>
      <c r="E32" s="11">
        <v>25032</v>
      </c>
      <c r="F32" s="11">
        <v>25032</v>
      </c>
      <c r="G32" s="11" t="s">
        <v>128</v>
      </c>
      <c r="H32" s="11" t="s">
        <v>22</v>
      </c>
      <c r="I32" s="11" t="s">
        <v>23</v>
      </c>
      <c r="J32" s="11" t="s">
        <v>16</v>
      </c>
    </row>
    <row r="33" spans="1:10" x14ac:dyDescent="0.3">
      <c r="A33" s="11" t="s">
        <v>71</v>
      </c>
      <c r="B33" s="11" t="s">
        <v>129</v>
      </c>
      <c r="C33" s="11" t="s">
        <v>121</v>
      </c>
      <c r="D33" s="11" t="s">
        <v>130</v>
      </c>
      <c r="E33" s="11">
        <v>67579</v>
      </c>
      <c r="F33" s="11">
        <v>0</v>
      </c>
      <c r="G33" s="11"/>
      <c r="H33" s="11" t="s">
        <v>14</v>
      </c>
      <c r="I33" s="11" t="s">
        <v>57</v>
      </c>
      <c r="J33" s="11" t="s">
        <v>24</v>
      </c>
    </row>
    <row r="34" spans="1:10" x14ac:dyDescent="0.3">
      <c r="A34" s="11" t="s">
        <v>112</v>
      </c>
      <c r="B34" s="11" t="s">
        <v>131</v>
      </c>
      <c r="C34" s="11" t="s">
        <v>132</v>
      </c>
      <c r="D34" s="11" t="s">
        <v>133</v>
      </c>
      <c r="E34" s="11">
        <v>66518</v>
      </c>
      <c r="F34" s="11">
        <v>66518</v>
      </c>
      <c r="G34" s="11" t="s">
        <v>134</v>
      </c>
      <c r="H34" s="11" t="s">
        <v>22</v>
      </c>
      <c r="I34" s="11" t="s">
        <v>30</v>
      </c>
      <c r="J34" s="11" t="s">
        <v>24</v>
      </c>
    </row>
    <row r="35" spans="1:10" x14ac:dyDescent="0.3">
      <c r="A35" s="11" t="s">
        <v>112</v>
      </c>
      <c r="B35" s="11" t="s">
        <v>135</v>
      </c>
      <c r="C35" s="11" t="s">
        <v>136</v>
      </c>
      <c r="D35" s="11" t="s">
        <v>137</v>
      </c>
      <c r="E35" s="11">
        <v>67378</v>
      </c>
      <c r="F35" s="11">
        <v>0</v>
      </c>
      <c r="G35" s="11"/>
      <c r="H35" s="11" t="s">
        <v>14</v>
      </c>
      <c r="I35" s="11" t="s">
        <v>23</v>
      </c>
      <c r="J35" s="11" t="s">
        <v>16</v>
      </c>
    </row>
    <row r="36" spans="1:10" x14ac:dyDescent="0.3">
      <c r="A36" s="11" t="s">
        <v>49</v>
      </c>
      <c r="B36" s="11" t="s">
        <v>138</v>
      </c>
      <c r="C36" s="11" t="s">
        <v>139</v>
      </c>
      <c r="D36" s="11" t="s">
        <v>140</v>
      </c>
      <c r="E36" s="11">
        <v>61568</v>
      </c>
      <c r="F36" s="11">
        <v>0</v>
      </c>
      <c r="G36" s="11"/>
      <c r="H36" s="11" t="s">
        <v>14</v>
      </c>
      <c r="I36" s="11" t="s">
        <v>15</v>
      </c>
      <c r="J36" s="11" t="s">
        <v>16</v>
      </c>
    </row>
    <row r="37" spans="1:10" x14ac:dyDescent="0.3">
      <c r="A37" s="11" t="s">
        <v>75</v>
      </c>
      <c r="B37" s="11" t="s">
        <v>141</v>
      </c>
      <c r="C37" s="11" t="s">
        <v>20</v>
      </c>
      <c r="D37" s="11" t="s">
        <v>142</v>
      </c>
      <c r="E37" s="11">
        <v>64588</v>
      </c>
      <c r="F37" s="11">
        <v>64588</v>
      </c>
      <c r="G37" s="11" t="s">
        <v>143</v>
      </c>
      <c r="H37" s="11" t="s">
        <v>22</v>
      </c>
      <c r="I37" s="11" t="s">
        <v>57</v>
      </c>
      <c r="J37" s="11" t="s">
        <v>58</v>
      </c>
    </row>
    <row r="38" spans="1:10" x14ac:dyDescent="0.3">
      <c r="A38" s="11" t="s">
        <v>144</v>
      </c>
      <c r="B38" s="11" t="s">
        <v>145</v>
      </c>
      <c r="C38" s="11" t="s">
        <v>97</v>
      </c>
      <c r="D38" s="11" t="s">
        <v>98</v>
      </c>
      <c r="E38" s="11">
        <v>98941</v>
      </c>
      <c r="F38" s="11">
        <v>98941</v>
      </c>
      <c r="G38" s="11" t="s">
        <v>132</v>
      </c>
      <c r="H38" s="11" t="s">
        <v>22</v>
      </c>
      <c r="I38" s="11" t="s">
        <v>30</v>
      </c>
      <c r="J38" s="11" t="s">
        <v>16</v>
      </c>
    </row>
    <row r="39" spans="1:10" x14ac:dyDescent="0.3">
      <c r="A39" s="11" t="s">
        <v>34</v>
      </c>
      <c r="B39" s="11" t="s">
        <v>146</v>
      </c>
      <c r="C39" s="11" t="s">
        <v>147</v>
      </c>
      <c r="D39" s="11" t="s">
        <v>148</v>
      </c>
      <c r="E39" s="11">
        <v>47365</v>
      </c>
      <c r="F39" s="11">
        <v>0</v>
      </c>
      <c r="G39" s="11"/>
      <c r="H39" s="11" t="s">
        <v>14</v>
      </c>
      <c r="I39" s="11" t="s">
        <v>57</v>
      </c>
      <c r="J39" s="11" t="s">
        <v>24</v>
      </c>
    </row>
    <row r="40" spans="1:10" x14ac:dyDescent="0.3">
      <c r="A40" s="11" t="s">
        <v>103</v>
      </c>
      <c r="B40" s="11" t="s">
        <v>149</v>
      </c>
      <c r="C40" s="11" t="s">
        <v>95</v>
      </c>
      <c r="D40" s="11" t="s">
        <v>150</v>
      </c>
      <c r="E40" s="11">
        <v>68990</v>
      </c>
      <c r="F40" s="11">
        <v>0</v>
      </c>
      <c r="G40" s="11"/>
      <c r="H40" s="11" t="s">
        <v>14</v>
      </c>
      <c r="I40" s="11" t="s">
        <v>15</v>
      </c>
      <c r="J40" s="11" t="s">
        <v>58</v>
      </c>
    </row>
    <row r="41" spans="1:10" x14ac:dyDescent="0.3">
      <c r="A41" s="11" t="s">
        <v>112</v>
      </c>
      <c r="B41" s="11" t="s">
        <v>151</v>
      </c>
      <c r="C41" s="11" t="s">
        <v>152</v>
      </c>
      <c r="D41" s="11" t="s">
        <v>61</v>
      </c>
      <c r="E41" s="11">
        <v>90806</v>
      </c>
      <c r="F41" s="11">
        <v>90806</v>
      </c>
      <c r="G41" s="11" t="s">
        <v>56</v>
      </c>
      <c r="H41" s="11" t="s">
        <v>22</v>
      </c>
      <c r="I41" s="11" t="s">
        <v>30</v>
      </c>
      <c r="J41" s="11" t="s">
        <v>58</v>
      </c>
    </row>
    <row r="42" spans="1:10" x14ac:dyDescent="0.3">
      <c r="A42" s="11" t="s">
        <v>49</v>
      </c>
      <c r="B42" s="11" t="s">
        <v>153</v>
      </c>
      <c r="C42" s="11" t="s">
        <v>154</v>
      </c>
      <c r="D42" s="11" t="s">
        <v>155</v>
      </c>
      <c r="E42" s="11">
        <v>28211</v>
      </c>
      <c r="F42" s="11">
        <v>28211</v>
      </c>
      <c r="G42" s="11" t="s">
        <v>123</v>
      </c>
      <c r="H42" s="11" t="s">
        <v>22</v>
      </c>
      <c r="I42" s="11" t="s">
        <v>57</v>
      </c>
      <c r="J42" s="11" t="s">
        <v>24</v>
      </c>
    </row>
    <row r="43" spans="1:10" x14ac:dyDescent="0.3">
      <c r="A43" s="11" t="s">
        <v>144</v>
      </c>
      <c r="B43" s="11" t="s">
        <v>156</v>
      </c>
      <c r="C43" s="11" t="s">
        <v>62</v>
      </c>
      <c r="D43" s="11" t="s">
        <v>157</v>
      </c>
      <c r="E43" s="11">
        <v>77052</v>
      </c>
      <c r="F43" s="11">
        <v>77052</v>
      </c>
      <c r="G43" s="11" t="s">
        <v>117</v>
      </c>
      <c r="H43" s="11" t="s">
        <v>22</v>
      </c>
      <c r="I43" s="11" t="s">
        <v>57</v>
      </c>
      <c r="J43" s="11" t="s">
        <v>58</v>
      </c>
    </row>
    <row r="44" spans="1:10" x14ac:dyDescent="0.3">
      <c r="A44" s="11" t="s">
        <v>103</v>
      </c>
      <c r="B44" s="11" t="s">
        <v>158</v>
      </c>
      <c r="C44" s="11" t="s">
        <v>159</v>
      </c>
      <c r="D44" s="11" t="s">
        <v>160</v>
      </c>
      <c r="E44" s="11">
        <v>77400</v>
      </c>
      <c r="F44" s="11">
        <v>38700</v>
      </c>
      <c r="G44" s="11" t="s">
        <v>124</v>
      </c>
      <c r="H44" s="11" t="s">
        <v>39</v>
      </c>
      <c r="I44" s="11" t="s">
        <v>15</v>
      </c>
      <c r="J44" s="11" t="s">
        <v>58</v>
      </c>
    </row>
    <row r="45" spans="1:10" x14ac:dyDescent="0.3">
      <c r="A45" s="11" t="s">
        <v>106</v>
      </c>
      <c r="B45" s="11" t="s">
        <v>161</v>
      </c>
      <c r="C45" s="11" t="s">
        <v>109</v>
      </c>
      <c r="D45" s="11" t="s">
        <v>162</v>
      </c>
      <c r="E45" s="11">
        <v>15963</v>
      </c>
      <c r="F45" s="11">
        <v>0</v>
      </c>
      <c r="G45" s="11"/>
      <c r="H45" s="11" t="s">
        <v>14</v>
      </c>
      <c r="I45" s="11" t="s">
        <v>30</v>
      </c>
      <c r="J45" s="11" t="s">
        <v>16</v>
      </c>
    </row>
    <row r="46" spans="1:10" x14ac:dyDescent="0.3">
      <c r="A46" s="11" t="s">
        <v>144</v>
      </c>
      <c r="B46" s="11" t="s">
        <v>163</v>
      </c>
      <c r="C46" s="11" t="s">
        <v>67</v>
      </c>
      <c r="D46" s="11" t="s">
        <v>36</v>
      </c>
      <c r="E46" s="11">
        <v>72859</v>
      </c>
      <c r="F46" s="11">
        <v>72859</v>
      </c>
      <c r="G46" s="11" t="s">
        <v>164</v>
      </c>
      <c r="H46" s="11" t="s">
        <v>22</v>
      </c>
      <c r="I46" s="11" t="s">
        <v>23</v>
      </c>
      <c r="J46" s="11" t="s">
        <v>24</v>
      </c>
    </row>
    <row r="47" spans="1:10" x14ac:dyDescent="0.3">
      <c r="A47" s="11" t="s">
        <v>103</v>
      </c>
      <c r="B47" s="11" t="s">
        <v>165</v>
      </c>
      <c r="C47" s="11" t="s">
        <v>109</v>
      </c>
      <c r="D47" s="11" t="s">
        <v>162</v>
      </c>
      <c r="E47" s="11">
        <v>70598</v>
      </c>
      <c r="F47" s="11">
        <v>0</v>
      </c>
      <c r="G47" s="11"/>
      <c r="H47" s="11" t="s">
        <v>14</v>
      </c>
      <c r="I47" s="11" t="s">
        <v>15</v>
      </c>
      <c r="J47" s="11" t="s">
        <v>24</v>
      </c>
    </row>
    <row r="48" spans="1:10" x14ac:dyDescent="0.3">
      <c r="A48" s="11" t="s">
        <v>49</v>
      </c>
      <c r="B48" s="11" t="s">
        <v>166</v>
      </c>
      <c r="C48" s="11" t="s">
        <v>120</v>
      </c>
      <c r="D48" s="11" t="s">
        <v>121</v>
      </c>
      <c r="E48" s="11">
        <v>56188</v>
      </c>
      <c r="F48" s="11">
        <v>28094</v>
      </c>
      <c r="G48" s="11" t="s">
        <v>97</v>
      </c>
      <c r="H48" s="11" t="s">
        <v>39</v>
      </c>
      <c r="I48" s="11" t="s">
        <v>23</v>
      </c>
      <c r="J48" s="11" t="s">
        <v>24</v>
      </c>
    </row>
    <row r="49" spans="1:10" x14ac:dyDescent="0.3">
      <c r="A49" s="11" t="s">
        <v>167</v>
      </c>
      <c r="B49" s="11" t="s">
        <v>168</v>
      </c>
      <c r="C49" s="11" t="s">
        <v>169</v>
      </c>
      <c r="D49" s="11" t="s">
        <v>170</v>
      </c>
      <c r="E49" s="11">
        <v>41315</v>
      </c>
      <c r="F49" s="11">
        <v>20657.5</v>
      </c>
      <c r="G49" s="11" t="s">
        <v>171</v>
      </c>
      <c r="H49" s="11" t="s">
        <v>39</v>
      </c>
      <c r="I49" s="11" t="s">
        <v>57</v>
      </c>
      <c r="J49" s="11" t="s">
        <v>16</v>
      </c>
    </row>
    <row r="50" spans="1:10" x14ac:dyDescent="0.3">
      <c r="A50" s="11" t="s">
        <v>86</v>
      </c>
      <c r="B50" s="11" t="s">
        <v>172</v>
      </c>
      <c r="C50" s="11" t="s">
        <v>173</v>
      </c>
      <c r="D50" s="11" t="s">
        <v>174</v>
      </c>
      <c r="E50" s="11">
        <v>55342</v>
      </c>
      <c r="F50" s="11">
        <v>55342</v>
      </c>
      <c r="G50" s="11" t="s">
        <v>175</v>
      </c>
      <c r="H50" s="11" t="s">
        <v>22</v>
      </c>
      <c r="I50" s="11" t="s">
        <v>15</v>
      </c>
      <c r="J50" s="11" t="s">
        <v>16</v>
      </c>
    </row>
    <row r="51" spans="1:10" x14ac:dyDescent="0.3">
      <c r="A51" s="11" t="s">
        <v>112</v>
      </c>
      <c r="B51" s="11" t="s">
        <v>176</v>
      </c>
      <c r="C51" s="11" t="s">
        <v>52</v>
      </c>
      <c r="D51" s="11" t="s">
        <v>65</v>
      </c>
      <c r="E51" s="11">
        <v>59754</v>
      </c>
      <c r="F51" s="11">
        <v>29877</v>
      </c>
      <c r="G51" s="11" t="s">
        <v>177</v>
      </c>
      <c r="H51" s="11" t="s">
        <v>39</v>
      </c>
      <c r="I51" s="11" t="s">
        <v>23</v>
      </c>
      <c r="J51" s="11" t="s">
        <v>24</v>
      </c>
    </row>
    <row r="52" spans="1:10" x14ac:dyDescent="0.3">
      <c r="A52" s="11" t="s">
        <v>25</v>
      </c>
      <c r="B52" s="11" t="s">
        <v>178</v>
      </c>
      <c r="C52" s="11" t="s">
        <v>169</v>
      </c>
      <c r="D52" s="11" t="s">
        <v>170</v>
      </c>
      <c r="E52" s="11">
        <v>80179</v>
      </c>
      <c r="F52" s="11">
        <v>0</v>
      </c>
      <c r="G52" s="11"/>
      <c r="H52" s="11" t="s">
        <v>14</v>
      </c>
      <c r="I52" s="11" t="s">
        <v>57</v>
      </c>
      <c r="J52" s="11" t="s">
        <v>24</v>
      </c>
    </row>
    <row r="53" spans="1:10" x14ac:dyDescent="0.3">
      <c r="A53" s="11" t="s">
        <v>112</v>
      </c>
      <c r="B53" s="11" t="s">
        <v>179</v>
      </c>
      <c r="C53" s="11" t="s">
        <v>180</v>
      </c>
      <c r="D53" s="11" t="s">
        <v>181</v>
      </c>
      <c r="E53" s="11">
        <v>34504</v>
      </c>
      <c r="F53" s="11">
        <v>34504</v>
      </c>
      <c r="G53" s="11" t="s">
        <v>121</v>
      </c>
      <c r="H53" s="11" t="s">
        <v>22</v>
      </c>
      <c r="I53" s="11" t="s">
        <v>15</v>
      </c>
      <c r="J53" s="11" t="s">
        <v>58</v>
      </c>
    </row>
    <row r="54" spans="1:10" x14ac:dyDescent="0.3">
      <c r="A54" s="11" t="s">
        <v>106</v>
      </c>
      <c r="B54" s="11" t="s">
        <v>182</v>
      </c>
      <c r="C54" s="11" t="s">
        <v>65</v>
      </c>
      <c r="D54" s="11" t="s">
        <v>183</v>
      </c>
      <c r="E54" s="11">
        <v>19326</v>
      </c>
      <c r="F54" s="11">
        <v>0</v>
      </c>
      <c r="G54" s="11"/>
      <c r="H54" s="11" t="s">
        <v>14</v>
      </c>
      <c r="I54" s="11" t="s">
        <v>30</v>
      </c>
      <c r="J54" s="11" t="s">
        <v>16</v>
      </c>
    </row>
    <row r="55" spans="1:10" x14ac:dyDescent="0.3">
      <c r="A55" s="11" t="s">
        <v>44</v>
      </c>
      <c r="B55" s="11" t="s">
        <v>184</v>
      </c>
      <c r="C55" s="11" t="s">
        <v>185</v>
      </c>
      <c r="D55" s="11" t="s">
        <v>186</v>
      </c>
      <c r="E55" s="11">
        <v>83855</v>
      </c>
      <c r="F55" s="11">
        <v>41927.5</v>
      </c>
      <c r="G55" s="11" t="s">
        <v>159</v>
      </c>
      <c r="H55" s="11" t="s">
        <v>39</v>
      </c>
      <c r="I55" s="11" t="s">
        <v>57</v>
      </c>
      <c r="J55" s="11" t="s">
        <v>58</v>
      </c>
    </row>
    <row r="56" spans="1:10" x14ac:dyDescent="0.3">
      <c r="A56" s="11" t="s">
        <v>53</v>
      </c>
      <c r="B56" s="11" t="s">
        <v>187</v>
      </c>
      <c r="C56" s="11" t="s">
        <v>188</v>
      </c>
      <c r="D56" s="11" t="s">
        <v>189</v>
      </c>
      <c r="E56" s="11">
        <v>46398</v>
      </c>
      <c r="F56" s="11">
        <v>23199</v>
      </c>
      <c r="G56" s="11" t="s">
        <v>46</v>
      </c>
      <c r="H56" s="11" t="s">
        <v>39</v>
      </c>
      <c r="I56" s="11" t="s">
        <v>30</v>
      </c>
      <c r="J56" s="11" t="s">
        <v>24</v>
      </c>
    </row>
    <row r="57" spans="1:10" x14ac:dyDescent="0.3">
      <c r="A57" s="11" t="s">
        <v>190</v>
      </c>
      <c r="B57" s="11" t="s">
        <v>191</v>
      </c>
      <c r="C57" s="11" t="s">
        <v>192</v>
      </c>
      <c r="D57" s="11" t="s">
        <v>193</v>
      </c>
      <c r="E57" s="11">
        <v>26971</v>
      </c>
      <c r="F57" s="11">
        <v>26971</v>
      </c>
      <c r="G57" s="11" t="s">
        <v>194</v>
      </c>
      <c r="H57" s="11" t="s">
        <v>22</v>
      </c>
      <c r="I57" s="11" t="s">
        <v>23</v>
      </c>
      <c r="J57" s="11" t="s">
        <v>58</v>
      </c>
    </row>
    <row r="58" spans="1:10" x14ac:dyDescent="0.3">
      <c r="A58" s="11" t="s">
        <v>25</v>
      </c>
      <c r="B58" s="11" t="s">
        <v>195</v>
      </c>
      <c r="C58" s="11" t="s">
        <v>196</v>
      </c>
      <c r="D58" s="11" t="s">
        <v>48</v>
      </c>
      <c r="E58" s="11">
        <v>93928</v>
      </c>
      <c r="F58" s="11">
        <v>0</v>
      </c>
      <c r="G58" s="11"/>
      <c r="H58" s="11" t="s">
        <v>14</v>
      </c>
      <c r="I58" s="11" t="s">
        <v>30</v>
      </c>
      <c r="J58" s="11" t="s">
        <v>58</v>
      </c>
    </row>
    <row r="59" spans="1:10" x14ac:dyDescent="0.3">
      <c r="A59" s="11" t="s">
        <v>25</v>
      </c>
      <c r="B59" s="11" t="s">
        <v>197</v>
      </c>
      <c r="C59" s="11" t="s">
        <v>198</v>
      </c>
      <c r="D59" s="11" t="s">
        <v>199</v>
      </c>
      <c r="E59" s="11">
        <v>32837</v>
      </c>
      <c r="F59" s="11">
        <v>32837</v>
      </c>
      <c r="G59" s="11" t="s">
        <v>29</v>
      </c>
      <c r="H59" s="11" t="s">
        <v>22</v>
      </c>
      <c r="I59" s="11" t="s">
        <v>23</v>
      </c>
      <c r="J59" s="11" t="s">
        <v>24</v>
      </c>
    </row>
    <row r="60" spans="1:10" x14ac:dyDescent="0.3">
      <c r="A60" s="11" t="s">
        <v>49</v>
      </c>
      <c r="B60" s="11" t="s">
        <v>200</v>
      </c>
      <c r="C60" s="11" t="s">
        <v>201</v>
      </c>
      <c r="D60" s="11" t="s">
        <v>70</v>
      </c>
      <c r="E60" s="11">
        <v>74017</v>
      </c>
      <c r="F60" s="11">
        <v>37008.5</v>
      </c>
      <c r="G60" s="11" t="s">
        <v>202</v>
      </c>
      <c r="H60" s="11" t="s">
        <v>39</v>
      </c>
      <c r="I60" s="11" t="s">
        <v>57</v>
      </c>
      <c r="J60" s="11" t="s">
        <v>58</v>
      </c>
    </row>
    <row r="61" spans="1:10" x14ac:dyDescent="0.3">
      <c r="A61" s="11" t="s">
        <v>53</v>
      </c>
      <c r="B61" s="11" t="s">
        <v>203</v>
      </c>
      <c r="C61" s="11" t="s">
        <v>120</v>
      </c>
      <c r="D61" s="11" t="s">
        <v>121</v>
      </c>
      <c r="E61" s="11">
        <v>70330</v>
      </c>
      <c r="F61" s="11">
        <v>0</v>
      </c>
      <c r="G61" s="11"/>
      <c r="H61" s="11" t="s">
        <v>14</v>
      </c>
      <c r="I61" s="11" t="s">
        <v>15</v>
      </c>
      <c r="J61" s="11" t="s">
        <v>24</v>
      </c>
    </row>
    <row r="62" spans="1:10" x14ac:dyDescent="0.3">
      <c r="A62" s="11" t="s">
        <v>71</v>
      </c>
      <c r="B62" s="11" t="s">
        <v>204</v>
      </c>
      <c r="C62" s="11" t="s">
        <v>205</v>
      </c>
      <c r="D62" s="11" t="s">
        <v>206</v>
      </c>
      <c r="E62" s="11">
        <v>93390</v>
      </c>
      <c r="F62" s="11">
        <v>93390</v>
      </c>
      <c r="G62" s="11" t="s">
        <v>207</v>
      </c>
      <c r="H62" s="11" t="s">
        <v>22</v>
      </c>
      <c r="I62" s="11" t="s">
        <v>15</v>
      </c>
      <c r="J62" s="11" t="s">
        <v>16</v>
      </c>
    </row>
    <row r="63" spans="1:10" x14ac:dyDescent="0.3">
      <c r="A63" s="11" t="s">
        <v>106</v>
      </c>
      <c r="B63" s="11" t="s">
        <v>208</v>
      </c>
      <c r="C63" s="11" t="s">
        <v>209</v>
      </c>
      <c r="D63" s="11" t="s">
        <v>63</v>
      </c>
      <c r="E63" s="11">
        <v>88037</v>
      </c>
      <c r="F63" s="11">
        <v>88037</v>
      </c>
      <c r="G63" s="11" t="s">
        <v>210</v>
      </c>
      <c r="H63" s="11" t="s">
        <v>22</v>
      </c>
      <c r="I63" s="11" t="s">
        <v>15</v>
      </c>
      <c r="J63" s="11" t="s">
        <v>16</v>
      </c>
    </row>
    <row r="64" spans="1:10" x14ac:dyDescent="0.3">
      <c r="A64" s="11" t="s">
        <v>75</v>
      </c>
      <c r="B64" s="11" t="s">
        <v>211</v>
      </c>
      <c r="C64" s="11" t="s">
        <v>97</v>
      </c>
      <c r="D64" s="11" t="s">
        <v>98</v>
      </c>
      <c r="E64" s="11">
        <v>65767</v>
      </c>
      <c r="F64" s="11">
        <v>65767</v>
      </c>
      <c r="G64" s="11" t="s">
        <v>130</v>
      </c>
      <c r="H64" s="11" t="s">
        <v>22</v>
      </c>
      <c r="I64" s="11" t="s">
        <v>30</v>
      </c>
      <c r="J64" s="11" t="s">
        <v>24</v>
      </c>
    </row>
    <row r="65" spans="1:10" x14ac:dyDescent="0.3">
      <c r="A65" s="11" t="s">
        <v>112</v>
      </c>
      <c r="B65" s="11" t="s">
        <v>212</v>
      </c>
      <c r="C65" s="11" t="s">
        <v>213</v>
      </c>
      <c r="D65" s="11" t="s">
        <v>69</v>
      </c>
      <c r="E65" s="11">
        <v>81721</v>
      </c>
      <c r="F65" s="11">
        <v>40860.5</v>
      </c>
      <c r="G65" s="11" t="s">
        <v>214</v>
      </c>
      <c r="H65" s="11" t="s">
        <v>39</v>
      </c>
      <c r="I65" s="11" t="s">
        <v>23</v>
      </c>
      <c r="J65" s="11" t="s">
        <v>16</v>
      </c>
    </row>
    <row r="66" spans="1:10" x14ac:dyDescent="0.3">
      <c r="A66" s="11" t="s">
        <v>17</v>
      </c>
      <c r="B66" s="11" t="s">
        <v>215</v>
      </c>
      <c r="C66" s="11" t="s">
        <v>216</v>
      </c>
      <c r="D66" s="11" t="s">
        <v>217</v>
      </c>
      <c r="E66" s="11">
        <v>92310</v>
      </c>
      <c r="F66" s="11">
        <v>0</v>
      </c>
      <c r="G66" s="11"/>
      <c r="H66" s="11" t="s">
        <v>14</v>
      </c>
      <c r="I66" s="11" t="s">
        <v>30</v>
      </c>
      <c r="J66" s="11" t="s">
        <v>58</v>
      </c>
    </row>
    <row r="67" spans="1:10" x14ac:dyDescent="0.3">
      <c r="A67" s="11" t="s">
        <v>25</v>
      </c>
      <c r="B67" s="11" t="s">
        <v>218</v>
      </c>
      <c r="C67" s="11" t="s">
        <v>88</v>
      </c>
      <c r="D67" s="11" t="s">
        <v>89</v>
      </c>
      <c r="E67" s="11">
        <v>26389</v>
      </c>
      <c r="F67" s="11">
        <v>0</v>
      </c>
      <c r="G67" s="11"/>
      <c r="H67" s="11" t="s">
        <v>14</v>
      </c>
      <c r="I67" s="11" t="s">
        <v>57</v>
      </c>
      <c r="J67" s="11" t="s">
        <v>58</v>
      </c>
    </row>
    <row r="68" spans="1:10" x14ac:dyDescent="0.3">
      <c r="A68" s="11" t="s">
        <v>219</v>
      </c>
      <c r="B68" s="11" t="s">
        <v>220</v>
      </c>
      <c r="C68" s="11" t="s">
        <v>55</v>
      </c>
      <c r="D68" s="11" t="s">
        <v>56</v>
      </c>
      <c r="E68" s="11">
        <v>90324</v>
      </c>
      <c r="F68" s="11">
        <v>90324</v>
      </c>
      <c r="G68" s="11" t="s">
        <v>73</v>
      </c>
      <c r="H68" s="11" t="s">
        <v>22</v>
      </c>
      <c r="I68" s="11" t="s">
        <v>57</v>
      </c>
      <c r="J68" s="11" t="s">
        <v>58</v>
      </c>
    </row>
    <row r="69" spans="1:10" x14ac:dyDescent="0.3">
      <c r="A69" s="11" t="s">
        <v>59</v>
      </c>
      <c r="B69" s="11" t="s">
        <v>221</v>
      </c>
      <c r="C69" s="11" t="s">
        <v>192</v>
      </c>
      <c r="D69" s="11" t="s">
        <v>193</v>
      </c>
      <c r="E69" s="11">
        <v>49102</v>
      </c>
      <c r="F69" s="11">
        <v>49102</v>
      </c>
      <c r="G69" s="11" t="s">
        <v>222</v>
      </c>
      <c r="H69" s="11" t="s">
        <v>22</v>
      </c>
      <c r="I69" s="11" t="s">
        <v>30</v>
      </c>
      <c r="J69" s="11" t="s">
        <v>24</v>
      </c>
    </row>
    <row r="70" spans="1:10" x14ac:dyDescent="0.3">
      <c r="A70" s="11" t="s">
        <v>103</v>
      </c>
      <c r="B70" s="11" t="s">
        <v>223</v>
      </c>
      <c r="C70" s="11" t="s">
        <v>121</v>
      </c>
      <c r="D70" s="11" t="s">
        <v>130</v>
      </c>
      <c r="E70" s="11">
        <v>97562</v>
      </c>
      <c r="F70" s="11">
        <v>0</v>
      </c>
      <c r="G70" s="11"/>
      <c r="H70" s="11" t="s">
        <v>14</v>
      </c>
      <c r="I70" s="11" t="s">
        <v>15</v>
      </c>
      <c r="J70" s="11" t="s">
        <v>58</v>
      </c>
    </row>
    <row r="71" spans="1:10" x14ac:dyDescent="0.3">
      <c r="A71" s="11" t="s">
        <v>59</v>
      </c>
      <c r="B71" s="11" t="s">
        <v>224</v>
      </c>
      <c r="C71" s="11" t="s">
        <v>198</v>
      </c>
      <c r="D71" s="11" t="s">
        <v>199</v>
      </c>
      <c r="E71" s="11">
        <v>32379</v>
      </c>
      <c r="F71" s="11">
        <v>16189.5</v>
      </c>
      <c r="G71" s="11" t="s">
        <v>185</v>
      </c>
      <c r="H71" s="11" t="s">
        <v>39</v>
      </c>
      <c r="I71" s="11" t="s">
        <v>30</v>
      </c>
      <c r="J71" s="11" t="s">
        <v>58</v>
      </c>
    </row>
    <row r="72" spans="1:10" x14ac:dyDescent="0.3">
      <c r="A72" s="11" t="s">
        <v>86</v>
      </c>
      <c r="B72" s="11" t="s">
        <v>225</v>
      </c>
      <c r="C72" s="11" t="s">
        <v>226</v>
      </c>
      <c r="D72" s="11" t="s">
        <v>128</v>
      </c>
      <c r="E72" s="11">
        <v>72239</v>
      </c>
      <c r="F72" s="11">
        <v>72239</v>
      </c>
      <c r="G72" s="11" t="s">
        <v>41</v>
      </c>
      <c r="H72" s="11" t="s">
        <v>22</v>
      </c>
      <c r="I72" s="11" t="s">
        <v>23</v>
      </c>
      <c r="J72" s="11" t="s">
        <v>16</v>
      </c>
    </row>
    <row r="73" spans="1:10" x14ac:dyDescent="0.3">
      <c r="A73" s="11" t="s">
        <v>49</v>
      </c>
      <c r="B73" s="11" t="s">
        <v>227</v>
      </c>
      <c r="C73" s="11" t="s">
        <v>82</v>
      </c>
      <c r="D73" s="11" t="s">
        <v>41</v>
      </c>
      <c r="E73" s="11">
        <v>52132</v>
      </c>
      <c r="F73" s="11">
        <v>26066</v>
      </c>
      <c r="G73" s="11" t="s">
        <v>21</v>
      </c>
      <c r="H73" s="11" t="s">
        <v>39</v>
      </c>
      <c r="I73" s="11" t="s">
        <v>23</v>
      </c>
      <c r="J73" s="11" t="s">
        <v>16</v>
      </c>
    </row>
    <row r="74" spans="1:10" x14ac:dyDescent="0.3">
      <c r="A74" s="11" t="s">
        <v>59</v>
      </c>
      <c r="B74" s="11" t="s">
        <v>228</v>
      </c>
      <c r="C74" s="11" t="s">
        <v>229</v>
      </c>
      <c r="D74" s="11" t="s">
        <v>230</v>
      </c>
      <c r="E74" s="11">
        <v>84755</v>
      </c>
      <c r="F74" s="11">
        <v>0</v>
      </c>
      <c r="G74" s="11"/>
      <c r="H74" s="11" t="s">
        <v>14</v>
      </c>
      <c r="I74" s="11" t="s">
        <v>23</v>
      </c>
      <c r="J74" s="11" t="s">
        <v>58</v>
      </c>
    </row>
    <row r="75" spans="1:10" x14ac:dyDescent="0.3">
      <c r="A75" s="11" t="s">
        <v>34</v>
      </c>
      <c r="B75" s="11" t="s">
        <v>231</v>
      </c>
      <c r="C75" s="11" t="s">
        <v>19</v>
      </c>
      <c r="D75" s="11" t="s">
        <v>20</v>
      </c>
      <c r="E75" s="11">
        <v>91919</v>
      </c>
      <c r="F75" s="11">
        <v>45959.5</v>
      </c>
      <c r="G75" s="11" t="s">
        <v>70</v>
      </c>
      <c r="H75" s="11" t="s">
        <v>39</v>
      </c>
      <c r="I75" s="11" t="s">
        <v>57</v>
      </c>
      <c r="J75" s="11" t="s">
        <v>16</v>
      </c>
    </row>
    <row r="76" spans="1:10" x14ac:dyDescent="0.3">
      <c r="A76" s="11" t="s">
        <v>53</v>
      </c>
      <c r="B76" s="11" t="s">
        <v>232</v>
      </c>
      <c r="C76" s="11" t="s">
        <v>48</v>
      </c>
      <c r="D76" s="11" t="s">
        <v>118</v>
      </c>
      <c r="E76" s="11">
        <v>46226</v>
      </c>
      <c r="F76" s="11">
        <v>23113</v>
      </c>
      <c r="G76" s="11" t="s">
        <v>233</v>
      </c>
      <c r="H76" s="11" t="s">
        <v>39</v>
      </c>
      <c r="I76" s="11" t="s">
        <v>23</v>
      </c>
      <c r="J76" s="11" t="s">
        <v>58</v>
      </c>
    </row>
    <row r="77" spans="1:10" x14ac:dyDescent="0.3">
      <c r="A77" s="11" t="s">
        <v>71</v>
      </c>
      <c r="B77" s="11" t="s">
        <v>234</v>
      </c>
      <c r="C77" s="11" t="s">
        <v>199</v>
      </c>
      <c r="D77" s="11" t="s">
        <v>235</v>
      </c>
      <c r="E77" s="11">
        <v>83957</v>
      </c>
      <c r="F77" s="11">
        <v>83957</v>
      </c>
      <c r="G77" s="11" t="s">
        <v>236</v>
      </c>
      <c r="H77" s="11" t="s">
        <v>22</v>
      </c>
      <c r="I77" s="11" t="s">
        <v>30</v>
      </c>
      <c r="J77" s="11" t="s">
        <v>16</v>
      </c>
    </row>
    <row r="78" spans="1:10" x14ac:dyDescent="0.3">
      <c r="A78" s="11" t="s">
        <v>59</v>
      </c>
      <c r="B78" s="11" t="s">
        <v>237</v>
      </c>
      <c r="C78" s="11" t="s">
        <v>193</v>
      </c>
      <c r="D78" s="11" t="s">
        <v>238</v>
      </c>
      <c r="E78" s="11">
        <v>18147</v>
      </c>
      <c r="F78" s="11">
        <v>0</v>
      </c>
      <c r="G78" s="11"/>
      <c r="H78" s="11" t="s">
        <v>14</v>
      </c>
      <c r="I78" s="11" t="s">
        <v>30</v>
      </c>
      <c r="J78" s="11" t="s">
        <v>16</v>
      </c>
    </row>
    <row r="79" spans="1:10" x14ac:dyDescent="0.3">
      <c r="A79" s="11" t="s">
        <v>144</v>
      </c>
      <c r="B79" s="11" t="s">
        <v>239</v>
      </c>
      <c r="C79" s="11" t="s">
        <v>139</v>
      </c>
      <c r="D79" s="11" t="s">
        <v>140</v>
      </c>
      <c r="E79" s="11">
        <v>22563</v>
      </c>
      <c r="F79" s="11">
        <v>0</v>
      </c>
      <c r="G79" s="11"/>
      <c r="H79" s="11" t="s">
        <v>14</v>
      </c>
      <c r="I79" s="11" t="s">
        <v>57</v>
      </c>
      <c r="J79" s="11" t="s">
        <v>24</v>
      </c>
    </row>
    <row r="80" spans="1:10" x14ac:dyDescent="0.3">
      <c r="A80" s="11" t="s">
        <v>71</v>
      </c>
      <c r="B80" s="11" t="s">
        <v>240</v>
      </c>
      <c r="C80" s="11" t="s">
        <v>235</v>
      </c>
      <c r="D80" s="11" t="s">
        <v>241</v>
      </c>
      <c r="E80" s="11">
        <v>82865</v>
      </c>
      <c r="F80" s="11">
        <v>41432.5</v>
      </c>
      <c r="G80" s="11" t="s">
        <v>41</v>
      </c>
      <c r="H80" s="11" t="s">
        <v>39</v>
      </c>
      <c r="I80" s="11" t="s">
        <v>57</v>
      </c>
      <c r="J80" s="11" t="s">
        <v>24</v>
      </c>
    </row>
    <row r="81" spans="1:10" x14ac:dyDescent="0.3">
      <c r="A81" s="11" t="s">
        <v>242</v>
      </c>
      <c r="B81" s="11" t="s">
        <v>243</v>
      </c>
      <c r="C81" s="11" t="s">
        <v>235</v>
      </c>
      <c r="D81" s="11" t="s">
        <v>241</v>
      </c>
      <c r="E81" s="11">
        <v>19272</v>
      </c>
      <c r="F81" s="11">
        <v>19272</v>
      </c>
      <c r="G81" s="11" t="s">
        <v>134</v>
      </c>
      <c r="H81" s="11" t="s">
        <v>22</v>
      </c>
      <c r="I81" s="11" t="s">
        <v>57</v>
      </c>
      <c r="J81" s="11" t="s">
        <v>24</v>
      </c>
    </row>
    <row r="82" spans="1:10" x14ac:dyDescent="0.3">
      <c r="A82" s="11" t="s">
        <v>53</v>
      </c>
      <c r="B82" s="11" t="s">
        <v>244</v>
      </c>
      <c r="C82" s="11" t="s">
        <v>133</v>
      </c>
      <c r="D82" s="11" t="s">
        <v>245</v>
      </c>
      <c r="E82" s="11">
        <v>28501</v>
      </c>
      <c r="F82" s="11">
        <v>0</v>
      </c>
      <c r="G82" s="11"/>
      <c r="H82" s="11" t="s">
        <v>14</v>
      </c>
      <c r="I82" s="11" t="s">
        <v>57</v>
      </c>
      <c r="J82" s="11" t="s">
        <v>16</v>
      </c>
    </row>
    <row r="83" spans="1:10" x14ac:dyDescent="0.3">
      <c r="A83" s="11" t="s">
        <v>75</v>
      </c>
      <c r="B83" s="11" t="s">
        <v>246</v>
      </c>
      <c r="C83" s="11" t="s">
        <v>247</v>
      </c>
      <c r="D83" s="11" t="s">
        <v>248</v>
      </c>
      <c r="E83" s="11">
        <v>83431</v>
      </c>
      <c r="F83" s="11">
        <v>41715.5</v>
      </c>
      <c r="G83" s="11" t="s">
        <v>249</v>
      </c>
      <c r="H83" s="11" t="s">
        <v>39</v>
      </c>
      <c r="I83" s="11" t="s">
        <v>15</v>
      </c>
      <c r="J83" s="11" t="s">
        <v>24</v>
      </c>
    </row>
    <row r="84" spans="1:10" x14ac:dyDescent="0.3">
      <c r="A84" s="11" t="s">
        <v>44</v>
      </c>
      <c r="B84" s="11" t="s">
        <v>250</v>
      </c>
      <c r="C84" s="11" t="s">
        <v>251</v>
      </c>
      <c r="D84" s="11" t="s">
        <v>164</v>
      </c>
      <c r="E84" s="11">
        <v>80355</v>
      </c>
      <c r="F84" s="11">
        <v>80355</v>
      </c>
      <c r="G84" s="11" t="s">
        <v>252</v>
      </c>
      <c r="H84" s="11" t="s">
        <v>22</v>
      </c>
      <c r="I84" s="11" t="s">
        <v>30</v>
      </c>
      <c r="J84" s="11" t="s">
        <v>16</v>
      </c>
    </row>
    <row r="85" spans="1:10" x14ac:dyDescent="0.3">
      <c r="A85" s="11" t="s">
        <v>86</v>
      </c>
      <c r="B85" s="11" t="s">
        <v>253</v>
      </c>
      <c r="C85" s="11" t="s">
        <v>82</v>
      </c>
      <c r="D85" s="11" t="s">
        <v>41</v>
      </c>
      <c r="E85" s="11">
        <v>67888</v>
      </c>
      <c r="F85" s="11">
        <v>67888</v>
      </c>
      <c r="G85" s="11" t="s">
        <v>254</v>
      </c>
      <c r="H85" s="11" t="s">
        <v>22</v>
      </c>
      <c r="I85" s="11" t="s">
        <v>30</v>
      </c>
      <c r="J85" s="11" t="s">
        <v>24</v>
      </c>
    </row>
    <row r="86" spans="1:10" x14ac:dyDescent="0.3">
      <c r="A86" s="11" t="s">
        <v>17</v>
      </c>
      <c r="B86" s="11" t="s">
        <v>255</v>
      </c>
      <c r="C86" s="11" t="s">
        <v>230</v>
      </c>
      <c r="D86" s="11" t="s">
        <v>205</v>
      </c>
      <c r="E86" s="11">
        <v>85643</v>
      </c>
      <c r="F86" s="11">
        <v>85643</v>
      </c>
      <c r="G86" s="11" t="s">
        <v>192</v>
      </c>
      <c r="H86" s="11" t="s">
        <v>22</v>
      </c>
      <c r="I86" s="11" t="s">
        <v>23</v>
      </c>
      <c r="J86" s="11" t="s">
        <v>58</v>
      </c>
    </row>
    <row r="87" spans="1:10" x14ac:dyDescent="0.3">
      <c r="A87" s="11" t="s">
        <v>75</v>
      </c>
      <c r="B87" s="11" t="s">
        <v>256</v>
      </c>
      <c r="C87" s="11" t="s">
        <v>52</v>
      </c>
      <c r="D87" s="11" t="s">
        <v>65</v>
      </c>
      <c r="E87" s="11">
        <v>99331</v>
      </c>
      <c r="F87" s="11">
        <v>0</v>
      </c>
      <c r="G87" s="11"/>
      <c r="H87" s="11" t="s">
        <v>14</v>
      </c>
      <c r="I87" s="11" t="s">
        <v>15</v>
      </c>
      <c r="J87" s="11" t="s">
        <v>24</v>
      </c>
    </row>
    <row r="88" spans="1:10" x14ac:dyDescent="0.3">
      <c r="A88" s="11" t="s">
        <v>190</v>
      </c>
      <c r="B88" s="11" t="s">
        <v>257</v>
      </c>
      <c r="C88" s="11" t="s">
        <v>114</v>
      </c>
      <c r="D88" s="11" t="s">
        <v>258</v>
      </c>
      <c r="E88" s="11">
        <v>74197</v>
      </c>
      <c r="F88" s="11">
        <v>37098.5</v>
      </c>
      <c r="G88" s="11" t="s">
        <v>259</v>
      </c>
      <c r="H88" s="11" t="s">
        <v>39</v>
      </c>
      <c r="I88" s="11" t="s">
        <v>57</v>
      </c>
      <c r="J88" s="11" t="s">
        <v>16</v>
      </c>
    </row>
    <row r="89" spans="1:10" x14ac:dyDescent="0.3">
      <c r="A89" s="11" t="s">
        <v>53</v>
      </c>
      <c r="B89" s="11" t="s">
        <v>260</v>
      </c>
      <c r="C89" s="11" t="s">
        <v>261</v>
      </c>
      <c r="D89" s="11" t="s">
        <v>177</v>
      </c>
      <c r="E89" s="11">
        <v>77778</v>
      </c>
      <c r="F89" s="11">
        <v>77778</v>
      </c>
      <c r="G89" s="11" t="s">
        <v>137</v>
      </c>
      <c r="H89" s="11" t="s">
        <v>22</v>
      </c>
      <c r="I89" s="11" t="s">
        <v>57</v>
      </c>
      <c r="J89" s="11" t="s">
        <v>16</v>
      </c>
    </row>
    <row r="90" spans="1:10" x14ac:dyDescent="0.3">
      <c r="A90" s="11" t="s">
        <v>167</v>
      </c>
      <c r="B90" s="11" t="s">
        <v>262</v>
      </c>
      <c r="C90" s="11" t="s">
        <v>261</v>
      </c>
      <c r="D90" s="11" t="s">
        <v>177</v>
      </c>
      <c r="E90" s="11">
        <v>21207</v>
      </c>
      <c r="F90" s="11">
        <v>10603.5</v>
      </c>
      <c r="G90" s="11" t="s">
        <v>201</v>
      </c>
      <c r="H90" s="11" t="s">
        <v>39</v>
      </c>
      <c r="I90" s="11" t="s">
        <v>30</v>
      </c>
      <c r="J90" s="11" t="s">
        <v>24</v>
      </c>
    </row>
    <row r="91" spans="1:10" x14ac:dyDescent="0.3">
      <c r="A91" s="11" t="s">
        <v>242</v>
      </c>
      <c r="B91" s="11" t="s">
        <v>263</v>
      </c>
      <c r="C91" s="11" t="s">
        <v>65</v>
      </c>
      <c r="D91" s="11" t="s">
        <v>183</v>
      </c>
      <c r="E91" s="11">
        <v>95593</v>
      </c>
      <c r="F91" s="11">
        <v>0</v>
      </c>
      <c r="G91" s="11"/>
      <c r="H91" s="11" t="s">
        <v>14</v>
      </c>
      <c r="I91" s="11" t="s">
        <v>15</v>
      </c>
      <c r="J91" s="11" t="s">
        <v>58</v>
      </c>
    </row>
    <row r="92" spans="1:10" x14ac:dyDescent="0.3">
      <c r="A92" s="11" t="s">
        <v>190</v>
      </c>
      <c r="B92" s="11" t="s">
        <v>264</v>
      </c>
      <c r="C92" s="11" t="s">
        <v>265</v>
      </c>
      <c r="D92" s="11" t="s">
        <v>159</v>
      </c>
      <c r="E92" s="11">
        <v>57526</v>
      </c>
      <c r="F92" s="11">
        <v>0</v>
      </c>
      <c r="G92" s="11"/>
      <c r="H92" s="11" t="s">
        <v>14</v>
      </c>
      <c r="I92" s="11" t="s">
        <v>30</v>
      </c>
      <c r="J92" s="11" t="s">
        <v>58</v>
      </c>
    </row>
    <row r="93" spans="1:10" x14ac:dyDescent="0.3">
      <c r="A93" s="11" t="s">
        <v>103</v>
      </c>
      <c r="B93" s="11" t="s">
        <v>266</v>
      </c>
      <c r="C93" s="11" t="s">
        <v>12</v>
      </c>
      <c r="D93" s="11" t="s">
        <v>13</v>
      </c>
      <c r="E93" s="11">
        <v>48703</v>
      </c>
      <c r="F93" s="11">
        <v>24351.5</v>
      </c>
      <c r="G93" s="11" t="s">
        <v>162</v>
      </c>
      <c r="H93" s="11" t="s">
        <v>39</v>
      </c>
      <c r="I93" s="11" t="s">
        <v>15</v>
      </c>
      <c r="J93" s="11" t="s">
        <v>16</v>
      </c>
    </row>
    <row r="94" spans="1:10" x14ac:dyDescent="0.3">
      <c r="A94" s="11" t="s">
        <v>167</v>
      </c>
      <c r="B94" s="11" t="s">
        <v>267</v>
      </c>
      <c r="C94" s="11" t="s">
        <v>268</v>
      </c>
      <c r="D94" s="11" t="s">
        <v>269</v>
      </c>
      <c r="E94" s="11">
        <v>53158</v>
      </c>
      <c r="F94" s="11">
        <v>26579</v>
      </c>
      <c r="G94" s="11" t="s">
        <v>117</v>
      </c>
      <c r="H94" s="11" t="s">
        <v>39</v>
      </c>
      <c r="I94" s="11" t="s">
        <v>30</v>
      </c>
      <c r="J94" s="11" t="s">
        <v>16</v>
      </c>
    </row>
    <row r="95" spans="1:10" x14ac:dyDescent="0.3">
      <c r="A95" s="11" t="s">
        <v>103</v>
      </c>
      <c r="B95" s="11" t="s">
        <v>270</v>
      </c>
      <c r="C95" s="11" t="s">
        <v>271</v>
      </c>
      <c r="D95" s="11" t="s">
        <v>132</v>
      </c>
      <c r="E95" s="11">
        <v>51279</v>
      </c>
      <c r="F95" s="11">
        <v>25639.5</v>
      </c>
      <c r="G95" s="11" t="s">
        <v>202</v>
      </c>
      <c r="H95" s="11" t="s">
        <v>39</v>
      </c>
      <c r="I95" s="11" t="s">
        <v>30</v>
      </c>
      <c r="J95" s="11" t="s">
        <v>58</v>
      </c>
    </row>
    <row r="96" spans="1:10" x14ac:dyDescent="0.3">
      <c r="A96" s="11" t="s">
        <v>190</v>
      </c>
      <c r="B96" s="11" t="s">
        <v>272</v>
      </c>
      <c r="C96" s="11" t="s">
        <v>133</v>
      </c>
      <c r="D96" s="11" t="s">
        <v>245</v>
      </c>
      <c r="E96" s="11">
        <v>72520</v>
      </c>
      <c r="F96" s="11">
        <v>0</v>
      </c>
      <c r="G96" s="11"/>
      <c r="H96" s="11" t="s">
        <v>14</v>
      </c>
      <c r="I96" s="11" t="s">
        <v>15</v>
      </c>
      <c r="J96" s="11" t="s">
        <v>58</v>
      </c>
    </row>
    <row r="97" spans="1:10" x14ac:dyDescent="0.3">
      <c r="A97" s="11" t="s">
        <v>25</v>
      </c>
      <c r="B97" s="11" t="s">
        <v>273</v>
      </c>
      <c r="C97" s="11" t="s">
        <v>175</v>
      </c>
      <c r="D97" s="11" t="s">
        <v>77</v>
      </c>
      <c r="E97" s="11">
        <v>77930</v>
      </c>
      <c r="F97" s="11">
        <v>0</v>
      </c>
      <c r="G97" s="11"/>
      <c r="H97" s="11" t="s">
        <v>14</v>
      </c>
      <c r="I97" s="11" t="s">
        <v>57</v>
      </c>
      <c r="J97" s="11" t="s">
        <v>58</v>
      </c>
    </row>
    <row r="98" spans="1:10" x14ac:dyDescent="0.3">
      <c r="A98" s="11" t="s">
        <v>274</v>
      </c>
      <c r="B98" s="11" t="s">
        <v>275</v>
      </c>
      <c r="C98" s="11" t="s">
        <v>174</v>
      </c>
      <c r="D98" s="11" t="s">
        <v>97</v>
      </c>
      <c r="E98" s="11">
        <v>60943</v>
      </c>
      <c r="F98" s="11">
        <v>60943</v>
      </c>
      <c r="G98" s="11" t="s">
        <v>154</v>
      </c>
      <c r="H98" s="11" t="s">
        <v>22</v>
      </c>
      <c r="I98" s="11" t="s">
        <v>30</v>
      </c>
      <c r="J98" s="11" t="s">
        <v>24</v>
      </c>
    </row>
    <row r="99" spans="1:10" x14ac:dyDescent="0.3">
      <c r="A99" s="11" t="s">
        <v>112</v>
      </c>
      <c r="B99" s="11" t="s">
        <v>276</v>
      </c>
      <c r="C99" s="11" t="s">
        <v>21</v>
      </c>
      <c r="D99" s="11" t="s">
        <v>55</v>
      </c>
      <c r="E99" s="11">
        <v>78524</v>
      </c>
      <c r="F99" s="11">
        <v>0</v>
      </c>
      <c r="G99" s="11"/>
      <c r="H99" s="11" t="s">
        <v>14</v>
      </c>
      <c r="I99" s="11" t="s">
        <v>15</v>
      </c>
      <c r="J99" s="11" t="s">
        <v>24</v>
      </c>
    </row>
    <row r="100" spans="1:10" x14ac:dyDescent="0.3">
      <c r="A100" s="11" t="s">
        <v>242</v>
      </c>
      <c r="B100" s="11" t="s">
        <v>277</v>
      </c>
      <c r="C100" s="11" t="s">
        <v>199</v>
      </c>
      <c r="D100" s="11" t="s">
        <v>235</v>
      </c>
      <c r="E100" s="11">
        <v>49248</v>
      </c>
      <c r="F100" s="11">
        <v>24624</v>
      </c>
      <c r="G100" s="11" t="s">
        <v>278</v>
      </c>
      <c r="H100" s="11" t="s">
        <v>39</v>
      </c>
      <c r="I100" s="11" t="s">
        <v>15</v>
      </c>
      <c r="J100" s="11" t="s">
        <v>16</v>
      </c>
    </row>
    <row r="101" spans="1:10" x14ac:dyDescent="0.3">
      <c r="A101" s="11" t="s">
        <v>44</v>
      </c>
      <c r="B101" s="11" t="s">
        <v>279</v>
      </c>
      <c r="C101" s="11" t="s">
        <v>21</v>
      </c>
      <c r="D101" s="11" t="s">
        <v>55</v>
      </c>
      <c r="E101" s="11">
        <v>72578</v>
      </c>
      <c r="F101" s="11">
        <v>36289</v>
      </c>
      <c r="G101" s="11" t="s">
        <v>61</v>
      </c>
      <c r="H101" s="11" t="s">
        <v>39</v>
      </c>
      <c r="I101" s="11" t="s">
        <v>23</v>
      </c>
      <c r="J101" s="11" t="s">
        <v>16</v>
      </c>
    </row>
    <row r="102" spans="1:10" x14ac:dyDescent="0.3">
      <c r="A102" s="11" t="s">
        <v>25</v>
      </c>
      <c r="B102" s="11" t="s">
        <v>280</v>
      </c>
      <c r="C102" s="11" t="s">
        <v>281</v>
      </c>
      <c r="D102" s="11" t="s">
        <v>81</v>
      </c>
      <c r="E102" s="11">
        <v>91727</v>
      </c>
      <c r="F102" s="11">
        <v>91727</v>
      </c>
      <c r="G102" s="11" t="s">
        <v>213</v>
      </c>
      <c r="H102" s="11" t="s">
        <v>22</v>
      </c>
      <c r="I102" s="11" t="s">
        <v>57</v>
      </c>
      <c r="J102" s="11" t="s">
        <v>16</v>
      </c>
    </row>
    <row r="103" spans="1:10" x14ac:dyDescent="0.3">
      <c r="A103" s="11" t="s">
        <v>10</v>
      </c>
      <c r="B103" s="11" t="s">
        <v>282</v>
      </c>
      <c r="C103" s="11" t="s">
        <v>136</v>
      </c>
      <c r="D103" s="11" t="s">
        <v>137</v>
      </c>
      <c r="E103" s="11">
        <v>70350</v>
      </c>
      <c r="F103" s="11">
        <v>0</v>
      </c>
      <c r="G103" s="11"/>
      <c r="H103" s="11" t="s">
        <v>14</v>
      </c>
      <c r="I103" s="11" t="s">
        <v>23</v>
      </c>
      <c r="J103" s="11" t="s">
        <v>58</v>
      </c>
    </row>
    <row r="104" spans="1:10" x14ac:dyDescent="0.3">
      <c r="A104" s="11" t="s">
        <v>25</v>
      </c>
      <c r="B104" s="11" t="s">
        <v>283</v>
      </c>
      <c r="C104" s="11" t="s">
        <v>284</v>
      </c>
      <c r="D104" s="11" t="s">
        <v>79</v>
      </c>
      <c r="E104" s="11">
        <v>70681</v>
      </c>
      <c r="F104" s="11">
        <v>0</v>
      </c>
      <c r="G104" s="11"/>
      <c r="H104" s="11" t="s">
        <v>14</v>
      </c>
      <c r="I104" s="11" t="s">
        <v>23</v>
      </c>
      <c r="J104" s="11" t="s">
        <v>58</v>
      </c>
    </row>
    <row r="105" spans="1:10" x14ac:dyDescent="0.3">
      <c r="A105" s="11" t="s">
        <v>59</v>
      </c>
      <c r="B105" s="11" t="s">
        <v>285</v>
      </c>
      <c r="C105" s="11" t="s">
        <v>286</v>
      </c>
      <c r="D105" s="11" t="s">
        <v>287</v>
      </c>
      <c r="E105" s="11">
        <v>76943</v>
      </c>
      <c r="F105" s="11">
        <v>76943</v>
      </c>
      <c r="G105" s="11" t="s">
        <v>183</v>
      </c>
      <c r="H105" s="11" t="s">
        <v>22</v>
      </c>
      <c r="I105" s="11" t="s">
        <v>23</v>
      </c>
      <c r="J105" s="11" t="s">
        <v>16</v>
      </c>
    </row>
    <row r="106" spans="1:10" x14ac:dyDescent="0.3">
      <c r="A106" s="11" t="s">
        <v>44</v>
      </c>
      <c r="B106" s="11" t="s">
        <v>288</v>
      </c>
      <c r="C106" s="11" t="s">
        <v>289</v>
      </c>
      <c r="D106" s="11" t="s">
        <v>290</v>
      </c>
      <c r="E106" s="11">
        <v>31233</v>
      </c>
      <c r="F106" s="11">
        <v>31233</v>
      </c>
      <c r="G106" s="11" t="s">
        <v>291</v>
      </c>
      <c r="H106" s="11" t="s">
        <v>22</v>
      </c>
      <c r="I106" s="11" t="s">
        <v>57</v>
      </c>
      <c r="J106" s="11" t="s">
        <v>16</v>
      </c>
    </row>
    <row r="107" spans="1:10" x14ac:dyDescent="0.3">
      <c r="A107" s="11" t="s">
        <v>242</v>
      </c>
      <c r="B107" s="11" t="s">
        <v>292</v>
      </c>
      <c r="C107" s="11" t="s">
        <v>127</v>
      </c>
      <c r="D107" s="11" t="s">
        <v>105</v>
      </c>
      <c r="E107" s="11">
        <v>97628</v>
      </c>
      <c r="F107" s="11">
        <v>0</v>
      </c>
      <c r="G107" s="11"/>
      <c r="H107" s="11" t="s">
        <v>14</v>
      </c>
      <c r="I107" s="11" t="s">
        <v>15</v>
      </c>
      <c r="J107" s="11" t="s">
        <v>58</v>
      </c>
    </row>
    <row r="108" spans="1:10" x14ac:dyDescent="0.3">
      <c r="A108" s="11" t="s">
        <v>274</v>
      </c>
      <c r="B108" s="11" t="s">
        <v>293</v>
      </c>
      <c r="C108" s="11" t="s">
        <v>177</v>
      </c>
      <c r="D108" s="11" t="s">
        <v>226</v>
      </c>
      <c r="E108" s="11">
        <v>32458</v>
      </c>
      <c r="F108" s="11">
        <v>32458</v>
      </c>
      <c r="G108" s="11" t="s">
        <v>265</v>
      </c>
      <c r="H108" s="11" t="s">
        <v>22</v>
      </c>
      <c r="I108" s="11" t="s">
        <v>30</v>
      </c>
      <c r="J108" s="11" t="s">
        <v>24</v>
      </c>
    </row>
    <row r="109" spans="1:10" x14ac:dyDescent="0.3">
      <c r="A109" s="11" t="s">
        <v>103</v>
      </c>
      <c r="B109" s="11" t="s">
        <v>294</v>
      </c>
      <c r="C109" s="11" t="s">
        <v>19</v>
      </c>
      <c r="D109" s="11" t="s">
        <v>20</v>
      </c>
      <c r="E109" s="11">
        <v>57200</v>
      </c>
      <c r="F109" s="11">
        <v>57200</v>
      </c>
      <c r="G109" s="11" t="s">
        <v>128</v>
      </c>
      <c r="H109" s="11" t="s">
        <v>22</v>
      </c>
      <c r="I109" s="11" t="s">
        <v>23</v>
      </c>
      <c r="J109" s="11" t="s">
        <v>16</v>
      </c>
    </row>
    <row r="110" spans="1:10" x14ac:dyDescent="0.3">
      <c r="A110" s="11" t="s">
        <v>219</v>
      </c>
      <c r="B110" s="11" t="s">
        <v>295</v>
      </c>
      <c r="C110" s="11" t="s">
        <v>147</v>
      </c>
      <c r="D110" s="11" t="s">
        <v>148</v>
      </c>
      <c r="E110" s="11">
        <v>46746</v>
      </c>
      <c r="F110" s="11">
        <v>0</v>
      </c>
      <c r="G110" s="11"/>
      <c r="H110" s="11" t="s">
        <v>14</v>
      </c>
      <c r="I110" s="11" t="s">
        <v>23</v>
      </c>
      <c r="J110" s="11" t="s">
        <v>24</v>
      </c>
    </row>
    <row r="111" spans="1:10" x14ac:dyDescent="0.3">
      <c r="A111" s="11" t="s">
        <v>71</v>
      </c>
      <c r="B111" s="11" t="s">
        <v>296</v>
      </c>
      <c r="C111" s="11" t="s">
        <v>88</v>
      </c>
      <c r="D111" s="11" t="s">
        <v>89</v>
      </c>
      <c r="E111" s="11">
        <v>86467</v>
      </c>
      <c r="F111" s="11">
        <v>43233.5</v>
      </c>
      <c r="G111" s="11" t="s">
        <v>297</v>
      </c>
      <c r="H111" s="11" t="s">
        <v>39</v>
      </c>
      <c r="I111" s="11" t="s">
        <v>30</v>
      </c>
      <c r="J111" s="11" t="s">
        <v>24</v>
      </c>
    </row>
    <row r="112" spans="1:10" x14ac:dyDescent="0.3">
      <c r="A112" s="11" t="s">
        <v>59</v>
      </c>
      <c r="B112" s="11" t="s">
        <v>298</v>
      </c>
      <c r="C112" s="11" t="s">
        <v>140</v>
      </c>
      <c r="D112" s="11" t="s">
        <v>299</v>
      </c>
      <c r="E112" s="11">
        <v>15643</v>
      </c>
      <c r="F112" s="11">
        <v>7821.5</v>
      </c>
      <c r="G112" s="11" t="s">
        <v>300</v>
      </c>
      <c r="H112" s="11" t="s">
        <v>39</v>
      </c>
      <c r="I112" s="11" t="s">
        <v>30</v>
      </c>
      <c r="J112" s="11" t="s">
        <v>58</v>
      </c>
    </row>
    <row r="113" spans="1:10" x14ac:dyDescent="0.3">
      <c r="A113" s="11" t="s">
        <v>274</v>
      </c>
      <c r="B113" s="11" t="s">
        <v>301</v>
      </c>
      <c r="C113" s="11" t="s">
        <v>245</v>
      </c>
      <c r="D113" s="11" t="s">
        <v>247</v>
      </c>
      <c r="E113" s="11">
        <v>81392</v>
      </c>
      <c r="F113" s="11">
        <v>0</v>
      </c>
      <c r="G113" s="11"/>
      <c r="H113" s="11" t="s">
        <v>14</v>
      </c>
      <c r="I113" s="11" t="s">
        <v>30</v>
      </c>
      <c r="J113" s="11" t="s">
        <v>16</v>
      </c>
    </row>
    <row r="114" spans="1:10" x14ac:dyDescent="0.3">
      <c r="A114" s="11" t="s">
        <v>103</v>
      </c>
      <c r="B114" s="11" t="s">
        <v>302</v>
      </c>
      <c r="C114" s="11" t="s">
        <v>123</v>
      </c>
      <c r="D114" s="11" t="s">
        <v>124</v>
      </c>
      <c r="E114" s="11">
        <v>82149</v>
      </c>
      <c r="F114" s="11">
        <v>41074.5</v>
      </c>
      <c r="G114" s="11" t="s">
        <v>128</v>
      </c>
      <c r="H114" s="11" t="s">
        <v>39</v>
      </c>
      <c r="I114" s="11" t="s">
        <v>57</v>
      </c>
      <c r="J114" s="11" t="s">
        <v>16</v>
      </c>
    </row>
    <row r="115" spans="1:10" x14ac:dyDescent="0.3">
      <c r="A115" s="11" t="s">
        <v>112</v>
      </c>
      <c r="B115" s="11" t="s">
        <v>303</v>
      </c>
      <c r="C115" s="11" t="s">
        <v>304</v>
      </c>
      <c r="D115" s="11" t="s">
        <v>305</v>
      </c>
      <c r="E115" s="11">
        <v>44018</v>
      </c>
      <c r="F115" s="11">
        <v>22009</v>
      </c>
      <c r="G115" s="11" t="s">
        <v>95</v>
      </c>
      <c r="H115" s="11" t="s">
        <v>39</v>
      </c>
      <c r="I115" s="11" t="s">
        <v>23</v>
      </c>
      <c r="J115" s="11" t="s">
        <v>58</v>
      </c>
    </row>
    <row r="116" spans="1:10" x14ac:dyDescent="0.3">
      <c r="A116" s="11" t="s">
        <v>106</v>
      </c>
      <c r="B116" s="11" t="s">
        <v>306</v>
      </c>
      <c r="C116" s="11" t="s">
        <v>297</v>
      </c>
      <c r="D116" s="11" t="s">
        <v>38</v>
      </c>
      <c r="E116" s="11">
        <v>70386</v>
      </c>
      <c r="F116" s="11">
        <v>35193</v>
      </c>
      <c r="G116" s="11" t="s">
        <v>230</v>
      </c>
      <c r="H116" s="11" t="s">
        <v>39</v>
      </c>
      <c r="I116" s="11" t="s">
        <v>57</v>
      </c>
      <c r="J116" s="11" t="s">
        <v>16</v>
      </c>
    </row>
    <row r="117" spans="1:10" x14ac:dyDescent="0.3">
      <c r="A117" s="11" t="s">
        <v>144</v>
      </c>
      <c r="B117" s="11" t="s">
        <v>307</v>
      </c>
      <c r="C117" s="11" t="s">
        <v>308</v>
      </c>
      <c r="D117" s="11" t="s">
        <v>309</v>
      </c>
      <c r="E117" s="11">
        <v>87279</v>
      </c>
      <c r="F117" s="11">
        <v>43639.5</v>
      </c>
      <c r="G117" s="11" t="s">
        <v>310</v>
      </c>
      <c r="H117" s="11" t="s">
        <v>39</v>
      </c>
      <c r="I117" s="11" t="s">
        <v>23</v>
      </c>
      <c r="J117" s="11" t="s">
        <v>24</v>
      </c>
    </row>
    <row r="118" spans="1:10" x14ac:dyDescent="0.3">
      <c r="A118" s="11" t="s">
        <v>190</v>
      </c>
      <c r="B118" s="11" t="s">
        <v>311</v>
      </c>
      <c r="C118" s="11" t="s">
        <v>312</v>
      </c>
      <c r="D118" s="11" t="s">
        <v>116</v>
      </c>
      <c r="E118" s="11">
        <v>37392</v>
      </c>
      <c r="F118" s="11">
        <v>0</v>
      </c>
      <c r="G118" s="11"/>
      <c r="H118" s="11" t="s">
        <v>14</v>
      </c>
      <c r="I118" s="11" t="s">
        <v>23</v>
      </c>
      <c r="J118" s="11" t="s">
        <v>16</v>
      </c>
    </row>
    <row r="119" spans="1:10" x14ac:dyDescent="0.3">
      <c r="A119" s="11" t="s">
        <v>59</v>
      </c>
      <c r="B119" s="11" t="s">
        <v>313</v>
      </c>
      <c r="C119" s="11" t="s">
        <v>137</v>
      </c>
      <c r="D119" s="11" t="s">
        <v>314</v>
      </c>
      <c r="E119" s="11">
        <v>94645</v>
      </c>
      <c r="F119" s="11">
        <v>47322.5</v>
      </c>
      <c r="G119" s="11" t="s">
        <v>130</v>
      </c>
      <c r="H119" s="11" t="s">
        <v>39</v>
      </c>
      <c r="I119" s="11" t="s">
        <v>23</v>
      </c>
      <c r="J119" s="11" t="s">
        <v>24</v>
      </c>
    </row>
    <row r="120" spans="1:10" x14ac:dyDescent="0.3">
      <c r="A120" s="11" t="s">
        <v>17</v>
      </c>
      <c r="B120" s="11" t="s">
        <v>315</v>
      </c>
      <c r="C120" s="11" t="s">
        <v>308</v>
      </c>
      <c r="D120" s="11" t="s">
        <v>309</v>
      </c>
      <c r="E120" s="11">
        <v>93371</v>
      </c>
      <c r="F120" s="11">
        <v>0</v>
      </c>
      <c r="G120" s="11"/>
      <c r="H120" s="11" t="s">
        <v>14</v>
      </c>
      <c r="I120" s="11" t="s">
        <v>23</v>
      </c>
      <c r="J120" s="11" t="s">
        <v>16</v>
      </c>
    </row>
    <row r="121" spans="1:10" x14ac:dyDescent="0.3">
      <c r="A121" s="11" t="s">
        <v>242</v>
      </c>
      <c r="B121" s="11" t="s">
        <v>316</v>
      </c>
      <c r="C121" s="11" t="s">
        <v>235</v>
      </c>
      <c r="D121" s="11" t="s">
        <v>241</v>
      </c>
      <c r="E121" s="11">
        <v>72295</v>
      </c>
      <c r="F121" s="11">
        <v>0</v>
      </c>
      <c r="G121" s="11"/>
      <c r="H121" s="11" t="s">
        <v>14</v>
      </c>
      <c r="I121" s="11" t="s">
        <v>30</v>
      </c>
      <c r="J121" s="11" t="s">
        <v>24</v>
      </c>
    </row>
    <row r="122" spans="1:10" x14ac:dyDescent="0.3">
      <c r="A122" s="11" t="s">
        <v>144</v>
      </c>
      <c r="B122" s="11" t="s">
        <v>317</v>
      </c>
      <c r="C122" s="11" t="s">
        <v>318</v>
      </c>
      <c r="D122" s="11" t="s">
        <v>43</v>
      </c>
      <c r="E122" s="11">
        <v>95923</v>
      </c>
      <c r="F122" s="11">
        <v>0</v>
      </c>
      <c r="G122" s="11"/>
      <c r="H122" s="11" t="s">
        <v>14</v>
      </c>
      <c r="I122" s="11" t="s">
        <v>23</v>
      </c>
      <c r="J122" s="11" t="s">
        <v>24</v>
      </c>
    </row>
    <row r="123" spans="1:10" x14ac:dyDescent="0.3">
      <c r="A123" s="11" t="s">
        <v>242</v>
      </c>
      <c r="B123" s="11" t="s">
        <v>319</v>
      </c>
      <c r="C123" s="11" t="s">
        <v>147</v>
      </c>
      <c r="D123" s="11" t="s">
        <v>148</v>
      </c>
      <c r="E123" s="11">
        <v>37248</v>
      </c>
      <c r="F123" s="11">
        <v>37248</v>
      </c>
      <c r="G123" s="11" t="s">
        <v>320</v>
      </c>
      <c r="H123" s="11" t="s">
        <v>22</v>
      </c>
      <c r="I123" s="11" t="s">
        <v>30</v>
      </c>
      <c r="J123" s="11" t="s">
        <v>24</v>
      </c>
    </row>
    <row r="124" spans="1:10" x14ac:dyDescent="0.3">
      <c r="A124" s="11" t="s">
        <v>190</v>
      </c>
      <c r="B124" s="11" t="s">
        <v>321</v>
      </c>
      <c r="C124" s="11" t="s">
        <v>123</v>
      </c>
      <c r="D124" s="11" t="s">
        <v>124</v>
      </c>
      <c r="E124" s="11">
        <v>54604</v>
      </c>
      <c r="F124" s="11">
        <v>54604</v>
      </c>
      <c r="G124" s="11" t="s">
        <v>209</v>
      </c>
      <c r="H124" s="11" t="s">
        <v>22</v>
      </c>
      <c r="I124" s="11" t="s">
        <v>57</v>
      </c>
      <c r="J124" s="11" t="s">
        <v>58</v>
      </c>
    </row>
    <row r="125" spans="1:10" x14ac:dyDescent="0.3">
      <c r="A125" s="11" t="s">
        <v>10</v>
      </c>
      <c r="B125" s="11" t="s">
        <v>322</v>
      </c>
      <c r="C125" s="11" t="s">
        <v>61</v>
      </c>
      <c r="D125" s="11" t="s">
        <v>62</v>
      </c>
      <c r="E125" s="11">
        <v>16241</v>
      </c>
      <c r="F125" s="11">
        <v>16241</v>
      </c>
      <c r="G125" s="11" t="s">
        <v>222</v>
      </c>
      <c r="H125" s="11" t="s">
        <v>22</v>
      </c>
      <c r="I125" s="11" t="s">
        <v>15</v>
      </c>
      <c r="J125" s="11" t="s">
        <v>58</v>
      </c>
    </row>
    <row r="126" spans="1:10" x14ac:dyDescent="0.3">
      <c r="A126" s="11" t="s">
        <v>17</v>
      </c>
      <c r="B126" s="11" t="s">
        <v>323</v>
      </c>
      <c r="C126" s="11" t="s">
        <v>109</v>
      </c>
      <c r="D126" s="11" t="s">
        <v>162</v>
      </c>
      <c r="E126" s="11">
        <v>84361</v>
      </c>
      <c r="F126" s="11">
        <v>0</v>
      </c>
      <c r="G126" s="11"/>
      <c r="H126" s="11" t="s">
        <v>14</v>
      </c>
      <c r="I126" s="11" t="s">
        <v>57</v>
      </c>
      <c r="J126" s="11" t="s">
        <v>58</v>
      </c>
    </row>
    <row r="127" spans="1:10" x14ac:dyDescent="0.3">
      <c r="A127" s="11" t="s">
        <v>86</v>
      </c>
      <c r="B127" s="11" t="s">
        <v>324</v>
      </c>
      <c r="C127" s="11" t="s">
        <v>79</v>
      </c>
      <c r="D127" s="11" t="s">
        <v>152</v>
      </c>
      <c r="E127" s="11">
        <v>52792</v>
      </c>
      <c r="F127" s="11">
        <v>26396</v>
      </c>
      <c r="G127" s="11" t="s">
        <v>139</v>
      </c>
      <c r="H127" s="11" t="s">
        <v>39</v>
      </c>
      <c r="I127" s="11" t="s">
        <v>15</v>
      </c>
      <c r="J127" s="11" t="s">
        <v>58</v>
      </c>
    </row>
    <row r="128" spans="1:10" x14ac:dyDescent="0.3">
      <c r="A128" s="11" t="s">
        <v>219</v>
      </c>
      <c r="B128" s="11" t="s">
        <v>325</v>
      </c>
      <c r="C128" s="11" t="s">
        <v>326</v>
      </c>
      <c r="D128" s="11" t="s">
        <v>310</v>
      </c>
      <c r="E128" s="11">
        <v>82447</v>
      </c>
      <c r="F128" s="11">
        <v>0</v>
      </c>
      <c r="G128" s="11"/>
      <c r="H128" s="11" t="s">
        <v>14</v>
      </c>
      <c r="I128" s="11" t="s">
        <v>30</v>
      </c>
      <c r="J128" s="11" t="s">
        <v>24</v>
      </c>
    </row>
    <row r="129" spans="1:10" x14ac:dyDescent="0.3">
      <c r="A129" s="11" t="s">
        <v>53</v>
      </c>
      <c r="B129" s="11" t="s">
        <v>327</v>
      </c>
      <c r="C129" s="11" t="s">
        <v>189</v>
      </c>
      <c r="D129" s="11" t="s">
        <v>207</v>
      </c>
      <c r="E129" s="11">
        <v>86085</v>
      </c>
      <c r="F129" s="11">
        <v>0</v>
      </c>
      <c r="G129" s="11"/>
      <c r="H129" s="11" t="s">
        <v>14</v>
      </c>
      <c r="I129" s="11" t="s">
        <v>57</v>
      </c>
      <c r="J129" s="11" t="s">
        <v>16</v>
      </c>
    </row>
    <row r="130" spans="1:10" x14ac:dyDescent="0.3">
      <c r="A130" s="11" t="s">
        <v>17</v>
      </c>
      <c r="B130" s="11" t="s">
        <v>328</v>
      </c>
      <c r="C130" s="11" t="s">
        <v>291</v>
      </c>
      <c r="D130" s="11" t="s">
        <v>329</v>
      </c>
      <c r="E130" s="11">
        <v>51605</v>
      </c>
      <c r="F130" s="11">
        <v>25802.5</v>
      </c>
      <c r="G130" s="11" t="s">
        <v>330</v>
      </c>
      <c r="H130" s="11" t="s">
        <v>39</v>
      </c>
      <c r="I130" s="11" t="s">
        <v>30</v>
      </c>
      <c r="J130" s="11" t="s">
        <v>58</v>
      </c>
    </row>
    <row r="131" spans="1:10" x14ac:dyDescent="0.3">
      <c r="A131" s="11" t="s">
        <v>242</v>
      </c>
      <c r="B131" s="11" t="s">
        <v>331</v>
      </c>
      <c r="C131" s="11" t="s">
        <v>12</v>
      </c>
      <c r="D131" s="11" t="s">
        <v>13</v>
      </c>
      <c r="E131" s="11">
        <v>41680</v>
      </c>
      <c r="F131" s="11">
        <v>20840</v>
      </c>
      <c r="G131" s="11" t="s">
        <v>47</v>
      </c>
      <c r="H131" s="11" t="s">
        <v>39</v>
      </c>
      <c r="I131" s="11" t="s">
        <v>30</v>
      </c>
      <c r="J131" s="11" t="s">
        <v>58</v>
      </c>
    </row>
    <row r="132" spans="1:10" x14ac:dyDescent="0.3">
      <c r="A132" s="11" t="s">
        <v>103</v>
      </c>
      <c r="B132" s="11" t="s">
        <v>332</v>
      </c>
      <c r="C132" s="11" t="s">
        <v>333</v>
      </c>
      <c r="D132" s="11" t="s">
        <v>125</v>
      </c>
      <c r="E132" s="11">
        <v>81553</v>
      </c>
      <c r="F132" s="11">
        <v>81553</v>
      </c>
      <c r="G132" s="11" t="s">
        <v>334</v>
      </c>
      <c r="H132" s="11" t="s">
        <v>22</v>
      </c>
      <c r="I132" s="11" t="s">
        <v>15</v>
      </c>
      <c r="J132" s="11" t="s">
        <v>24</v>
      </c>
    </row>
    <row r="133" spans="1:10" x14ac:dyDescent="0.3">
      <c r="A133" s="11" t="s">
        <v>10</v>
      </c>
      <c r="B133" s="11" t="s">
        <v>335</v>
      </c>
      <c r="C133" s="11" t="s">
        <v>20</v>
      </c>
      <c r="D133" s="11" t="s">
        <v>142</v>
      </c>
      <c r="E133" s="11">
        <v>96605</v>
      </c>
      <c r="F133" s="11">
        <v>48302.5</v>
      </c>
      <c r="G133" s="11" t="s">
        <v>194</v>
      </c>
      <c r="H133" s="11" t="s">
        <v>39</v>
      </c>
      <c r="I133" s="11" t="s">
        <v>23</v>
      </c>
      <c r="J133" s="11" t="s">
        <v>24</v>
      </c>
    </row>
    <row r="134" spans="1:10" x14ac:dyDescent="0.3">
      <c r="A134" s="11" t="s">
        <v>86</v>
      </c>
      <c r="B134" s="11" t="s">
        <v>336</v>
      </c>
      <c r="C134" s="11" t="s">
        <v>337</v>
      </c>
      <c r="D134" s="11" t="s">
        <v>333</v>
      </c>
      <c r="E134" s="11">
        <v>73180</v>
      </c>
      <c r="F134" s="11">
        <v>36590</v>
      </c>
      <c r="G134" s="11" t="s">
        <v>338</v>
      </c>
      <c r="H134" s="11" t="s">
        <v>39</v>
      </c>
      <c r="I134" s="11" t="s">
        <v>57</v>
      </c>
      <c r="J134" s="11" t="s">
        <v>24</v>
      </c>
    </row>
    <row r="135" spans="1:10" x14ac:dyDescent="0.3">
      <c r="A135" s="11" t="s">
        <v>106</v>
      </c>
      <c r="B135" s="11" t="s">
        <v>339</v>
      </c>
      <c r="C135" s="11" t="s">
        <v>154</v>
      </c>
      <c r="D135" s="11" t="s">
        <v>155</v>
      </c>
      <c r="E135" s="11">
        <v>65854</v>
      </c>
      <c r="F135" s="11">
        <v>0</v>
      </c>
      <c r="G135" s="11"/>
      <c r="H135" s="11" t="s">
        <v>14</v>
      </c>
      <c r="I135" s="11" t="s">
        <v>23</v>
      </c>
      <c r="J135" s="11" t="s">
        <v>24</v>
      </c>
    </row>
    <row r="136" spans="1:10" x14ac:dyDescent="0.3">
      <c r="A136" s="11" t="s">
        <v>59</v>
      </c>
      <c r="B136" s="11" t="s">
        <v>340</v>
      </c>
      <c r="C136" s="11" t="s">
        <v>121</v>
      </c>
      <c r="D136" s="11" t="s">
        <v>130</v>
      </c>
      <c r="E136" s="11">
        <v>43188</v>
      </c>
      <c r="F136" s="11">
        <v>21594</v>
      </c>
      <c r="G136" s="11" t="s">
        <v>186</v>
      </c>
      <c r="H136" s="11" t="s">
        <v>39</v>
      </c>
      <c r="I136" s="11" t="s">
        <v>23</v>
      </c>
      <c r="J136" s="11" t="s">
        <v>16</v>
      </c>
    </row>
    <row r="137" spans="1:10" x14ac:dyDescent="0.3">
      <c r="A137" s="11" t="s">
        <v>190</v>
      </c>
      <c r="B137" s="11" t="s">
        <v>341</v>
      </c>
      <c r="C137" s="11" t="s">
        <v>206</v>
      </c>
      <c r="D137" s="11" t="s">
        <v>300</v>
      </c>
      <c r="E137" s="11">
        <v>20552</v>
      </c>
      <c r="F137" s="11">
        <v>20552</v>
      </c>
      <c r="G137" s="11" t="s">
        <v>170</v>
      </c>
      <c r="H137" s="11" t="s">
        <v>22</v>
      </c>
      <c r="I137" s="11" t="s">
        <v>15</v>
      </c>
      <c r="J137" s="11" t="s">
        <v>58</v>
      </c>
    </row>
    <row r="138" spans="1:10" x14ac:dyDescent="0.3">
      <c r="A138" s="11" t="s">
        <v>49</v>
      </c>
      <c r="B138" s="11" t="s">
        <v>342</v>
      </c>
      <c r="C138" s="11" t="s">
        <v>152</v>
      </c>
      <c r="D138" s="11" t="s">
        <v>61</v>
      </c>
      <c r="E138" s="11">
        <v>87006</v>
      </c>
      <c r="F138" s="11">
        <v>0</v>
      </c>
      <c r="G138" s="11"/>
      <c r="H138" s="11" t="s">
        <v>14</v>
      </c>
      <c r="I138" s="11" t="s">
        <v>15</v>
      </c>
      <c r="J138" s="11" t="s">
        <v>58</v>
      </c>
    </row>
    <row r="139" spans="1:10" x14ac:dyDescent="0.3">
      <c r="A139" s="11" t="s">
        <v>167</v>
      </c>
      <c r="B139" s="11" t="s">
        <v>343</v>
      </c>
      <c r="C139" s="11" t="s">
        <v>37</v>
      </c>
      <c r="D139" s="11" t="s">
        <v>344</v>
      </c>
      <c r="E139" s="11">
        <v>20994</v>
      </c>
      <c r="F139" s="11">
        <v>20994</v>
      </c>
      <c r="G139" s="11" t="s">
        <v>308</v>
      </c>
      <c r="H139" s="11" t="s">
        <v>22</v>
      </c>
      <c r="I139" s="11" t="s">
        <v>57</v>
      </c>
      <c r="J139" s="11" t="s">
        <v>24</v>
      </c>
    </row>
    <row r="140" spans="1:10" x14ac:dyDescent="0.3">
      <c r="A140" s="11" t="s">
        <v>112</v>
      </c>
      <c r="B140" s="11" t="s">
        <v>345</v>
      </c>
      <c r="C140" s="11" t="s">
        <v>346</v>
      </c>
      <c r="D140" s="11" t="s">
        <v>108</v>
      </c>
      <c r="E140" s="11">
        <v>98393</v>
      </c>
      <c r="F140" s="11">
        <v>0</v>
      </c>
      <c r="G140" s="11"/>
      <c r="H140" s="11" t="s">
        <v>14</v>
      </c>
      <c r="I140" s="11" t="s">
        <v>23</v>
      </c>
      <c r="J140" s="11" t="s">
        <v>16</v>
      </c>
    </row>
    <row r="141" spans="1:10" x14ac:dyDescent="0.3">
      <c r="A141" s="11" t="s">
        <v>49</v>
      </c>
      <c r="B141" s="11" t="s">
        <v>347</v>
      </c>
      <c r="C141" s="11" t="s">
        <v>281</v>
      </c>
      <c r="D141" s="11" t="s">
        <v>81</v>
      </c>
      <c r="E141" s="11">
        <v>81658</v>
      </c>
      <c r="F141" s="11">
        <v>81658</v>
      </c>
      <c r="G141" s="11" t="s">
        <v>348</v>
      </c>
      <c r="H141" s="11" t="s">
        <v>22</v>
      </c>
      <c r="I141" s="11" t="s">
        <v>15</v>
      </c>
      <c r="J141" s="11" t="s">
        <v>58</v>
      </c>
    </row>
    <row r="142" spans="1:10" x14ac:dyDescent="0.3">
      <c r="A142" s="11" t="s">
        <v>274</v>
      </c>
      <c r="B142" s="11" t="s">
        <v>349</v>
      </c>
      <c r="C142" s="11" t="s">
        <v>102</v>
      </c>
      <c r="D142" s="11" t="s">
        <v>114</v>
      </c>
      <c r="E142" s="11">
        <v>38387</v>
      </c>
      <c r="F142" s="11">
        <v>0</v>
      </c>
      <c r="G142" s="11"/>
      <c r="H142" s="11" t="s">
        <v>14</v>
      </c>
      <c r="I142" s="11" t="s">
        <v>57</v>
      </c>
      <c r="J142" s="11" t="s">
        <v>16</v>
      </c>
    </row>
    <row r="143" spans="1:10" x14ac:dyDescent="0.3">
      <c r="A143" s="11" t="s">
        <v>86</v>
      </c>
      <c r="B143" s="11" t="s">
        <v>350</v>
      </c>
      <c r="C143" s="11" t="s">
        <v>351</v>
      </c>
      <c r="D143" s="11" t="s">
        <v>286</v>
      </c>
      <c r="E143" s="11">
        <v>98055</v>
      </c>
      <c r="F143" s="11">
        <v>98055</v>
      </c>
      <c r="G143" s="11" t="s">
        <v>19</v>
      </c>
      <c r="H143" s="11" t="s">
        <v>22</v>
      </c>
      <c r="I143" s="11" t="s">
        <v>15</v>
      </c>
      <c r="J143" s="11" t="s">
        <v>58</v>
      </c>
    </row>
    <row r="144" spans="1:10" x14ac:dyDescent="0.3">
      <c r="A144" s="11" t="s">
        <v>49</v>
      </c>
      <c r="B144" s="11" t="s">
        <v>352</v>
      </c>
      <c r="C144" s="11" t="s">
        <v>334</v>
      </c>
      <c r="D144" s="11" t="s">
        <v>326</v>
      </c>
      <c r="E144" s="11">
        <v>22612</v>
      </c>
      <c r="F144" s="11">
        <v>11306</v>
      </c>
      <c r="G144" s="11" t="s">
        <v>310</v>
      </c>
      <c r="H144" s="11" t="s">
        <v>39</v>
      </c>
      <c r="I144" s="11" t="s">
        <v>30</v>
      </c>
      <c r="J144" s="11" t="s">
        <v>16</v>
      </c>
    </row>
    <row r="145" spans="1:10" x14ac:dyDescent="0.3">
      <c r="A145" s="11" t="s">
        <v>274</v>
      </c>
      <c r="B145" s="11" t="s">
        <v>353</v>
      </c>
      <c r="C145" s="11" t="s">
        <v>81</v>
      </c>
      <c r="D145" s="11" t="s">
        <v>82</v>
      </c>
      <c r="E145" s="11">
        <v>17887</v>
      </c>
      <c r="F145" s="11">
        <v>0</v>
      </c>
      <c r="G145" s="11"/>
      <c r="H145" s="11" t="s">
        <v>14</v>
      </c>
      <c r="I145" s="11" t="s">
        <v>15</v>
      </c>
      <c r="J145" s="11" t="s">
        <v>16</v>
      </c>
    </row>
    <row r="146" spans="1:10" x14ac:dyDescent="0.3">
      <c r="A146" s="11" t="s">
        <v>274</v>
      </c>
      <c r="B146" s="11" t="s">
        <v>354</v>
      </c>
      <c r="C146" s="11" t="s">
        <v>355</v>
      </c>
      <c r="D146" s="11" t="s">
        <v>229</v>
      </c>
      <c r="E146" s="11">
        <v>94671</v>
      </c>
      <c r="F146" s="11">
        <v>47335.5</v>
      </c>
      <c r="G146" s="11" t="s">
        <v>265</v>
      </c>
      <c r="H146" s="11" t="s">
        <v>39</v>
      </c>
      <c r="I146" s="11" t="s">
        <v>57</v>
      </c>
      <c r="J146" s="11" t="s">
        <v>16</v>
      </c>
    </row>
    <row r="147" spans="1:10" x14ac:dyDescent="0.3">
      <c r="A147" s="11" t="s">
        <v>59</v>
      </c>
      <c r="B147" s="11" t="s">
        <v>356</v>
      </c>
      <c r="C147" s="11" t="s">
        <v>123</v>
      </c>
      <c r="D147" s="11" t="s">
        <v>124</v>
      </c>
      <c r="E147" s="11">
        <v>60716</v>
      </c>
      <c r="F147" s="11">
        <v>60716</v>
      </c>
      <c r="G147" s="11" t="s">
        <v>128</v>
      </c>
      <c r="H147" s="11" t="s">
        <v>22</v>
      </c>
      <c r="I147" s="11" t="s">
        <v>30</v>
      </c>
      <c r="J147" s="11" t="s">
        <v>24</v>
      </c>
    </row>
    <row r="148" spans="1:10" x14ac:dyDescent="0.3">
      <c r="A148" s="11" t="s">
        <v>106</v>
      </c>
      <c r="B148" s="11" t="s">
        <v>357</v>
      </c>
      <c r="C148" s="11" t="s">
        <v>358</v>
      </c>
      <c r="D148" s="11" t="s">
        <v>88</v>
      </c>
      <c r="E148" s="11">
        <v>41104</v>
      </c>
      <c r="F148" s="11">
        <v>0</v>
      </c>
      <c r="G148" s="11"/>
      <c r="H148" s="11" t="s">
        <v>14</v>
      </c>
      <c r="I148" s="11" t="s">
        <v>30</v>
      </c>
      <c r="J148" s="11" t="s">
        <v>58</v>
      </c>
    </row>
    <row r="149" spans="1:10" x14ac:dyDescent="0.3">
      <c r="A149" s="11" t="s">
        <v>34</v>
      </c>
      <c r="B149" s="11" t="s">
        <v>359</v>
      </c>
      <c r="C149" s="11" t="s">
        <v>192</v>
      </c>
      <c r="D149" s="11" t="s">
        <v>193</v>
      </c>
      <c r="E149" s="11">
        <v>84884</v>
      </c>
      <c r="F149" s="11">
        <v>84884</v>
      </c>
      <c r="G149" s="11" t="s">
        <v>360</v>
      </c>
      <c r="H149" s="11" t="s">
        <v>22</v>
      </c>
      <c r="I149" s="11" t="s">
        <v>15</v>
      </c>
      <c r="J149" s="11" t="s">
        <v>24</v>
      </c>
    </row>
    <row r="150" spans="1:10" x14ac:dyDescent="0.3">
      <c r="A150" s="11" t="s">
        <v>144</v>
      </c>
      <c r="B150" s="11" t="s">
        <v>361</v>
      </c>
      <c r="C150" s="11" t="s">
        <v>360</v>
      </c>
      <c r="D150" s="11" t="s">
        <v>362</v>
      </c>
      <c r="E150" s="11">
        <v>36585</v>
      </c>
      <c r="F150" s="11">
        <v>36585</v>
      </c>
      <c r="G150" s="11" t="s">
        <v>247</v>
      </c>
      <c r="H150" s="11" t="s">
        <v>22</v>
      </c>
      <c r="I150" s="11" t="s">
        <v>15</v>
      </c>
      <c r="J150" s="11" t="s">
        <v>24</v>
      </c>
    </row>
    <row r="151" spans="1:10" x14ac:dyDescent="0.3">
      <c r="A151" s="11" t="s">
        <v>103</v>
      </c>
      <c r="B151" s="11" t="s">
        <v>363</v>
      </c>
      <c r="C151" s="11" t="s">
        <v>175</v>
      </c>
      <c r="D151" s="11" t="s">
        <v>77</v>
      </c>
      <c r="E151" s="11">
        <v>66026</v>
      </c>
      <c r="F151" s="11">
        <v>0</v>
      </c>
      <c r="G151" s="11"/>
      <c r="H151" s="11" t="s">
        <v>14</v>
      </c>
      <c r="I151" s="11" t="s">
        <v>57</v>
      </c>
      <c r="J151" s="11" t="s">
        <v>16</v>
      </c>
    </row>
    <row r="152" spans="1:10" x14ac:dyDescent="0.3">
      <c r="A152" s="11" t="s">
        <v>25</v>
      </c>
      <c r="B152" s="11" t="s">
        <v>364</v>
      </c>
      <c r="C152" s="11" t="s">
        <v>365</v>
      </c>
      <c r="D152" s="11" t="s">
        <v>214</v>
      </c>
      <c r="E152" s="11">
        <v>95161</v>
      </c>
      <c r="F152" s="11">
        <v>47580.5</v>
      </c>
      <c r="G152" s="11" t="s">
        <v>136</v>
      </c>
      <c r="H152" s="11" t="s">
        <v>39</v>
      </c>
      <c r="I152" s="11" t="s">
        <v>57</v>
      </c>
      <c r="J152" s="11" t="s">
        <v>16</v>
      </c>
    </row>
    <row r="153" spans="1:10" x14ac:dyDescent="0.3">
      <c r="A153" s="11" t="s">
        <v>219</v>
      </c>
      <c r="B153" s="11" t="s">
        <v>366</v>
      </c>
      <c r="C153" s="11" t="s">
        <v>65</v>
      </c>
      <c r="D153" s="11" t="s">
        <v>183</v>
      </c>
      <c r="E153" s="11">
        <v>97112</v>
      </c>
      <c r="F153" s="11">
        <v>0</v>
      </c>
      <c r="G153" s="11"/>
      <c r="H153" s="11" t="s">
        <v>14</v>
      </c>
      <c r="I153" s="11" t="s">
        <v>30</v>
      </c>
      <c r="J153" s="11" t="s">
        <v>58</v>
      </c>
    </row>
    <row r="154" spans="1:10" x14ac:dyDescent="0.3">
      <c r="A154" s="11" t="s">
        <v>53</v>
      </c>
      <c r="B154" s="11" t="s">
        <v>367</v>
      </c>
      <c r="C154" s="11" t="s">
        <v>368</v>
      </c>
      <c r="D154" s="11" t="s">
        <v>236</v>
      </c>
      <c r="E154" s="11">
        <v>22579</v>
      </c>
      <c r="F154" s="11">
        <v>22579</v>
      </c>
      <c r="G154" s="11" t="s">
        <v>28</v>
      </c>
      <c r="H154" s="11" t="s">
        <v>22</v>
      </c>
      <c r="I154" s="11" t="s">
        <v>57</v>
      </c>
      <c r="J154" s="11" t="s">
        <v>24</v>
      </c>
    </row>
    <row r="155" spans="1:10" x14ac:dyDescent="0.3">
      <c r="A155" s="11" t="s">
        <v>86</v>
      </c>
      <c r="B155" s="11" t="s">
        <v>369</v>
      </c>
      <c r="C155" s="11" t="s">
        <v>188</v>
      </c>
      <c r="D155" s="11" t="s">
        <v>189</v>
      </c>
      <c r="E155" s="11">
        <v>70270</v>
      </c>
      <c r="F155" s="11">
        <v>70270</v>
      </c>
      <c r="G155" s="11" t="s">
        <v>370</v>
      </c>
      <c r="H155" s="11" t="s">
        <v>22</v>
      </c>
      <c r="I155" s="11" t="s">
        <v>23</v>
      </c>
      <c r="J155" s="11" t="s">
        <v>58</v>
      </c>
    </row>
    <row r="156" spans="1:10" x14ac:dyDescent="0.3">
      <c r="A156" s="11" t="s">
        <v>49</v>
      </c>
      <c r="B156" s="11" t="s">
        <v>371</v>
      </c>
      <c r="C156" s="11" t="s">
        <v>372</v>
      </c>
      <c r="D156" s="11" t="s">
        <v>373</v>
      </c>
      <c r="E156" s="11">
        <v>78862</v>
      </c>
      <c r="F156" s="11">
        <v>78862</v>
      </c>
      <c r="G156" s="11" t="s">
        <v>374</v>
      </c>
      <c r="H156" s="11" t="s">
        <v>22</v>
      </c>
      <c r="I156" s="11" t="s">
        <v>57</v>
      </c>
      <c r="J156" s="11" t="s">
        <v>24</v>
      </c>
    </row>
    <row r="157" spans="1:10" x14ac:dyDescent="0.3">
      <c r="A157" s="11" t="s">
        <v>106</v>
      </c>
      <c r="B157" s="11" t="s">
        <v>375</v>
      </c>
      <c r="C157" s="11" t="s">
        <v>271</v>
      </c>
      <c r="D157" s="11" t="s">
        <v>132</v>
      </c>
      <c r="E157" s="11">
        <v>48219</v>
      </c>
      <c r="F157" s="11">
        <v>0</v>
      </c>
      <c r="G157" s="11"/>
      <c r="H157" s="11" t="s">
        <v>14</v>
      </c>
      <c r="I157" s="11" t="s">
        <v>30</v>
      </c>
      <c r="J157" s="11" t="s">
        <v>58</v>
      </c>
    </row>
    <row r="158" spans="1:10" x14ac:dyDescent="0.3">
      <c r="A158" s="11" t="s">
        <v>49</v>
      </c>
      <c r="B158" s="11" t="s">
        <v>376</v>
      </c>
      <c r="C158" s="11" t="s">
        <v>247</v>
      </c>
      <c r="D158" s="11" t="s">
        <v>248</v>
      </c>
      <c r="E158" s="11">
        <v>47920</v>
      </c>
      <c r="F158" s="11">
        <v>23960</v>
      </c>
      <c r="G158" s="11" t="s">
        <v>377</v>
      </c>
      <c r="H158" s="11" t="s">
        <v>39</v>
      </c>
      <c r="I158" s="11" t="s">
        <v>15</v>
      </c>
      <c r="J158" s="11" t="s">
        <v>16</v>
      </c>
    </row>
    <row r="159" spans="1:10" x14ac:dyDescent="0.3">
      <c r="A159" s="11" t="s">
        <v>219</v>
      </c>
      <c r="B159" s="11" t="s">
        <v>378</v>
      </c>
      <c r="C159" s="11" t="s">
        <v>127</v>
      </c>
      <c r="D159" s="11" t="s">
        <v>105</v>
      </c>
      <c r="E159" s="11">
        <v>90994</v>
      </c>
      <c r="F159" s="11">
        <v>0</v>
      </c>
      <c r="G159" s="11"/>
      <c r="H159" s="11" t="s">
        <v>14</v>
      </c>
      <c r="I159" s="11" t="s">
        <v>23</v>
      </c>
      <c r="J159" s="11" t="s">
        <v>24</v>
      </c>
    </row>
    <row r="160" spans="1:10" x14ac:dyDescent="0.3">
      <c r="A160" s="11" t="s">
        <v>34</v>
      </c>
      <c r="B160" s="11" t="s">
        <v>379</v>
      </c>
      <c r="C160" s="11" t="s">
        <v>143</v>
      </c>
      <c r="D160" s="11" t="s">
        <v>374</v>
      </c>
      <c r="E160" s="11">
        <v>30500</v>
      </c>
      <c r="F160" s="11">
        <v>15250</v>
      </c>
      <c r="G160" s="11" t="s">
        <v>233</v>
      </c>
      <c r="H160" s="11" t="s">
        <v>39</v>
      </c>
      <c r="I160" s="11" t="s">
        <v>15</v>
      </c>
      <c r="J160" s="11" t="s">
        <v>58</v>
      </c>
    </row>
    <row r="161" spans="1:10" x14ac:dyDescent="0.3">
      <c r="A161" s="11" t="s">
        <v>59</v>
      </c>
      <c r="B161" s="11" t="s">
        <v>380</v>
      </c>
      <c r="C161" s="11" t="s">
        <v>41</v>
      </c>
      <c r="D161" s="11" t="s">
        <v>42</v>
      </c>
      <c r="E161" s="11">
        <v>68446</v>
      </c>
      <c r="F161" s="11">
        <v>68446</v>
      </c>
      <c r="G161" s="11" t="s">
        <v>305</v>
      </c>
      <c r="H161" s="11" t="s">
        <v>22</v>
      </c>
      <c r="I161" s="11" t="s">
        <v>57</v>
      </c>
      <c r="J161" s="11" t="s">
        <v>16</v>
      </c>
    </row>
    <row r="162" spans="1:10" x14ac:dyDescent="0.3">
      <c r="A162" s="11" t="s">
        <v>103</v>
      </c>
      <c r="B162" s="11" t="s">
        <v>381</v>
      </c>
      <c r="C162" s="11" t="s">
        <v>314</v>
      </c>
      <c r="D162" s="11" t="s">
        <v>382</v>
      </c>
      <c r="E162" s="11">
        <v>54055</v>
      </c>
      <c r="F162" s="11">
        <v>0</v>
      </c>
      <c r="G162" s="11"/>
      <c r="H162" s="11" t="s">
        <v>14</v>
      </c>
      <c r="I162" s="11" t="s">
        <v>57</v>
      </c>
      <c r="J162" s="11" t="s">
        <v>58</v>
      </c>
    </row>
    <row r="163" spans="1:10" x14ac:dyDescent="0.3">
      <c r="A163" s="11" t="s">
        <v>86</v>
      </c>
      <c r="B163" s="11" t="s">
        <v>383</v>
      </c>
      <c r="C163" s="11" t="s">
        <v>271</v>
      </c>
      <c r="D163" s="11" t="s">
        <v>132</v>
      </c>
      <c r="E163" s="11">
        <v>59986</v>
      </c>
      <c r="F163" s="11">
        <v>0</v>
      </c>
      <c r="G163" s="11"/>
      <c r="H163" s="11" t="s">
        <v>14</v>
      </c>
      <c r="I163" s="11" t="s">
        <v>15</v>
      </c>
      <c r="J163" s="11" t="s">
        <v>24</v>
      </c>
    </row>
    <row r="164" spans="1:10" x14ac:dyDescent="0.3">
      <c r="A164" s="11" t="s">
        <v>219</v>
      </c>
      <c r="B164" s="11" t="s">
        <v>384</v>
      </c>
      <c r="C164" s="11" t="s">
        <v>251</v>
      </c>
      <c r="D164" s="11" t="s">
        <v>164</v>
      </c>
      <c r="E164" s="11">
        <v>22924</v>
      </c>
      <c r="F164" s="11">
        <v>11462</v>
      </c>
      <c r="G164" s="11" t="s">
        <v>385</v>
      </c>
      <c r="H164" s="11" t="s">
        <v>39</v>
      </c>
      <c r="I164" s="11" t="s">
        <v>23</v>
      </c>
      <c r="J164" s="11" t="s">
        <v>24</v>
      </c>
    </row>
    <row r="165" spans="1:10" x14ac:dyDescent="0.3">
      <c r="A165" s="11" t="s">
        <v>49</v>
      </c>
      <c r="B165" s="11" t="s">
        <v>386</v>
      </c>
      <c r="C165" s="11" t="s">
        <v>134</v>
      </c>
      <c r="D165" s="11" t="s">
        <v>209</v>
      </c>
      <c r="E165" s="11">
        <v>44049</v>
      </c>
      <c r="F165" s="11">
        <v>0</v>
      </c>
      <c r="G165" s="11"/>
      <c r="H165" s="11" t="s">
        <v>14</v>
      </c>
      <c r="I165" s="11" t="s">
        <v>30</v>
      </c>
      <c r="J165" s="11" t="s">
        <v>58</v>
      </c>
    </row>
    <row r="166" spans="1:10" x14ac:dyDescent="0.3">
      <c r="A166" s="11" t="s">
        <v>242</v>
      </c>
      <c r="B166" s="11" t="s">
        <v>387</v>
      </c>
      <c r="C166" s="11" t="s">
        <v>251</v>
      </c>
      <c r="D166" s="11" t="s">
        <v>164</v>
      </c>
      <c r="E166" s="11">
        <v>36926</v>
      </c>
      <c r="F166" s="11">
        <v>18463</v>
      </c>
      <c r="G166" s="11" t="s">
        <v>70</v>
      </c>
      <c r="H166" s="11" t="s">
        <v>39</v>
      </c>
      <c r="I166" s="11" t="s">
        <v>30</v>
      </c>
      <c r="J166" s="11" t="s">
        <v>24</v>
      </c>
    </row>
    <row r="167" spans="1:10" x14ac:dyDescent="0.3">
      <c r="A167" s="11" t="s">
        <v>71</v>
      </c>
      <c r="B167" s="11" t="s">
        <v>388</v>
      </c>
      <c r="C167" s="11" t="s">
        <v>389</v>
      </c>
      <c r="D167" s="11" t="s">
        <v>377</v>
      </c>
      <c r="E167" s="11">
        <v>59729</v>
      </c>
      <c r="F167" s="11">
        <v>59729</v>
      </c>
      <c r="G167" s="11" t="s">
        <v>390</v>
      </c>
      <c r="H167" s="11" t="s">
        <v>22</v>
      </c>
      <c r="I167" s="11" t="s">
        <v>57</v>
      </c>
      <c r="J167" s="11" t="s">
        <v>58</v>
      </c>
    </row>
    <row r="168" spans="1:10" x14ac:dyDescent="0.3">
      <c r="A168" s="11" t="s">
        <v>53</v>
      </c>
      <c r="B168" s="11" t="s">
        <v>391</v>
      </c>
      <c r="C168" s="11" t="s">
        <v>69</v>
      </c>
      <c r="D168" s="11" t="s">
        <v>67</v>
      </c>
      <c r="E168" s="11">
        <v>78337</v>
      </c>
      <c r="F168" s="11">
        <v>0</v>
      </c>
      <c r="G168" s="11"/>
      <c r="H168" s="11" t="s">
        <v>14</v>
      </c>
      <c r="I168" s="11" t="s">
        <v>23</v>
      </c>
      <c r="J168" s="11" t="s">
        <v>16</v>
      </c>
    </row>
    <row r="169" spans="1:10" x14ac:dyDescent="0.3">
      <c r="A169" s="11" t="s">
        <v>167</v>
      </c>
      <c r="B169" s="11" t="s">
        <v>392</v>
      </c>
      <c r="C169" s="11" t="s">
        <v>287</v>
      </c>
      <c r="D169" s="11" t="s">
        <v>334</v>
      </c>
      <c r="E169" s="11">
        <v>69282</v>
      </c>
      <c r="F169" s="11">
        <v>0</v>
      </c>
      <c r="G169" s="11"/>
      <c r="H169" s="11" t="s">
        <v>14</v>
      </c>
      <c r="I169" s="11" t="s">
        <v>57</v>
      </c>
      <c r="J169" s="11" t="s">
        <v>16</v>
      </c>
    </row>
    <row r="170" spans="1:10" x14ac:dyDescent="0.3">
      <c r="A170" s="11" t="s">
        <v>53</v>
      </c>
      <c r="B170" s="11" t="s">
        <v>393</v>
      </c>
      <c r="C170" s="11" t="s">
        <v>132</v>
      </c>
      <c r="D170" s="11" t="s">
        <v>133</v>
      </c>
      <c r="E170" s="11">
        <v>35176</v>
      </c>
      <c r="F170" s="11">
        <v>17588</v>
      </c>
      <c r="G170" s="11" t="s">
        <v>38</v>
      </c>
      <c r="H170" s="11" t="s">
        <v>39</v>
      </c>
      <c r="I170" s="11" t="s">
        <v>15</v>
      </c>
      <c r="J170" s="11" t="s">
        <v>16</v>
      </c>
    </row>
    <row r="171" spans="1:10" x14ac:dyDescent="0.3">
      <c r="A171" s="11" t="s">
        <v>144</v>
      </c>
      <c r="B171" s="11" t="s">
        <v>394</v>
      </c>
      <c r="C171" s="11" t="s">
        <v>199</v>
      </c>
      <c r="D171" s="11" t="s">
        <v>235</v>
      </c>
      <c r="E171" s="11">
        <v>75254</v>
      </c>
      <c r="F171" s="11">
        <v>37627</v>
      </c>
      <c r="G171" s="11" t="s">
        <v>186</v>
      </c>
      <c r="H171" s="11" t="s">
        <v>39</v>
      </c>
      <c r="I171" s="11" t="s">
        <v>57</v>
      </c>
      <c r="J171" s="11" t="s">
        <v>24</v>
      </c>
    </row>
    <row r="172" spans="1:10" x14ac:dyDescent="0.3">
      <c r="A172" s="11" t="s">
        <v>71</v>
      </c>
      <c r="B172" s="11" t="s">
        <v>395</v>
      </c>
      <c r="C172" s="11" t="s">
        <v>38</v>
      </c>
      <c r="D172" s="11" t="s">
        <v>73</v>
      </c>
      <c r="E172" s="11">
        <v>19917</v>
      </c>
      <c r="F172" s="11">
        <v>0</v>
      </c>
      <c r="G172" s="11"/>
      <c r="H172" s="11" t="s">
        <v>14</v>
      </c>
      <c r="I172" s="11" t="s">
        <v>15</v>
      </c>
      <c r="J172" s="11" t="s">
        <v>24</v>
      </c>
    </row>
    <row r="173" spans="1:10" x14ac:dyDescent="0.3">
      <c r="A173" s="11" t="s">
        <v>49</v>
      </c>
      <c r="B173" s="11" t="s">
        <v>396</v>
      </c>
      <c r="C173" s="11" t="s">
        <v>289</v>
      </c>
      <c r="D173" s="11" t="s">
        <v>290</v>
      </c>
      <c r="E173" s="11">
        <v>31511</v>
      </c>
      <c r="F173" s="11">
        <v>31511</v>
      </c>
      <c r="G173" s="11" t="s">
        <v>174</v>
      </c>
      <c r="H173" s="11" t="s">
        <v>22</v>
      </c>
      <c r="I173" s="11" t="s">
        <v>30</v>
      </c>
      <c r="J173" s="11" t="s">
        <v>58</v>
      </c>
    </row>
    <row r="174" spans="1:10" x14ac:dyDescent="0.3">
      <c r="A174" s="11" t="s">
        <v>59</v>
      </c>
      <c r="B174" s="11" t="s">
        <v>397</v>
      </c>
      <c r="C174" s="11" t="s">
        <v>334</v>
      </c>
      <c r="D174" s="11" t="s">
        <v>326</v>
      </c>
      <c r="E174" s="11">
        <v>66659</v>
      </c>
      <c r="F174" s="11">
        <v>33329.5</v>
      </c>
      <c r="G174" s="11" t="s">
        <v>390</v>
      </c>
      <c r="H174" s="11" t="s">
        <v>39</v>
      </c>
      <c r="I174" s="11" t="s">
        <v>23</v>
      </c>
      <c r="J174" s="11" t="s">
        <v>58</v>
      </c>
    </row>
    <row r="175" spans="1:10" x14ac:dyDescent="0.3">
      <c r="A175" s="11" t="s">
        <v>71</v>
      </c>
      <c r="B175" s="11" t="s">
        <v>398</v>
      </c>
      <c r="C175" s="11" t="s">
        <v>213</v>
      </c>
      <c r="D175" s="11" t="s">
        <v>69</v>
      </c>
      <c r="E175" s="11">
        <v>35308</v>
      </c>
      <c r="F175" s="11">
        <v>17654</v>
      </c>
      <c r="G175" s="11" t="s">
        <v>226</v>
      </c>
      <c r="H175" s="11" t="s">
        <v>39</v>
      </c>
      <c r="I175" s="11" t="s">
        <v>23</v>
      </c>
      <c r="J175" s="11" t="s">
        <v>16</v>
      </c>
    </row>
    <row r="176" spans="1:10" x14ac:dyDescent="0.3">
      <c r="A176" s="11" t="s">
        <v>274</v>
      </c>
      <c r="B176" s="11" t="s">
        <v>399</v>
      </c>
      <c r="C176" s="11" t="s">
        <v>67</v>
      </c>
      <c r="D176" s="11" t="s">
        <v>36</v>
      </c>
      <c r="E176" s="11">
        <v>25016</v>
      </c>
      <c r="F176" s="11">
        <v>25016</v>
      </c>
      <c r="G176" s="11" t="s">
        <v>41</v>
      </c>
      <c r="H176" s="11" t="s">
        <v>22</v>
      </c>
      <c r="I176" s="11" t="s">
        <v>15</v>
      </c>
      <c r="J176" s="11" t="s">
        <v>16</v>
      </c>
    </row>
    <row r="177" spans="1:10" x14ac:dyDescent="0.3">
      <c r="A177" s="11" t="s">
        <v>274</v>
      </c>
      <c r="B177" s="11" t="s">
        <v>400</v>
      </c>
      <c r="C177" s="11" t="s">
        <v>305</v>
      </c>
      <c r="D177" s="11" t="s">
        <v>308</v>
      </c>
      <c r="E177" s="11">
        <v>34695</v>
      </c>
      <c r="F177" s="11">
        <v>0</v>
      </c>
      <c r="G177" s="11"/>
      <c r="H177" s="11" t="s">
        <v>14</v>
      </c>
      <c r="I177" s="11" t="s">
        <v>15</v>
      </c>
      <c r="J177" s="11" t="s">
        <v>24</v>
      </c>
    </row>
    <row r="178" spans="1:10" x14ac:dyDescent="0.3">
      <c r="A178" s="11" t="s">
        <v>86</v>
      </c>
      <c r="B178" s="11" t="s">
        <v>401</v>
      </c>
      <c r="C178" s="11" t="s">
        <v>402</v>
      </c>
      <c r="D178" s="11" t="s">
        <v>12</v>
      </c>
      <c r="E178" s="11">
        <v>81980</v>
      </c>
      <c r="F178" s="11">
        <v>81980</v>
      </c>
      <c r="G178" s="11" t="s">
        <v>95</v>
      </c>
      <c r="H178" s="11" t="s">
        <v>22</v>
      </c>
      <c r="I178" s="11" t="s">
        <v>57</v>
      </c>
      <c r="J178" s="11" t="s">
        <v>16</v>
      </c>
    </row>
    <row r="179" spans="1:10" x14ac:dyDescent="0.3">
      <c r="A179" s="11" t="s">
        <v>219</v>
      </c>
      <c r="B179" s="11" t="s">
        <v>403</v>
      </c>
      <c r="C179" s="11" t="s">
        <v>123</v>
      </c>
      <c r="D179" s="11" t="s">
        <v>124</v>
      </c>
      <c r="E179" s="11">
        <v>33333</v>
      </c>
      <c r="F179" s="11">
        <v>0</v>
      </c>
      <c r="G179" s="11"/>
      <c r="H179" s="11" t="s">
        <v>14</v>
      </c>
      <c r="I179" s="11" t="s">
        <v>57</v>
      </c>
      <c r="J179" s="11" t="s">
        <v>16</v>
      </c>
    </row>
    <row r="180" spans="1:10" x14ac:dyDescent="0.3">
      <c r="A180" s="11" t="s">
        <v>59</v>
      </c>
      <c r="B180" s="11" t="s">
        <v>404</v>
      </c>
      <c r="C180" s="11" t="s">
        <v>61</v>
      </c>
      <c r="D180" s="11" t="s">
        <v>62</v>
      </c>
      <c r="E180" s="11">
        <v>59796</v>
      </c>
      <c r="F180" s="11">
        <v>0</v>
      </c>
      <c r="G180" s="11"/>
      <c r="H180" s="11" t="s">
        <v>14</v>
      </c>
      <c r="I180" s="11" t="s">
        <v>30</v>
      </c>
      <c r="J180" s="11" t="s">
        <v>16</v>
      </c>
    </row>
    <row r="181" spans="1:10" x14ac:dyDescent="0.3">
      <c r="A181" s="11" t="s">
        <v>274</v>
      </c>
      <c r="B181" s="11" t="s">
        <v>405</v>
      </c>
      <c r="C181" s="11" t="s">
        <v>281</v>
      </c>
      <c r="D181" s="11" t="s">
        <v>81</v>
      </c>
      <c r="E181" s="11">
        <v>55114</v>
      </c>
      <c r="F181" s="11">
        <v>55114</v>
      </c>
      <c r="G181" s="11" t="s">
        <v>28</v>
      </c>
      <c r="H181" s="11" t="s">
        <v>22</v>
      </c>
      <c r="I181" s="11" t="s">
        <v>15</v>
      </c>
      <c r="J181" s="11" t="s">
        <v>58</v>
      </c>
    </row>
    <row r="182" spans="1:10" x14ac:dyDescent="0.3">
      <c r="A182" s="11" t="s">
        <v>219</v>
      </c>
      <c r="B182" s="11" t="s">
        <v>406</v>
      </c>
      <c r="C182" s="11" t="s">
        <v>318</v>
      </c>
      <c r="D182" s="11" t="s">
        <v>43</v>
      </c>
      <c r="E182" s="11">
        <v>86931</v>
      </c>
      <c r="F182" s="11">
        <v>0</v>
      </c>
      <c r="G182" s="11"/>
      <c r="H182" s="11" t="s">
        <v>14</v>
      </c>
      <c r="I182" s="11" t="s">
        <v>57</v>
      </c>
      <c r="J182" s="11" t="s">
        <v>24</v>
      </c>
    </row>
    <row r="183" spans="1:10" x14ac:dyDescent="0.3">
      <c r="A183" s="11" t="s">
        <v>103</v>
      </c>
      <c r="B183" s="11" t="s">
        <v>407</v>
      </c>
      <c r="C183" s="11" t="s">
        <v>181</v>
      </c>
      <c r="D183" s="11" t="s">
        <v>278</v>
      </c>
      <c r="E183" s="11">
        <v>23339</v>
      </c>
      <c r="F183" s="11">
        <v>23339</v>
      </c>
      <c r="G183" s="11" t="s">
        <v>132</v>
      </c>
      <c r="H183" s="11" t="s">
        <v>22</v>
      </c>
      <c r="I183" s="11" t="s">
        <v>15</v>
      </c>
      <c r="J183" s="11" t="s">
        <v>24</v>
      </c>
    </row>
    <row r="184" spans="1:10" x14ac:dyDescent="0.3">
      <c r="A184" s="11" t="s">
        <v>144</v>
      </c>
      <c r="B184" s="11" t="s">
        <v>408</v>
      </c>
      <c r="C184" s="11" t="s">
        <v>409</v>
      </c>
      <c r="D184" s="11" t="s">
        <v>127</v>
      </c>
      <c r="E184" s="11">
        <v>71406</v>
      </c>
      <c r="F184" s="11">
        <v>0</v>
      </c>
      <c r="G184" s="11"/>
      <c r="H184" s="11" t="s">
        <v>14</v>
      </c>
      <c r="I184" s="11" t="s">
        <v>15</v>
      </c>
      <c r="J184" s="11" t="s">
        <v>58</v>
      </c>
    </row>
    <row r="185" spans="1:10" x14ac:dyDescent="0.3">
      <c r="A185" s="11" t="s">
        <v>25</v>
      </c>
      <c r="B185" s="11" t="s">
        <v>410</v>
      </c>
      <c r="C185" s="11" t="s">
        <v>290</v>
      </c>
      <c r="D185" s="11" t="s">
        <v>265</v>
      </c>
      <c r="E185" s="11">
        <v>68363</v>
      </c>
      <c r="F185" s="11">
        <v>34181.5</v>
      </c>
      <c r="G185" s="11" t="s">
        <v>254</v>
      </c>
      <c r="H185" s="11" t="s">
        <v>39</v>
      </c>
      <c r="I185" s="11" t="s">
        <v>30</v>
      </c>
      <c r="J185" s="11" t="s">
        <v>58</v>
      </c>
    </row>
    <row r="186" spans="1:10" x14ac:dyDescent="0.3">
      <c r="A186" s="11" t="s">
        <v>17</v>
      </c>
      <c r="B186" s="11" t="s">
        <v>411</v>
      </c>
      <c r="C186" s="11" t="s">
        <v>226</v>
      </c>
      <c r="D186" s="11" t="s">
        <v>128</v>
      </c>
      <c r="E186" s="11">
        <v>26797</v>
      </c>
      <c r="F186" s="11">
        <v>26797</v>
      </c>
      <c r="G186" s="11" t="s">
        <v>382</v>
      </c>
      <c r="H186" s="11" t="s">
        <v>22</v>
      </c>
      <c r="I186" s="11" t="s">
        <v>57</v>
      </c>
      <c r="J186" s="11" t="s">
        <v>24</v>
      </c>
    </row>
    <row r="187" spans="1:10" x14ac:dyDescent="0.3">
      <c r="A187" s="11" t="s">
        <v>34</v>
      </c>
      <c r="B187" s="11" t="s">
        <v>412</v>
      </c>
      <c r="C187" s="11" t="s">
        <v>88</v>
      </c>
      <c r="D187" s="11" t="s">
        <v>89</v>
      </c>
      <c r="E187" s="11">
        <v>64127</v>
      </c>
      <c r="F187" s="11">
        <v>64127</v>
      </c>
      <c r="G187" s="11" t="s">
        <v>314</v>
      </c>
      <c r="H187" s="11" t="s">
        <v>22</v>
      </c>
      <c r="I187" s="11" t="s">
        <v>30</v>
      </c>
      <c r="J187" s="11" t="s">
        <v>24</v>
      </c>
    </row>
    <row r="188" spans="1:10" x14ac:dyDescent="0.3">
      <c r="A188" s="11" t="s">
        <v>242</v>
      </c>
      <c r="B188" s="11" t="s">
        <v>413</v>
      </c>
      <c r="C188" s="11" t="s">
        <v>38</v>
      </c>
      <c r="D188" s="11" t="s">
        <v>73</v>
      </c>
      <c r="E188" s="11">
        <v>67069</v>
      </c>
      <c r="F188" s="11">
        <v>0</v>
      </c>
      <c r="G188" s="11"/>
      <c r="H188" s="11" t="s">
        <v>14</v>
      </c>
      <c r="I188" s="11" t="s">
        <v>15</v>
      </c>
      <c r="J188" s="11" t="s">
        <v>24</v>
      </c>
    </row>
    <row r="189" spans="1:10" x14ac:dyDescent="0.3">
      <c r="A189" s="11" t="s">
        <v>167</v>
      </c>
      <c r="B189" s="11" t="s">
        <v>414</v>
      </c>
      <c r="C189" s="11" t="s">
        <v>21</v>
      </c>
      <c r="D189" s="11" t="s">
        <v>55</v>
      </c>
      <c r="E189" s="11">
        <v>94327</v>
      </c>
      <c r="F189" s="11">
        <v>94327</v>
      </c>
      <c r="G189" s="11" t="s">
        <v>188</v>
      </c>
      <c r="H189" s="11" t="s">
        <v>22</v>
      </c>
      <c r="I189" s="11" t="s">
        <v>15</v>
      </c>
      <c r="J189" s="11" t="s">
        <v>58</v>
      </c>
    </row>
    <row r="190" spans="1:10" x14ac:dyDescent="0.3">
      <c r="A190" s="11" t="s">
        <v>274</v>
      </c>
      <c r="B190" s="11" t="s">
        <v>415</v>
      </c>
      <c r="C190" s="11" t="s">
        <v>236</v>
      </c>
      <c r="D190" s="11" t="s">
        <v>123</v>
      </c>
      <c r="E190" s="11">
        <v>32463</v>
      </c>
      <c r="F190" s="11">
        <v>16231.5</v>
      </c>
      <c r="G190" s="11" t="s">
        <v>385</v>
      </c>
      <c r="H190" s="11" t="s">
        <v>39</v>
      </c>
      <c r="I190" s="11" t="s">
        <v>15</v>
      </c>
      <c r="J190" s="11" t="s">
        <v>24</v>
      </c>
    </row>
    <row r="191" spans="1:10" x14ac:dyDescent="0.3">
      <c r="A191" s="11" t="s">
        <v>59</v>
      </c>
      <c r="B191" s="11" t="s">
        <v>416</v>
      </c>
      <c r="C191" s="11" t="s">
        <v>278</v>
      </c>
      <c r="D191" s="11" t="s">
        <v>21</v>
      </c>
      <c r="E191" s="11">
        <v>73379</v>
      </c>
      <c r="F191" s="11">
        <v>36689.5</v>
      </c>
      <c r="G191" s="11" t="s">
        <v>252</v>
      </c>
      <c r="H191" s="11" t="s">
        <v>39</v>
      </c>
      <c r="I191" s="11" t="s">
        <v>15</v>
      </c>
      <c r="J191" s="11" t="s">
        <v>58</v>
      </c>
    </row>
    <row r="192" spans="1:10" x14ac:dyDescent="0.3">
      <c r="A192" s="11" t="s">
        <v>10</v>
      </c>
      <c r="B192" s="11" t="s">
        <v>417</v>
      </c>
      <c r="C192" s="11" t="s">
        <v>346</v>
      </c>
      <c r="D192" s="11" t="s">
        <v>108</v>
      </c>
      <c r="E192" s="11">
        <v>20792</v>
      </c>
      <c r="F192" s="11">
        <v>0</v>
      </c>
      <c r="G192" s="11"/>
      <c r="H192" s="11" t="s">
        <v>14</v>
      </c>
      <c r="I192" s="11" t="s">
        <v>30</v>
      </c>
      <c r="J192" s="11" t="s">
        <v>58</v>
      </c>
    </row>
    <row r="193" spans="1:10" x14ac:dyDescent="0.3">
      <c r="A193" s="11" t="s">
        <v>144</v>
      </c>
      <c r="B193" s="11" t="s">
        <v>418</v>
      </c>
      <c r="C193" s="11" t="s">
        <v>372</v>
      </c>
      <c r="D193" s="11" t="s">
        <v>373</v>
      </c>
      <c r="E193" s="11">
        <v>91316</v>
      </c>
      <c r="F193" s="11">
        <v>45658</v>
      </c>
      <c r="G193" s="11" t="s">
        <v>300</v>
      </c>
      <c r="H193" s="11" t="s">
        <v>39</v>
      </c>
      <c r="I193" s="11" t="s">
        <v>23</v>
      </c>
      <c r="J193" s="11" t="s">
        <v>24</v>
      </c>
    </row>
    <row r="194" spans="1:10" x14ac:dyDescent="0.3">
      <c r="A194" s="11" t="s">
        <v>34</v>
      </c>
      <c r="B194" s="11" t="s">
        <v>419</v>
      </c>
      <c r="C194" s="11" t="s">
        <v>74</v>
      </c>
      <c r="D194" s="11" t="s">
        <v>249</v>
      </c>
      <c r="E194" s="11">
        <v>15333</v>
      </c>
      <c r="F194" s="11">
        <v>7666.5</v>
      </c>
      <c r="G194" s="11" t="s">
        <v>310</v>
      </c>
      <c r="H194" s="11" t="s">
        <v>39</v>
      </c>
      <c r="I194" s="11" t="s">
        <v>30</v>
      </c>
      <c r="J194" s="11" t="s">
        <v>16</v>
      </c>
    </row>
    <row r="195" spans="1:10" x14ac:dyDescent="0.3">
      <c r="A195" s="11" t="s">
        <v>75</v>
      </c>
      <c r="B195" s="11" t="s">
        <v>420</v>
      </c>
      <c r="C195" s="11" t="s">
        <v>289</v>
      </c>
      <c r="D195" s="11" t="s">
        <v>290</v>
      </c>
      <c r="E195" s="11">
        <v>65980</v>
      </c>
      <c r="F195" s="11">
        <v>32990</v>
      </c>
      <c r="G195" s="11" t="s">
        <v>51</v>
      </c>
      <c r="H195" s="11" t="s">
        <v>39</v>
      </c>
      <c r="I195" s="11" t="s">
        <v>57</v>
      </c>
      <c r="J195" s="11" t="s">
        <v>24</v>
      </c>
    </row>
    <row r="196" spans="1:10" x14ac:dyDescent="0.3">
      <c r="A196" s="11" t="s">
        <v>34</v>
      </c>
      <c r="B196" s="11" t="s">
        <v>421</v>
      </c>
      <c r="C196" s="11" t="s">
        <v>154</v>
      </c>
      <c r="D196" s="11" t="s">
        <v>155</v>
      </c>
      <c r="E196" s="11">
        <v>27121</v>
      </c>
      <c r="F196" s="11">
        <v>13560.5</v>
      </c>
      <c r="G196" s="11" t="s">
        <v>252</v>
      </c>
      <c r="H196" s="11" t="s">
        <v>39</v>
      </c>
      <c r="I196" s="11" t="s">
        <v>30</v>
      </c>
      <c r="J196" s="11" t="s">
        <v>24</v>
      </c>
    </row>
    <row r="197" spans="1:10" x14ac:dyDescent="0.3">
      <c r="A197" s="11" t="s">
        <v>106</v>
      </c>
      <c r="B197" s="11" t="s">
        <v>422</v>
      </c>
      <c r="C197" s="11" t="s">
        <v>109</v>
      </c>
      <c r="D197" s="11" t="s">
        <v>162</v>
      </c>
      <c r="E197" s="11">
        <v>17273</v>
      </c>
      <c r="F197" s="11">
        <v>8636.5</v>
      </c>
      <c r="G197" s="11" t="s">
        <v>116</v>
      </c>
      <c r="H197" s="11" t="s">
        <v>39</v>
      </c>
      <c r="I197" s="11" t="s">
        <v>23</v>
      </c>
      <c r="J197" s="11" t="s">
        <v>24</v>
      </c>
    </row>
    <row r="198" spans="1:10" x14ac:dyDescent="0.3">
      <c r="A198" s="11" t="s">
        <v>219</v>
      </c>
      <c r="B198" s="11" t="s">
        <v>423</v>
      </c>
      <c r="C198" s="11" t="s">
        <v>308</v>
      </c>
      <c r="D198" s="11" t="s">
        <v>309</v>
      </c>
      <c r="E198" s="11">
        <v>97576</v>
      </c>
      <c r="F198" s="11">
        <v>48788</v>
      </c>
      <c r="G198" s="11" t="s">
        <v>424</v>
      </c>
      <c r="H198" s="11" t="s">
        <v>39</v>
      </c>
      <c r="I198" s="11" t="s">
        <v>15</v>
      </c>
      <c r="J198" s="11" t="s">
        <v>58</v>
      </c>
    </row>
    <row r="199" spans="1:10" x14ac:dyDescent="0.3">
      <c r="A199" s="11" t="s">
        <v>103</v>
      </c>
      <c r="B199" s="11" t="s">
        <v>425</v>
      </c>
      <c r="C199" s="11" t="s">
        <v>36</v>
      </c>
      <c r="D199" s="11" t="s">
        <v>37</v>
      </c>
      <c r="E199" s="11">
        <v>73006</v>
      </c>
      <c r="F199" s="11">
        <v>73006</v>
      </c>
      <c r="G199" s="11" t="s">
        <v>370</v>
      </c>
      <c r="H199" s="11" t="s">
        <v>22</v>
      </c>
      <c r="I199" s="11" t="s">
        <v>23</v>
      </c>
      <c r="J199" s="11" t="s">
        <v>24</v>
      </c>
    </row>
    <row r="200" spans="1:10" x14ac:dyDescent="0.3">
      <c r="A200" s="11" t="s">
        <v>10</v>
      </c>
      <c r="B200" s="11" t="s">
        <v>426</v>
      </c>
      <c r="C200" s="11" t="s">
        <v>338</v>
      </c>
      <c r="D200" s="11" t="s">
        <v>102</v>
      </c>
      <c r="E200" s="11">
        <v>34697</v>
      </c>
      <c r="F200" s="11">
        <v>17348.5</v>
      </c>
      <c r="G200" s="11" t="s">
        <v>101</v>
      </c>
      <c r="H200" s="11" t="s">
        <v>39</v>
      </c>
      <c r="I200" s="11" t="s">
        <v>30</v>
      </c>
      <c r="J200" s="11" t="s">
        <v>16</v>
      </c>
    </row>
    <row r="201" spans="1:10" x14ac:dyDescent="0.3">
      <c r="A201" s="12" t="s">
        <v>53</v>
      </c>
      <c r="B201" s="12" t="s">
        <v>427</v>
      </c>
      <c r="C201" s="12" t="s">
        <v>19</v>
      </c>
      <c r="D201" s="12" t="s">
        <v>20</v>
      </c>
      <c r="E201" s="12">
        <v>36627</v>
      </c>
      <c r="F201" s="12">
        <v>0</v>
      </c>
      <c r="G201" s="12"/>
      <c r="H201" s="12" t="s">
        <v>14</v>
      </c>
      <c r="I201" s="12" t="s">
        <v>57</v>
      </c>
      <c r="J201" s="1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89E16-091A-4CF9-90CF-1E6D1DE165F0}">
  <dimension ref="A1:D51"/>
  <sheetViews>
    <sheetView workbookViewId="0">
      <selection activeCell="C19" sqref="C19"/>
    </sheetView>
  </sheetViews>
  <sheetFormatPr defaultRowHeight="14.4" x14ac:dyDescent="0.3"/>
  <sheetData>
    <row r="1" spans="1:1" ht="23.4" x14ac:dyDescent="0.3">
      <c r="A1" s="1" t="s">
        <v>431</v>
      </c>
    </row>
    <row r="2" spans="1:1" x14ac:dyDescent="0.3">
      <c r="A2" s="2"/>
    </row>
    <row r="3" spans="1:1" x14ac:dyDescent="0.3">
      <c r="A3" s="4" t="s">
        <v>432</v>
      </c>
    </row>
    <row r="4" spans="1:1" x14ac:dyDescent="0.3">
      <c r="A4" s="2"/>
    </row>
    <row r="5" spans="1:1" x14ac:dyDescent="0.3">
      <c r="A5" s="4" t="s">
        <v>433</v>
      </c>
    </row>
    <row r="6" spans="1:1" x14ac:dyDescent="0.3">
      <c r="A6" s="2"/>
    </row>
    <row r="7" spans="1:1" x14ac:dyDescent="0.3">
      <c r="A7" s="4" t="s">
        <v>434</v>
      </c>
    </row>
    <row r="11" spans="1:1" ht="23.4" x14ac:dyDescent="0.3">
      <c r="A11" s="1" t="s">
        <v>435</v>
      </c>
    </row>
    <row r="12" spans="1:1" x14ac:dyDescent="0.3">
      <c r="A12" s="2"/>
    </row>
    <row r="13" spans="1:1" x14ac:dyDescent="0.3">
      <c r="A13" s="4" t="s">
        <v>436</v>
      </c>
    </row>
    <row r="14" spans="1:1" x14ac:dyDescent="0.3">
      <c r="A14" s="2"/>
    </row>
    <row r="15" spans="1:1" x14ac:dyDescent="0.3">
      <c r="A15" s="4" t="s">
        <v>437</v>
      </c>
    </row>
    <row r="17" spans="1:4" x14ac:dyDescent="0.3">
      <c r="A17" s="3" t="s">
        <v>438</v>
      </c>
    </row>
    <row r="19" spans="1:4" ht="28.8" x14ac:dyDescent="0.3">
      <c r="A19" s="5" t="s">
        <v>439</v>
      </c>
      <c r="B19" s="5" t="s">
        <v>440</v>
      </c>
      <c r="C19" s="5" t="s">
        <v>22</v>
      </c>
      <c r="D19" s="5" t="s">
        <v>441</v>
      </c>
    </row>
    <row r="20" spans="1:4" ht="28.8" x14ac:dyDescent="0.3">
      <c r="A20" s="6" t="s">
        <v>34</v>
      </c>
      <c r="B20" s="7">
        <v>450000</v>
      </c>
      <c r="C20" s="7">
        <v>300000</v>
      </c>
      <c r="D20" s="7">
        <v>150000</v>
      </c>
    </row>
    <row r="23" spans="1:4" ht="23.4" x14ac:dyDescent="0.3">
      <c r="A23" s="1" t="s">
        <v>442</v>
      </c>
    </row>
    <row r="24" spans="1:4" x14ac:dyDescent="0.3">
      <c r="A24" s="2"/>
    </row>
    <row r="25" spans="1:4" x14ac:dyDescent="0.3">
      <c r="A25" s="2" t="s">
        <v>443</v>
      </c>
    </row>
    <row r="26" spans="1:4" x14ac:dyDescent="0.3">
      <c r="A26" s="2"/>
    </row>
    <row r="27" spans="1:4" x14ac:dyDescent="0.3">
      <c r="A27" s="2" t="s">
        <v>444</v>
      </c>
    </row>
    <row r="28" spans="1:4" x14ac:dyDescent="0.3">
      <c r="A28" s="2"/>
    </row>
    <row r="29" spans="1:4" x14ac:dyDescent="0.3">
      <c r="A29" s="2" t="s">
        <v>445</v>
      </c>
    </row>
    <row r="33" spans="1:1" ht="23.4" x14ac:dyDescent="0.3">
      <c r="A33" s="1" t="s">
        <v>446</v>
      </c>
    </row>
    <row r="34" spans="1:1" x14ac:dyDescent="0.3">
      <c r="A34" s="2"/>
    </row>
    <row r="35" spans="1:1" x14ac:dyDescent="0.3">
      <c r="A35" s="2" t="s">
        <v>447</v>
      </c>
    </row>
    <row r="36" spans="1:1" x14ac:dyDescent="0.3">
      <c r="A36" s="2"/>
    </row>
    <row r="37" spans="1:1" x14ac:dyDescent="0.3">
      <c r="A37" s="2" t="s">
        <v>448</v>
      </c>
    </row>
    <row r="38" spans="1:1" x14ac:dyDescent="0.3">
      <c r="A38" s="2"/>
    </row>
    <row r="39" spans="1:1" x14ac:dyDescent="0.3">
      <c r="A39" s="2" t="s">
        <v>449</v>
      </c>
    </row>
    <row r="40" spans="1:1" x14ac:dyDescent="0.3">
      <c r="A40" s="2"/>
    </row>
    <row r="41" spans="1:1" x14ac:dyDescent="0.3">
      <c r="A41" s="2" t="s">
        <v>450</v>
      </c>
    </row>
    <row r="42" spans="1:1" x14ac:dyDescent="0.3">
      <c r="A42" s="2"/>
    </row>
    <row r="43" spans="1:1" x14ac:dyDescent="0.3">
      <c r="A43" s="2" t="s">
        <v>451</v>
      </c>
    </row>
    <row r="47" spans="1:1" ht="23.4" x14ac:dyDescent="0.3">
      <c r="A47" s="1" t="s">
        <v>452</v>
      </c>
    </row>
    <row r="48" spans="1:1" x14ac:dyDescent="0.3">
      <c r="A48" s="2"/>
    </row>
    <row r="49" spans="1:1" x14ac:dyDescent="0.3">
      <c r="A49" s="2" t="s">
        <v>453</v>
      </c>
    </row>
    <row r="50" spans="1:1" x14ac:dyDescent="0.3">
      <c r="A50" s="2"/>
    </row>
    <row r="51" spans="1:1" x14ac:dyDescent="0.3">
      <c r="A51" s="2" t="s">
        <v>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5DF5-0125-44DB-8109-6270844F4443}">
  <dimension ref="A1:M201"/>
  <sheetViews>
    <sheetView topLeftCell="B1" workbookViewId="0">
      <selection activeCell="L2" sqref="L2:L201"/>
    </sheetView>
  </sheetViews>
  <sheetFormatPr defaultRowHeight="14.4" x14ac:dyDescent="0.3"/>
  <cols>
    <col min="1" max="1" width="18.88671875" bestFit="1" customWidth="1"/>
    <col min="2" max="2" width="9.6640625" bestFit="1" customWidth="1"/>
    <col min="3" max="4" width="11.5546875" bestFit="1" customWidth="1"/>
    <col min="5" max="5" width="13.88671875" bestFit="1" customWidth="1"/>
    <col min="6" max="6" width="11.5546875" bestFit="1" customWidth="1"/>
    <col min="7" max="7" width="12.5546875" bestFit="1" customWidth="1"/>
    <col min="8" max="8" width="14.109375" bestFit="1" customWidth="1"/>
    <col min="9" max="9" width="11.44140625" bestFit="1" customWidth="1"/>
    <col min="10" max="10" width="13.33203125" bestFit="1" customWidth="1"/>
    <col min="11" max="11" width="10.33203125" bestFit="1" customWidth="1"/>
    <col min="12" max="12" width="18" bestFit="1" customWidth="1"/>
    <col min="13" max="13" width="12.77734375" bestFit="1" customWidth="1"/>
  </cols>
  <sheetData>
    <row r="1" spans="1:13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428</v>
      </c>
      <c r="L1" s="17" t="s">
        <v>429</v>
      </c>
      <c r="M1" s="17" t="s">
        <v>430</v>
      </c>
    </row>
    <row r="2" spans="1:13" x14ac:dyDescent="0.3">
      <c r="A2" s="10" t="s">
        <v>10</v>
      </c>
      <c r="B2" s="10" t="s">
        <v>11</v>
      </c>
      <c r="C2" s="10" t="s">
        <v>12</v>
      </c>
      <c r="D2" s="10" t="s">
        <v>13</v>
      </c>
      <c r="E2" s="10">
        <v>44759</v>
      </c>
      <c r="F2" s="10">
        <v>0</v>
      </c>
      <c r="G2" s="10"/>
      <c r="H2" s="10" t="s">
        <v>14</v>
      </c>
      <c r="I2" s="10" t="s">
        <v>15</v>
      </c>
      <c r="J2" s="10" t="s">
        <v>16</v>
      </c>
      <c r="K2" s="10">
        <f ca="1">IF(H2="paid",0,TODAY()-D2)</f>
        <v>11</v>
      </c>
      <c r="L2" s="10">
        <f>E2-F2</f>
        <v>44759</v>
      </c>
      <c r="M2" s="10" t="str" cm="1">
        <f t="array" aca="1" ref="M2" ca="1">_xlfn.IFS(H2="paid","paid",K2&lt;=30,"0-30",K2&lt;=60,"30-60",K2&lt;=90,"60-90",K2&lt;=120,"90-120",K2&lt;=150,"120-150",K2&lt;=180,"150-180",K2&gt;180,"180+")</f>
        <v>0-30</v>
      </c>
    </row>
    <row r="3" spans="1:13" x14ac:dyDescent="0.3">
      <c r="A3" s="11" t="s">
        <v>17</v>
      </c>
      <c r="B3" s="11" t="s">
        <v>18</v>
      </c>
      <c r="C3" s="11" t="s">
        <v>19</v>
      </c>
      <c r="D3" s="11" t="s">
        <v>20</v>
      </c>
      <c r="E3" s="11">
        <v>59607</v>
      </c>
      <c r="F3" s="11">
        <v>59607</v>
      </c>
      <c r="G3" s="11" t="s">
        <v>21</v>
      </c>
      <c r="H3" s="11" t="s">
        <v>22</v>
      </c>
      <c r="I3" s="11" t="s">
        <v>23</v>
      </c>
      <c r="J3" s="11" t="s">
        <v>24</v>
      </c>
      <c r="K3" s="11">
        <f t="shared" ref="K3:K66" ca="1" si="0">IF(H3="paid",0,TODAY()-D3)</f>
        <v>0</v>
      </c>
      <c r="L3" s="11">
        <f>E3-F3</f>
        <v>0</v>
      </c>
      <c r="M3" s="11" t="str" cm="1">
        <f t="array" aca="1" ref="M3" ca="1">_xlfn.IFS(H3="paid","paid",K3&lt;=30,"0-30",K3&lt;=60,"30-60",K3&lt;=90,"60-90",K3&lt;=120,"90-120",K3&lt;=150,"120-150",K3&lt;=180,"150-180",K3&gt;180,"180+")</f>
        <v>paid</v>
      </c>
    </row>
    <row r="4" spans="1:13" x14ac:dyDescent="0.3">
      <c r="A4" s="11" t="s">
        <v>25</v>
      </c>
      <c r="B4" s="11" t="s">
        <v>26</v>
      </c>
      <c r="C4" s="11" t="s">
        <v>27</v>
      </c>
      <c r="D4" s="11" t="s">
        <v>28</v>
      </c>
      <c r="E4" s="11">
        <v>41242</v>
      </c>
      <c r="F4" s="11">
        <v>41242</v>
      </c>
      <c r="G4" s="11" t="s">
        <v>29</v>
      </c>
      <c r="H4" s="11" t="s">
        <v>22</v>
      </c>
      <c r="I4" s="11" t="s">
        <v>30</v>
      </c>
      <c r="J4" s="11" t="s">
        <v>24</v>
      </c>
      <c r="K4" s="11">
        <f t="shared" ca="1" si="0"/>
        <v>0</v>
      </c>
      <c r="L4" s="11">
        <f t="shared" ref="L4:L66" si="1">E4-F4</f>
        <v>0</v>
      </c>
      <c r="M4" s="11" t="str" cm="1">
        <f t="array" aca="1" ref="M4" ca="1">_xlfn.IFS(H4="paid","paid",K4&lt;=30,"0-30",K4&lt;=60,"30-60",K4&lt;=90,"60-90",K4&lt;=120,"90-120",K4&lt;=150,"120-150",K4&lt;=180,"150-180",K4&gt;180,"180+")</f>
        <v>paid</v>
      </c>
    </row>
    <row r="5" spans="1:13" x14ac:dyDescent="0.3">
      <c r="A5" s="11" t="s">
        <v>25</v>
      </c>
      <c r="B5" s="11" t="s">
        <v>31</v>
      </c>
      <c r="C5" s="11" t="s">
        <v>32</v>
      </c>
      <c r="D5" s="11" t="s">
        <v>33</v>
      </c>
      <c r="E5" s="11">
        <v>36630</v>
      </c>
      <c r="F5" s="11">
        <v>0</v>
      </c>
      <c r="G5" s="11"/>
      <c r="H5" s="11" t="s">
        <v>14</v>
      </c>
      <c r="I5" s="11" t="s">
        <v>30</v>
      </c>
      <c r="J5" s="11" t="s">
        <v>24</v>
      </c>
      <c r="K5" s="11">
        <f t="shared" ca="1" si="0"/>
        <v>173</v>
      </c>
      <c r="L5" s="11">
        <f t="shared" si="1"/>
        <v>36630</v>
      </c>
      <c r="M5" s="11" t="str" cm="1">
        <f t="array" aca="1" ref="M5" ca="1">_xlfn.IFS(H5="paid","paid",K5&lt;=30,"0-30",K5&lt;=60,"30-60",K5&lt;=90,"60-90",K5&lt;=120,"90-120",K5&lt;=150,"120-150",K5&lt;=180,"150-180",K5&gt;180,"180+")</f>
        <v>150-180</v>
      </c>
    </row>
    <row r="6" spans="1:13" x14ac:dyDescent="0.3">
      <c r="A6" s="11" t="s">
        <v>34</v>
      </c>
      <c r="B6" s="11" t="s">
        <v>35</v>
      </c>
      <c r="C6" s="11" t="s">
        <v>36</v>
      </c>
      <c r="D6" s="11" t="s">
        <v>37</v>
      </c>
      <c r="E6" s="11">
        <v>55579</v>
      </c>
      <c r="F6" s="11">
        <v>27789.5</v>
      </c>
      <c r="G6" s="11" t="s">
        <v>38</v>
      </c>
      <c r="H6" s="11" t="s">
        <v>39</v>
      </c>
      <c r="I6" s="11" t="s">
        <v>30</v>
      </c>
      <c r="J6" s="11" t="s">
        <v>16</v>
      </c>
      <c r="K6" s="11">
        <f t="shared" ca="1" si="0"/>
        <v>61</v>
      </c>
      <c r="L6" s="11">
        <f t="shared" si="1"/>
        <v>27789.5</v>
      </c>
      <c r="M6" s="11" t="str" cm="1">
        <f t="array" aca="1" ref="M6" ca="1">_xlfn.IFS(H6="paid","paid",K6&lt;=30,"0-30",K6&lt;=60,"30-60",K6&lt;=90,"60-90",K6&lt;=120,"90-120",K6&lt;=150,"120-150",K6&lt;=180,"150-180",K6&gt;180,"180+")</f>
        <v>60-90</v>
      </c>
    </row>
    <row r="7" spans="1:13" x14ac:dyDescent="0.3">
      <c r="A7" s="11" t="s">
        <v>17</v>
      </c>
      <c r="B7" s="11" t="s">
        <v>40</v>
      </c>
      <c r="C7" s="11" t="s">
        <v>41</v>
      </c>
      <c r="D7" s="11" t="s">
        <v>42</v>
      </c>
      <c r="E7" s="11">
        <v>85989</v>
      </c>
      <c r="F7" s="11">
        <v>42994.5</v>
      </c>
      <c r="G7" s="11" t="s">
        <v>43</v>
      </c>
      <c r="H7" s="11" t="s">
        <v>39</v>
      </c>
      <c r="I7" s="11" t="s">
        <v>15</v>
      </c>
      <c r="J7" s="11" t="s">
        <v>24</v>
      </c>
      <c r="K7" s="11">
        <f t="shared" ca="1" si="0"/>
        <v>77</v>
      </c>
      <c r="L7" s="11">
        <f t="shared" si="1"/>
        <v>42994.5</v>
      </c>
      <c r="M7" s="11" t="str" cm="1">
        <f t="array" aca="1" ref="M7" ca="1">_xlfn.IFS(H7="paid","paid",K7&lt;=30,"0-30",K7&lt;=60,"30-60",K7&lt;=90,"60-90",K7&lt;=120,"90-120",K7&lt;=150,"120-150",K7&lt;=180,"150-180",K7&gt;180,"180+")</f>
        <v>60-90</v>
      </c>
    </row>
    <row r="8" spans="1:13" x14ac:dyDescent="0.3">
      <c r="A8" s="11" t="s">
        <v>44</v>
      </c>
      <c r="B8" s="11" t="s">
        <v>45</v>
      </c>
      <c r="C8" s="11" t="s">
        <v>46</v>
      </c>
      <c r="D8" s="11" t="s">
        <v>47</v>
      </c>
      <c r="E8" s="11">
        <v>42421</v>
      </c>
      <c r="F8" s="11">
        <v>42421</v>
      </c>
      <c r="G8" s="11" t="s">
        <v>48</v>
      </c>
      <c r="H8" s="11" t="s">
        <v>22</v>
      </c>
      <c r="I8" s="11" t="s">
        <v>23</v>
      </c>
      <c r="J8" s="11" t="s">
        <v>16</v>
      </c>
      <c r="K8" s="11">
        <f t="shared" ca="1" si="0"/>
        <v>0</v>
      </c>
      <c r="L8" s="11">
        <f t="shared" si="1"/>
        <v>0</v>
      </c>
      <c r="M8" s="11" t="str" cm="1">
        <f t="array" aca="1" ref="M8" ca="1">_xlfn.IFS(H8="paid","paid",K8&lt;=30,"0-30",K8&lt;=60,"30-60",K8&lt;=90,"60-90",K8&lt;=120,"90-120",K8&lt;=150,"120-150",K8&lt;=180,"150-180",K8&gt;180,"180+")</f>
        <v>paid</v>
      </c>
    </row>
    <row r="9" spans="1:13" x14ac:dyDescent="0.3">
      <c r="A9" s="11" t="s">
        <v>49</v>
      </c>
      <c r="B9" s="11" t="s">
        <v>50</v>
      </c>
      <c r="C9" s="11" t="s">
        <v>51</v>
      </c>
      <c r="D9" s="11" t="s">
        <v>52</v>
      </c>
      <c r="E9" s="11">
        <v>33702</v>
      </c>
      <c r="F9" s="11">
        <v>0</v>
      </c>
      <c r="G9" s="11"/>
      <c r="H9" s="11" t="s">
        <v>14</v>
      </c>
      <c r="I9" s="11" t="s">
        <v>23</v>
      </c>
      <c r="J9" s="11" t="s">
        <v>24</v>
      </c>
      <c r="K9" s="11">
        <f t="shared" ca="1" si="0"/>
        <v>168</v>
      </c>
      <c r="L9" s="11">
        <f t="shared" si="1"/>
        <v>33702</v>
      </c>
      <c r="M9" s="11" t="str" cm="1">
        <f t="array" aca="1" ref="M9" ca="1">_xlfn.IFS(H9="paid","paid",K9&lt;=30,"0-30",K9&lt;=60,"30-60",K9&lt;=90,"60-90",K9&lt;=120,"90-120",K9&lt;=150,"120-150",K9&lt;=180,"150-180",K9&gt;180,"180+")</f>
        <v>150-180</v>
      </c>
    </row>
    <row r="10" spans="1:13" x14ac:dyDescent="0.3">
      <c r="A10" s="11" t="s">
        <v>53</v>
      </c>
      <c r="B10" s="11" t="s">
        <v>54</v>
      </c>
      <c r="C10" s="11" t="s">
        <v>55</v>
      </c>
      <c r="D10" s="11" t="s">
        <v>56</v>
      </c>
      <c r="E10" s="11">
        <v>45881</v>
      </c>
      <c r="F10" s="11">
        <v>45881</v>
      </c>
      <c r="G10" s="11" t="s">
        <v>37</v>
      </c>
      <c r="H10" s="11" t="s">
        <v>22</v>
      </c>
      <c r="I10" s="11" t="s">
        <v>57</v>
      </c>
      <c r="J10" s="11" t="s">
        <v>58</v>
      </c>
      <c r="K10" s="11">
        <f t="shared" ca="1" si="0"/>
        <v>0</v>
      </c>
      <c r="L10" s="11">
        <f t="shared" si="1"/>
        <v>0</v>
      </c>
      <c r="M10" s="11" t="str" cm="1">
        <f t="array" aca="1" ref="M10" ca="1">_xlfn.IFS(H10="paid","paid",K10&lt;=30,"0-30",K10&lt;=60,"30-60",K10&lt;=90,"60-90",K10&lt;=120,"90-120",K10&lt;=150,"120-150",K10&lt;=180,"150-180",K10&gt;180,"180+")</f>
        <v>paid</v>
      </c>
    </row>
    <row r="11" spans="1:13" x14ac:dyDescent="0.3">
      <c r="A11" s="11" t="s">
        <v>59</v>
      </c>
      <c r="B11" s="11" t="s">
        <v>60</v>
      </c>
      <c r="C11" s="11" t="s">
        <v>61</v>
      </c>
      <c r="D11" s="11" t="s">
        <v>62</v>
      </c>
      <c r="E11" s="11">
        <v>47670</v>
      </c>
      <c r="F11" s="11">
        <v>23835</v>
      </c>
      <c r="G11" s="11" t="s">
        <v>63</v>
      </c>
      <c r="H11" s="11" t="s">
        <v>39</v>
      </c>
      <c r="I11" s="11" t="s">
        <v>30</v>
      </c>
      <c r="J11" s="11" t="s">
        <v>24</v>
      </c>
      <c r="K11" s="11">
        <f t="shared" ca="1" si="0"/>
        <v>36</v>
      </c>
      <c r="L11" s="11">
        <f t="shared" si="1"/>
        <v>23835</v>
      </c>
      <c r="M11" s="11" t="str" cm="1">
        <f t="array" aca="1" ref="M11" ca="1">_xlfn.IFS(H11="paid","paid",K11&lt;=30,"0-30",K11&lt;=60,"30-60",K11&lt;=90,"60-90",K11&lt;=120,"90-120",K11&lt;=150,"120-150",K11&lt;=180,"150-180",K11&gt;180,"180+")</f>
        <v>30-60</v>
      </c>
    </row>
    <row r="12" spans="1:13" x14ac:dyDescent="0.3">
      <c r="A12" s="11" t="s">
        <v>25</v>
      </c>
      <c r="B12" s="11" t="s">
        <v>64</v>
      </c>
      <c r="C12" s="11" t="s">
        <v>52</v>
      </c>
      <c r="D12" s="11" t="s">
        <v>65</v>
      </c>
      <c r="E12" s="11">
        <v>53262</v>
      </c>
      <c r="F12" s="11">
        <v>0</v>
      </c>
      <c r="G12" s="11"/>
      <c r="H12" s="11" t="s">
        <v>14</v>
      </c>
      <c r="I12" s="11" t="s">
        <v>30</v>
      </c>
      <c r="J12" s="11" t="s">
        <v>58</v>
      </c>
      <c r="K12" s="11">
        <f t="shared" ca="1" si="0"/>
        <v>138</v>
      </c>
      <c r="L12" s="11">
        <f t="shared" si="1"/>
        <v>53262</v>
      </c>
      <c r="M12" s="11" t="str" cm="1">
        <f t="array" aca="1" ref="M12" ca="1">_xlfn.IFS(H12="paid","paid",K12&lt;=30,"0-30",K12&lt;=60,"30-60",K12&lt;=90,"60-90",K12&lt;=120,"90-120",K12&lt;=150,"120-150",K12&lt;=180,"150-180",K12&gt;180,"180+")</f>
        <v>120-150</v>
      </c>
    </row>
    <row r="13" spans="1:13" x14ac:dyDescent="0.3">
      <c r="A13" s="11" t="s">
        <v>44</v>
      </c>
      <c r="B13" s="11" t="s">
        <v>66</v>
      </c>
      <c r="C13" s="11" t="s">
        <v>67</v>
      </c>
      <c r="D13" s="11" t="s">
        <v>36</v>
      </c>
      <c r="E13" s="11">
        <v>41105</v>
      </c>
      <c r="F13" s="11">
        <v>0</v>
      </c>
      <c r="G13" s="11"/>
      <c r="H13" s="11" t="s">
        <v>14</v>
      </c>
      <c r="I13" s="11" t="s">
        <v>57</v>
      </c>
      <c r="J13" s="11" t="s">
        <v>16</v>
      </c>
      <c r="K13" s="11">
        <f t="shared" ca="1" si="0"/>
        <v>91</v>
      </c>
      <c r="L13" s="11">
        <f t="shared" si="1"/>
        <v>41105</v>
      </c>
      <c r="M13" s="11" t="str" cm="1">
        <f t="array" aca="1" ref="M13" ca="1">_xlfn.IFS(H13="paid","paid",K13&lt;=30,"0-30",K13&lt;=60,"30-60",K13&lt;=90,"60-90",K13&lt;=120,"90-120",K13&lt;=150,"120-150",K13&lt;=180,"150-180",K13&gt;180,"180+")</f>
        <v>90-120</v>
      </c>
    </row>
    <row r="14" spans="1:13" x14ac:dyDescent="0.3">
      <c r="A14" s="11" t="s">
        <v>49</v>
      </c>
      <c r="B14" s="11" t="s">
        <v>68</v>
      </c>
      <c r="C14" s="11" t="s">
        <v>69</v>
      </c>
      <c r="D14" s="11" t="s">
        <v>67</v>
      </c>
      <c r="E14" s="11">
        <v>60575</v>
      </c>
      <c r="F14" s="11">
        <v>30287.5</v>
      </c>
      <c r="G14" s="11" t="s">
        <v>70</v>
      </c>
      <c r="H14" s="11" t="s">
        <v>39</v>
      </c>
      <c r="I14" s="11" t="s">
        <v>15</v>
      </c>
      <c r="J14" s="11" t="s">
        <v>58</v>
      </c>
      <c r="K14" s="11">
        <f t="shared" ca="1" si="0"/>
        <v>121</v>
      </c>
      <c r="L14" s="11">
        <f t="shared" si="1"/>
        <v>30287.5</v>
      </c>
      <c r="M14" s="11" t="str" cm="1">
        <f t="array" aca="1" ref="M14" ca="1">_xlfn.IFS(H14="paid","paid",K14&lt;=30,"0-30",K14&lt;=60,"30-60",K14&lt;=90,"60-90",K14&lt;=120,"90-120",K14&lt;=150,"120-150",K14&lt;=180,"150-180",K14&gt;180,"180+")</f>
        <v>120-150</v>
      </c>
    </row>
    <row r="15" spans="1:13" x14ac:dyDescent="0.3">
      <c r="A15" s="11" t="s">
        <v>71</v>
      </c>
      <c r="B15" s="11" t="s">
        <v>72</v>
      </c>
      <c r="C15" s="11" t="s">
        <v>38</v>
      </c>
      <c r="D15" s="11" t="s">
        <v>73</v>
      </c>
      <c r="E15" s="11">
        <v>47438</v>
      </c>
      <c r="F15" s="11">
        <v>23719</v>
      </c>
      <c r="G15" s="11" t="s">
        <v>74</v>
      </c>
      <c r="H15" s="11" t="s">
        <v>39</v>
      </c>
      <c r="I15" s="11" t="s">
        <v>23</v>
      </c>
      <c r="J15" s="11" t="s">
        <v>16</v>
      </c>
      <c r="K15" s="11">
        <f t="shared" ca="1" si="0"/>
        <v>44</v>
      </c>
      <c r="L15" s="11">
        <f t="shared" si="1"/>
        <v>23719</v>
      </c>
      <c r="M15" s="11" t="str" cm="1">
        <f t="array" aca="1" ref="M15" ca="1">_xlfn.IFS(H15="paid","paid",K15&lt;=30,"0-30",K15&lt;=60,"30-60",K15&lt;=90,"60-90",K15&lt;=120,"90-120",K15&lt;=150,"120-150",K15&lt;=180,"150-180",K15&gt;180,"180+")</f>
        <v>30-60</v>
      </c>
    </row>
    <row r="16" spans="1:13" x14ac:dyDescent="0.3">
      <c r="A16" s="11" t="s">
        <v>75</v>
      </c>
      <c r="B16" s="11" t="s">
        <v>76</v>
      </c>
      <c r="C16" s="11" t="s">
        <v>77</v>
      </c>
      <c r="D16" s="11" t="s">
        <v>78</v>
      </c>
      <c r="E16" s="11">
        <v>90550</v>
      </c>
      <c r="F16" s="11">
        <v>90550</v>
      </c>
      <c r="G16" s="11" t="s">
        <v>79</v>
      </c>
      <c r="H16" s="11" t="s">
        <v>22</v>
      </c>
      <c r="I16" s="11" t="s">
        <v>23</v>
      </c>
      <c r="J16" s="11" t="s">
        <v>16</v>
      </c>
      <c r="K16" s="11">
        <f t="shared" ca="1" si="0"/>
        <v>0</v>
      </c>
      <c r="L16" s="11">
        <f t="shared" si="1"/>
        <v>0</v>
      </c>
      <c r="M16" s="11" t="str" cm="1">
        <f t="array" aca="1" ref="M16" ca="1">_xlfn.IFS(H16="paid","paid",K16&lt;=30,"0-30",K16&lt;=60,"30-60",K16&lt;=90,"60-90",K16&lt;=120,"90-120",K16&lt;=150,"120-150",K16&lt;=180,"150-180",K16&gt;180,"180+")</f>
        <v>paid</v>
      </c>
    </row>
    <row r="17" spans="1:13" x14ac:dyDescent="0.3">
      <c r="A17" s="11" t="s">
        <v>25</v>
      </c>
      <c r="B17" s="11" t="s">
        <v>80</v>
      </c>
      <c r="C17" s="11" t="s">
        <v>81</v>
      </c>
      <c r="D17" s="11" t="s">
        <v>82</v>
      </c>
      <c r="E17" s="11">
        <v>74318</v>
      </c>
      <c r="F17" s="11">
        <v>0</v>
      </c>
      <c r="G17" s="11"/>
      <c r="H17" s="11" t="s">
        <v>14</v>
      </c>
      <c r="I17" s="11" t="s">
        <v>57</v>
      </c>
      <c r="J17" s="11" t="s">
        <v>58</v>
      </c>
      <c r="K17" s="11">
        <f t="shared" ca="1" si="0"/>
        <v>137</v>
      </c>
      <c r="L17" s="11">
        <f t="shared" si="1"/>
        <v>74318</v>
      </c>
      <c r="M17" s="11" t="str" cm="1">
        <f t="array" aca="1" ref="M17" ca="1">_xlfn.IFS(H17="paid","paid",K17&lt;=30,"0-30",K17&lt;=60,"30-60",K17&lt;=90,"60-90",K17&lt;=120,"90-120",K17&lt;=150,"120-150",K17&lt;=180,"150-180",K17&gt;180,"180+")</f>
        <v>120-150</v>
      </c>
    </row>
    <row r="18" spans="1:13" x14ac:dyDescent="0.3">
      <c r="A18" s="11" t="s">
        <v>25</v>
      </c>
      <c r="B18" s="11" t="s">
        <v>83</v>
      </c>
      <c r="C18" s="11" t="s">
        <v>84</v>
      </c>
      <c r="D18" s="11" t="s">
        <v>85</v>
      </c>
      <c r="E18" s="11">
        <v>45711</v>
      </c>
      <c r="F18" s="11">
        <v>0</v>
      </c>
      <c r="G18" s="11"/>
      <c r="H18" s="11" t="s">
        <v>14</v>
      </c>
      <c r="I18" s="11" t="s">
        <v>57</v>
      </c>
      <c r="J18" s="11" t="s">
        <v>24</v>
      </c>
      <c r="K18" s="11">
        <f t="shared" ca="1" si="0"/>
        <v>149</v>
      </c>
      <c r="L18" s="11">
        <f t="shared" si="1"/>
        <v>45711</v>
      </c>
      <c r="M18" s="11" t="str" cm="1">
        <f t="array" aca="1" ref="M18" ca="1">_xlfn.IFS(H18="paid","paid",K18&lt;=30,"0-30",K18&lt;=60,"30-60",K18&lt;=90,"60-90",K18&lt;=120,"90-120",K18&lt;=150,"120-150",K18&lt;=180,"150-180",K18&gt;180,"180+")</f>
        <v>120-150</v>
      </c>
    </row>
    <row r="19" spans="1:13" x14ac:dyDescent="0.3">
      <c r="A19" s="11" t="s">
        <v>86</v>
      </c>
      <c r="B19" s="11" t="s">
        <v>87</v>
      </c>
      <c r="C19" s="11" t="s">
        <v>88</v>
      </c>
      <c r="D19" s="11" t="s">
        <v>89</v>
      </c>
      <c r="E19" s="11">
        <v>58370</v>
      </c>
      <c r="F19" s="11">
        <v>58370</v>
      </c>
      <c r="G19" s="11" t="s">
        <v>77</v>
      </c>
      <c r="H19" s="11" t="s">
        <v>22</v>
      </c>
      <c r="I19" s="11" t="s">
        <v>23</v>
      </c>
      <c r="J19" s="11" t="s">
        <v>16</v>
      </c>
      <c r="K19" s="11">
        <f t="shared" ca="1" si="0"/>
        <v>0</v>
      </c>
      <c r="L19" s="11">
        <f t="shared" si="1"/>
        <v>0</v>
      </c>
      <c r="M19" s="11" t="str" cm="1">
        <f t="array" aca="1" ref="M19" ca="1">_xlfn.IFS(H19="paid","paid",K19&lt;=30,"0-30",K19&lt;=60,"30-60",K19&lt;=90,"60-90",K19&lt;=120,"90-120",K19&lt;=150,"120-150",K19&lt;=180,"150-180",K19&gt;180,"180+")</f>
        <v>paid</v>
      </c>
    </row>
    <row r="20" spans="1:13" x14ac:dyDescent="0.3">
      <c r="A20" s="11" t="s">
        <v>34</v>
      </c>
      <c r="B20" s="11" t="s">
        <v>90</v>
      </c>
      <c r="C20" s="11" t="s">
        <v>19</v>
      </c>
      <c r="D20" s="11" t="s">
        <v>20</v>
      </c>
      <c r="E20" s="11">
        <v>50171</v>
      </c>
      <c r="F20" s="11">
        <v>0</v>
      </c>
      <c r="G20" s="11"/>
      <c r="H20" s="11" t="s">
        <v>14</v>
      </c>
      <c r="I20" s="11" t="s">
        <v>30</v>
      </c>
      <c r="J20" s="11" t="s">
        <v>24</v>
      </c>
      <c r="K20" s="11">
        <f t="shared" ca="1" si="0"/>
        <v>92</v>
      </c>
      <c r="L20" s="11">
        <f t="shared" si="1"/>
        <v>50171</v>
      </c>
      <c r="M20" s="11" t="str" cm="1">
        <f t="array" aca="1" ref="M20" ca="1">_xlfn.IFS(H20="paid","paid",K20&lt;=30,"0-30",K20&lt;=60,"30-60",K20&lt;=90,"60-90",K20&lt;=120,"90-120",K20&lt;=150,"120-150",K20&lt;=180,"150-180",K20&gt;180,"180+")</f>
        <v>90-120</v>
      </c>
    </row>
    <row r="21" spans="1:13" x14ac:dyDescent="0.3">
      <c r="A21" s="11" t="s">
        <v>34</v>
      </c>
      <c r="B21" s="11" t="s">
        <v>91</v>
      </c>
      <c r="C21" s="11" t="s">
        <v>92</v>
      </c>
      <c r="D21" s="11" t="s">
        <v>93</v>
      </c>
      <c r="E21" s="11">
        <v>46267</v>
      </c>
      <c r="F21" s="11">
        <v>46267</v>
      </c>
      <c r="G21" s="11" t="s">
        <v>84</v>
      </c>
      <c r="H21" s="11" t="s">
        <v>22</v>
      </c>
      <c r="I21" s="11" t="s">
        <v>23</v>
      </c>
      <c r="J21" s="11" t="s">
        <v>16</v>
      </c>
      <c r="K21" s="11">
        <f t="shared" ca="1" si="0"/>
        <v>0</v>
      </c>
      <c r="L21" s="11">
        <f t="shared" si="1"/>
        <v>0</v>
      </c>
      <c r="M21" s="11" t="str" cm="1">
        <f t="array" aca="1" ref="M21" ca="1">_xlfn.IFS(H21="paid","paid",K21&lt;=30,"0-30",K21&lt;=60,"30-60",K21&lt;=90,"60-90",K21&lt;=120,"90-120",K21&lt;=150,"120-150",K21&lt;=180,"150-180",K21&gt;180,"180+")</f>
        <v>paid</v>
      </c>
    </row>
    <row r="22" spans="1:13" x14ac:dyDescent="0.3">
      <c r="A22" s="11" t="s">
        <v>44</v>
      </c>
      <c r="B22" s="11" t="s">
        <v>94</v>
      </c>
      <c r="C22" s="11" t="s">
        <v>43</v>
      </c>
      <c r="D22" s="11" t="s">
        <v>95</v>
      </c>
      <c r="E22" s="11">
        <v>63990</v>
      </c>
      <c r="F22" s="11">
        <v>31995</v>
      </c>
      <c r="G22" s="11" t="s">
        <v>12</v>
      </c>
      <c r="H22" s="11" t="s">
        <v>39</v>
      </c>
      <c r="I22" s="11" t="s">
        <v>30</v>
      </c>
      <c r="J22" s="11" t="s">
        <v>58</v>
      </c>
      <c r="K22" s="11">
        <f t="shared" ca="1" si="0"/>
        <v>46</v>
      </c>
      <c r="L22" s="11">
        <f t="shared" si="1"/>
        <v>31995</v>
      </c>
      <c r="M22" s="11" t="str" cm="1">
        <f t="array" aca="1" ref="M22" ca="1">_xlfn.IFS(H22="paid","paid",K22&lt;=30,"0-30",K22&lt;=60,"30-60",K22&lt;=90,"60-90",K22&lt;=120,"90-120",K22&lt;=150,"120-150",K22&lt;=180,"150-180",K22&gt;180,"180+")</f>
        <v>30-60</v>
      </c>
    </row>
    <row r="23" spans="1:13" x14ac:dyDescent="0.3">
      <c r="A23" s="11" t="s">
        <v>49</v>
      </c>
      <c r="B23" s="11" t="s">
        <v>96</v>
      </c>
      <c r="C23" s="11" t="s">
        <v>97</v>
      </c>
      <c r="D23" s="11" t="s">
        <v>98</v>
      </c>
      <c r="E23" s="11">
        <v>63195</v>
      </c>
      <c r="F23" s="11">
        <v>0</v>
      </c>
      <c r="G23" s="11"/>
      <c r="H23" s="11" t="s">
        <v>14</v>
      </c>
      <c r="I23" s="11" t="s">
        <v>30</v>
      </c>
      <c r="J23" s="11" t="s">
        <v>16</v>
      </c>
      <c r="K23" s="11">
        <f t="shared" ca="1" si="0"/>
        <v>110</v>
      </c>
      <c r="L23" s="11">
        <f t="shared" si="1"/>
        <v>63195</v>
      </c>
      <c r="M23" s="11" t="str" cm="1">
        <f t="array" aca="1" ref="M23" ca="1">_xlfn.IFS(H23="paid","paid",K23&lt;=30,"0-30",K23&lt;=60,"30-60",K23&lt;=90,"60-90",K23&lt;=120,"90-120",K23&lt;=150,"120-150",K23&lt;=180,"150-180",K23&gt;180,"180+")</f>
        <v>90-120</v>
      </c>
    </row>
    <row r="24" spans="1:13" x14ac:dyDescent="0.3">
      <c r="A24" s="11" t="s">
        <v>44</v>
      </c>
      <c r="B24" s="11" t="s">
        <v>99</v>
      </c>
      <c r="C24" s="11" t="s">
        <v>100</v>
      </c>
      <c r="D24" s="11" t="s">
        <v>101</v>
      </c>
      <c r="E24" s="11">
        <v>99751</v>
      </c>
      <c r="F24" s="11">
        <v>99751</v>
      </c>
      <c r="G24" s="11" t="s">
        <v>102</v>
      </c>
      <c r="H24" s="11" t="s">
        <v>22</v>
      </c>
      <c r="I24" s="11" t="s">
        <v>30</v>
      </c>
      <c r="J24" s="11" t="s">
        <v>24</v>
      </c>
      <c r="K24" s="11">
        <f t="shared" ca="1" si="0"/>
        <v>0</v>
      </c>
      <c r="L24" s="11">
        <f t="shared" si="1"/>
        <v>0</v>
      </c>
      <c r="M24" s="11" t="str" cm="1">
        <f t="array" aca="1" ref="M24" ca="1">_xlfn.IFS(H24="paid","paid",K24&lt;=30,"0-30",K24&lt;=60,"30-60",K24&lt;=90,"60-90",K24&lt;=120,"90-120",K24&lt;=150,"120-150",K24&lt;=180,"150-180",K24&gt;180,"180+")</f>
        <v>paid</v>
      </c>
    </row>
    <row r="25" spans="1:13" x14ac:dyDescent="0.3">
      <c r="A25" s="11" t="s">
        <v>103</v>
      </c>
      <c r="B25" s="11" t="s">
        <v>104</v>
      </c>
      <c r="C25" s="11" t="s">
        <v>19</v>
      </c>
      <c r="D25" s="11" t="s">
        <v>20</v>
      </c>
      <c r="E25" s="11">
        <v>25900</v>
      </c>
      <c r="F25" s="11">
        <v>25900</v>
      </c>
      <c r="G25" s="11" t="s">
        <v>105</v>
      </c>
      <c r="H25" s="11" t="s">
        <v>22</v>
      </c>
      <c r="I25" s="11" t="s">
        <v>15</v>
      </c>
      <c r="J25" s="11" t="s">
        <v>16</v>
      </c>
      <c r="K25" s="11">
        <f t="shared" ca="1" si="0"/>
        <v>0</v>
      </c>
      <c r="L25" s="11">
        <f t="shared" si="1"/>
        <v>0</v>
      </c>
      <c r="M25" s="11" t="str" cm="1">
        <f t="array" aca="1" ref="M25" ca="1">_xlfn.IFS(H25="paid","paid",K25&lt;=30,"0-30",K25&lt;=60,"30-60",K25&lt;=90,"60-90",K25&lt;=120,"90-120",K25&lt;=150,"120-150",K25&lt;=180,"150-180",K25&gt;180,"180+")</f>
        <v>paid</v>
      </c>
    </row>
    <row r="26" spans="1:13" x14ac:dyDescent="0.3">
      <c r="A26" s="11" t="s">
        <v>106</v>
      </c>
      <c r="B26" s="11" t="s">
        <v>107</v>
      </c>
      <c r="C26" s="11" t="s">
        <v>108</v>
      </c>
      <c r="D26" s="11" t="s">
        <v>109</v>
      </c>
      <c r="E26" s="11">
        <v>99252</v>
      </c>
      <c r="F26" s="11">
        <v>99252</v>
      </c>
      <c r="G26" s="11" t="s">
        <v>110</v>
      </c>
      <c r="H26" s="11" t="s">
        <v>22</v>
      </c>
      <c r="I26" s="11" t="s">
        <v>23</v>
      </c>
      <c r="J26" s="11" t="s">
        <v>58</v>
      </c>
      <c r="K26" s="11">
        <f t="shared" ca="1" si="0"/>
        <v>0</v>
      </c>
      <c r="L26" s="11">
        <f t="shared" si="1"/>
        <v>0</v>
      </c>
      <c r="M26" s="11" t="str" cm="1">
        <f t="array" aca="1" ref="M26" ca="1">_xlfn.IFS(H26="paid","paid",K26&lt;=30,"0-30",K26&lt;=60,"30-60",K26&lt;=90,"60-90",K26&lt;=120,"90-120",K26&lt;=150,"120-150",K26&lt;=180,"150-180",K26&gt;180,"180+")</f>
        <v>paid</v>
      </c>
    </row>
    <row r="27" spans="1:13" x14ac:dyDescent="0.3">
      <c r="A27" s="11" t="s">
        <v>103</v>
      </c>
      <c r="B27" s="11" t="s">
        <v>111</v>
      </c>
      <c r="C27" s="11" t="s">
        <v>69</v>
      </c>
      <c r="D27" s="11" t="s">
        <v>67</v>
      </c>
      <c r="E27" s="11">
        <v>46860</v>
      </c>
      <c r="F27" s="11">
        <v>0</v>
      </c>
      <c r="G27" s="11"/>
      <c r="H27" s="11" t="s">
        <v>14</v>
      </c>
      <c r="I27" s="11" t="s">
        <v>15</v>
      </c>
      <c r="J27" s="11" t="s">
        <v>16</v>
      </c>
      <c r="K27" s="11">
        <f t="shared" ca="1" si="0"/>
        <v>121</v>
      </c>
      <c r="L27" s="11">
        <f t="shared" si="1"/>
        <v>46860</v>
      </c>
      <c r="M27" s="11" t="str" cm="1">
        <f t="array" aca="1" ref="M27" ca="1">_xlfn.IFS(H27="paid","paid",K27&lt;=30,"0-30",K27&lt;=60,"30-60",K27&lt;=90,"60-90",K27&lt;=120,"90-120",K27&lt;=150,"120-150",K27&lt;=180,"150-180",K27&gt;180,"180+")</f>
        <v>120-150</v>
      </c>
    </row>
    <row r="28" spans="1:13" x14ac:dyDescent="0.3">
      <c r="A28" s="11" t="s">
        <v>112</v>
      </c>
      <c r="B28" s="11" t="s">
        <v>113</v>
      </c>
      <c r="C28" s="11" t="s">
        <v>102</v>
      </c>
      <c r="D28" s="11" t="s">
        <v>114</v>
      </c>
      <c r="E28" s="11">
        <v>19685</v>
      </c>
      <c r="F28" s="11">
        <v>9842.5</v>
      </c>
      <c r="G28" s="11" t="s">
        <v>48</v>
      </c>
      <c r="H28" s="11" t="s">
        <v>39</v>
      </c>
      <c r="I28" s="11" t="s">
        <v>57</v>
      </c>
      <c r="J28" s="11" t="s">
        <v>24</v>
      </c>
      <c r="K28" s="11">
        <f t="shared" ca="1" si="0"/>
        <v>29</v>
      </c>
      <c r="L28" s="11">
        <f t="shared" si="1"/>
        <v>9842.5</v>
      </c>
      <c r="M28" s="11" t="str" cm="1">
        <f t="array" aca="1" ref="M28" ca="1">_xlfn.IFS(H28="paid","paid",K28&lt;=30,"0-30",K28&lt;=60,"30-60",K28&lt;=90,"60-90",K28&lt;=120,"90-120",K28&lt;=150,"120-150",K28&lt;=180,"150-180",K28&gt;180,"180+")</f>
        <v>0-30</v>
      </c>
    </row>
    <row r="29" spans="1:13" x14ac:dyDescent="0.3">
      <c r="A29" s="11" t="s">
        <v>106</v>
      </c>
      <c r="B29" s="11" t="s">
        <v>115</v>
      </c>
      <c r="C29" s="11" t="s">
        <v>116</v>
      </c>
      <c r="D29" s="11" t="s">
        <v>117</v>
      </c>
      <c r="E29" s="11">
        <v>28239</v>
      </c>
      <c r="F29" s="11">
        <v>28239</v>
      </c>
      <c r="G29" s="11" t="s">
        <v>118</v>
      </c>
      <c r="H29" s="11" t="s">
        <v>22</v>
      </c>
      <c r="I29" s="11" t="s">
        <v>57</v>
      </c>
      <c r="J29" s="11" t="s">
        <v>24</v>
      </c>
      <c r="K29" s="11">
        <f t="shared" ca="1" si="0"/>
        <v>0</v>
      </c>
      <c r="L29" s="11">
        <f t="shared" si="1"/>
        <v>0</v>
      </c>
      <c r="M29" s="11" t="str" cm="1">
        <f t="array" aca="1" ref="M29" ca="1">_xlfn.IFS(H29="paid","paid",K29&lt;=30,"0-30",K29&lt;=60,"30-60",K29&lt;=90,"60-90",K29&lt;=120,"90-120",K29&lt;=150,"120-150",K29&lt;=180,"150-180",K29&gt;180,"180+")</f>
        <v>paid</v>
      </c>
    </row>
    <row r="30" spans="1:13" x14ac:dyDescent="0.3">
      <c r="A30" s="11" t="s">
        <v>112</v>
      </c>
      <c r="B30" s="11" t="s">
        <v>119</v>
      </c>
      <c r="C30" s="11" t="s">
        <v>120</v>
      </c>
      <c r="D30" s="11" t="s">
        <v>121</v>
      </c>
      <c r="E30" s="11">
        <v>28424</v>
      </c>
      <c r="F30" s="11">
        <v>0</v>
      </c>
      <c r="G30" s="11"/>
      <c r="H30" s="11" t="s">
        <v>14</v>
      </c>
      <c r="I30" s="11" t="s">
        <v>23</v>
      </c>
      <c r="J30" s="11" t="s">
        <v>24</v>
      </c>
      <c r="K30" s="11">
        <f t="shared" ca="1" si="0"/>
        <v>160</v>
      </c>
      <c r="L30" s="11">
        <f t="shared" si="1"/>
        <v>28424</v>
      </c>
      <c r="M30" s="11" t="str" cm="1">
        <f t="array" aca="1" ref="M30" ca="1">_xlfn.IFS(H30="paid","paid",K30&lt;=30,"0-30",K30&lt;=60,"30-60",K30&lt;=90,"60-90",K30&lt;=120,"90-120",K30&lt;=150,"120-150",K30&lt;=180,"150-180",K30&gt;180,"180+")</f>
        <v>150-180</v>
      </c>
    </row>
    <row r="31" spans="1:13" x14ac:dyDescent="0.3">
      <c r="A31" s="11" t="s">
        <v>17</v>
      </c>
      <c r="B31" s="11" t="s">
        <v>122</v>
      </c>
      <c r="C31" s="11" t="s">
        <v>123</v>
      </c>
      <c r="D31" s="11" t="s">
        <v>124</v>
      </c>
      <c r="E31" s="11">
        <v>53646</v>
      </c>
      <c r="F31" s="11">
        <v>26823</v>
      </c>
      <c r="G31" s="11" t="s">
        <v>125</v>
      </c>
      <c r="H31" s="11" t="s">
        <v>39</v>
      </c>
      <c r="I31" s="11" t="s">
        <v>30</v>
      </c>
      <c r="J31" s="11" t="s">
        <v>16</v>
      </c>
      <c r="K31" s="11">
        <f t="shared" ca="1" si="0"/>
        <v>84</v>
      </c>
      <c r="L31" s="11">
        <f t="shared" si="1"/>
        <v>26823</v>
      </c>
      <c r="M31" s="11" t="str" cm="1">
        <f t="array" aca="1" ref="M31" ca="1">_xlfn.IFS(H31="paid","paid",K31&lt;=30,"0-30",K31&lt;=60,"30-60",K31&lt;=90,"60-90",K31&lt;=120,"90-120",K31&lt;=150,"120-150",K31&lt;=180,"150-180",K31&gt;180,"180+")</f>
        <v>60-90</v>
      </c>
    </row>
    <row r="32" spans="1:13" x14ac:dyDescent="0.3">
      <c r="A32" s="11" t="s">
        <v>86</v>
      </c>
      <c r="B32" s="11" t="s">
        <v>126</v>
      </c>
      <c r="C32" s="11" t="s">
        <v>127</v>
      </c>
      <c r="D32" s="11" t="s">
        <v>105</v>
      </c>
      <c r="E32" s="11">
        <v>25032</v>
      </c>
      <c r="F32" s="11">
        <v>25032</v>
      </c>
      <c r="G32" s="11" t="s">
        <v>128</v>
      </c>
      <c r="H32" s="11" t="s">
        <v>22</v>
      </c>
      <c r="I32" s="11" t="s">
        <v>23</v>
      </c>
      <c r="J32" s="11" t="s">
        <v>16</v>
      </c>
      <c r="K32" s="11">
        <f t="shared" ca="1" si="0"/>
        <v>0</v>
      </c>
      <c r="L32" s="11">
        <f t="shared" si="1"/>
        <v>0</v>
      </c>
      <c r="M32" s="11" t="str" cm="1">
        <f t="array" aca="1" ref="M32" ca="1">_xlfn.IFS(H32="paid","paid",K32&lt;=30,"0-30",K32&lt;=60,"30-60",K32&lt;=90,"60-90",K32&lt;=120,"90-120",K32&lt;=150,"120-150",K32&lt;=180,"150-180",K32&gt;180,"180+")</f>
        <v>paid</v>
      </c>
    </row>
    <row r="33" spans="1:13" x14ac:dyDescent="0.3">
      <c r="A33" s="11" t="s">
        <v>71</v>
      </c>
      <c r="B33" s="11" t="s">
        <v>129</v>
      </c>
      <c r="C33" s="11" t="s">
        <v>121</v>
      </c>
      <c r="D33" s="11" t="s">
        <v>130</v>
      </c>
      <c r="E33" s="11">
        <v>67579</v>
      </c>
      <c r="F33" s="11">
        <v>0</v>
      </c>
      <c r="G33" s="11"/>
      <c r="H33" s="11" t="s">
        <v>14</v>
      </c>
      <c r="I33" s="11" t="s">
        <v>57</v>
      </c>
      <c r="J33" s="11" t="s">
        <v>24</v>
      </c>
      <c r="K33" s="11">
        <f t="shared" ca="1" si="0"/>
        <v>130</v>
      </c>
      <c r="L33" s="11">
        <f t="shared" si="1"/>
        <v>67579</v>
      </c>
      <c r="M33" s="11" t="str" cm="1">
        <f t="array" aca="1" ref="M33" ca="1">_xlfn.IFS(H33="paid","paid",K33&lt;=30,"0-30",K33&lt;=60,"30-60",K33&lt;=90,"60-90",K33&lt;=120,"90-120",K33&lt;=150,"120-150",K33&lt;=180,"150-180",K33&gt;180,"180+")</f>
        <v>120-150</v>
      </c>
    </row>
    <row r="34" spans="1:13" x14ac:dyDescent="0.3">
      <c r="A34" s="11" t="s">
        <v>112</v>
      </c>
      <c r="B34" s="11" t="s">
        <v>131</v>
      </c>
      <c r="C34" s="11" t="s">
        <v>132</v>
      </c>
      <c r="D34" s="11" t="s">
        <v>133</v>
      </c>
      <c r="E34" s="11">
        <v>66518</v>
      </c>
      <c r="F34" s="11">
        <v>66518</v>
      </c>
      <c r="G34" s="11" t="s">
        <v>134</v>
      </c>
      <c r="H34" s="11" t="s">
        <v>22</v>
      </c>
      <c r="I34" s="11" t="s">
        <v>30</v>
      </c>
      <c r="J34" s="11" t="s">
        <v>24</v>
      </c>
      <c r="K34" s="11">
        <f t="shared" ca="1" si="0"/>
        <v>0</v>
      </c>
      <c r="L34" s="11">
        <f t="shared" si="1"/>
        <v>0</v>
      </c>
      <c r="M34" s="11" t="str" cm="1">
        <f t="array" aca="1" ref="M34" ca="1">_xlfn.IFS(H34="paid","paid",K34&lt;=30,"0-30",K34&lt;=60,"30-60",K34&lt;=90,"60-90",K34&lt;=120,"90-120",K34&lt;=150,"120-150",K34&lt;=180,"150-180",K34&gt;180,"180+")</f>
        <v>paid</v>
      </c>
    </row>
    <row r="35" spans="1:13" x14ac:dyDescent="0.3">
      <c r="A35" s="11" t="s">
        <v>112</v>
      </c>
      <c r="B35" s="11" t="s">
        <v>135</v>
      </c>
      <c r="C35" s="11" t="s">
        <v>136</v>
      </c>
      <c r="D35" s="11" t="s">
        <v>137</v>
      </c>
      <c r="E35" s="11">
        <v>67378</v>
      </c>
      <c r="F35" s="11">
        <v>0</v>
      </c>
      <c r="G35" s="11"/>
      <c r="H35" s="11" t="s">
        <v>14</v>
      </c>
      <c r="I35" s="11" t="s">
        <v>23</v>
      </c>
      <c r="J35" s="11" t="s">
        <v>16</v>
      </c>
      <c r="K35" s="11">
        <f t="shared" ca="1" si="0"/>
        <v>159</v>
      </c>
      <c r="L35" s="11">
        <f t="shared" si="1"/>
        <v>67378</v>
      </c>
      <c r="M35" s="11" t="str" cm="1">
        <f t="array" aca="1" ref="M35" ca="1">_xlfn.IFS(H35="paid","paid",K35&lt;=30,"0-30",K35&lt;=60,"30-60",K35&lt;=90,"60-90",K35&lt;=120,"90-120",K35&lt;=150,"120-150",K35&lt;=180,"150-180",K35&gt;180,"180+")</f>
        <v>150-180</v>
      </c>
    </row>
    <row r="36" spans="1:13" x14ac:dyDescent="0.3">
      <c r="A36" s="11" t="s">
        <v>49</v>
      </c>
      <c r="B36" s="11" t="s">
        <v>138</v>
      </c>
      <c r="C36" s="11" t="s">
        <v>139</v>
      </c>
      <c r="D36" s="11" t="s">
        <v>140</v>
      </c>
      <c r="E36" s="11">
        <v>61568</v>
      </c>
      <c r="F36" s="11">
        <v>0</v>
      </c>
      <c r="G36" s="11"/>
      <c r="H36" s="11" t="s">
        <v>14</v>
      </c>
      <c r="I36" s="11" t="s">
        <v>15</v>
      </c>
      <c r="J36" s="11" t="s">
        <v>16</v>
      </c>
      <c r="K36" s="11">
        <f t="shared" ca="1" si="0"/>
        <v>43</v>
      </c>
      <c r="L36" s="11">
        <f t="shared" si="1"/>
        <v>61568</v>
      </c>
      <c r="M36" s="11" t="str" cm="1">
        <f t="array" aca="1" ref="M36" ca="1">_xlfn.IFS(H36="paid","paid",K36&lt;=30,"0-30",K36&lt;=60,"30-60",K36&lt;=90,"60-90",K36&lt;=120,"90-120",K36&lt;=150,"120-150",K36&lt;=180,"150-180",K36&gt;180,"180+")</f>
        <v>30-60</v>
      </c>
    </row>
    <row r="37" spans="1:13" x14ac:dyDescent="0.3">
      <c r="A37" s="11" t="s">
        <v>75</v>
      </c>
      <c r="B37" s="11" t="s">
        <v>141</v>
      </c>
      <c r="C37" s="11" t="s">
        <v>20</v>
      </c>
      <c r="D37" s="11" t="s">
        <v>142</v>
      </c>
      <c r="E37" s="11">
        <v>64588</v>
      </c>
      <c r="F37" s="11">
        <v>64588</v>
      </c>
      <c r="G37" s="11" t="s">
        <v>143</v>
      </c>
      <c r="H37" s="11" t="s">
        <v>22</v>
      </c>
      <c r="I37" s="11" t="s">
        <v>57</v>
      </c>
      <c r="J37" s="11" t="s">
        <v>58</v>
      </c>
      <c r="K37" s="11">
        <f t="shared" ca="1" si="0"/>
        <v>0</v>
      </c>
      <c r="L37" s="11">
        <f t="shared" si="1"/>
        <v>0</v>
      </c>
      <c r="M37" s="11" t="str" cm="1">
        <f t="array" aca="1" ref="M37" ca="1">_xlfn.IFS(H37="paid","paid",K37&lt;=30,"0-30",K37&lt;=60,"30-60",K37&lt;=90,"60-90",K37&lt;=120,"90-120",K37&lt;=150,"120-150",K37&lt;=180,"150-180",K37&gt;180,"180+")</f>
        <v>paid</v>
      </c>
    </row>
    <row r="38" spans="1:13" x14ac:dyDescent="0.3">
      <c r="A38" s="11" t="s">
        <v>144</v>
      </c>
      <c r="B38" s="11" t="s">
        <v>145</v>
      </c>
      <c r="C38" s="11" t="s">
        <v>97</v>
      </c>
      <c r="D38" s="11" t="s">
        <v>98</v>
      </c>
      <c r="E38" s="11">
        <v>98941</v>
      </c>
      <c r="F38" s="11">
        <v>98941</v>
      </c>
      <c r="G38" s="11" t="s">
        <v>132</v>
      </c>
      <c r="H38" s="11" t="s">
        <v>22</v>
      </c>
      <c r="I38" s="11" t="s">
        <v>30</v>
      </c>
      <c r="J38" s="11" t="s">
        <v>16</v>
      </c>
      <c r="K38" s="11">
        <f t="shared" ca="1" si="0"/>
        <v>0</v>
      </c>
      <c r="L38" s="11">
        <f t="shared" si="1"/>
        <v>0</v>
      </c>
      <c r="M38" s="11" t="str" cm="1">
        <f t="array" aca="1" ref="M38" ca="1">_xlfn.IFS(H38="paid","paid",K38&lt;=30,"0-30",K38&lt;=60,"30-60",K38&lt;=90,"60-90",K38&lt;=120,"90-120",K38&lt;=150,"120-150",K38&lt;=180,"150-180",K38&gt;180,"180+")</f>
        <v>paid</v>
      </c>
    </row>
    <row r="39" spans="1:13" x14ac:dyDescent="0.3">
      <c r="A39" s="11" t="s">
        <v>34</v>
      </c>
      <c r="B39" s="11" t="s">
        <v>146</v>
      </c>
      <c r="C39" s="11" t="s">
        <v>147</v>
      </c>
      <c r="D39" s="11" t="s">
        <v>148</v>
      </c>
      <c r="E39" s="11">
        <v>47365</v>
      </c>
      <c r="F39" s="11">
        <v>0</v>
      </c>
      <c r="G39" s="11"/>
      <c r="H39" s="11" t="s">
        <v>14</v>
      </c>
      <c r="I39" s="11" t="s">
        <v>57</v>
      </c>
      <c r="J39" s="11" t="s">
        <v>24</v>
      </c>
      <c r="K39" s="11">
        <f t="shared" ca="1" si="0"/>
        <v>176</v>
      </c>
      <c r="L39" s="11">
        <f t="shared" si="1"/>
        <v>47365</v>
      </c>
      <c r="M39" s="11" t="str" cm="1">
        <f t="array" aca="1" ref="M39" ca="1">_xlfn.IFS(H39="paid","paid",K39&lt;=30,"0-30",K39&lt;=60,"30-60",K39&lt;=90,"60-90",K39&lt;=120,"90-120",K39&lt;=150,"120-150",K39&lt;=180,"150-180",K39&gt;180,"180+")</f>
        <v>150-180</v>
      </c>
    </row>
    <row r="40" spans="1:13" x14ac:dyDescent="0.3">
      <c r="A40" s="11" t="s">
        <v>103</v>
      </c>
      <c r="B40" s="11" t="s">
        <v>149</v>
      </c>
      <c r="C40" s="11" t="s">
        <v>95</v>
      </c>
      <c r="D40" s="11" t="s">
        <v>150</v>
      </c>
      <c r="E40" s="11">
        <v>68990</v>
      </c>
      <c r="F40" s="11">
        <v>0</v>
      </c>
      <c r="G40" s="11"/>
      <c r="H40" s="11" t="s">
        <v>14</v>
      </c>
      <c r="I40" s="11" t="s">
        <v>15</v>
      </c>
      <c r="J40" s="11" t="s">
        <v>58</v>
      </c>
      <c r="K40" s="11">
        <f t="shared" ca="1" si="0"/>
        <v>16</v>
      </c>
      <c r="L40" s="11">
        <f t="shared" si="1"/>
        <v>68990</v>
      </c>
      <c r="M40" s="11" t="str" cm="1">
        <f t="array" aca="1" ref="M40" ca="1">_xlfn.IFS(H40="paid","paid",K40&lt;=30,"0-30",K40&lt;=60,"30-60",K40&lt;=90,"60-90",K40&lt;=120,"90-120",K40&lt;=150,"120-150",K40&lt;=180,"150-180",K40&gt;180,"180+")</f>
        <v>0-30</v>
      </c>
    </row>
    <row r="41" spans="1:13" x14ac:dyDescent="0.3">
      <c r="A41" s="11" t="s">
        <v>112</v>
      </c>
      <c r="B41" s="11" t="s">
        <v>151</v>
      </c>
      <c r="C41" s="11" t="s">
        <v>152</v>
      </c>
      <c r="D41" s="11" t="s">
        <v>61</v>
      </c>
      <c r="E41" s="11">
        <v>90806</v>
      </c>
      <c r="F41" s="11">
        <v>90806</v>
      </c>
      <c r="G41" s="11" t="s">
        <v>56</v>
      </c>
      <c r="H41" s="11" t="s">
        <v>22</v>
      </c>
      <c r="I41" s="11" t="s">
        <v>30</v>
      </c>
      <c r="J41" s="11" t="s">
        <v>58</v>
      </c>
      <c r="K41" s="11">
        <f t="shared" ca="1" si="0"/>
        <v>0</v>
      </c>
      <c r="L41" s="11">
        <f t="shared" si="1"/>
        <v>0</v>
      </c>
      <c r="M41" s="11" t="str" cm="1">
        <f t="array" aca="1" ref="M41" ca="1">_xlfn.IFS(H41="paid","paid",K41&lt;=30,"0-30",K41&lt;=60,"30-60",K41&lt;=90,"60-90",K41&lt;=120,"90-120",K41&lt;=150,"120-150",K41&lt;=180,"150-180",K41&gt;180,"180+")</f>
        <v>paid</v>
      </c>
    </row>
    <row r="42" spans="1:13" x14ac:dyDescent="0.3">
      <c r="A42" s="11" t="s">
        <v>49</v>
      </c>
      <c r="B42" s="11" t="s">
        <v>153</v>
      </c>
      <c r="C42" s="11" t="s">
        <v>154</v>
      </c>
      <c r="D42" s="11" t="s">
        <v>155</v>
      </c>
      <c r="E42" s="11">
        <v>28211</v>
      </c>
      <c r="F42" s="11">
        <v>28211</v>
      </c>
      <c r="G42" s="11" t="s">
        <v>123</v>
      </c>
      <c r="H42" s="11" t="s">
        <v>22</v>
      </c>
      <c r="I42" s="11" t="s">
        <v>57</v>
      </c>
      <c r="J42" s="11" t="s">
        <v>24</v>
      </c>
      <c r="K42" s="11">
        <f t="shared" ca="1" si="0"/>
        <v>0</v>
      </c>
      <c r="L42" s="11">
        <f t="shared" si="1"/>
        <v>0</v>
      </c>
      <c r="M42" s="11" t="str" cm="1">
        <f t="array" aca="1" ref="M42" ca="1">_xlfn.IFS(H42="paid","paid",K42&lt;=30,"0-30",K42&lt;=60,"30-60",K42&lt;=90,"60-90",K42&lt;=120,"90-120",K42&lt;=150,"120-150",K42&lt;=180,"150-180",K42&gt;180,"180+")</f>
        <v>paid</v>
      </c>
    </row>
    <row r="43" spans="1:13" x14ac:dyDescent="0.3">
      <c r="A43" s="11" t="s">
        <v>144</v>
      </c>
      <c r="B43" s="11" t="s">
        <v>156</v>
      </c>
      <c r="C43" s="11" t="s">
        <v>62</v>
      </c>
      <c r="D43" s="11" t="s">
        <v>157</v>
      </c>
      <c r="E43" s="11">
        <v>77052</v>
      </c>
      <c r="F43" s="11">
        <v>77052</v>
      </c>
      <c r="G43" s="11" t="s">
        <v>117</v>
      </c>
      <c r="H43" s="11" t="s">
        <v>22</v>
      </c>
      <c r="I43" s="11" t="s">
        <v>57</v>
      </c>
      <c r="J43" s="11" t="s">
        <v>58</v>
      </c>
      <c r="K43" s="11">
        <f t="shared" ca="1" si="0"/>
        <v>0</v>
      </c>
      <c r="L43" s="11">
        <f t="shared" si="1"/>
        <v>0</v>
      </c>
      <c r="M43" s="11" t="str" cm="1">
        <f t="array" aca="1" ref="M43" ca="1">_xlfn.IFS(H43="paid","paid",K43&lt;=30,"0-30",K43&lt;=60,"30-60",K43&lt;=90,"60-90",K43&lt;=120,"90-120",K43&lt;=150,"120-150",K43&lt;=180,"150-180",K43&gt;180,"180+")</f>
        <v>paid</v>
      </c>
    </row>
    <row r="44" spans="1:13" x14ac:dyDescent="0.3">
      <c r="A44" s="11" t="s">
        <v>103</v>
      </c>
      <c r="B44" s="11" t="s">
        <v>158</v>
      </c>
      <c r="C44" s="11" t="s">
        <v>159</v>
      </c>
      <c r="D44" s="11" t="s">
        <v>160</v>
      </c>
      <c r="E44" s="11">
        <v>77400</v>
      </c>
      <c r="F44" s="11">
        <v>38700</v>
      </c>
      <c r="G44" s="11" t="s">
        <v>124</v>
      </c>
      <c r="H44" s="11" t="s">
        <v>39</v>
      </c>
      <c r="I44" s="11" t="s">
        <v>15</v>
      </c>
      <c r="J44" s="11" t="s">
        <v>58</v>
      </c>
      <c r="K44" s="11">
        <f t="shared" ca="1" si="0"/>
        <v>85</v>
      </c>
      <c r="L44" s="11">
        <f t="shared" si="1"/>
        <v>38700</v>
      </c>
      <c r="M44" s="11" t="str" cm="1">
        <f t="array" aca="1" ref="M44" ca="1">_xlfn.IFS(H44="paid","paid",K44&lt;=30,"0-30",K44&lt;=60,"30-60",K44&lt;=90,"60-90",K44&lt;=120,"90-120",K44&lt;=150,"120-150",K44&lt;=180,"150-180",K44&gt;180,"180+")</f>
        <v>60-90</v>
      </c>
    </row>
    <row r="45" spans="1:13" x14ac:dyDescent="0.3">
      <c r="A45" s="11" t="s">
        <v>106</v>
      </c>
      <c r="B45" s="11" t="s">
        <v>161</v>
      </c>
      <c r="C45" s="11" t="s">
        <v>109</v>
      </c>
      <c r="D45" s="11" t="s">
        <v>162</v>
      </c>
      <c r="E45" s="11">
        <v>15963</v>
      </c>
      <c r="F45" s="11">
        <v>0</v>
      </c>
      <c r="G45" s="11"/>
      <c r="H45" s="11" t="s">
        <v>14</v>
      </c>
      <c r="I45" s="11" t="s">
        <v>30</v>
      </c>
      <c r="J45" s="11" t="s">
        <v>16</v>
      </c>
      <c r="K45" s="11">
        <f t="shared" ca="1" si="0"/>
        <v>5</v>
      </c>
      <c r="L45" s="11">
        <f t="shared" si="1"/>
        <v>15963</v>
      </c>
      <c r="M45" s="11" t="str" cm="1">
        <f t="array" aca="1" ref="M45" ca="1">_xlfn.IFS(H45="paid","paid",K45&lt;=30,"0-30",K45&lt;=60,"30-60",K45&lt;=90,"60-90",K45&lt;=120,"90-120",K45&lt;=150,"120-150",K45&lt;=180,"150-180",K45&gt;180,"180+")</f>
        <v>0-30</v>
      </c>
    </row>
    <row r="46" spans="1:13" x14ac:dyDescent="0.3">
      <c r="A46" s="11" t="s">
        <v>144</v>
      </c>
      <c r="B46" s="11" t="s">
        <v>163</v>
      </c>
      <c r="C46" s="11" t="s">
        <v>67</v>
      </c>
      <c r="D46" s="11" t="s">
        <v>36</v>
      </c>
      <c r="E46" s="11">
        <v>72859</v>
      </c>
      <c r="F46" s="11">
        <v>72859</v>
      </c>
      <c r="G46" s="11" t="s">
        <v>164</v>
      </c>
      <c r="H46" s="11" t="s">
        <v>22</v>
      </c>
      <c r="I46" s="11" t="s">
        <v>23</v>
      </c>
      <c r="J46" s="11" t="s">
        <v>24</v>
      </c>
      <c r="K46" s="11">
        <f t="shared" ca="1" si="0"/>
        <v>0</v>
      </c>
      <c r="L46" s="11">
        <f t="shared" si="1"/>
        <v>0</v>
      </c>
      <c r="M46" s="11" t="str" cm="1">
        <f t="array" aca="1" ref="M46" ca="1">_xlfn.IFS(H46="paid","paid",K46&lt;=30,"0-30",K46&lt;=60,"30-60",K46&lt;=90,"60-90",K46&lt;=120,"90-120",K46&lt;=150,"120-150",K46&lt;=180,"150-180",K46&gt;180,"180+")</f>
        <v>paid</v>
      </c>
    </row>
    <row r="47" spans="1:13" x14ac:dyDescent="0.3">
      <c r="A47" s="11" t="s">
        <v>103</v>
      </c>
      <c r="B47" s="11" t="s">
        <v>165</v>
      </c>
      <c r="C47" s="11" t="s">
        <v>109</v>
      </c>
      <c r="D47" s="11" t="s">
        <v>162</v>
      </c>
      <c r="E47" s="11">
        <v>70598</v>
      </c>
      <c r="F47" s="11">
        <v>0</v>
      </c>
      <c r="G47" s="11"/>
      <c r="H47" s="11" t="s">
        <v>14</v>
      </c>
      <c r="I47" s="11" t="s">
        <v>15</v>
      </c>
      <c r="J47" s="11" t="s">
        <v>24</v>
      </c>
      <c r="K47" s="11">
        <f t="shared" ca="1" si="0"/>
        <v>5</v>
      </c>
      <c r="L47" s="11">
        <f t="shared" si="1"/>
        <v>70598</v>
      </c>
      <c r="M47" s="11" t="str" cm="1">
        <f t="array" aca="1" ref="M47" ca="1">_xlfn.IFS(H47="paid","paid",K47&lt;=30,"0-30",K47&lt;=60,"30-60",K47&lt;=90,"60-90",K47&lt;=120,"90-120",K47&lt;=150,"120-150",K47&lt;=180,"150-180",K47&gt;180,"180+")</f>
        <v>0-30</v>
      </c>
    </row>
    <row r="48" spans="1:13" x14ac:dyDescent="0.3">
      <c r="A48" s="11" t="s">
        <v>49</v>
      </c>
      <c r="B48" s="11" t="s">
        <v>166</v>
      </c>
      <c r="C48" s="11" t="s">
        <v>120</v>
      </c>
      <c r="D48" s="11" t="s">
        <v>121</v>
      </c>
      <c r="E48" s="11">
        <v>56188</v>
      </c>
      <c r="F48" s="11">
        <v>28094</v>
      </c>
      <c r="G48" s="11" t="s">
        <v>97</v>
      </c>
      <c r="H48" s="11" t="s">
        <v>39</v>
      </c>
      <c r="I48" s="11" t="s">
        <v>23</v>
      </c>
      <c r="J48" s="11" t="s">
        <v>24</v>
      </c>
      <c r="K48" s="11">
        <f t="shared" ca="1" si="0"/>
        <v>160</v>
      </c>
      <c r="L48" s="11">
        <f t="shared" si="1"/>
        <v>28094</v>
      </c>
      <c r="M48" s="11" t="str" cm="1">
        <f t="array" aca="1" ref="M48" ca="1">_xlfn.IFS(H48="paid","paid",K48&lt;=30,"0-30",K48&lt;=60,"30-60",K48&lt;=90,"60-90",K48&lt;=120,"90-120",K48&lt;=150,"120-150",K48&lt;=180,"150-180",K48&gt;180,"180+")</f>
        <v>150-180</v>
      </c>
    </row>
    <row r="49" spans="1:13" x14ac:dyDescent="0.3">
      <c r="A49" s="11" t="s">
        <v>167</v>
      </c>
      <c r="B49" s="11" t="s">
        <v>168</v>
      </c>
      <c r="C49" s="11" t="s">
        <v>169</v>
      </c>
      <c r="D49" s="11" t="s">
        <v>170</v>
      </c>
      <c r="E49" s="11">
        <v>41315</v>
      </c>
      <c r="F49" s="11">
        <v>20657.5</v>
      </c>
      <c r="G49" s="11" t="s">
        <v>171</v>
      </c>
      <c r="H49" s="11" t="s">
        <v>39</v>
      </c>
      <c r="I49" s="11" t="s">
        <v>57</v>
      </c>
      <c r="J49" s="11" t="s">
        <v>16</v>
      </c>
      <c r="K49" s="11">
        <f t="shared" ca="1" si="0"/>
        <v>-4</v>
      </c>
      <c r="L49" s="11">
        <f t="shared" si="1"/>
        <v>20657.5</v>
      </c>
      <c r="M49" s="11" t="str" cm="1">
        <f t="array" aca="1" ref="M49" ca="1">_xlfn.IFS(H49="paid","paid",K49&lt;=30,"0-30",K49&lt;=60,"30-60",K49&lt;=90,"60-90",K49&lt;=120,"90-120",K49&lt;=150,"120-150",K49&lt;=180,"150-180",K49&gt;180,"180+")</f>
        <v>0-30</v>
      </c>
    </row>
    <row r="50" spans="1:13" x14ac:dyDescent="0.3">
      <c r="A50" s="11" t="s">
        <v>86</v>
      </c>
      <c r="B50" s="11" t="s">
        <v>172</v>
      </c>
      <c r="C50" s="11" t="s">
        <v>173</v>
      </c>
      <c r="D50" s="11" t="s">
        <v>174</v>
      </c>
      <c r="E50" s="11">
        <v>55342</v>
      </c>
      <c r="F50" s="11">
        <v>55342</v>
      </c>
      <c r="G50" s="11" t="s">
        <v>175</v>
      </c>
      <c r="H50" s="11" t="s">
        <v>22</v>
      </c>
      <c r="I50" s="11" t="s">
        <v>15</v>
      </c>
      <c r="J50" s="11" t="s">
        <v>16</v>
      </c>
      <c r="K50" s="11">
        <f t="shared" ca="1" si="0"/>
        <v>0</v>
      </c>
      <c r="L50" s="11">
        <f t="shared" si="1"/>
        <v>0</v>
      </c>
      <c r="M50" s="11" t="str" cm="1">
        <f t="array" aca="1" ref="M50" ca="1">_xlfn.IFS(H50="paid","paid",K50&lt;=30,"0-30",K50&lt;=60,"30-60",K50&lt;=90,"60-90",K50&lt;=120,"90-120",K50&lt;=150,"120-150",K50&lt;=180,"150-180",K50&gt;180,"180+")</f>
        <v>paid</v>
      </c>
    </row>
    <row r="51" spans="1:13" x14ac:dyDescent="0.3">
      <c r="A51" s="11" t="s">
        <v>112</v>
      </c>
      <c r="B51" s="11" t="s">
        <v>176</v>
      </c>
      <c r="C51" s="11" t="s">
        <v>52</v>
      </c>
      <c r="D51" s="11" t="s">
        <v>65</v>
      </c>
      <c r="E51" s="11">
        <v>59754</v>
      </c>
      <c r="F51" s="11">
        <v>29877</v>
      </c>
      <c r="G51" s="11" t="s">
        <v>177</v>
      </c>
      <c r="H51" s="11" t="s">
        <v>39</v>
      </c>
      <c r="I51" s="11" t="s">
        <v>23</v>
      </c>
      <c r="J51" s="11" t="s">
        <v>24</v>
      </c>
      <c r="K51" s="11">
        <f t="shared" ca="1" si="0"/>
        <v>138</v>
      </c>
      <c r="L51" s="11">
        <f t="shared" si="1"/>
        <v>29877</v>
      </c>
      <c r="M51" s="11" t="str" cm="1">
        <f t="array" aca="1" ref="M51" ca="1">_xlfn.IFS(H51="paid","paid",K51&lt;=30,"0-30",K51&lt;=60,"30-60",K51&lt;=90,"60-90",K51&lt;=120,"90-120",K51&lt;=150,"120-150",K51&lt;=180,"150-180",K51&gt;180,"180+")</f>
        <v>120-150</v>
      </c>
    </row>
    <row r="52" spans="1:13" x14ac:dyDescent="0.3">
      <c r="A52" s="11" t="s">
        <v>25</v>
      </c>
      <c r="B52" s="11" t="s">
        <v>178</v>
      </c>
      <c r="C52" s="11" t="s">
        <v>169</v>
      </c>
      <c r="D52" s="11" t="s">
        <v>170</v>
      </c>
      <c r="E52" s="11">
        <v>80179</v>
      </c>
      <c r="F52" s="11">
        <v>0</v>
      </c>
      <c r="G52" s="11"/>
      <c r="H52" s="11" t="s">
        <v>14</v>
      </c>
      <c r="I52" s="11" t="s">
        <v>57</v>
      </c>
      <c r="J52" s="11" t="s">
        <v>24</v>
      </c>
      <c r="K52" s="11">
        <f t="shared" ca="1" si="0"/>
        <v>-4</v>
      </c>
      <c r="L52" s="11">
        <f t="shared" si="1"/>
        <v>80179</v>
      </c>
      <c r="M52" s="11" t="str" cm="1">
        <f t="array" aca="1" ref="M52" ca="1">_xlfn.IFS(H52="paid","paid",K52&lt;=30,"0-30",K52&lt;=60,"30-60",K52&lt;=90,"60-90",K52&lt;=120,"90-120",K52&lt;=150,"120-150",K52&lt;=180,"150-180",K52&gt;180,"180+")</f>
        <v>0-30</v>
      </c>
    </row>
    <row r="53" spans="1:13" x14ac:dyDescent="0.3">
      <c r="A53" s="11" t="s">
        <v>112</v>
      </c>
      <c r="B53" s="11" t="s">
        <v>179</v>
      </c>
      <c r="C53" s="11" t="s">
        <v>180</v>
      </c>
      <c r="D53" s="11" t="s">
        <v>181</v>
      </c>
      <c r="E53" s="11">
        <v>34504</v>
      </c>
      <c r="F53" s="11">
        <v>34504</v>
      </c>
      <c r="G53" s="11" t="s">
        <v>121</v>
      </c>
      <c r="H53" s="11" t="s">
        <v>22</v>
      </c>
      <c r="I53" s="11" t="s">
        <v>15</v>
      </c>
      <c r="J53" s="11" t="s">
        <v>58</v>
      </c>
      <c r="K53" s="11">
        <f t="shared" ca="1" si="0"/>
        <v>0</v>
      </c>
      <c r="L53" s="11">
        <f t="shared" si="1"/>
        <v>0</v>
      </c>
      <c r="M53" s="11" t="str" cm="1">
        <f t="array" aca="1" ref="M53" ca="1">_xlfn.IFS(H53="paid","paid",K53&lt;=30,"0-30",K53&lt;=60,"30-60",K53&lt;=90,"60-90",K53&lt;=120,"90-120",K53&lt;=150,"120-150",K53&lt;=180,"150-180",K53&gt;180,"180+")</f>
        <v>paid</v>
      </c>
    </row>
    <row r="54" spans="1:13" x14ac:dyDescent="0.3">
      <c r="A54" s="11" t="s">
        <v>106</v>
      </c>
      <c r="B54" s="11" t="s">
        <v>182</v>
      </c>
      <c r="C54" s="11" t="s">
        <v>65</v>
      </c>
      <c r="D54" s="11" t="s">
        <v>183</v>
      </c>
      <c r="E54" s="11">
        <v>19326</v>
      </c>
      <c r="F54" s="11">
        <v>0</v>
      </c>
      <c r="G54" s="11"/>
      <c r="H54" s="11" t="s">
        <v>14</v>
      </c>
      <c r="I54" s="11" t="s">
        <v>30</v>
      </c>
      <c r="J54" s="11" t="s">
        <v>16</v>
      </c>
      <c r="K54" s="11">
        <f t="shared" ca="1" si="0"/>
        <v>108</v>
      </c>
      <c r="L54" s="11">
        <f t="shared" si="1"/>
        <v>19326</v>
      </c>
      <c r="M54" s="11" t="str" cm="1">
        <f t="array" aca="1" ref="M54" ca="1">_xlfn.IFS(H54="paid","paid",K54&lt;=30,"0-30",K54&lt;=60,"30-60",K54&lt;=90,"60-90",K54&lt;=120,"90-120",K54&lt;=150,"120-150",K54&lt;=180,"150-180",K54&gt;180,"180+")</f>
        <v>90-120</v>
      </c>
    </row>
    <row r="55" spans="1:13" x14ac:dyDescent="0.3">
      <c r="A55" s="11" t="s">
        <v>44</v>
      </c>
      <c r="B55" s="11" t="s">
        <v>184</v>
      </c>
      <c r="C55" s="11" t="s">
        <v>185</v>
      </c>
      <c r="D55" s="11" t="s">
        <v>186</v>
      </c>
      <c r="E55" s="11">
        <v>83855</v>
      </c>
      <c r="F55" s="11">
        <v>41927.5</v>
      </c>
      <c r="G55" s="11" t="s">
        <v>159</v>
      </c>
      <c r="H55" s="11" t="s">
        <v>39</v>
      </c>
      <c r="I55" s="11" t="s">
        <v>57</v>
      </c>
      <c r="J55" s="11" t="s">
        <v>58</v>
      </c>
      <c r="K55" s="11">
        <f t="shared" ca="1" si="0"/>
        <v>139</v>
      </c>
      <c r="L55" s="11">
        <f t="shared" si="1"/>
        <v>41927.5</v>
      </c>
      <c r="M55" s="11" t="str" cm="1">
        <f t="array" aca="1" ref="M55" ca="1">_xlfn.IFS(H55="paid","paid",K55&lt;=30,"0-30",K55&lt;=60,"30-60",K55&lt;=90,"60-90",K55&lt;=120,"90-120",K55&lt;=150,"120-150",K55&lt;=180,"150-180",K55&gt;180,"180+")</f>
        <v>120-150</v>
      </c>
    </row>
    <row r="56" spans="1:13" x14ac:dyDescent="0.3">
      <c r="A56" s="11" t="s">
        <v>53</v>
      </c>
      <c r="B56" s="11" t="s">
        <v>187</v>
      </c>
      <c r="C56" s="11" t="s">
        <v>188</v>
      </c>
      <c r="D56" s="11" t="s">
        <v>189</v>
      </c>
      <c r="E56" s="11">
        <v>46398</v>
      </c>
      <c r="F56" s="11">
        <v>23199</v>
      </c>
      <c r="G56" s="11" t="s">
        <v>46</v>
      </c>
      <c r="H56" s="11" t="s">
        <v>39</v>
      </c>
      <c r="I56" s="11" t="s">
        <v>30</v>
      </c>
      <c r="J56" s="11" t="s">
        <v>24</v>
      </c>
      <c r="K56" s="11">
        <f t="shared" ca="1" si="0"/>
        <v>48</v>
      </c>
      <c r="L56" s="11">
        <f t="shared" si="1"/>
        <v>23199</v>
      </c>
      <c r="M56" s="11" t="str" cm="1">
        <f t="array" aca="1" ref="M56" ca="1">_xlfn.IFS(H56="paid","paid",K56&lt;=30,"0-30",K56&lt;=60,"30-60",K56&lt;=90,"60-90",K56&lt;=120,"90-120",K56&lt;=150,"120-150",K56&lt;=180,"150-180",K56&gt;180,"180+")</f>
        <v>30-60</v>
      </c>
    </row>
    <row r="57" spans="1:13" x14ac:dyDescent="0.3">
      <c r="A57" s="11" t="s">
        <v>190</v>
      </c>
      <c r="B57" s="11" t="s">
        <v>191</v>
      </c>
      <c r="C57" s="11" t="s">
        <v>192</v>
      </c>
      <c r="D57" s="11" t="s">
        <v>193</v>
      </c>
      <c r="E57" s="11">
        <v>26971</v>
      </c>
      <c r="F57" s="11">
        <v>26971</v>
      </c>
      <c r="G57" s="11" t="s">
        <v>194</v>
      </c>
      <c r="H57" s="11" t="s">
        <v>22</v>
      </c>
      <c r="I57" s="11" t="s">
        <v>23</v>
      </c>
      <c r="J57" s="11" t="s">
        <v>58</v>
      </c>
      <c r="K57" s="11">
        <f t="shared" ca="1" si="0"/>
        <v>0</v>
      </c>
      <c r="L57" s="11">
        <f t="shared" si="1"/>
        <v>0</v>
      </c>
      <c r="M57" s="11" t="str" cm="1">
        <f t="array" aca="1" ref="M57" ca="1">_xlfn.IFS(H57="paid","paid",K57&lt;=30,"0-30",K57&lt;=60,"30-60",K57&lt;=90,"60-90",K57&lt;=120,"90-120",K57&lt;=150,"120-150",K57&lt;=180,"150-180",K57&gt;180,"180+")</f>
        <v>paid</v>
      </c>
    </row>
    <row r="58" spans="1:13" x14ac:dyDescent="0.3">
      <c r="A58" s="11" t="s">
        <v>25</v>
      </c>
      <c r="B58" s="11" t="s">
        <v>195</v>
      </c>
      <c r="C58" s="11" t="s">
        <v>196</v>
      </c>
      <c r="D58" s="11" t="s">
        <v>48</v>
      </c>
      <c r="E58" s="11">
        <v>93928</v>
      </c>
      <c r="F58" s="11">
        <v>0</v>
      </c>
      <c r="G58" s="11"/>
      <c r="H58" s="11" t="s">
        <v>14</v>
      </c>
      <c r="I58" s="11" t="s">
        <v>30</v>
      </c>
      <c r="J58" s="11" t="s">
        <v>58</v>
      </c>
      <c r="K58" s="11">
        <f t="shared" ca="1" si="0"/>
        <v>38</v>
      </c>
      <c r="L58" s="11">
        <f t="shared" si="1"/>
        <v>93928</v>
      </c>
      <c r="M58" s="11" t="str" cm="1">
        <f t="array" aca="1" ref="M58" ca="1">_xlfn.IFS(H58="paid","paid",K58&lt;=30,"0-30",K58&lt;=60,"30-60",K58&lt;=90,"60-90",K58&lt;=120,"90-120",K58&lt;=150,"120-150",K58&lt;=180,"150-180",K58&gt;180,"180+")</f>
        <v>30-60</v>
      </c>
    </row>
    <row r="59" spans="1:13" x14ac:dyDescent="0.3">
      <c r="A59" s="11" t="s">
        <v>25</v>
      </c>
      <c r="B59" s="11" t="s">
        <v>197</v>
      </c>
      <c r="C59" s="11" t="s">
        <v>198</v>
      </c>
      <c r="D59" s="11" t="s">
        <v>199</v>
      </c>
      <c r="E59" s="11">
        <v>32837</v>
      </c>
      <c r="F59" s="11">
        <v>32837</v>
      </c>
      <c r="G59" s="11" t="s">
        <v>29</v>
      </c>
      <c r="H59" s="11" t="s">
        <v>22</v>
      </c>
      <c r="I59" s="11" t="s">
        <v>23</v>
      </c>
      <c r="J59" s="11" t="s">
        <v>24</v>
      </c>
      <c r="K59" s="11">
        <f t="shared" ca="1" si="0"/>
        <v>0</v>
      </c>
      <c r="L59" s="11">
        <f t="shared" si="1"/>
        <v>0</v>
      </c>
      <c r="M59" s="11" t="str" cm="1">
        <f t="array" aca="1" ref="M59" ca="1">_xlfn.IFS(H59="paid","paid",K59&lt;=30,"0-30",K59&lt;=60,"30-60",K59&lt;=90,"60-90",K59&lt;=120,"90-120",K59&lt;=150,"120-150",K59&lt;=180,"150-180",K59&gt;180,"180+")</f>
        <v>paid</v>
      </c>
    </row>
    <row r="60" spans="1:13" x14ac:dyDescent="0.3">
      <c r="A60" s="11" t="s">
        <v>49</v>
      </c>
      <c r="B60" s="11" t="s">
        <v>200</v>
      </c>
      <c r="C60" s="11" t="s">
        <v>201</v>
      </c>
      <c r="D60" s="11" t="s">
        <v>70</v>
      </c>
      <c r="E60" s="11">
        <v>74017</v>
      </c>
      <c r="F60" s="11">
        <v>37008.5</v>
      </c>
      <c r="G60" s="11" t="s">
        <v>202</v>
      </c>
      <c r="H60" s="11" t="s">
        <v>39</v>
      </c>
      <c r="I60" s="11" t="s">
        <v>57</v>
      </c>
      <c r="J60" s="11" t="s">
        <v>58</v>
      </c>
      <c r="K60" s="11">
        <f t="shared" ca="1" si="0"/>
        <v>101</v>
      </c>
      <c r="L60" s="11">
        <f t="shared" si="1"/>
        <v>37008.5</v>
      </c>
      <c r="M60" s="11" t="str" cm="1">
        <f t="array" aca="1" ref="M60" ca="1">_xlfn.IFS(H60="paid","paid",K60&lt;=30,"0-30",K60&lt;=60,"30-60",K60&lt;=90,"60-90",K60&lt;=120,"90-120",K60&lt;=150,"120-150",K60&lt;=180,"150-180",K60&gt;180,"180+")</f>
        <v>90-120</v>
      </c>
    </row>
    <row r="61" spans="1:13" x14ac:dyDescent="0.3">
      <c r="A61" s="11" t="s">
        <v>53</v>
      </c>
      <c r="B61" s="11" t="s">
        <v>203</v>
      </c>
      <c r="C61" s="11" t="s">
        <v>120</v>
      </c>
      <c r="D61" s="11" t="s">
        <v>121</v>
      </c>
      <c r="E61" s="11">
        <v>70330</v>
      </c>
      <c r="F61" s="11">
        <v>0</v>
      </c>
      <c r="G61" s="11"/>
      <c r="H61" s="11" t="s">
        <v>14</v>
      </c>
      <c r="I61" s="11" t="s">
        <v>15</v>
      </c>
      <c r="J61" s="11" t="s">
        <v>24</v>
      </c>
      <c r="K61" s="11">
        <f t="shared" ca="1" si="0"/>
        <v>160</v>
      </c>
      <c r="L61" s="11">
        <f t="shared" si="1"/>
        <v>70330</v>
      </c>
      <c r="M61" s="11" t="str" cm="1">
        <f t="array" aca="1" ref="M61" ca="1">_xlfn.IFS(H61="paid","paid",K61&lt;=30,"0-30",K61&lt;=60,"30-60",K61&lt;=90,"60-90",K61&lt;=120,"90-120",K61&lt;=150,"120-150",K61&lt;=180,"150-180",K61&gt;180,"180+")</f>
        <v>150-180</v>
      </c>
    </row>
    <row r="62" spans="1:13" x14ac:dyDescent="0.3">
      <c r="A62" s="11" t="s">
        <v>71</v>
      </c>
      <c r="B62" s="11" t="s">
        <v>204</v>
      </c>
      <c r="C62" s="11" t="s">
        <v>205</v>
      </c>
      <c r="D62" s="11" t="s">
        <v>206</v>
      </c>
      <c r="E62" s="11">
        <v>93390</v>
      </c>
      <c r="F62" s="11">
        <v>93390</v>
      </c>
      <c r="G62" s="11" t="s">
        <v>207</v>
      </c>
      <c r="H62" s="11" t="s">
        <v>22</v>
      </c>
      <c r="I62" s="11" t="s">
        <v>15</v>
      </c>
      <c r="J62" s="11" t="s">
        <v>16</v>
      </c>
      <c r="K62" s="11">
        <f t="shared" ca="1" si="0"/>
        <v>0</v>
      </c>
      <c r="L62" s="11">
        <f t="shared" si="1"/>
        <v>0</v>
      </c>
      <c r="M62" s="11" t="str" cm="1">
        <f t="array" aca="1" ref="M62" ca="1">_xlfn.IFS(H62="paid","paid",K62&lt;=30,"0-30",K62&lt;=60,"30-60",K62&lt;=90,"60-90",K62&lt;=120,"90-120",K62&lt;=150,"120-150",K62&lt;=180,"150-180",K62&gt;180,"180+")</f>
        <v>paid</v>
      </c>
    </row>
    <row r="63" spans="1:13" x14ac:dyDescent="0.3">
      <c r="A63" s="11" t="s">
        <v>106</v>
      </c>
      <c r="B63" s="11" t="s">
        <v>208</v>
      </c>
      <c r="C63" s="11" t="s">
        <v>209</v>
      </c>
      <c r="D63" s="11" t="s">
        <v>63</v>
      </c>
      <c r="E63" s="11">
        <v>88037</v>
      </c>
      <c r="F63" s="11">
        <v>88037</v>
      </c>
      <c r="G63" s="11" t="s">
        <v>210</v>
      </c>
      <c r="H63" s="11" t="s">
        <v>22</v>
      </c>
      <c r="I63" s="11" t="s">
        <v>15</v>
      </c>
      <c r="J63" s="11" t="s">
        <v>16</v>
      </c>
      <c r="K63" s="11">
        <f t="shared" ca="1" si="0"/>
        <v>0</v>
      </c>
      <c r="L63" s="11">
        <f t="shared" si="1"/>
        <v>0</v>
      </c>
      <c r="M63" s="11" t="str" cm="1">
        <f t="array" aca="1" ref="M63" ca="1">_xlfn.IFS(H63="paid","paid",K63&lt;=30,"0-30",K63&lt;=60,"30-60",K63&lt;=90,"60-90",K63&lt;=120,"90-120",K63&lt;=150,"120-150",K63&lt;=180,"150-180",K63&gt;180,"180+")</f>
        <v>paid</v>
      </c>
    </row>
    <row r="64" spans="1:13" x14ac:dyDescent="0.3">
      <c r="A64" s="11" t="s">
        <v>75</v>
      </c>
      <c r="B64" s="11" t="s">
        <v>211</v>
      </c>
      <c r="C64" s="11" t="s">
        <v>97</v>
      </c>
      <c r="D64" s="11" t="s">
        <v>98</v>
      </c>
      <c r="E64" s="11">
        <v>65767</v>
      </c>
      <c r="F64" s="11">
        <v>65767</v>
      </c>
      <c r="G64" s="11" t="s">
        <v>130</v>
      </c>
      <c r="H64" s="11" t="s">
        <v>22</v>
      </c>
      <c r="I64" s="11" t="s">
        <v>30</v>
      </c>
      <c r="J64" s="11" t="s">
        <v>24</v>
      </c>
      <c r="K64" s="11">
        <f t="shared" ca="1" si="0"/>
        <v>0</v>
      </c>
      <c r="L64" s="11">
        <f t="shared" si="1"/>
        <v>0</v>
      </c>
      <c r="M64" s="11" t="str" cm="1">
        <f t="array" aca="1" ref="M64" ca="1">_xlfn.IFS(H64="paid","paid",K64&lt;=30,"0-30",K64&lt;=60,"30-60",K64&lt;=90,"60-90",K64&lt;=120,"90-120",K64&lt;=150,"120-150",K64&lt;=180,"150-180",K64&gt;180,"180+")</f>
        <v>paid</v>
      </c>
    </row>
    <row r="65" spans="1:13" x14ac:dyDescent="0.3">
      <c r="A65" s="11" t="s">
        <v>112</v>
      </c>
      <c r="B65" s="11" t="s">
        <v>212</v>
      </c>
      <c r="C65" s="11" t="s">
        <v>213</v>
      </c>
      <c r="D65" s="11" t="s">
        <v>69</v>
      </c>
      <c r="E65" s="11">
        <v>81721</v>
      </c>
      <c r="F65" s="11">
        <v>40860.5</v>
      </c>
      <c r="G65" s="11" t="s">
        <v>214</v>
      </c>
      <c r="H65" s="11" t="s">
        <v>39</v>
      </c>
      <c r="I65" s="11" t="s">
        <v>23</v>
      </c>
      <c r="J65" s="11" t="s">
        <v>16</v>
      </c>
      <c r="K65" s="11">
        <f t="shared" ca="1" si="0"/>
        <v>151</v>
      </c>
      <c r="L65" s="11">
        <f t="shared" si="1"/>
        <v>40860.5</v>
      </c>
      <c r="M65" s="11" t="str" cm="1">
        <f t="array" aca="1" ref="M65" ca="1">_xlfn.IFS(H65="paid","paid",K65&lt;=30,"0-30",K65&lt;=60,"30-60",K65&lt;=90,"60-90",K65&lt;=120,"90-120",K65&lt;=150,"120-150",K65&lt;=180,"150-180",K65&gt;180,"180+")</f>
        <v>150-180</v>
      </c>
    </row>
    <row r="66" spans="1:13" x14ac:dyDescent="0.3">
      <c r="A66" s="11" t="s">
        <v>17</v>
      </c>
      <c r="B66" s="11" t="s">
        <v>215</v>
      </c>
      <c r="C66" s="11" t="s">
        <v>216</v>
      </c>
      <c r="D66" s="11" t="s">
        <v>217</v>
      </c>
      <c r="E66" s="11">
        <v>92310</v>
      </c>
      <c r="F66" s="11">
        <v>0</v>
      </c>
      <c r="G66" s="11"/>
      <c r="H66" s="11" t="s">
        <v>14</v>
      </c>
      <c r="I66" s="11" t="s">
        <v>30</v>
      </c>
      <c r="J66" s="11" t="s">
        <v>58</v>
      </c>
      <c r="K66" s="11">
        <f t="shared" ca="1" si="0"/>
        <v>152</v>
      </c>
      <c r="L66" s="11">
        <f t="shared" si="1"/>
        <v>92310</v>
      </c>
      <c r="M66" s="11" t="str" cm="1">
        <f t="array" aca="1" ref="M66" ca="1">_xlfn.IFS(H66="paid","paid",K66&lt;=30,"0-30",K66&lt;=60,"30-60",K66&lt;=90,"60-90",K66&lt;=120,"90-120",K66&lt;=150,"120-150",K66&lt;=180,"150-180",K66&gt;180,"180+")</f>
        <v>150-180</v>
      </c>
    </row>
    <row r="67" spans="1:13" x14ac:dyDescent="0.3">
      <c r="A67" s="11" t="s">
        <v>25</v>
      </c>
      <c r="B67" s="11" t="s">
        <v>218</v>
      </c>
      <c r="C67" s="11" t="s">
        <v>88</v>
      </c>
      <c r="D67" s="11" t="s">
        <v>89</v>
      </c>
      <c r="E67" s="11">
        <v>26389</v>
      </c>
      <c r="F67" s="11">
        <v>0</v>
      </c>
      <c r="G67" s="11"/>
      <c r="H67" s="11" t="s">
        <v>14</v>
      </c>
      <c r="I67" s="11" t="s">
        <v>57</v>
      </c>
      <c r="J67" s="11" t="s">
        <v>58</v>
      </c>
      <c r="K67" s="11">
        <f t="shared" ref="K67:K130" ca="1" si="2">IF(H67="paid",0,TODAY()-D67)</f>
        <v>134</v>
      </c>
      <c r="L67" s="11">
        <f t="shared" ref="L67:L130" si="3">E67-F67</f>
        <v>26389</v>
      </c>
      <c r="M67" s="11" t="str" cm="1">
        <f t="array" aca="1" ref="M67" ca="1">_xlfn.IFS(H67="paid","paid",K67&lt;=30,"0-30",K67&lt;=60,"30-60",K67&lt;=90,"60-90",K67&lt;=120,"90-120",K67&lt;=150,"120-150",K67&lt;=180,"150-180",K67&gt;180,"180+")</f>
        <v>120-150</v>
      </c>
    </row>
    <row r="68" spans="1:13" x14ac:dyDescent="0.3">
      <c r="A68" s="11" t="s">
        <v>219</v>
      </c>
      <c r="B68" s="11" t="s">
        <v>220</v>
      </c>
      <c r="C68" s="11" t="s">
        <v>55</v>
      </c>
      <c r="D68" s="11" t="s">
        <v>56</v>
      </c>
      <c r="E68" s="11">
        <v>90324</v>
      </c>
      <c r="F68" s="11">
        <v>90324</v>
      </c>
      <c r="G68" s="11" t="s">
        <v>73</v>
      </c>
      <c r="H68" s="11" t="s">
        <v>22</v>
      </c>
      <c r="I68" s="11" t="s">
        <v>57</v>
      </c>
      <c r="J68" s="11" t="s">
        <v>58</v>
      </c>
      <c r="K68" s="11">
        <f t="shared" ca="1" si="2"/>
        <v>0</v>
      </c>
      <c r="L68" s="11">
        <f t="shared" si="3"/>
        <v>0</v>
      </c>
      <c r="M68" s="11" t="str" cm="1">
        <f t="array" aca="1" ref="M68" ca="1">_xlfn.IFS(H68="paid","paid",K68&lt;=30,"0-30",K68&lt;=60,"30-60",K68&lt;=90,"60-90",K68&lt;=120,"90-120",K68&lt;=150,"120-150",K68&lt;=180,"150-180",K68&gt;180,"180+")</f>
        <v>paid</v>
      </c>
    </row>
    <row r="69" spans="1:13" x14ac:dyDescent="0.3">
      <c r="A69" s="11" t="s">
        <v>59</v>
      </c>
      <c r="B69" s="11" t="s">
        <v>221</v>
      </c>
      <c r="C69" s="11" t="s">
        <v>192</v>
      </c>
      <c r="D69" s="11" t="s">
        <v>193</v>
      </c>
      <c r="E69" s="11">
        <v>49102</v>
      </c>
      <c r="F69" s="11">
        <v>49102</v>
      </c>
      <c r="G69" s="11" t="s">
        <v>222</v>
      </c>
      <c r="H69" s="11" t="s">
        <v>22</v>
      </c>
      <c r="I69" s="11" t="s">
        <v>30</v>
      </c>
      <c r="J69" s="11" t="s">
        <v>24</v>
      </c>
      <c r="K69" s="11">
        <f t="shared" ca="1" si="2"/>
        <v>0</v>
      </c>
      <c r="L69" s="11">
        <f t="shared" si="3"/>
        <v>0</v>
      </c>
      <c r="M69" s="11" t="str" cm="1">
        <f t="array" aca="1" ref="M69" ca="1">_xlfn.IFS(H69="paid","paid",K69&lt;=30,"0-30",K69&lt;=60,"30-60",K69&lt;=90,"60-90",K69&lt;=120,"90-120",K69&lt;=150,"120-150",K69&lt;=180,"150-180",K69&gt;180,"180+")</f>
        <v>paid</v>
      </c>
    </row>
    <row r="70" spans="1:13" x14ac:dyDescent="0.3">
      <c r="A70" s="11" t="s">
        <v>103</v>
      </c>
      <c r="B70" s="11" t="s">
        <v>223</v>
      </c>
      <c r="C70" s="11" t="s">
        <v>121</v>
      </c>
      <c r="D70" s="11" t="s">
        <v>130</v>
      </c>
      <c r="E70" s="11">
        <v>97562</v>
      </c>
      <c r="F70" s="11">
        <v>0</v>
      </c>
      <c r="G70" s="11"/>
      <c r="H70" s="11" t="s">
        <v>14</v>
      </c>
      <c r="I70" s="11" t="s">
        <v>15</v>
      </c>
      <c r="J70" s="11" t="s">
        <v>58</v>
      </c>
      <c r="K70" s="11">
        <f t="shared" ca="1" si="2"/>
        <v>130</v>
      </c>
      <c r="L70" s="11">
        <f t="shared" si="3"/>
        <v>97562</v>
      </c>
      <c r="M70" s="11" t="str" cm="1">
        <f t="array" aca="1" ref="M70" ca="1">_xlfn.IFS(H70="paid","paid",K70&lt;=30,"0-30",K70&lt;=60,"30-60",K70&lt;=90,"60-90",K70&lt;=120,"90-120",K70&lt;=150,"120-150",K70&lt;=180,"150-180",K70&gt;180,"180+")</f>
        <v>120-150</v>
      </c>
    </row>
    <row r="71" spans="1:13" x14ac:dyDescent="0.3">
      <c r="A71" s="11" t="s">
        <v>59</v>
      </c>
      <c r="B71" s="11" t="s">
        <v>224</v>
      </c>
      <c r="C71" s="11" t="s">
        <v>198</v>
      </c>
      <c r="D71" s="11" t="s">
        <v>199</v>
      </c>
      <c r="E71" s="11">
        <v>32379</v>
      </c>
      <c r="F71" s="11">
        <v>16189.5</v>
      </c>
      <c r="G71" s="11" t="s">
        <v>185</v>
      </c>
      <c r="H71" s="11" t="s">
        <v>39</v>
      </c>
      <c r="I71" s="11" t="s">
        <v>30</v>
      </c>
      <c r="J71" s="11" t="s">
        <v>58</v>
      </c>
      <c r="K71" s="11">
        <f t="shared" ca="1" si="2"/>
        <v>162</v>
      </c>
      <c r="L71" s="11">
        <f t="shared" si="3"/>
        <v>16189.5</v>
      </c>
      <c r="M71" s="11" t="str" cm="1">
        <f t="array" aca="1" ref="M71" ca="1">_xlfn.IFS(H71="paid","paid",K71&lt;=30,"0-30",K71&lt;=60,"30-60",K71&lt;=90,"60-90",K71&lt;=120,"90-120",K71&lt;=150,"120-150",K71&lt;=180,"150-180",K71&gt;180,"180+")</f>
        <v>150-180</v>
      </c>
    </row>
    <row r="72" spans="1:13" x14ac:dyDescent="0.3">
      <c r="A72" s="11" t="s">
        <v>86</v>
      </c>
      <c r="B72" s="11" t="s">
        <v>225</v>
      </c>
      <c r="C72" s="11" t="s">
        <v>226</v>
      </c>
      <c r="D72" s="11" t="s">
        <v>128</v>
      </c>
      <c r="E72" s="11">
        <v>72239</v>
      </c>
      <c r="F72" s="11">
        <v>72239</v>
      </c>
      <c r="G72" s="11" t="s">
        <v>41</v>
      </c>
      <c r="H72" s="11" t="s">
        <v>22</v>
      </c>
      <c r="I72" s="11" t="s">
        <v>23</v>
      </c>
      <c r="J72" s="11" t="s">
        <v>16</v>
      </c>
      <c r="K72" s="11">
        <f t="shared" ca="1" si="2"/>
        <v>0</v>
      </c>
      <c r="L72" s="11">
        <f t="shared" si="3"/>
        <v>0</v>
      </c>
      <c r="M72" s="11" t="str" cm="1">
        <f t="array" aca="1" ref="M72" ca="1">_xlfn.IFS(H72="paid","paid",K72&lt;=30,"0-30",K72&lt;=60,"30-60",K72&lt;=90,"60-90",K72&lt;=120,"90-120",K72&lt;=150,"120-150",K72&lt;=180,"150-180",K72&gt;180,"180+")</f>
        <v>paid</v>
      </c>
    </row>
    <row r="73" spans="1:13" x14ac:dyDescent="0.3">
      <c r="A73" s="11" t="s">
        <v>49</v>
      </c>
      <c r="B73" s="11" t="s">
        <v>227</v>
      </c>
      <c r="C73" s="11" t="s">
        <v>82</v>
      </c>
      <c r="D73" s="11" t="s">
        <v>41</v>
      </c>
      <c r="E73" s="11">
        <v>52132</v>
      </c>
      <c r="F73" s="11">
        <v>26066</v>
      </c>
      <c r="G73" s="11" t="s">
        <v>21</v>
      </c>
      <c r="H73" s="11" t="s">
        <v>39</v>
      </c>
      <c r="I73" s="11" t="s">
        <v>23</v>
      </c>
      <c r="J73" s="11" t="s">
        <v>16</v>
      </c>
      <c r="K73" s="11">
        <f t="shared" ca="1" si="2"/>
        <v>107</v>
      </c>
      <c r="L73" s="11">
        <f t="shared" si="3"/>
        <v>26066</v>
      </c>
      <c r="M73" s="11" t="str" cm="1">
        <f t="array" aca="1" ref="M73" ca="1">_xlfn.IFS(H73="paid","paid",K73&lt;=30,"0-30",K73&lt;=60,"30-60",K73&lt;=90,"60-90",K73&lt;=120,"90-120",K73&lt;=150,"120-150",K73&lt;=180,"150-180",K73&gt;180,"180+")</f>
        <v>90-120</v>
      </c>
    </row>
    <row r="74" spans="1:13" x14ac:dyDescent="0.3">
      <c r="A74" s="11" t="s">
        <v>59</v>
      </c>
      <c r="B74" s="11" t="s">
        <v>228</v>
      </c>
      <c r="C74" s="11" t="s">
        <v>229</v>
      </c>
      <c r="D74" s="11" t="s">
        <v>230</v>
      </c>
      <c r="E74" s="11">
        <v>84755</v>
      </c>
      <c r="F74" s="11">
        <v>0</v>
      </c>
      <c r="G74" s="11"/>
      <c r="H74" s="11" t="s">
        <v>14</v>
      </c>
      <c r="I74" s="11" t="s">
        <v>23</v>
      </c>
      <c r="J74" s="11" t="s">
        <v>58</v>
      </c>
      <c r="K74" s="11">
        <f t="shared" ca="1" si="2"/>
        <v>90</v>
      </c>
      <c r="L74" s="11">
        <f t="shared" si="3"/>
        <v>84755</v>
      </c>
      <c r="M74" s="11" t="str" cm="1">
        <f t="array" aca="1" ref="M74" ca="1">_xlfn.IFS(H74="paid","paid",K74&lt;=30,"0-30",K74&lt;=60,"30-60",K74&lt;=90,"60-90",K74&lt;=120,"90-120",K74&lt;=150,"120-150",K74&lt;=180,"150-180",K74&gt;180,"180+")</f>
        <v>60-90</v>
      </c>
    </row>
    <row r="75" spans="1:13" x14ac:dyDescent="0.3">
      <c r="A75" s="11" t="s">
        <v>34</v>
      </c>
      <c r="B75" s="11" t="s">
        <v>231</v>
      </c>
      <c r="C75" s="11" t="s">
        <v>19</v>
      </c>
      <c r="D75" s="11" t="s">
        <v>20</v>
      </c>
      <c r="E75" s="11">
        <v>91919</v>
      </c>
      <c r="F75" s="11">
        <v>45959.5</v>
      </c>
      <c r="G75" s="11" t="s">
        <v>70</v>
      </c>
      <c r="H75" s="11" t="s">
        <v>39</v>
      </c>
      <c r="I75" s="11" t="s">
        <v>57</v>
      </c>
      <c r="J75" s="11" t="s">
        <v>16</v>
      </c>
      <c r="K75" s="11">
        <f t="shared" ca="1" si="2"/>
        <v>92</v>
      </c>
      <c r="L75" s="11">
        <f t="shared" si="3"/>
        <v>45959.5</v>
      </c>
      <c r="M75" s="11" t="str" cm="1">
        <f t="array" aca="1" ref="M75" ca="1">_xlfn.IFS(H75="paid","paid",K75&lt;=30,"0-30",K75&lt;=60,"30-60",K75&lt;=90,"60-90",K75&lt;=120,"90-120",K75&lt;=150,"120-150",K75&lt;=180,"150-180",K75&gt;180,"180+")</f>
        <v>90-120</v>
      </c>
    </row>
    <row r="76" spans="1:13" x14ac:dyDescent="0.3">
      <c r="A76" s="11" t="s">
        <v>53</v>
      </c>
      <c r="B76" s="11" t="s">
        <v>232</v>
      </c>
      <c r="C76" s="11" t="s">
        <v>48</v>
      </c>
      <c r="D76" s="11" t="s">
        <v>118</v>
      </c>
      <c r="E76" s="11">
        <v>46226</v>
      </c>
      <c r="F76" s="11">
        <v>23113</v>
      </c>
      <c r="G76" s="11" t="s">
        <v>233</v>
      </c>
      <c r="H76" s="11" t="s">
        <v>39</v>
      </c>
      <c r="I76" s="11" t="s">
        <v>23</v>
      </c>
      <c r="J76" s="11" t="s">
        <v>58</v>
      </c>
      <c r="K76" s="11">
        <f t="shared" ca="1" si="2"/>
        <v>8</v>
      </c>
      <c r="L76" s="11">
        <f t="shared" si="3"/>
        <v>23113</v>
      </c>
      <c r="M76" s="11" t="str" cm="1">
        <f t="array" aca="1" ref="M76" ca="1">_xlfn.IFS(H76="paid","paid",K76&lt;=30,"0-30",K76&lt;=60,"30-60",K76&lt;=90,"60-90",K76&lt;=120,"90-120",K76&lt;=150,"120-150",K76&lt;=180,"150-180",K76&gt;180,"180+")</f>
        <v>0-30</v>
      </c>
    </row>
    <row r="77" spans="1:13" x14ac:dyDescent="0.3">
      <c r="A77" s="11" t="s">
        <v>71</v>
      </c>
      <c r="B77" s="11" t="s">
        <v>234</v>
      </c>
      <c r="C77" s="11" t="s">
        <v>199</v>
      </c>
      <c r="D77" s="11" t="s">
        <v>235</v>
      </c>
      <c r="E77" s="11">
        <v>83957</v>
      </c>
      <c r="F77" s="11">
        <v>83957</v>
      </c>
      <c r="G77" s="11" t="s">
        <v>236</v>
      </c>
      <c r="H77" s="11" t="s">
        <v>22</v>
      </c>
      <c r="I77" s="11" t="s">
        <v>30</v>
      </c>
      <c r="J77" s="11" t="s">
        <v>16</v>
      </c>
      <c r="K77" s="11">
        <f t="shared" ca="1" si="2"/>
        <v>0</v>
      </c>
      <c r="L77" s="11">
        <f t="shared" si="3"/>
        <v>0</v>
      </c>
      <c r="M77" s="11" t="str" cm="1">
        <f t="array" aca="1" ref="M77" ca="1">_xlfn.IFS(H77="paid","paid",K77&lt;=30,"0-30",K77&lt;=60,"30-60",K77&lt;=90,"60-90",K77&lt;=120,"90-120",K77&lt;=150,"120-150",K77&lt;=180,"150-180",K77&gt;180,"180+")</f>
        <v>paid</v>
      </c>
    </row>
    <row r="78" spans="1:13" x14ac:dyDescent="0.3">
      <c r="A78" s="11" t="s">
        <v>59</v>
      </c>
      <c r="B78" s="11" t="s">
        <v>237</v>
      </c>
      <c r="C78" s="11" t="s">
        <v>193</v>
      </c>
      <c r="D78" s="11" t="s">
        <v>238</v>
      </c>
      <c r="E78" s="11">
        <v>18147</v>
      </c>
      <c r="F78" s="11">
        <v>0</v>
      </c>
      <c r="G78" s="11"/>
      <c r="H78" s="11" t="s">
        <v>14</v>
      </c>
      <c r="I78" s="11" t="s">
        <v>30</v>
      </c>
      <c r="J78" s="11" t="s">
        <v>16</v>
      </c>
      <c r="K78" s="11">
        <f t="shared" ca="1" si="2"/>
        <v>19</v>
      </c>
      <c r="L78" s="11">
        <f t="shared" si="3"/>
        <v>18147</v>
      </c>
      <c r="M78" s="11" t="str" cm="1">
        <f t="array" aca="1" ref="M78" ca="1">_xlfn.IFS(H78="paid","paid",K78&lt;=30,"0-30",K78&lt;=60,"30-60",K78&lt;=90,"60-90",K78&lt;=120,"90-120",K78&lt;=150,"120-150",K78&lt;=180,"150-180",K78&gt;180,"180+")</f>
        <v>0-30</v>
      </c>
    </row>
    <row r="79" spans="1:13" x14ac:dyDescent="0.3">
      <c r="A79" s="11" t="s">
        <v>144</v>
      </c>
      <c r="B79" s="11" t="s">
        <v>239</v>
      </c>
      <c r="C79" s="11" t="s">
        <v>139</v>
      </c>
      <c r="D79" s="11" t="s">
        <v>140</v>
      </c>
      <c r="E79" s="11">
        <v>22563</v>
      </c>
      <c r="F79" s="11">
        <v>0</v>
      </c>
      <c r="G79" s="11"/>
      <c r="H79" s="11" t="s">
        <v>14</v>
      </c>
      <c r="I79" s="11" t="s">
        <v>57</v>
      </c>
      <c r="J79" s="11" t="s">
        <v>24</v>
      </c>
      <c r="K79" s="11">
        <f t="shared" ca="1" si="2"/>
        <v>43</v>
      </c>
      <c r="L79" s="11">
        <f t="shared" si="3"/>
        <v>22563</v>
      </c>
      <c r="M79" s="11" t="str" cm="1">
        <f t="array" aca="1" ref="M79" ca="1">_xlfn.IFS(H79="paid","paid",K79&lt;=30,"0-30",K79&lt;=60,"30-60",K79&lt;=90,"60-90",K79&lt;=120,"90-120",K79&lt;=150,"120-150",K79&lt;=180,"150-180",K79&gt;180,"180+")</f>
        <v>30-60</v>
      </c>
    </row>
    <row r="80" spans="1:13" x14ac:dyDescent="0.3">
      <c r="A80" s="11" t="s">
        <v>71</v>
      </c>
      <c r="B80" s="11" t="s">
        <v>240</v>
      </c>
      <c r="C80" s="11" t="s">
        <v>235</v>
      </c>
      <c r="D80" s="11" t="s">
        <v>241</v>
      </c>
      <c r="E80" s="11">
        <v>82865</v>
      </c>
      <c r="F80" s="11">
        <v>41432.5</v>
      </c>
      <c r="G80" s="11" t="s">
        <v>41</v>
      </c>
      <c r="H80" s="11" t="s">
        <v>39</v>
      </c>
      <c r="I80" s="11" t="s">
        <v>57</v>
      </c>
      <c r="J80" s="11" t="s">
        <v>24</v>
      </c>
      <c r="K80" s="11">
        <f t="shared" ca="1" si="2"/>
        <v>102</v>
      </c>
      <c r="L80" s="11">
        <f t="shared" si="3"/>
        <v>41432.5</v>
      </c>
      <c r="M80" s="11" t="str" cm="1">
        <f t="array" aca="1" ref="M80" ca="1">_xlfn.IFS(H80="paid","paid",K80&lt;=30,"0-30",K80&lt;=60,"30-60",K80&lt;=90,"60-90",K80&lt;=120,"90-120",K80&lt;=150,"120-150",K80&lt;=180,"150-180",K80&gt;180,"180+")</f>
        <v>90-120</v>
      </c>
    </row>
    <row r="81" spans="1:13" x14ac:dyDescent="0.3">
      <c r="A81" s="11" t="s">
        <v>242</v>
      </c>
      <c r="B81" s="11" t="s">
        <v>243</v>
      </c>
      <c r="C81" s="11" t="s">
        <v>235</v>
      </c>
      <c r="D81" s="11" t="s">
        <v>241</v>
      </c>
      <c r="E81" s="11">
        <v>19272</v>
      </c>
      <c r="F81" s="11">
        <v>19272</v>
      </c>
      <c r="G81" s="11" t="s">
        <v>134</v>
      </c>
      <c r="H81" s="11" t="s">
        <v>22</v>
      </c>
      <c r="I81" s="11" t="s">
        <v>57</v>
      </c>
      <c r="J81" s="11" t="s">
        <v>24</v>
      </c>
      <c r="K81" s="11">
        <f t="shared" ca="1" si="2"/>
        <v>0</v>
      </c>
      <c r="L81" s="11">
        <f t="shared" si="3"/>
        <v>0</v>
      </c>
      <c r="M81" s="11" t="str" cm="1">
        <f t="array" aca="1" ref="M81" ca="1">_xlfn.IFS(H81="paid","paid",K81&lt;=30,"0-30",K81&lt;=60,"30-60",K81&lt;=90,"60-90",K81&lt;=120,"90-120",K81&lt;=150,"120-150",K81&lt;=180,"150-180",K81&gt;180,"180+")</f>
        <v>paid</v>
      </c>
    </row>
    <row r="82" spans="1:13" x14ac:dyDescent="0.3">
      <c r="A82" s="11" t="s">
        <v>53</v>
      </c>
      <c r="B82" s="11" t="s">
        <v>244</v>
      </c>
      <c r="C82" s="11" t="s">
        <v>133</v>
      </c>
      <c r="D82" s="11" t="s">
        <v>245</v>
      </c>
      <c r="E82" s="11">
        <v>28501</v>
      </c>
      <c r="F82" s="11">
        <v>0</v>
      </c>
      <c r="G82" s="11"/>
      <c r="H82" s="11" t="s">
        <v>14</v>
      </c>
      <c r="I82" s="11" t="s">
        <v>57</v>
      </c>
      <c r="J82" s="11" t="s">
        <v>16</v>
      </c>
      <c r="K82" s="11">
        <f t="shared" ca="1" si="2"/>
        <v>67</v>
      </c>
      <c r="L82" s="11">
        <f t="shared" si="3"/>
        <v>28501</v>
      </c>
      <c r="M82" s="11" t="str" cm="1">
        <f t="array" aca="1" ref="M82" ca="1">_xlfn.IFS(H82="paid","paid",K82&lt;=30,"0-30",K82&lt;=60,"30-60",K82&lt;=90,"60-90",K82&lt;=120,"90-120",K82&lt;=150,"120-150",K82&lt;=180,"150-180",K82&gt;180,"180+")</f>
        <v>60-90</v>
      </c>
    </row>
    <row r="83" spans="1:13" x14ac:dyDescent="0.3">
      <c r="A83" s="11" t="s">
        <v>75</v>
      </c>
      <c r="B83" s="11" t="s">
        <v>246</v>
      </c>
      <c r="C83" s="11" t="s">
        <v>247</v>
      </c>
      <c r="D83" s="11" t="s">
        <v>248</v>
      </c>
      <c r="E83" s="11">
        <v>83431</v>
      </c>
      <c r="F83" s="11">
        <v>41715.5</v>
      </c>
      <c r="G83" s="11" t="s">
        <v>249</v>
      </c>
      <c r="H83" s="11" t="s">
        <v>39</v>
      </c>
      <c r="I83" s="11" t="s">
        <v>15</v>
      </c>
      <c r="J83" s="11" t="s">
        <v>24</v>
      </c>
      <c r="K83" s="11">
        <f t="shared" ca="1" si="2"/>
        <v>7</v>
      </c>
      <c r="L83" s="11">
        <f t="shared" si="3"/>
        <v>41715.5</v>
      </c>
      <c r="M83" s="11" t="str" cm="1">
        <f t="array" aca="1" ref="M83" ca="1">_xlfn.IFS(H83="paid","paid",K83&lt;=30,"0-30",K83&lt;=60,"30-60",K83&lt;=90,"60-90",K83&lt;=120,"90-120",K83&lt;=150,"120-150",K83&lt;=180,"150-180",K83&gt;180,"180+")</f>
        <v>0-30</v>
      </c>
    </row>
    <row r="84" spans="1:13" x14ac:dyDescent="0.3">
      <c r="A84" s="11" t="s">
        <v>44</v>
      </c>
      <c r="B84" s="11" t="s">
        <v>250</v>
      </c>
      <c r="C84" s="11" t="s">
        <v>251</v>
      </c>
      <c r="D84" s="11" t="s">
        <v>164</v>
      </c>
      <c r="E84" s="11">
        <v>80355</v>
      </c>
      <c r="F84" s="11">
        <v>80355</v>
      </c>
      <c r="G84" s="11" t="s">
        <v>252</v>
      </c>
      <c r="H84" s="11" t="s">
        <v>22</v>
      </c>
      <c r="I84" s="11" t="s">
        <v>30</v>
      </c>
      <c r="J84" s="11" t="s">
        <v>16</v>
      </c>
      <c r="K84" s="11">
        <f t="shared" ca="1" si="2"/>
        <v>0</v>
      </c>
      <c r="L84" s="11">
        <f t="shared" si="3"/>
        <v>0</v>
      </c>
      <c r="M84" s="11" t="str" cm="1">
        <f t="array" aca="1" ref="M84" ca="1">_xlfn.IFS(H84="paid","paid",K84&lt;=30,"0-30",K84&lt;=60,"30-60",K84&lt;=90,"60-90",K84&lt;=120,"90-120",K84&lt;=150,"120-150",K84&lt;=180,"150-180",K84&gt;180,"180+")</f>
        <v>paid</v>
      </c>
    </row>
    <row r="85" spans="1:13" x14ac:dyDescent="0.3">
      <c r="A85" s="11" t="s">
        <v>86</v>
      </c>
      <c r="B85" s="11" t="s">
        <v>253</v>
      </c>
      <c r="C85" s="11" t="s">
        <v>82</v>
      </c>
      <c r="D85" s="11" t="s">
        <v>41</v>
      </c>
      <c r="E85" s="11">
        <v>67888</v>
      </c>
      <c r="F85" s="11">
        <v>67888</v>
      </c>
      <c r="G85" s="11" t="s">
        <v>254</v>
      </c>
      <c r="H85" s="11" t="s">
        <v>22</v>
      </c>
      <c r="I85" s="11" t="s">
        <v>30</v>
      </c>
      <c r="J85" s="11" t="s">
        <v>24</v>
      </c>
      <c r="K85" s="11">
        <f t="shared" ca="1" si="2"/>
        <v>0</v>
      </c>
      <c r="L85" s="11">
        <f t="shared" si="3"/>
        <v>0</v>
      </c>
      <c r="M85" s="11" t="str" cm="1">
        <f t="array" aca="1" ref="M85" ca="1">_xlfn.IFS(H85="paid","paid",K85&lt;=30,"0-30",K85&lt;=60,"30-60",K85&lt;=90,"60-90",K85&lt;=120,"90-120",K85&lt;=150,"120-150",K85&lt;=180,"150-180",K85&gt;180,"180+")</f>
        <v>paid</v>
      </c>
    </row>
    <row r="86" spans="1:13" x14ac:dyDescent="0.3">
      <c r="A86" s="11" t="s">
        <v>17</v>
      </c>
      <c r="B86" s="11" t="s">
        <v>255</v>
      </c>
      <c r="C86" s="11" t="s">
        <v>230</v>
      </c>
      <c r="D86" s="11" t="s">
        <v>205</v>
      </c>
      <c r="E86" s="11">
        <v>85643</v>
      </c>
      <c r="F86" s="11">
        <v>85643</v>
      </c>
      <c r="G86" s="11" t="s">
        <v>192</v>
      </c>
      <c r="H86" s="11" t="s">
        <v>22</v>
      </c>
      <c r="I86" s="11" t="s">
        <v>23</v>
      </c>
      <c r="J86" s="11" t="s">
        <v>58</v>
      </c>
      <c r="K86" s="11">
        <f t="shared" ca="1" si="2"/>
        <v>0</v>
      </c>
      <c r="L86" s="11">
        <f t="shared" si="3"/>
        <v>0</v>
      </c>
      <c r="M86" s="11" t="str" cm="1">
        <f t="array" aca="1" ref="M86" ca="1">_xlfn.IFS(H86="paid","paid",K86&lt;=30,"0-30",K86&lt;=60,"30-60",K86&lt;=90,"60-90",K86&lt;=120,"90-120",K86&lt;=150,"120-150",K86&lt;=180,"150-180",K86&gt;180,"180+")</f>
        <v>paid</v>
      </c>
    </row>
    <row r="87" spans="1:13" x14ac:dyDescent="0.3">
      <c r="A87" s="11" t="s">
        <v>75</v>
      </c>
      <c r="B87" s="11" t="s">
        <v>256</v>
      </c>
      <c r="C87" s="11" t="s">
        <v>52</v>
      </c>
      <c r="D87" s="11" t="s">
        <v>65</v>
      </c>
      <c r="E87" s="11">
        <v>99331</v>
      </c>
      <c r="F87" s="11">
        <v>0</v>
      </c>
      <c r="G87" s="11"/>
      <c r="H87" s="11" t="s">
        <v>14</v>
      </c>
      <c r="I87" s="11" t="s">
        <v>15</v>
      </c>
      <c r="J87" s="11" t="s">
        <v>24</v>
      </c>
      <c r="K87" s="11">
        <f t="shared" ca="1" si="2"/>
        <v>138</v>
      </c>
      <c r="L87" s="11">
        <f t="shared" si="3"/>
        <v>99331</v>
      </c>
      <c r="M87" s="11" t="str" cm="1">
        <f t="array" aca="1" ref="M87" ca="1">_xlfn.IFS(H87="paid","paid",K87&lt;=30,"0-30",K87&lt;=60,"30-60",K87&lt;=90,"60-90",K87&lt;=120,"90-120",K87&lt;=150,"120-150",K87&lt;=180,"150-180",K87&gt;180,"180+")</f>
        <v>120-150</v>
      </c>
    </row>
    <row r="88" spans="1:13" x14ac:dyDescent="0.3">
      <c r="A88" s="11" t="s">
        <v>190</v>
      </c>
      <c r="B88" s="11" t="s">
        <v>257</v>
      </c>
      <c r="C88" s="11" t="s">
        <v>114</v>
      </c>
      <c r="D88" s="11" t="s">
        <v>258</v>
      </c>
      <c r="E88" s="11">
        <v>74197</v>
      </c>
      <c r="F88" s="11">
        <v>37098.5</v>
      </c>
      <c r="G88" s="11" t="s">
        <v>259</v>
      </c>
      <c r="H88" s="11" t="s">
        <v>39</v>
      </c>
      <c r="I88" s="11" t="s">
        <v>57</v>
      </c>
      <c r="J88" s="11" t="s">
        <v>16</v>
      </c>
      <c r="K88" s="11">
        <f t="shared" ca="1" si="2"/>
        <v>-1</v>
      </c>
      <c r="L88" s="11">
        <f t="shared" si="3"/>
        <v>37098.5</v>
      </c>
      <c r="M88" s="11" t="str" cm="1">
        <f t="array" aca="1" ref="M88" ca="1">_xlfn.IFS(H88="paid","paid",K88&lt;=30,"0-30",K88&lt;=60,"30-60",K88&lt;=90,"60-90",K88&lt;=120,"90-120",K88&lt;=150,"120-150",K88&lt;=180,"150-180",K88&gt;180,"180+")</f>
        <v>0-30</v>
      </c>
    </row>
    <row r="89" spans="1:13" x14ac:dyDescent="0.3">
      <c r="A89" s="11" t="s">
        <v>53</v>
      </c>
      <c r="B89" s="11" t="s">
        <v>260</v>
      </c>
      <c r="C89" s="11" t="s">
        <v>261</v>
      </c>
      <c r="D89" s="11" t="s">
        <v>177</v>
      </c>
      <c r="E89" s="11">
        <v>77778</v>
      </c>
      <c r="F89" s="11">
        <v>77778</v>
      </c>
      <c r="G89" s="11" t="s">
        <v>137</v>
      </c>
      <c r="H89" s="11" t="s">
        <v>22</v>
      </c>
      <c r="I89" s="11" t="s">
        <v>57</v>
      </c>
      <c r="J89" s="11" t="s">
        <v>16</v>
      </c>
      <c r="K89" s="11">
        <f t="shared" ca="1" si="2"/>
        <v>0</v>
      </c>
      <c r="L89" s="11">
        <f t="shared" si="3"/>
        <v>0</v>
      </c>
      <c r="M89" s="11" t="str" cm="1">
        <f t="array" aca="1" ref="M89" ca="1">_xlfn.IFS(H89="paid","paid",K89&lt;=30,"0-30",K89&lt;=60,"30-60",K89&lt;=90,"60-90",K89&lt;=120,"90-120",K89&lt;=150,"120-150",K89&lt;=180,"150-180",K89&gt;180,"180+")</f>
        <v>paid</v>
      </c>
    </row>
    <row r="90" spans="1:13" x14ac:dyDescent="0.3">
      <c r="A90" s="11" t="s">
        <v>167</v>
      </c>
      <c r="B90" s="11" t="s">
        <v>262</v>
      </c>
      <c r="C90" s="11" t="s">
        <v>261</v>
      </c>
      <c r="D90" s="11" t="s">
        <v>177</v>
      </c>
      <c r="E90" s="11">
        <v>21207</v>
      </c>
      <c r="F90" s="11">
        <v>10603.5</v>
      </c>
      <c r="G90" s="11" t="s">
        <v>201</v>
      </c>
      <c r="H90" s="11" t="s">
        <v>39</v>
      </c>
      <c r="I90" s="11" t="s">
        <v>30</v>
      </c>
      <c r="J90" s="11" t="s">
        <v>24</v>
      </c>
      <c r="K90" s="11">
        <f t="shared" ca="1" si="2"/>
        <v>158</v>
      </c>
      <c r="L90" s="11">
        <f t="shared" si="3"/>
        <v>10603.5</v>
      </c>
      <c r="M90" s="11" t="str" cm="1">
        <f t="array" aca="1" ref="M90" ca="1">_xlfn.IFS(H90="paid","paid",K90&lt;=30,"0-30",K90&lt;=60,"30-60",K90&lt;=90,"60-90",K90&lt;=120,"90-120",K90&lt;=150,"120-150",K90&lt;=180,"150-180",K90&gt;180,"180+")</f>
        <v>150-180</v>
      </c>
    </row>
    <row r="91" spans="1:13" x14ac:dyDescent="0.3">
      <c r="A91" s="11" t="s">
        <v>242</v>
      </c>
      <c r="B91" s="11" t="s">
        <v>263</v>
      </c>
      <c r="C91" s="11" t="s">
        <v>65</v>
      </c>
      <c r="D91" s="11" t="s">
        <v>183</v>
      </c>
      <c r="E91" s="11">
        <v>95593</v>
      </c>
      <c r="F91" s="11">
        <v>0</v>
      </c>
      <c r="G91" s="11"/>
      <c r="H91" s="11" t="s">
        <v>14</v>
      </c>
      <c r="I91" s="11" t="s">
        <v>15</v>
      </c>
      <c r="J91" s="11" t="s">
        <v>58</v>
      </c>
      <c r="K91" s="11">
        <f t="shared" ca="1" si="2"/>
        <v>108</v>
      </c>
      <c r="L91" s="11">
        <f t="shared" si="3"/>
        <v>95593</v>
      </c>
      <c r="M91" s="11" t="str" cm="1">
        <f t="array" aca="1" ref="M91" ca="1">_xlfn.IFS(H91="paid","paid",K91&lt;=30,"0-30",K91&lt;=60,"30-60",K91&lt;=90,"60-90",K91&lt;=120,"90-120",K91&lt;=150,"120-150",K91&lt;=180,"150-180",K91&gt;180,"180+")</f>
        <v>90-120</v>
      </c>
    </row>
    <row r="92" spans="1:13" x14ac:dyDescent="0.3">
      <c r="A92" s="11" t="s">
        <v>190</v>
      </c>
      <c r="B92" s="11" t="s">
        <v>264</v>
      </c>
      <c r="C92" s="11" t="s">
        <v>265</v>
      </c>
      <c r="D92" s="11" t="s">
        <v>159</v>
      </c>
      <c r="E92" s="11">
        <v>57526</v>
      </c>
      <c r="F92" s="11">
        <v>0</v>
      </c>
      <c r="G92" s="11"/>
      <c r="H92" s="11" t="s">
        <v>14</v>
      </c>
      <c r="I92" s="11" t="s">
        <v>30</v>
      </c>
      <c r="J92" s="11" t="s">
        <v>58</v>
      </c>
      <c r="K92" s="11">
        <f t="shared" ca="1" si="2"/>
        <v>115</v>
      </c>
      <c r="L92" s="11">
        <f t="shared" si="3"/>
        <v>57526</v>
      </c>
      <c r="M92" s="11" t="str" cm="1">
        <f t="array" aca="1" ref="M92" ca="1">_xlfn.IFS(H92="paid","paid",K92&lt;=30,"0-30",K92&lt;=60,"30-60",K92&lt;=90,"60-90",K92&lt;=120,"90-120",K92&lt;=150,"120-150",K92&lt;=180,"150-180",K92&gt;180,"180+")</f>
        <v>90-120</v>
      </c>
    </row>
    <row r="93" spans="1:13" x14ac:dyDescent="0.3">
      <c r="A93" s="11" t="s">
        <v>103</v>
      </c>
      <c r="B93" s="11" t="s">
        <v>266</v>
      </c>
      <c r="C93" s="11" t="s">
        <v>12</v>
      </c>
      <c r="D93" s="11" t="s">
        <v>13</v>
      </c>
      <c r="E93" s="11">
        <v>48703</v>
      </c>
      <c r="F93" s="11">
        <v>24351.5</v>
      </c>
      <c r="G93" s="11" t="s">
        <v>162</v>
      </c>
      <c r="H93" s="11" t="s">
        <v>39</v>
      </c>
      <c r="I93" s="11" t="s">
        <v>15</v>
      </c>
      <c r="J93" s="11" t="s">
        <v>16</v>
      </c>
      <c r="K93" s="11">
        <f t="shared" ca="1" si="2"/>
        <v>11</v>
      </c>
      <c r="L93" s="11">
        <f t="shared" si="3"/>
        <v>24351.5</v>
      </c>
      <c r="M93" s="11" t="str" cm="1">
        <f t="array" aca="1" ref="M93" ca="1">_xlfn.IFS(H93="paid","paid",K93&lt;=30,"0-30",K93&lt;=60,"30-60",K93&lt;=90,"60-90",K93&lt;=120,"90-120",K93&lt;=150,"120-150",K93&lt;=180,"150-180",K93&gt;180,"180+")</f>
        <v>0-30</v>
      </c>
    </row>
    <row r="94" spans="1:13" x14ac:dyDescent="0.3">
      <c r="A94" s="11" t="s">
        <v>167</v>
      </c>
      <c r="B94" s="11" t="s">
        <v>267</v>
      </c>
      <c r="C94" s="11" t="s">
        <v>268</v>
      </c>
      <c r="D94" s="11" t="s">
        <v>269</v>
      </c>
      <c r="E94" s="11">
        <v>53158</v>
      </c>
      <c r="F94" s="11">
        <v>26579</v>
      </c>
      <c r="G94" s="11" t="s">
        <v>117</v>
      </c>
      <c r="H94" s="11" t="s">
        <v>39</v>
      </c>
      <c r="I94" s="11" t="s">
        <v>30</v>
      </c>
      <c r="J94" s="11" t="s">
        <v>16</v>
      </c>
      <c r="K94" s="11">
        <f t="shared" ca="1" si="2"/>
        <v>12</v>
      </c>
      <c r="L94" s="11">
        <f t="shared" si="3"/>
        <v>26579</v>
      </c>
      <c r="M94" s="11" t="str" cm="1">
        <f t="array" aca="1" ref="M94" ca="1">_xlfn.IFS(H94="paid","paid",K94&lt;=30,"0-30",K94&lt;=60,"30-60",K94&lt;=90,"60-90",K94&lt;=120,"90-120",K94&lt;=150,"120-150",K94&lt;=180,"150-180",K94&gt;180,"180+")</f>
        <v>0-30</v>
      </c>
    </row>
    <row r="95" spans="1:13" x14ac:dyDescent="0.3">
      <c r="A95" s="11" t="s">
        <v>103</v>
      </c>
      <c r="B95" s="11" t="s">
        <v>270</v>
      </c>
      <c r="C95" s="11" t="s">
        <v>271</v>
      </c>
      <c r="D95" s="11" t="s">
        <v>132</v>
      </c>
      <c r="E95" s="11">
        <v>51279</v>
      </c>
      <c r="F95" s="11">
        <v>25639.5</v>
      </c>
      <c r="G95" s="11" t="s">
        <v>202</v>
      </c>
      <c r="H95" s="11" t="s">
        <v>39</v>
      </c>
      <c r="I95" s="11" t="s">
        <v>30</v>
      </c>
      <c r="J95" s="11" t="s">
        <v>58</v>
      </c>
      <c r="K95" s="11">
        <f t="shared" ca="1" si="2"/>
        <v>127</v>
      </c>
      <c r="L95" s="11">
        <f t="shared" si="3"/>
        <v>25639.5</v>
      </c>
      <c r="M95" s="11" t="str" cm="1">
        <f t="array" aca="1" ref="M95" ca="1">_xlfn.IFS(H95="paid","paid",K95&lt;=30,"0-30",K95&lt;=60,"30-60",K95&lt;=90,"60-90",K95&lt;=120,"90-120",K95&lt;=150,"120-150",K95&lt;=180,"150-180",K95&gt;180,"180+")</f>
        <v>120-150</v>
      </c>
    </row>
    <row r="96" spans="1:13" x14ac:dyDescent="0.3">
      <c r="A96" s="11" t="s">
        <v>190</v>
      </c>
      <c r="B96" s="11" t="s">
        <v>272</v>
      </c>
      <c r="C96" s="11" t="s">
        <v>133</v>
      </c>
      <c r="D96" s="11" t="s">
        <v>245</v>
      </c>
      <c r="E96" s="11">
        <v>72520</v>
      </c>
      <c r="F96" s="11">
        <v>0</v>
      </c>
      <c r="G96" s="11"/>
      <c r="H96" s="11" t="s">
        <v>14</v>
      </c>
      <c r="I96" s="11" t="s">
        <v>15</v>
      </c>
      <c r="J96" s="11" t="s">
        <v>58</v>
      </c>
      <c r="K96" s="11">
        <f t="shared" ca="1" si="2"/>
        <v>67</v>
      </c>
      <c r="L96" s="11">
        <f t="shared" si="3"/>
        <v>72520</v>
      </c>
      <c r="M96" s="11" t="str" cm="1">
        <f t="array" aca="1" ref="M96" ca="1">_xlfn.IFS(H96="paid","paid",K96&lt;=30,"0-30",K96&lt;=60,"30-60",K96&lt;=90,"60-90",K96&lt;=120,"90-120",K96&lt;=150,"120-150",K96&lt;=180,"150-180",K96&gt;180,"180+")</f>
        <v>60-90</v>
      </c>
    </row>
    <row r="97" spans="1:13" x14ac:dyDescent="0.3">
      <c r="A97" s="11" t="s">
        <v>25</v>
      </c>
      <c r="B97" s="11" t="s">
        <v>273</v>
      </c>
      <c r="C97" s="11" t="s">
        <v>175</v>
      </c>
      <c r="D97" s="11" t="s">
        <v>77</v>
      </c>
      <c r="E97" s="11">
        <v>77930</v>
      </c>
      <c r="F97" s="11">
        <v>0</v>
      </c>
      <c r="G97" s="11"/>
      <c r="H97" s="11" t="s">
        <v>14</v>
      </c>
      <c r="I97" s="11" t="s">
        <v>57</v>
      </c>
      <c r="J97" s="11" t="s">
        <v>58</v>
      </c>
      <c r="K97" s="11">
        <f t="shared" ca="1" si="2"/>
        <v>154</v>
      </c>
      <c r="L97" s="11">
        <f t="shared" si="3"/>
        <v>77930</v>
      </c>
      <c r="M97" s="11" t="str" cm="1">
        <f t="array" aca="1" ref="M97" ca="1">_xlfn.IFS(H97="paid","paid",K97&lt;=30,"0-30",K97&lt;=60,"30-60",K97&lt;=90,"60-90",K97&lt;=120,"90-120",K97&lt;=150,"120-150",K97&lt;=180,"150-180",K97&gt;180,"180+")</f>
        <v>150-180</v>
      </c>
    </row>
    <row r="98" spans="1:13" x14ac:dyDescent="0.3">
      <c r="A98" s="11" t="s">
        <v>274</v>
      </c>
      <c r="B98" s="11" t="s">
        <v>275</v>
      </c>
      <c r="C98" s="11" t="s">
        <v>174</v>
      </c>
      <c r="D98" s="11" t="s">
        <v>97</v>
      </c>
      <c r="E98" s="11">
        <v>60943</v>
      </c>
      <c r="F98" s="11">
        <v>60943</v>
      </c>
      <c r="G98" s="11" t="s">
        <v>154</v>
      </c>
      <c r="H98" s="11" t="s">
        <v>22</v>
      </c>
      <c r="I98" s="11" t="s">
        <v>30</v>
      </c>
      <c r="J98" s="11" t="s">
        <v>24</v>
      </c>
      <c r="K98" s="11">
        <f t="shared" ca="1" si="2"/>
        <v>0</v>
      </c>
      <c r="L98" s="11">
        <f t="shared" si="3"/>
        <v>0</v>
      </c>
      <c r="M98" s="11" t="str" cm="1">
        <f t="array" aca="1" ref="M98" ca="1">_xlfn.IFS(H98="paid","paid",K98&lt;=30,"0-30",K98&lt;=60,"30-60",K98&lt;=90,"60-90",K98&lt;=120,"90-120",K98&lt;=150,"120-150",K98&lt;=180,"150-180",K98&gt;180,"180+")</f>
        <v>paid</v>
      </c>
    </row>
    <row r="99" spans="1:13" x14ac:dyDescent="0.3">
      <c r="A99" s="11" t="s">
        <v>112</v>
      </c>
      <c r="B99" s="11" t="s">
        <v>276</v>
      </c>
      <c r="C99" s="11" t="s">
        <v>21</v>
      </c>
      <c r="D99" s="11" t="s">
        <v>55</v>
      </c>
      <c r="E99" s="11">
        <v>78524</v>
      </c>
      <c r="F99" s="11">
        <v>0</v>
      </c>
      <c r="G99" s="11"/>
      <c r="H99" s="11" t="s">
        <v>14</v>
      </c>
      <c r="I99" s="11" t="s">
        <v>15</v>
      </c>
      <c r="J99" s="11" t="s">
        <v>24</v>
      </c>
      <c r="K99" s="11">
        <f t="shared" ca="1" si="2"/>
        <v>81</v>
      </c>
      <c r="L99" s="11">
        <f t="shared" si="3"/>
        <v>78524</v>
      </c>
      <c r="M99" s="11" t="str" cm="1">
        <f t="array" aca="1" ref="M99" ca="1">_xlfn.IFS(H99="paid","paid",K99&lt;=30,"0-30",K99&lt;=60,"30-60",K99&lt;=90,"60-90",K99&lt;=120,"90-120",K99&lt;=150,"120-150",K99&lt;=180,"150-180",K99&gt;180,"180+")</f>
        <v>60-90</v>
      </c>
    </row>
    <row r="100" spans="1:13" x14ac:dyDescent="0.3">
      <c r="A100" s="11" t="s">
        <v>242</v>
      </c>
      <c r="B100" s="11" t="s">
        <v>277</v>
      </c>
      <c r="C100" s="11" t="s">
        <v>199</v>
      </c>
      <c r="D100" s="11" t="s">
        <v>235</v>
      </c>
      <c r="E100" s="11">
        <v>49248</v>
      </c>
      <c r="F100" s="11">
        <v>24624</v>
      </c>
      <c r="G100" s="11" t="s">
        <v>278</v>
      </c>
      <c r="H100" s="11" t="s">
        <v>39</v>
      </c>
      <c r="I100" s="11" t="s">
        <v>15</v>
      </c>
      <c r="J100" s="11" t="s">
        <v>16</v>
      </c>
      <c r="K100" s="11">
        <f t="shared" ca="1" si="2"/>
        <v>132</v>
      </c>
      <c r="L100" s="11">
        <f t="shared" si="3"/>
        <v>24624</v>
      </c>
      <c r="M100" s="11" t="str" cm="1">
        <f t="array" aca="1" ref="M100" ca="1">_xlfn.IFS(H100="paid","paid",K100&lt;=30,"0-30",K100&lt;=60,"30-60",K100&lt;=90,"60-90",K100&lt;=120,"90-120",K100&lt;=150,"120-150",K100&lt;=180,"150-180",K100&gt;180,"180+")</f>
        <v>120-150</v>
      </c>
    </row>
    <row r="101" spans="1:13" x14ac:dyDescent="0.3">
      <c r="A101" s="11" t="s">
        <v>44</v>
      </c>
      <c r="B101" s="11" t="s">
        <v>279</v>
      </c>
      <c r="C101" s="11" t="s">
        <v>21</v>
      </c>
      <c r="D101" s="11" t="s">
        <v>55</v>
      </c>
      <c r="E101" s="11">
        <v>72578</v>
      </c>
      <c r="F101" s="11">
        <v>36289</v>
      </c>
      <c r="G101" s="11" t="s">
        <v>61</v>
      </c>
      <c r="H101" s="11" t="s">
        <v>39</v>
      </c>
      <c r="I101" s="11" t="s">
        <v>23</v>
      </c>
      <c r="J101" s="11" t="s">
        <v>16</v>
      </c>
      <c r="K101" s="11">
        <f t="shared" ca="1" si="2"/>
        <v>81</v>
      </c>
      <c r="L101" s="11">
        <f t="shared" si="3"/>
        <v>36289</v>
      </c>
      <c r="M101" s="11" t="str" cm="1">
        <f t="array" aca="1" ref="M101" ca="1">_xlfn.IFS(H101="paid","paid",K101&lt;=30,"0-30",K101&lt;=60,"30-60",K101&lt;=90,"60-90",K101&lt;=120,"90-120",K101&lt;=150,"120-150",K101&lt;=180,"150-180",K101&gt;180,"180+")</f>
        <v>60-90</v>
      </c>
    </row>
    <row r="102" spans="1:13" x14ac:dyDescent="0.3">
      <c r="A102" s="11" t="s">
        <v>25</v>
      </c>
      <c r="B102" s="11" t="s">
        <v>280</v>
      </c>
      <c r="C102" s="11" t="s">
        <v>281</v>
      </c>
      <c r="D102" s="11" t="s">
        <v>81</v>
      </c>
      <c r="E102" s="11">
        <v>91727</v>
      </c>
      <c r="F102" s="11">
        <v>91727</v>
      </c>
      <c r="G102" s="11" t="s">
        <v>213</v>
      </c>
      <c r="H102" s="11" t="s">
        <v>22</v>
      </c>
      <c r="I102" s="11" t="s">
        <v>57</v>
      </c>
      <c r="J102" s="11" t="s">
        <v>16</v>
      </c>
      <c r="K102" s="11">
        <f t="shared" ca="1" si="2"/>
        <v>0</v>
      </c>
      <c r="L102" s="11">
        <f t="shared" si="3"/>
        <v>0</v>
      </c>
      <c r="M102" s="11" t="str" cm="1">
        <f t="array" aca="1" ref="M102" ca="1">_xlfn.IFS(H102="paid","paid",K102&lt;=30,"0-30",K102&lt;=60,"30-60",K102&lt;=90,"60-90",K102&lt;=120,"90-120",K102&lt;=150,"120-150",K102&lt;=180,"150-180",K102&gt;180,"180+")</f>
        <v>paid</v>
      </c>
    </row>
    <row r="103" spans="1:13" x14ac:dyDescent="0.3">
      <c r="A103" s="11" t="s">
        <v>10</v>
      </c>
      <c r="B103" s="11" t="s">
        <v>282</v>
      </c>
      <c r="C103" s="11" t="s">
        <v>136</v>
      </c>
      <c r="D103" s="11" t="s">
        <v>137</v>
      </c>
      <c r="E103" s="11">
        <v>70350</v>
      </c>
      <c r="F103" s="11">
        <v>0</v>
      </c>
      <c r="G103" s="11"/>
      <c r="H103" s="11" t="s">
        <v>14</v>
      </c>
      <c r="I103" s="11" t="s">
        <v>23</v>
      </c>
      <c r="J103" s="11" t="s">
        <v>58</v>
      </c>
      <c r="K103" s="11">
        <f t="shared" ca="1" si="2"/>
        <v>159</v>
      </c>
      <c r="L103" s="11">
        <f t="shared" si="3"/>
        <v>70350</v>
      </c>
      <c r="M103" s="11" t="str" cm="1">
        <f t="array" aca="1" ref="M103" ca="1">_xlfn.IFS(H103="paid","paid",K103&lt;=30,"0-30",K103&lt;=60,"30-60",K103&lt;=90,"60-90",K103&lt;=120,"90-120",K103&lt;=150,"120-150",K103&lt;=180,"150-180",K103&gt;180,"180+")</f>
        <v>150-180</v>
      </c>
    </row>
    <row r="104" spans="1:13" x14ac:dyDescent="0.3">
      <c r="A104" s="11" t="s">
        <v>25</v>
      </c>
      <c r="B104" s="11" t="s">
        <v>283</v>
      </c>
      <c r="C104" s="11" t="s">
        <v>284</v>
      </c>
      <c r="D104" s="11" t="s">
        <v>79</v>
      </c>
      <c r="E104" s="11">
        <v>70681</v>
      </c>
      <c r="F104" s="11">
        <v>0</v>
      </c>
      <c r="G104" s="11"/>
      <c r="H104" s="11" t="s">
        <v>14</v>
      </c>
      <c r="I104" s="11" t="s">
        <v>23</v>
      </c>
      <c r="J104" s="11" t="s">
        <v>58</v>
      </c>
      <c r="K104" s="11">
        <f t="shared" ca="1" si="2"/>
        <v>126</v>
      </c>
      <c r="L104" s="11">
        <f t="shared" si="3"/>
        <v>70681</v>
      </c>
      <c r="M104" s="11" t="str" cm="1">
        <f t="array" aca="1" ref="M104" ca="1">_xlfn.IFS(H104="paid","paid",K104&lt;=30,"0-30",K104&lt;=60,"30-60",K104&lt;=90,"60-90",K104&lt;=120,"90-120",K104&lt;=150,"120-150",K104&lt;=180,"150-180",K104&gt;180,"180+")</f>
        <v>120-150</v>
      </c>
    </row>
    <row r="105" spans="1:13" x14ac:dyDescent="0.3">
      <c r="A105" s="11" t="s">
        <v>59</v>
      </c>
      <c r="B105" s="11" t="s">
        <v>285</v>
      </c>
      <c r="C105" s="11" t="s">
        <v>286</v>
      </c>
      <c r="D105" s="11" t="s">
        <v>287</v>
      </c>
      <c r="E105" s="11">
        <v>76943</v>
      </c>
      <c r="F105" s="11">
        <v>76943</v>
      </c>
      <c r="G105" s="11" t="s">
        <v>183</v>
      </c>
      <c r="H105" s="11" t="s">
        <v>22</v>
      </c>
      <c r="I105" s="11" t="s">
        <v>23</v>
      </c>
      <c r="J105" s="11" t="s">
        <v>16</v>
      </c>
      <c r="K105" s="11">
        <f t="shared" ca="1" si="2"/>
        <v>0</v>
      </c>
      <c r="L105" s="11">
        <f t="shared" si="3"/>
        <v>0</v>
      </c>
      <c r="M105" s="11" t="str" cm="1">
        <f t="array" aca="1" ref="M105" ca="1">_xlfn.IFS(H105="paid","paid",K105&lt;=30,"0-30",K105&lt;=60,"30-60",K105&lt;=90,"60-90",K105&lt;=120,"90-120",K105&lt;=150,"120-150",K105&lt;=180,"150-180",K105&gt;180,"180+")</f>
        <v>paid</v>
      </c>
    </row>
    <row r="106" spans="1:13" x14ac:dyDescent="0.3">
      <c r="A106" s="11" t="s">
        <v>44</v>
      </c>
      <c r="B106" s="11" t="s">
        <v>288</v>
      </c>
      <c r="C106" s="11" t="s">
        <v>289</v>
      </c>
      <c r="D106" s="11" t="s">
        <v>290</v>
      </c>
      <c r="E106" s="11">
        <v>31233</v>
      </c>
      <c r="F106" s="11">
        <v>31233</v>
      </c>
      <c r="G106" s="11" t="s">
        <v>291</v>
      </c>
      <c r="H106" s="11" t="s">
        <v>22</v>
      </c>
      <c r="I106" s="11" t="s">
        <v>57</v>
      </c>
      <c r="J106" s="11" t="s">
        <v>16</v>
      </c>
      <c r="K106" s="11">
        <f t="shared" ca="1" si="2"/>
        <v>0</v>
      </c>
      <c r="L106" s="11">
        <f t="shared" si="3"/>
        <v>0</v>
      </c>
      <c r="M106" s="11" t="str" cm="1">
        <f t="array" aca="1" ref="M106" ca="1">_xlfn.IFS(H106="paid","paid",K106&lt;=30,"0-30",K106&lt;=60,"30-60",K106&lt;=90,"60-90",K106&lt;=120,"90-120",K106&lt;=150,"120-150",K106&lt;=180,"150-180",K106&gt;180,"180+")</f>
        <v>paid</v>
      </c>
    </row>
    <row r="107" spans="1:13" x14ac:dyDescent="0.3">
      <c r="A107" s="11" t="s">
        <v>242</v>
      </c>
      <c r="B107" s="11" t="s">
        <v>292</v>
      </c>
      <c r="C107" s="11" t="s">
        <v>127</v>
      </c>
      <c r="D107" s="11" t="s">
        <v>105</v>
      </c>
      <c r="E107" s="11">
        <v>97628</v>
      </c>
      <c r="F107" s="11">
        <v>0</v>
      </c>
      <c r="G107" s="11"/>
      <c r="H107" s="11" t="s">
        <v>14</v>
      </c>
      <c r="I107" s="11" t="s">
        <v>15</v>
      </c>
      <c r="J107" s="11" t="s">
        <v>58</v>
      </c>
      <c r="K107" s="11">
        <f t="shared" ca="1" si="2"/>
        <v>103</v>
      </c>
      <c r="L107" s="11">
        <f t="shared" si="3"/>
        <v>97628</v>
      </c>
      <c r="M107" s="11" t="str" cm="1">
        <f t="array" aca="1" ref="M107" ca="1">_xlfn.IFS(H107="paid","paid",K107&lt;=30,"0-30",K107&lt;=60,"30-60",K107&lt;=90,"60-90",K107&lt;=120,"90-120",K107&lt;=150,"120-150",K107&lt;=180,"150-180",K107&gt;180,"180+")</f>
        <v>90-120</v>
      </c>
    </row>
    <row r="108" spans="1:13" x14ac:dyDescent="0.3">
      <c r="A108" s="11" t="s">
        <v>274</v>
      </c>
      <c r="B108" s="11" t="s">
        <v>293</v>
      </c>
      <c r="C108" s="11" t="s">
        <v>177</v>
      </c>
      <c r="D108" s="11" t="s">
        <v>226</v>
      </c>
      <c r="E108" s="11">
        <v>32458</v>
      </c>
      <c r="F108" s="11">
        <v>32458</v>
      </c>
      <c r="G108" s="11" t="s">
        <v>265</v>
      </c>
      <c r="H108" s="11" t="s">
        <v>22</v>
      </c>
      <c r="I108" s="11" t="s">
        <v>30</v>
      </c>
      <c r="J108" s="11" t="s">
        <v>24</v>
      </c>
      <c r="K108" s="11">
        <f t="shared" ca="1" si="2"/>
        <v>0</v>
      </c>
      <c r="L108" s="11">
        <f t="shared" si="3"/>
        <v>0</v>
      </c>
      <c r="M108" s="11" t="str" cm="1">
        <f t="array" aca="1" ref="M108" ca="1">_xlfn.IFS(H108="paid","paid",K108&lt;=30,"0-30",K108&lt;=60,"30-60",K108&lt;=90,"60-90",K108&lt;=120,"90-120",K108&lt;=150,"120-150",K108&lt;=180,"150-180",K108&gt;180,"180+")</f>
        <v>paid</v>
      </c>
    </row>
    <row r="109" spans="1:13" x14ac:dyDescent="0.3">
      <c r="A109" s="11" t="s">
        <v>103</v>
      </c>
      <c r="B109" s="11" t="s">
        <v>294</v>
      </c>
      <c r="C109" s="11" t="s">
        <v>19</v>
      </c>
      <c r="D109" s="11" t="s">
        <v>20</v>
      </c>
      <c r="E109" s="11">
        <v>57200</v>
      </c>
      <c r="F109" s="11">
        <v>57200</v>
      </c>
      <c r="G109" s="11" t="s">
        <v>128</v>
      </c>
      <c r="H109" s="11" t="s">
        <v>22</v>
      </c>
      <c r="I109" s="11" t="s">
        <v>23</v>
      </c>
      <c r="J109" s="11" t="s">
        <v>16</v>
      </c>
      <c r="K109" s="11">
        <f t="shared" ca="1" si="2"/>
        <v>0</v>
      </c>
      <c r="L109" s="11">
        <f t="shared" si="3"/>
        <v>0</v>
      </c>
      <c r="M109" s="11" t="str" cm="1">
        <f t="array" aca="1" ref="M109" ca="1">_xlfn.IFS(H109="paid","paid",K109&lt;=30,"0-30",K109&lt;=60,"30-60",K109&lt;=90,"60-90",K109&lt;=120,"90-120",K109&lt;=150,"120-150",K109&lt;=180,"150-180",K109&gt;180,"180+")</f>
        <v>paid</v>
      </c>
    </row>
    <row r="110" spans="1:13" x14ac:dyDescent="0.3">
      <c r="A110" s="11" t="s">
        <v>219</v>
      </c>
      <c r="B110" s="11" t="s">
        <v>295</v>
      </c>
      <c r="C110" s="11" t="s">
        <v>147</v>
      </c>
      <c r="D110" s="11" t="s">
        <v>148</v>
      </c>
      <c r="E110" s="11">
        <v>46746</v>
      </c>
      <c r="F110" s="11">
        <v>0</v>
      </c>
      <c r="G110" s="11"/>
      <c r="H110" s="11" t="s">
        <v>14</v>
      </c>
      <c r="I110" s="11" t="s">
        <v>23</v>
      </c>
      <c r="J110" s="11" t="s">
        <v>24</v>
      </c>
      <c r="K110" s="11">
        <f t="shared" ca="1" si="2"/>
        <v>176</v>
      </c>
      <c r="L110" s="11">
        <f t="shared" si="3"/>
        <v>46746</v>
      </c>
      <c r="M110" s="11" t="str" cm="1">
        <f t="array" aca="1" ref="M110" ca="1">_xlfn.IFS(H110="paid","paid",K110&lt;=30,"0-30",K110&lt;=60,"30-60",K110&lt;=90,"60-90",K110&lt;=120,"90-120",K110&lt;=150,"120-150",K110&lt;=180,"150-180",K110&gt;180,"180+")</f>
        <v>150-180</v>
      </c>
    </row>
    <row r="111" spans="1:13" x14ac:dyDescent="0.3">
      <c r="A111" s="11" t="s">
        <v>71</v>
      </c>
      <c r="B111" s="11" t="s">
        <v>296</v>
      </c>
      <c r="C111" s="11" t="s">
        <v>88</v>
      </c>
      <c r="D111" s="11" t="s">
        <v>89</v>
      </c>
      <c r="E111" s="11">
        <v>86467</v>
      </c>
      <c r="F111" s="11">
        <v>43233.5</v>
      </c>
      <c r="G111" s="11" t="s">
        <v>297</v>
      </c>
      <c r="H111" s="11" t="s">
        <v>39</v>
      </c>
      <c r="I111" s="11" t="s">
        <v>30</v>
      </c>
      <c r="J111" s="11" t="s">
        <v>24</v>
      </c>
      <c r="K111" s="11">
        <f t="shared" ca="1" si="2"/>
        <v>134</v>
      </c>
      <c r="L111" s="11">
        <f t="shared" si="3"/>
        <v>43233.5</v>
      </c>
      <c r="M111" s="11" t="str" cm="1">
        <f t="array" aca="1" ref="M111" ca="1">_xlfn.IFS(H111="paid","paid",K111&lt;=30,"0-30",K111&lt;=60,"30-60",K111&lt;=90,"60-90",K111&lt;=120,"90-120",K111&lt;=150,"120-150",K111&lt;=180,"150-180",K111&gt;180,"180+")</f>
        <v>120-150</v>
      </c>
    </row>
    <row r="112" spans="1:13" x14ac:dyDescent="0.3">
      <c r="A112" s="11" t="s">
        <v>59</v>
      </c>
      <c r="B112" s="11" t="s">
        <v>298</v>
      </c>
      <c r="C112" s="11" t="s">
        <v>140</v>
      </c>
      <c r="D112" s="11" t="s">
        <v>299</v>
      </c>
      <c r="E112" s="11">
        <v>15643</v>
      </c>
      <c r="F112" s="11">
        <v>7821.5</v>
      </c>
      <c r="G112" s="11" t="s">
        <v>300</v>
      </c>
      <c r="H112" s="11" t="s">
        <v>39</v>
      </c>
      <c r="I112" s="11" t="s">
        <v>30</v>
      </c>
      <c r="J112" s="11" t="s">
        <v>58</v>
      </c>
      <c r="K112" s="11">
        <f t="shared" ca="1" si="2"/>
        <v>13</v>
      </c>
      <c r="L112" s="11">
        <f t="shared" si="3"/>
        <v>7821.5</v>
      </c>
      <c r="M112" s="11" t="str" cm="1">
        <f t="array" aca="1" ref="M112" ca="1">_xlfn.IFS(H112="paid","paid",K112&lt;=30,"0-30",K112&lt;=60,"30-60",K112&lt;=90,"60-90",K112&lt;=120,"90-120",K112&lt;=150,"120-150",K112&lt;=180,"150-180",K112&gt;180,"180+")</f>
        <v>0-30</v>
      </c>
    </row>
    <row r="113" spans="1:13" x14ac:dyDescent="0.3">
      <c r="A113" s="11" t="s">
        <v>274</v>
      </c>
      <c r="B113" s="11" t="s">
        <v>301</v>
      </c>
      <c r="C113" s="11" t="s">
        <v>245</v>
      </c>
      <c r="D113" s="11" t="s">
        <v>247</v>
      </c>
      <c r="E113" s="11">
        <v>81392</v>
      </c>
      <c r="F113" s="11">
        <v>0</v>
      </c>
      <c r="G113" s="11"/>
      <c r="H113" s="11" t="s">
        <v>14</v>
      </c>
      <c r="I113" s="11" t="s">
        <v>30</v>
      </c>
      <c r="J113" s="11" t="s">
        <v>16</v>
      </c>
      <c r="K113" s="11">
        <f t="shared" ca="1" si="2"/>
        <v>37</v>
      </c>
      <c r="L113" s="11">
        <f t="shared" si="3"/>
        <v>81392</v>
      </c>
      <c r="M113" s="11" t="str" cm="1">
        <f t="array" aca="1" ref="M113" ca="1">_xlfn.IFS(H113="paid","paid",K113&lt;=30,"0-30",K113&lt;=60,"30-60",K113&lt;=90,"60-90",K113&lt;=120,"90-120",K113&lt;=150,"120-150",K113&lt;=180,"150-180",K113&gt;180,"180+")</f>
        <v>30-60</v>
      </c>
    </row>
    <row r="114" spans="1:13" x14ac:dyDescent="0.3">
      <c r="A114" s="11" t="s">
        <v>103</v>
      </c>
      <c r="B114" s="11" t="s">
        <v>302</v>
      </c>
      <c r="C114" s="11" t="s">
        <v>123</v>
      </c>
      <c r="D114" s="11" t="s">
        <v>124</v>
      </c>
      <c r="E114" s="11">
        <v>82149</v>
      </c>
      <c r="F114" s="11">
        <v>41074.5</v>
      </c>
      <c r="G114" s="11" t="s">
        <v>128</v>
      </c>
      <c r="H114" s="11" t="s">
        <v>39</v>
      </c>
      <c r="I114" s="11" t="s">
        <v>57</v>
      </c>
      <c r="J114" s="11" t="s">
        <v>16</v>
      </c>
      <c r="K114" s="11">
        <f t="shared" ca="1" si="2"/>
        <v>84</v>
      </c>
      <c r="L114" s="11">
        <f t="shared" si="3"/>
        <v>41074.5</v>
      </c>
      <c r="M114" s="11" t="str" cm="1">
        <f t="array" aca="1" ref="M114" ca="1">_xlfn.IFS(H114="paid","paid",K114&lt;=30,"0-30",K114&lt;=60,"30-60",K114&lt;=90,"60-90",K114&lt;=120,"90-120",K114&lt;=150,"120-150",K114&lt;=180,"150-180",K114&gt;180,"180+")</f>
        <v>60-90</v>
      </c>
    </row>
    <row r="115" spans="1:13" x14ac:dyDescent="0.3">
      <c r="A115" s="11" t="s">
        <v>112</v>
      </c>
      <c r="B115" s="11" t="s">
        <v>303</v>
      </c>
      <c r="C115" s="11" t="s">
        <v>304</v>
      </c>
      <c r="D115" s="11" t="s">
        <v>305</v>
      </c>
      <c r="E115" s="11">
        <v>44018</v>
      </c>
      <c r="F115" s="11">
        <v>22009</v>
      </c>
      <c r="G115" s="11" t="s">
        <v>95</v>
      </c>
      <c r="H115" s="11" t="s">
        <v>39</v>
      </c>
      <c r="I115" s="11" t="s">
        <v>23</v>
      </c>
      <c r="J115" s="11" t="s">
        <v>58</v>
      </c>
      <c r="K115" s="11">
        <f t="shared" ca="1" si="2"/>
        <v>64</v>
      </c>
      <c r="L115" s="11">
        <f t="shared" si="3"/>
        <v>22009</v>
      </c>
      <c r="M115" s="11" t="str" cm="1">
        <f t="array" aca="1" ref="M115" ca="1">_xlfn.IFS(H115="paid","paid",K115&lt;=30,"0-30",K115&lt;=60,"30-60",K115&lt;=90,"60-90",K115&lt;=120,"90-120",K115&lt;=150,"120-150",K115&lt;=180,"150-180",K115&gt;180,"180+")</f>
        <v>60-90</v>
      </c>
    </row>
    <row r="116" spans="1:13" x14ac:dyDescent="0.3">
      <c r="A116" s="11" t="s">
        <v>106</v>
      </c>
      <c r="B116" s="11" t="s">
        <v>306</v>
      </c>
      <c r="C116" s="11" t="s">
        <v>297</v>
      </c>
      <c r="D116" s="11" t="s">
        <v>38</v>
      </c>
      <c r="E116" s="11">
        <v>70386</v>
      </c>
      <c r="F116" s="11">
        <v>35193</v>
      </c>
      <c r="G116" s="11" t="s">
        <v>230</v>
      </c>
      <c r="H116" s="11" t="s">
        <v>39</v>
      </c>
      <c r="I116" s="11" t="s">
        <v>57</v>
      </c>
      <c r="J116" s="11" t="s">
        <v>16</v>
      </c>
      <c r="K116" s="11">
        <f t="shared" ca="1" si="2"/>
        <v>74</v>
      </c>
      <c r="L116" s="11">
        <f t="shared" si="3"/>
        <v>35193</v>
      </c>
      <c r="M116" s="11" t="str" cm="1">
        <f t="array" aca="1" ref="M116" ca="1">_xlfn.IFS(H116="paid","paid",K116&lt;=30,"0-30",K116&lt;=60,"30-60",K116&lt;=90,"60-90",K116&lt;=120,"90-120",K116&lt;=150,"120-150",K116&lt;=180,"150-180",K116&gt;180,"180+")</f>
        <v>60-90</v>
      </c>
    </row>
    <row r="117" spans="1:13" x14ac:dyDescent="0.3">
      <c r="A117" s="11" t="s">
        <v>144</v>
      </c>
      <c r="B117" s="11" t="s">
        <v>307</v>
      </c>
      <c r="C117" s="11" t="s">
        <v>308</v>
      </c>
      <c r="D117" s="11" t="s">
        <v>309</v>
      </c>
      <c r="E117" s="11">
        <v>87279</v>
      </c>
      <c r="F117" s="11">
        <v>43639.5</v>
      </c>
      <c r="G117" s="11" t="s">
        <v>310</v>
      </c>
      <c r="H117" s="11" t="s">
        <v>39</v>
      </c>
      <c r="I117" s="11" t="s">
        <v>23</v>
      </c>
      <c r="J117" s="11" t="s">
        <v>24</v>
      </c>
      <c r="K117" s="11">
        <f t="shared" ca="1" si="2"/>
        <v>4</v>
      </c>
      <c r="L117" s="11">
        <f t="shared" si="3"/>
        <v>43639.5</v>
      </c>
      <c r="M117" s="11" t="str" cm="1">
        <f t="array" aca="1" ref="M117" ca="1">_xlfn.IFS(H117="paid","paid",K117&lt;=30,"0-30",K117&lt;=60,"30-60",K117&lt;=90,"60-90",K117&lt;=120,"90-120",K117&lt;=150,"120-150",K117&lt;=180,"150-180",K117&gt;180,"180+")</f>
        <v>0-30</v>
      </c>
    </row>
    <row r="118" spans="1:13" x14ac:dyDescent="0.3">
      <c r="A118" s="11" t="s">
        <v>190</v>
      </c>
      <c r="B118" s="11" t="s">
        <v>311</v>
      </c>
      <c r="C118" s="11" t="s">
        <v>312</v>
      </c>
      <c r="D118" s="11" t="s">
        <v>116</v>
      </c>
      <c r="E118" s="11">
        <v>37392</v>
      </c>
      <c r="F118" s="11">
        <v>0</v>
      </c>
      <c r="G118" s="11"/>
      <c r="H118" s="11" t="s">
        <v>14</v>
      </c>
      <c r="I118" s="11" t="s">
        <v>23</v>
      </c>
      <c r="J118" s="11" t="s">
        <v>16</v>
      </c>
      <c r="K118" s="11">
        <f t="shared" ca="1" si="2"/>
        <v>28</v>
      </c>
      <c r="L118" s="11">
        <f t="shared" si="3"/>
        <v>37392</v>
      </c>
      <c r="M118" s="11" t="str" cm="1">
        <f t="array" aca="1" ref="M118" ca="1">_xlfn.IFS(H118="paid","paid",K118&lt;=30,"0-30",K118&lt;=60,"30-60",K118&lt;=90,"60-90",K118&lt;=120,"90-120",K118&lt;=150,"120-150",K118&lt;=180,"150-180",K118&gt;180,"180+")</f>
        <v>0-30</v>
      </c>
    </row>
    <row r="119" spans="1:13" x14ac:dyDescent="0.3">
      <c r="A119" s="11" t="s">
        <v>59</v>
      </c>
      <c r="B119" s="11" t="s">
        <v>313</v>
      </c>
      <c r="C119" s="11" t="s">
        <v>137</v>
      </c>
      <c r="D119" s="11" t="s">
        <v>314</v>
      </c>
      <c r="E119" s="11">
        <v>94645</v>
      </c>
      <c r="F119" s="11">
        <v>47322.5</v>
      </c>
      <c r="G119" s="11" t="s">
        <v>130</v>
      </c>
      <c r="H119" s="11" t="s">
        <v>39</v>
      </c>
      <c r="I119" s="11" t="s">
        <v>23</v>
      </c>
      <c r="J119" s="11" t="s">
        <v>24</v>
      </c>
      <c r="K119" s="11">
        <f t="shared" ca="1" si="2"/>
        <v>129</v>
      </c>
      <c r="L119" s="11">
        <f t="shared" si="3"/>
        <v>47322.5</v>
      </c>
      <c r="M119" s="11" t="str" cm="1">
        <f t="array" aca="1" ref="M119" ca="1">_xlfn.IFS(H119="paid","paid",K119&lt;=30,"0-30",K119&lt;=60,"30-60",K119&lt;=90,"60-90",K119&lt;=120,"90-120",K119&lt;=150,"120-150",K119&lt;=180,"150-180",K119&gt;180,"180+")</f>
        <v>120-150</v>
      </c>
    </row>
    <row r="120" spans="1:13" x14ac:dyDescent="0.3">
      <c r="A120" s="11" t="s">
        <v>17</v>
      </c>
      <c r="B120" s="11" t="s">
        <v>315</v>
      </c>
      <c r="C120" s="11" t="s">
        <v>308</v>
      </c>
      <c r="D120" s="11" t="s">
        <v>309</v>
      </c>
      <c r="E120" s="11">
        <v>93371</v>
      </c>
      <c r="F120" s="11">
        <v>0</v>
      </c>
      <c r="G120" s="11"/>
      <c r="H120" s="11" t="s">
        <v>14</v>
      </c>
      <c r="I120" s="11" t="s">
        <v>23</v>
      </c>
      <c r="J120" s="11" t="s">
        <v>16</v>
      </c>
      <c r="K120" s="11">
        <f t="shared" ca="1" si="2"/>
        <v>4</v>
      </c>
      <c r="L120" s="11">
        <f t="shared" si="3"/>
        <v>93371</v>
      </c>
      <c r="M120" s="11" t="str" cm="1">
        <f t="array" aca="1" ref="M120" ca="1">_xlfn.IFS(H120="paid","paid",K120&lt;=30,"0-30",K120&lt;=60,"30-60",K120&lt;=90,"60-90",K120&lt;=120,"90-120",K120&lt;=150,"120-150",K120&lt;=180,"150-180",K120&gt;180,"180+")</f>
        <v>0-30</v>
      </c>
    </row>
    <row r="121" spans="1:13" x14ac:dyDescent="0.3">
      <c r="A121" s="11" t="s">
        <v>242</v>
      </c>
      <c r="B121" s="11" t="s">
        <v>316</v>
      </c>
      <c r="C121" s="11" t="s">
        <v>235</v>
      </c>
      <c r="D121" s="11" t="s">
        <v>241</v>
      </c>
      <c r="E121" s="11">
        <v>72295</v>
      </c>
      <c r="F121" s="11">
        <v>0</v>
      </c>
      <c r="G121" s="11"/>
      <c r="H121" s="11" t="s">
        <v>14</v>
      </c>
      <c r="I121" s="11" t="s">
        <v>30</v>
      </c>
      <c r="J121" s="11" t="s">
        <v>24</v>
      </c>
      <c r="K121" s="11">
        <f t="shared" ca="1" si="2"/>
        <v>102</v>
      </c>
      <c r="L121" s="11">
        <f t="shared" si="3"/>
        <v>72295</v>
      </c>
      <c r="M121" s="11" t="str" cm="1">
        <f t="array" aca="1" ref="M121" ca="1">_xlfn.IFS(H121="paid","paid",K121&lt;=30,"0-30",K121&lt;=60,"30-60",K121&lt;=90,"60-90",K121&lt;=120,"90-120",K121&lt;=150,"120-150",K121&lt;=180,"150-180",K121&gt;180,"180+")</f>
        <v>90-120</v>
      </c>
    </row>
    <row r="122" spans="1:13" x14ac:dyDescent="0.3">
      <c r="A122" s="11" t="s">
        <v>144</v>
      </c>
      <c r="B122" s="11" t="s">
        <v>317</v>
      </c>
      <c r="C122" s="11" t="s">
        <v>318</v>
      </c>
      <c r="D122" s="11" t="s">
        <v>43</v>
      </c>
      <c r="E122" s="11">
        <v>95923</v>
      </c>
      <c r="F122" s="11">
        <v>0</v>
      </c>
      <c r="G122" s="11"/>
      <c r="H122" s="11" t="s">
        <v>14</v>
      </c>
      <c r="I122" s="11" t="s">
        <v>23</v>
      </c>
      <c r="J122" s="11" t="s">
        <v>24</v>
      </c>
      <c r="K122" s="11">
        <f t="shared" ca="1" si="2"/>
        <v>76</v>
      </c>
      <c r="L122" s="11">
        <f t="shared" si="3"/>
        <v>95923</v>
      </c>
      <c r="M122" s="11" t="str" cm="1">
        <f t="array" aca="1" ref="M122" ca="1">_xlfn.IFS(H122="paid","paid",K122&lt;=30,"0-30",K122&lt;=60,"30-60",K122&lt;=90,"60-90",K122&lt;=120,"90-120",K122&lt;=150,"120-150",K122&lt;=180,"150-180",K122&gt;180,"180+")</f>
        <v>60-90</v>
      </c>
    </row>
    <row r="123" spans="1:13" x14ac:dyDescent="0.3">
      <c r="A123" s="11" t="s">
        <v>242</v>
      </c>
      <c r="B123" s="11" t="s">
        <v>319</v>
      </c>
      <c r="C123" s="11" t="s">
        <v>147</v>
      </c>
      <c r="D123" s="11" t="s">
        <v>148</v>
      </c>
      <c r="E123" s="11">
        <v>37248</v>
      </c>
      <c r="F123" s="11">
        <v>37248</v>
      </c>
      <c r="G123" s="11" t="s">
        <v>320</v>
      </c>
      <c r="H123" s="11" t="s">
        <v>22</v>
      </c>
      <c r="I123" s="11" t="s">
        <v>30</v>
      </c>
      <c r="J123" s="11" t="s">
        <v>24</v>
      </c>
      <c r="K123" s="11">
        <f t="shared" ca="1" si="2"/>
        <v>0</v>
      </c>
      <c r="L123" s="11">
        <f t="shared" si="3"/>
        <v>0</v>
      </c>
      <c r="M123" s="11" t="str" cm="1">
        <f t="array" aca="1" ref="M123" ca="1">_xlfn.IFS(H123="paid","paid",K123&lt;=30,"0-30",K123&lt;=60,"30-60",K123&lt;=90,"60-90",K123&lt;=120,"90-120",K123&lt;=150,"120-150",K123&lt;=180,"150-180",K123&gt;180,"180+")</f>
        <v>paid</v>
      </c>
    </row>
    <row r="124" spans="1:13" x14ac:dyDescent="0.3">
      <c r="A124" s="11" t="s">
        <v>190</v>
      </c>
      <c r="B124" s="11" t="s">
        <v>321</v>
      </c>
      <c r="C124" s="11" t="s">
        <v>123</v>
      </c>
      <c r="D124" s="11" t="s">
        <v>124</v>
      </c>
      <c r="E124" s="11">
        <v>54604</v>
      </c>
      <c r="F124" s="11">
        <v>54604</v>
      </c>
      <c r="G124" s="11" t="s">
        <v>209</v>
      </c>
      <c r="H124" s="11" t="s">
        <v>22</v>
      </c>
      <c r="I124" s="11" t="s">
        <v>57</v>
      </c>
      <c r="J124" s="11" t="s">
        <v>58</v>
      </c>
      <c r="K124" s="11">
        <f t="shared" ca="1" si="2"/>
        <v>0</v>
      </c>
      <c r="L124" s="11">
        <f t="shared" si="3"/>
        <v>0</v>
      </c>
      <c r="M124" s="11" t="str" cm="1">
        <f t="array" aca="1" ref="M124" ca="1">_xlfn.IFS(H124="paid","paid",K124&lt;=30,"0-30",K124&lt;=60,"30-60",K124&lt;=90,"60-90",K124&lt;=120,"90-120",K124&lt;=150,"120-150",K124&lt;=180,"150-180",K124&gt;180,"180+")</f>
        <v>paid</v>
      </c>
    </row>
    <row r="125" spans="1:13" x14ac:dyDescent="0.3">
      <c r="A125" s="11" t="s">
        <v>10</v>
      </c>
      <c r="B125" s="11" t="s">
        <v>322</v>
      </c>
      <c r="C125" s="11" t="s">
        <v>61</v>
      </c>
      <c r="D125" s="11" t="s">
        <v>62</v>
      </c>
      <c r="E125" s="11">
        <v>16241</v>
      </c>
      <c r="F125" s="11">
        <v>16241</v>
      </c>
      <c r="G125" s="11" t="s">
        <v>222</v>
      </c>
      <c r="H125" s="11" t="s">
        <v>22</v>
      </c>
      <c r="I125" s="11" t="s">
        <v>15</v>
      </c>
      <c r="J125" s="11" t="s">
        <v>58</v>
      </c>
      <c r="K125" s="11">
        <f t="shared" ca="1" si="2"/>
        <v>0</v>
      </c>
      <c r="L125" s="11">
        <f t="shared" si="3"/>
        <v>0</v>
      </c>
      <c r="M125" s="11" t="str" cm="1">
        <f t="array" aca="1" ref="M125" ca="1">_xlfn.IFS(H125="paid","paid",K125&lt;=30,"0-30",K125&lt;=60,"30-60",K125&lt;=90,"60-90",K125&lt;=120,"90-120",K125&lt;=150,"120-150",K125&lt;=180,"150-180",K125&gt;180,"180+")</f>
        <v>paid</v>
      </c>
    </row>
    <row r="126" spans="1:13" x14ac:dyDescent="0.3">
      <c r="A126" s="11" t="s">
        <v>17</v>
      </c>
      <c r="B126" s="11" t="s">
        <v>323</v>
      </c>
      <c r="C126" s="11" t="s">
        <v>109</v>
      </c>
      <c r="D126" s="11" t="s">
        <v>162</v>
      </c>
      <c r="E126" s="11">
        <v>84361</v>
      </c>
      <c r="F126" s="11">
        <v>0</v>
      </c>
      <c r="G126" s="11"/>
      <c r="H126" s="11" t="s">
        <v>14</v>
      </c>
      <c r="I126" s="11" t="s">
        <v>57</v>
      </c>
      <c r="J126" s="11" t="s">
        <v>58</v>
      </c>
      <c r="K126" s="11">
        <f t="shared" ca="1" si="2"/>
        <v>5</v>
      </c>
      <c r="L126" s="11">
        <f t="shared" si="3"/>
        <v>84361</v>
      </c>
      <c r="M126" s="11" t="str" cm="1">
        <f t="array" aca="1" ref="M126" ca="1">_xlfn.IFS(H126="paid","paid",K126&lt;=30,"0-30",K126&lt;=60,"30-60",K126&lt;=90,"60-90",K126&lt;=120,"90-120",K126&lt;=150,"120-150",K126&lt;=180,"150-180",K126&gt;180,"180+")</f>
        <v>0-30</v>
      </c>
    </row>
    <row r="127" spans="1:13" x14ac:dyDescent="0.3">
      <c r="A127" s="11" t="s">
        <v>86</v>
      </c>
      <c r="B127" s="11" t="s">
        <v>324</v>
      </c>
      <c r="C127" s="11" t="s">
        <v>79</v>
      </c>
      <c r="D127" s="11" t="s">
        <v>152</v>
      </c>
      <c r="E127" s="11">
        <v>52792</v>
      </c>
      <c r="F127" s="11">
        <v>26396</v>
      </c>
      <c r="G127" s="11" t="s">
        <v>139</v>
      </c>
      <c r="H127" s="11" t="s">
        <v>39</v>
      </c>
      <c r="I127" s="11" t="s">
        <v>15</v>
      </c>
      <c r="J127" s="11" t="s">
        <v>58</v>
      </c>
      <c r="K127" s="11">
        <f t="shared" ca="1" si="2"/>
        <v>96</v>
      </c>
      <c r="L127" s="11">
        <f t="shared" si="3"/>
        <v>26396</v>
      </c>
      <c r="M127" s="11" t="str" cm="1">
        <f t="array" aca="1" ref="M127" ca="1">_xlfn.IFS(H127="paid","paid",K127&lt;=30,"0-30",K127&lt;=60,"30-60",K127&lt;=90,"60-90",K127&lt;=120,"90-120",K127&lt;=150,"120-150",K127&lt;=180,"150-180",K127&gt;180,"180+")</f>
        <v>90-120</v>
      </c>
    </row>
    <row r="128" spans="1:13" x14ac:dyDescent="0.3">
      <c r="A128" s="11" t="s">
        <v>219</v>
      </c>
      <c r="B128" s="11" t="s">
        <v>325</v>
      </c>
      <c r="C128" s="11" t="s">
        <v>326</v>
      </c>
      <c r="D128" s="11" t="s">
        <v>310</v>
      </c>
      <c r="E128" s="11">
        <v>82447</v>
      </c>
      <c r="F128" s="11">
        <v>0</v>
      </c>
      <c r="G128" s="11"/>
      <c r="H128" s="11" t="s">
        <v>14</v>
      </c>
      <c r="I128" s="11" t="s">
        <v>30</v>
      </c>
      <c r="J128" s="11" t="s">
        <v>24</v>
      </c>
      <c r="K128" s="11">
        <f t="shared" ca="1" si="2"/>
        <v>3</v>
      </c>
      <c r="L128" s="11">
        <f t="shared" si="3"/>
        <v>82447</v>
      </c>
      <c r="M128" s="11" t="str" cm="1">
        <f t="array" aca="1" ref="M128" ca="1">_xlfn.IFS(H128="paid","paid",K128&lt;=30,"0-30",K128&lt;=60,"30-60",K128&lt;=90,"60-90",K128&lt;=120,"90-120",K128&lt;=150,"120-150",K128&lt;=180,"150-180",K128&gt;180,"180+")</f>
        <v>0-30</v>
      </c>
    </row>
    <row r="129" spans="1:13" x14ac:dyDescent="0.3">
      <c r="A129" s="11" t="s">
        <v>53</v>
      </c>
      <c r="B129" s="11" t="s">
        <v>327</v>
      </c>
      <c r="C129" s="11" t="s">
        <v>189</v>
      </c>
      <c r="D129" s="11" t="s">
        <v>207</v>
      </c>
      <c r="E129" s="11">
        <v>86085</v>
      </c>
      <c r="F129" s="11">
        <v>0</v>
      </c>
      <c r="G129" s="11"/>
      <c r="H129" s="11" t="s">
        <v>14</v>
      </c>
      <c r="I129" s="11" t="s">
        <v>57</v>
      </c>
      <c r="J129" s="11" t="s">
        <v>16</v>
      </c>
      <c r="K129" s="11">
        <f t="shared" ca="1" si="2"/>
        <v>18</v>
      </c>
      <c r="L129" s="11">
        <f t="shared" si="3"/>
        <v>86085</v>
      </c>
      <c r="M129" s="11" t="str" cm="1">
        <f t="array" aca="1" ref="M129" ca="1">_xlfn.IFS(H129="paid","paid",K129&lt;=30,"0-30",K129&lt;=60,"30-60",K129&lt;=90,"60-90",K129&lt;=120,"90-120",K129&lt;=150,"120-150",K129&lt;=180,"150-180",K129&gt;180,"180+")</f>
        <v>0-30</v>
      </c>
    </row>
    <row r="130" spans="1:13" x14ac:dyDescent="0.3">
      <c r="A130" s="11" t="s">
        <v>17</v>
      </c>
      <c r="B130" s="11" t="s">
        <v>328</v>
      </c>
      <c r="C130" s="11" t="s">
        <v>291</v>
      </c>
      <c r="D130" s="11" t="s">
        <v>329</v>
      </c>
      <c r="E130" s="11">
        <v>51605</v>
      </c>
      <c r="F130" s="11">
        <v>25802.5</v>
      </c>
      <c r="G130" s="11" t="s">
        <v>330</v>
      </c>
      <c r="H130" s="11" t="s">
        <v>39</v>
      </c>
      <c r="I130" s="11" t="s">
        <v>30</v>
      </c>
      <c r="J130" s="11" t="s">
        <v>58</v>
      </c>
      <c r="K130" s="11">
        <f t="shared" ca="1" si="2"/>
        <v>136</v>
      </c>
      <c r="L130" s="11">
        <f t="shared" si="3"/>
        <v>25802.5</v>
      </c>
      <c r="M130" s="11" t="str" cm="1">
        <f t="array" aca="1" ref="M130" ca="1">_xlfn.IFS(H130="paid","paid",K130&lt;=30,"0-30",K130&lt;=60,"30-60",K130&lt;=90,"60-90",K130&lt;=120,"90-120",K130&lt;=150,"120-150",K130&lt;=180,"150-180",K130&gt;180,"180+")</f>
        <v>120-150</v>
      </c>
    </row>
    <row r="131" spans="1:13" x14ac:dyDescent="0.3">
      <c r="A131" s="11" t="s">
        <v>242</v>
      </c>
      <c r="B131" s="11" t="s">
        <v>331</v>
      </c>
      <c r="C131" s="11" t="s">
        <v>12</v>
      </c>
      <c r="D131" s="11" t="s">
        <v>13</v>
      </c>
      <c r="E131" s="11">
        <v>41680</v>
      </c>
      <c r="F131" s="11">
        <v>20840</v>
      </c>
      <c r="G131" s="11" t="s">
        <v>47</v>
      </c>
      <c r="H131" s="11" t="s">
        <v>39</v>
      </c>
      <c r="I131" s="11" t="s">
        <v>30</v>
      </c>
      <c r="J131" s="11" t="s">
        <v>58</v>
      </c>
      <c r="K131" s="11">
        <f t="shared" ref="K131:K194" ca="1" si="4">IF(H131="paid",0,TODAY()-D131)</f>
        <v>11</v>
      </c>
      <c r="L131" s="11">
        <f t="shared" ref="L131:L194" si="5">E131-F131</f>
        <v>20840</v>
      </c>
      <c r="M131" s="11" t="str" cm="1">
        <f t="array" aca="1" ref="M131" ca="1">_xlfn.IFS(H131="paid","paid",K131&lt;=30,"0-30",K131&lt;=60,"30-60",K131&lt;=90,"60-90",K131&lt;=120,"90-120",K131&lt;=150,"120-150",K131&lt;=180,"150-180",K131&gt;180,"180+")</f>
        <v>0-30</v>
      </c>
    </row>
    <row r="132" spans="1:13" x14ac:dyDescent="0.3">
      <c r="A132" s="11" t="s">
        <v>103</v>
      </c>
      <c r="B132" s="11" t="s">
        <v>332</v>
      </c>
      <c r="C132" s="11" t="s">
        <v>333</v>
      </c>
      <c r="D132" s="11" t="s">
        <v>125</v>
      </c>
      <c r="E132" s="11">
        <v>81553</v>
      </c>
      <c r="F132" s="11">
        <v>81553</v>
      </c>
      <c r="G132" s="11" t="s">
        <v>334</v>
      </c>
      <c r="H132" s="11" t="s">
        <v>22</v>
      </c>
      <c r="I132" s="11" t="s">
        <v>15</v>
      </c>
      <c r="J132" s="11" t="s">
        <v>24</v>
      </c>
      <c r="K132" s="11">
        <f t="shared" ca="1" si="4"/>
        <v>0</v>
      </c>
      <c r="L132" s="11">
        <f t="shared" si="5"/>
        <v>0</v>
      </c>
      <c r="M132" s="11" t="str" cm="1">
        <f t="array" aca="1" ref="M132" ca="1">_xlfn.IFS(H132="paid","paid",K132&lt;=30,"0-30",K132&lt;=60,"30-60",K132&lt;=90,"60-90",K132&lt;=120,"90-120",K132&lt;=150,"120-150",K132&lt;=180,"150-180",K132&gt;180,"180+")</f>
        <v>paid</v>
      </c>
    </row>
    <row r="133" spans="1:13" x14ac:dyDescent="0.3">
      <c r="A133" s="11" t="s">
        <v>10</v>
      </c>
      <c r="B133" s="11" t="s">
        <v>335</v>
      </c>
      <c r="C133" s="11" t="s">
        <v>20</v>
      </c>
      <c r="D133" s="11" t="s">
        <v>142</v>
      </c>
      <c r="E133" s="11">
        <v>96605</v>
      </c>
      <c r="F133" s="11">
        <v>48302.5</v>
      </c>
      <c r="G133" s="11" t="s">
        <v>194</v>
      </c>
      <c r="H133" s="11" t="s">
        <v>39</v>
      </c>
      <c r="I133" s="11" t="s">
        <v>23</v>
      </c>
      <c r="J133" s="11" t="s">
        <v>24</v>
      </c>
      <c r="K133" s="11">
        <f t="shared" ca="1" si="4"/>
        <v>62</v>
      </c>
      <c r="L133" s="11">
        <f t="shared" si="5"/>
        <v>48302.5</v>
      </c>
      <c r="M133" s="11" t="str" cm="1">
        <f t="array" aca="1" ref="M133" ca="1">_xlfn.IFS(H133="paid","paid",K133&lt;=30,"0-30",K133&lt;=60,"30-60",K133&lt;=90,"60-90",K133&lt;=120,"90-120",K133&lt;=150,"120-150",K133&lt;=180,"150-180",K133&gt;180,"180+")</f>
        <v>60-90</v>
      </c>
    </row>
    <row r="134" spans="1:13" x14ac:dyDescent="0.3">
      <c r="A134" s="11" t="s">
        <v>86</v>
      </c>
      <c r="B134" s="11" t="s">
        <v>336</v>
      </c>
      <c r="C134" s="11" t="s">
        <v>337</v>
      </c>
      <c r="D134" s="11" t="s">
        <v>333</v>
      </c>
      <c r="E134" s="11">
        <v>73180</v>
      </c>
      <c r="F134" s="11">
        <v>36590</v>
      </c>
      <c r="G134" s="11" t="s">
        <v>338</v>
      </c>
      <c r="H134" s="11" t="s">
        <v>39</v>
      </c>
      <c r="I134" s="11" t="s">
        <v>57</v>
      </c>
      <c r="J134" s="11" t="s">
        <v>24</v>
      </c>
      <c r="K134" s="11">
        <f t="shared" ca="1" si="4"/>
        <v>105</v>
      </c>
      <c r="L134" s="11">
        <f t="shared" si="5"/>
        <v>36590</v>
      </c>
      <c r="M134" s="11" t="str" cm="1">
        <f t="array" aca="1" ref="M134" ca="1">_xlfn.IFS(H134="paid","paid",K134&lt;=30,"0-30",K134&lt;=60,"30-60",K134&lt;=90,"60-90",K134&lt;=120,"90-120",K134&lt;=150,"120-150",K134&lt;=180,"150-180",K134&gt;180,"180+")</f>
        <v>90-120</v>
      </c>
    </row>
    <row r="135" spans="1:13" x14ac:dyDescent="0.3">
      <c r="A135" s="11" t="s">
        <v>106</v>
      </c>
      <c r="B135" s="11" t="s">
        <v>339</v>
      </c>
      <c r="C135" s="11" t="s">
        <v>154</v>
      </c>
      <c r="D135" s="11" t="s">
        <v>155</v>
      </c>
      <c r="E135" s="11">
        <v>65854</v>
      </c>
      <c r="F135" s="11">
        <v>0</v>
      </c>
      <c r="G135" s="11"/>
      <c r="H135" s="11" t="s">
        <v>14</v>
      </c>
      <c r="I135" s="11" t="s">
        <v>23</v>
      </c>
      <c r="J135" s="11" t="s">
        <v>24</v>
      </c>
      <c r="K135" s="11">
        <f t="shared" ca="1" si="4"/>
        <v>113</v>
      </c>
      <c r="L135" s="11">
        <f t="shared" si="5"/>
        <v>65854</v>
      </c>
      <c r="M135" s="11" t="str" cm="1">
        <f t="array" aca="1" ref="M135" ca="1">_xlfn.IFS(H135="paid","paid",K135&lt;=30,"0-30",K135&lt;=60,"30-60",K135&lt;=90,"60-90",K135&lt;=120,"90-120",K135&lt;=150,"120-150",K135&lt;=180,"150-180",K135&gt;180,"180+")</f>
        <v>90-120</v>
      </c>
    </row>
    <row r="136" spans="1:13" x14ac:dyDescent="0.3">
      <c r="A136" s="11" t="s">
        <v>59</v>
      </c>
      <c r="B136" s="11" t="s">
        <v>340</v>
      </c>
      <c r="C136" s="11" t="s">
        <v>121</v>
      </c>
      <c r="D136" s="11" t="s">
        <v>130</v>
      </c>
      <c r="E136" s="11">
        <v>43188</v>
      </c>
      <c r="F136" s="11">
        <v>21594</v>
      </c>
      <c r="G136" s="11" t="s">
        <v>186</v>
      </c>
      <c r="H136" s="11" t="s">
        <v>39</v>
      </c>
      <c r="I136" s="11" t="s">
        <v>23</v>
      </c>
      <c r="J136" s="11" t="s">
        <v>16</v>
      </c>
      <c r="K136" s="11">
        <f t="shared" ca="1" si="4"/>
        <v>130</v>
      </c>
      <c r="L136" s="11">
        <f t="shared" si="5"/>
        <v>21594</v>
      </c>
      <c r="M136" s="11" t="str" cm="1">
        <f t="array" aca="1" ref="M136" ca="1">_xlfn.IFS(H136="paid","paid",K136&lt;=30,"0-30",K136&lt;=60,"30-60",K136&lt;=90,"60-90",K136&lt;=120,"90-120",K136&lt;=150,"120-150",K136&lt;=180,"150-180",K136&gt;180,"180+")</f>
        <v>120-150</v>
      </c>
    </row>
    <row r="137" spans="1:13" x14ac:dyDescent="0.3">
      <c r="A137" s="11" t="s">
        <v>190</v>
      </c>
      <c r="B137" s="11" t="s">
        <v>341</v>
      </c>
      <c r="C137" s="11" t="s">
        <v>206</v>
      </c>
      <c r="D137" s="11" t="s">
        <v>300</v>
      </c>
      <c r="E137" s="11">
        <v>20552</v>
      </c>
      <c r="F137" s="11">
        <v>20552</v>
      </c>
      <c r="G137" s="11" t="s">
        <v>170</v>
      </c>
      <c r="H137" s="11" t="s">
        <v>22</v>
      </c>
      <c r="I137" s="11" t="s">
        <v>15</v>
      </c>
      <c r="J137" s="11" t="s">
        <v>58</v>
      </c>
      <c r="K137" s="11">
        <f t="shared" ca="1" si="4"/>
        <v>0</v>
      </c>
      <c r="L137" s="11">
        <f t="shared" si="5"/>
        <v>0</v>
      </c>
      <c r="M137" s="11" t="str" cm="1">
        <f t="array" aca="1" ref="M137" ca="1">_xlfn.IFS(H137="paid","paid",K137&lt;=30,"0-30",K137&lt;=60,"30-60",K137&lt;=90,"60-90",K137&lt;=120,"90-120",K137&lt;=150,"120-150",K137&lt;=180,"150-180",K137&gt;180,"180+")</f>
        <v>paid</v>
      </c>
    </row>
    <row r="138" spans="1:13" x14ac:dyDescent="0.3">
      <c r="A138" s="11" t="s">
        <v>49</v>
      </c>
      <c r="B138" s="11" t="s">
        <v>342</v>
      </c>
      <c r="C138" s="11" t="s">
        <v>152</v>
      </c>
      <c r="D138" s="11" t="s">
        <v>61</v>
      </c>
      <c r="E138" s="11">
        <v>87006</v>
      </c>
      <c r="F138" s="11">
        <v>0</v>
      </c>
      <c r="G138" s="11"/>
      <c r="H138" s="11" t="s">
        <v>14</v>
      </c>
      <c r="I138" s="11" t="s">
        <v>15</v>
      </c>
      <c r="J138" s="11" t="s">
        <v>58</v>
      </c>
      <c r="K138" s="11">
        <f t="shared" ca="1" si="4"/>
        <v>66</v>
      </c>
      <c r="L138" s="11">
        <f t="shared" si="5"/>
        <v>87006</v>
      </c>
      <c r="M138" s="11" t="str" cm="1">
        <f t="array" aca="1" ref="M138" ca="1">_xlfn.IFS(H138="paid","paid",K138&lt;=30,"0-30",K138&lt;=60,"30-60",K138&lt;=90,"60-90",K138&lt;=120,"90-120",K138&lt;=150,"120-150",K138&lt;=180,"150-180",K138&gt;180,"180+")</f>
        <v>60-90</v>
      </c>
    </row>
    <row r="139" spans="1:13" x14ac:dyDescent="0.3">
      <c r="A139" s="11" t="s">
        <v>167</v>
      </c>
      <c r="B139" s="11" t="s">
        <v>343</v>
      </c>
      <c r="C139" s="11" t="s">
        <v>37</v>
      </c>
      <c r="D139" s="11" t="s">
        <v>344</v>
      </c>
      <c r="E139" s="11">
        <v>20994</v>
      </c>
      <c r="F139" s="11">
        <v>20994</v>
      </c>
      <c r="G139" s="11" t="s">
        <v>308</v>
      </c>
      <c r="H139" s="11" t="s">
        <v>22</v>
      </c>
      <c r="I139" s="11" t="s">
        <v>57</v>
      </c>
      <c r="J139" s="11" t="s">
        <v>24</v>
      </c>
      <c r="K139" s="11">
        <f t="shared" ca="1" si="4"/>
        <v>0</v>
      </c>
      <c r="L139" s="11">
        <f t="shared" si="5"/>
        <v>0</v>
      </c>
      <c r="M139" s="11" t="str" cm="1">
        <f t="array" aca="1" ref="M139" ca="1">_xlfn.IFS(H139="paid","paid",K139&lt;=30,"0-30",K139&lt;=60,"30-60",K139&lt;=90,"60-90",K139&lt;=120,"90-120",K139&lt;=150,"120-150",K139&lt;=180,"150-180",K139&gt;180,"180+")</f>
        <v>paid</v>
      </c>
    </row>
    <row r="140" spans="1:13" x14ac:dyDescent="0.3">
      <c r="A140" s="11" t="s">
        <v>112</v>
      </c>
      <c r="B140" s="11" t="s">
        <v>345</v>
      </c>
      <c r="C140" s="11" t="s">
        <v>346</v>
      </c>
      <c r="D140" s="11" t="s">
        <v>108</v>
      </c>
      <c r="E140" s="11">
        <v>98393</v>
      </c>
      <c r="F140" s="11">
        <v>0</v>
      </c>
      <c r="G140" s="11"/>
      <c r="H140" s="11" t="s">
        <v>14</v>
      </c>
      <c r="I140" s="11" t="s">
        <v>23</v>
      </c>
      <c r="J140" s="11" t="s">
        <v>16</v>
      </c>
      <c r="K140" s="11">
        <f t="shared" ca="1" si="4"/>
        <v>65</v>
      </c>
      <c r="L140" s="11">
        <f t="shared" si="5"/>
        <v>98393</v>
      </c>
      <c r="M140" s="11" t="str" cm="1">
        <f t="array" aca="1" ref="M140" ca="1">_xlfn.IFS(H140="paid","paid",K140&lt;=30,"0-30",K140&lt;=60,"30-60",K140&lt;=90,"60-90",K140&lt;=120,"90-120",K140&lt;=150,"120-150",K140&lt;=180,"150-180",K140&gt;180,"180+")</f>
        <v>60-90</v>
      </c>
    </row>
    <row r="141" spans="1:13" x14ac:dyDescent="0.3">
      <c r="A141" s="11" t="s">
        <v>49</v>
      </c>
      <c r="B141" s="11" t="s">
        <v>347</v>
      </c>
      <c r="C141" s="11" t="s">
        <v>281</v>
      </c>
      <c r="D141" s="11" t="s">
        <v>81</v>
      </c>
      <c r="E141" s="11">
        <v>81658</v>
      </c>
      <c r="F141" s="11">
        <v>81658</v>
      </c>
      <c r="G141" s="11" t="s">
        <v>348</v>
      </c>
      <c r="H141" s="11" t="s">
        <v>22</v>
      </c>
      <c r="I141" s="11" t="s">
        <v>15</v>
      </c>
      <c r="J141" s="11" t="s">
        <v>58</v>
      </c>
      <c r="K141" s="11">
        <f t="shared" ca="1" si="4"/>
        <v>0</v>
      </c>
      <c r="L141" s="11">
        <f t="shared" si="5"/>
        <v>0</v>
      </c>
      <c r="M141" s="11" t="str" cm="1">
        <f t="array" aca="1" ref="M141" ca="1">_xlfn.IFS(H141="paid","paid",K141&lt;=30,"0-30",K141&lt;=60,"30-60",K141&lt;=90,"60-90",K141&lt;=120,"90-120",K141&lt;=150,"120-150",K141&lt;=180,"150-180",K141&gt;180,"180+")</f>
        <v>paid</v>
      </c>
    </row>
    <row r="142" spans="1:13" x14ac:dyDescent="0.3">
      <c r="A142" s="11" t="s">
        <v>274</v>
      </c>
      <c r="B142" s="11" t="s">
        <v>349</v>
      </c>
      <c r="C142" s="11" t="s">
        <v>102</v>
      </c>
      <c r="D142" s="11" t="s">
        <v>114</v>
      </c>
      <c r="E142" s="11">
        <v>38387</v>
      </c>
      <c r="F142" s="11">
        <v>0</v>
      </c>
      <c r="G142" s="11"/>
      <c r="H142" s="11" t="s">
        <v>14</v>
      </c>
      <c r="I142" s="11" t="s">
        <v>57</v>
      </c>
      <c r="J142" s="11" t="s">
        <v>16</v>
      </c>
      <c r="K142" s="11">
        <f t="shared" ca="1" si="4"/>
        <v>29</v>
      </c>
      <c r="L142" s="11">
        <f t="shared" si="5"/>
        <v>38387</v>
      </c>
      <c r="M142" s="11" t="str" cm="1">
        <f t="array" aca="1" ref="M142" ca="1">_xlfn.IFS(H142="paid","paid",K142&lt;=30,"0-30",K142&lt;=60,"30-60",K142&lt;=90,"60-90",K142&lt;=120,"90-120",K142&lt;=150,"120-150",K142&lt;=180,"150-180",K142&gt;180,"180+")</f>
        <v>0-30</v>
      </c>
    </row>
    <row r="143" spans="1:13" x14ac:dyDescent="0.3">
      <c r="A143" s="11" t="s">
        <v>86</v>
      </c>
      <c r="B143" s="11" t="s">
        <v>350</v>
      </c>
      <c r="C143" s="11" t="s">
        <v>351</v>
      </c>
      <c r="D143" s="11" t="s">
        <v>286</v>
      </c>
      <c r="E143" s="11">
        <v>98055</v>
      </c>
      <c r="F143" s="11">
        <v>98055</v>
      </c>
      <c r="G143" s="11" t="s">
        <v>19</v>
      </c>
      <c r="H143" s="11" t="s">
        <v>22</v>
      </c>
      <c r="I143" s="11" t="s">
        <v>15</v>
      </c>
      <c r="J143" s="11" t="s">
        <v>58</v>
      </c>
      <c r="K143" s="11">
        <f t="shared" ca="1" si="4"/>
        <v>0</v>
      </c>
      <c r="L143" s="11">
        <f t="shared" si="5"/>
        <v>0</v>
      </c>
      <c r="M143" s="11" t="str" cm="1">
        <f t="array" aca="1" ref="M143" ca="1">_xlfn.IFS(H143="paid","paid",K143&lt;=30,"0-30",K143&lt;=60,"30-60",K143&lt;=90,"60-90",K143&lt;=120,"90-120",K143&lt;=150,"120-150",K143&lt;=180,"150-180",K143&gt;180,"180+")</f>
        <v>paid</v>
      </c>
    </row>
    <row r="144" spans="1:13" x14ac:dyDescent="0.3">
      <c r="A144" s="11" t="s">
        <v>49</v>
      </c>
      <c r="B144" s="11" t="s">
        <v>352</v>
      </c>
      <c r="C144" s="11" t="s">
        <v>334</v>
      </c>
      <c r="D144" s="11" t="s">
        <v>326</v>
      </c>
      <c r="E144" s="11">
        <v>22612</v>
      </c>
      <c r="F144" s="11">
        <v>11306</v>
      </c>
      <c r="G144" s="11" t="s">
        <v>310</v>
      </c>
      <c r="H144" s="11" t="s">
        <v>39</v>
      </c>
      <c r="I144" s="11" t="s">
        <v>30</v>
      </c>
      <c r="J144" s="11" t="s">
        <v>16</v>
      </c>
      <c r="K144" s="11">
        <f t="shared" ca="1" si="4"/>
        <v>33</v>
      </c>
      <c r="L144" s="11">
        <f t="shared" si="5"/>
        <v>11306</v>
      </c>
      <c r="M144" s="11" t="str" cm="1">
        <f t="array" aca="1" ref="M144" ca="1">_xlfn.IFS(H144="paid","paid",K144&lt;=30,"0-30",K144&lt;=60,"30-60",K144&lt;=90,"60-90",K144&lt;=120,"90-120",K144&lt;=150,"120-150",K144&lt;=180,"150-180",K144&gt;180,"180+")</f>
        <v>30-60</v>
      </c>
    </row>
    <row r="145" spans="1:13" x14ac:dyDescent="0.3">
      <c r="A145" s="11" t="s">
        <v>274</v>
      </c>
      <c r="B145" s="11" t="s">
        <v>353</v>
      </c>
      <c r="C145" s="11" t="s">
        <v>81</v>
      </c>
      <c r="D145" s="11" t="s">
        <v>82</v>
      </c>
      <c r="E145" s="11">
        <v>17887</v>
      </c>
      <c r="F145" s="11">
        <v>0</v>
      </c>
      <c r="G145" s="11"/>
      <c r="H145" s="11" t="s">
        <v>14</v>
      </c>
      <c r="I145" s="11" t="s">
        <v>15</v>
      </c>
      <c r="J145" s="11" t="s">
        <v>16</v>
      </c>
      <c r="K145" s="11">
        <f t="shared" ca="1" si="4"/>
        <v>137</v>
      </c>
      <c r="L145" s="11">
        <f t="shared" si="5"/>
        <v>17887</v>
      </c>
      <c r="M145" s="11" t="str" cm="1">
        <f t="array" aca="1" ref="M145" ca="1">_xlfn.IFS(H145="paid","paid",K145&lt;=30,"0-30",K145&lt;=60,"30-60",K145&lt;=90,"60-90",K145&lt;=120,"90-120",K145&lt;=150,"120-150",K145&lt;=180,"150-180",K145&gt;180,"180+")</f>
        <v>120-150</v>
      </c>
    </row>
    <row r="146" spans="1:13" x14ac:dyDescent="0.3">
      <c r="A146" s="11" t="s">
        <v>274</v>
      </c>
      <c r="B146" s="11" t="s">
        <v>354</v>
      </c>
      <c r="C146" s="11" t="s">
        <v>355</v>
      </c>
      <c r="D146" s="11" t="s">
        <v>229</v>
      </c>
      <c r="E146" s="11">
        <v>94671</v>
      </c>
      <c r="F146" s="11">
        <v>47335.5</v>
      </c>
      <c r="G146" s="11" t="s">
        <v>265</v>
      </c>
      <c r="H146" s="11" t="s">
        <v>39</v>
      </c>
      <c r="I146" s="11" t="s">
        <v>57</v>
      </c>
      <c r="J146" s="11" t="s">
        <v>16</v>
      </c>
      <c r="K146" s="11">
        <f t="shared" ca="1" si="4"/>
        <v>120</v>
      </c>
      <c r="L146" s="11">
        <f t="shared" si="5"/>
        <v>47335.5</v>
      </c>
      <c r="M146" s="11" t="str" cm="1">
        <f t="array" aca="1" ref="M146" ca="1">_xlfn.IFS(H146="paid","paid",K146&lt;=30,"0-30",K146&lt;=60,"30-60",K146&lt;=90,"60-90",K146&lt;=120,"90-120",K146&lt;=150,"120-150",K146&lt;=180,"150-180",K146&gt;180,"180+")</f>
        <v>90-120</v>
      </c>
    </row>
    <row r="147" spans="1:13" x14ac:dyDescent="0.3">
      <c r="A147" s="11" t="s">
        <v>59</v>
      </c>
      <c r="B147" s="11" t="s">
        <v>356</v>
      </c>
      <c r="C147" s="11" t="s">
        <v>123</v>
      </c>
      <c r="D147" s="11" t="s">
        <v>124</v>
      </c>
      <c r="E147" s="11">
        <v>60716</v>
      </c>
      <c r="F147" s="11">
        <v>60716</v>
      </c>
      <c r="G147" s="11" t="s">
        <v>128</v>
      </c>
      <c r="H147" s="11" t="s">
        <v>22</v>
      </c>
      <c r="I147" s="11" t="s">
        <v>30</v>
      </c>
      <c r="J147" s="11" t="s">
        <v>24</v>
      </c>
      <c r="K147" s="11">
        <f t="shared" ca="1" si="4"/>
        <v>0</v>
      </c>
      <c r="L147" s="11">
        <f t="shared" si="5"/>
        <v>0</v>
      </c>
      <c r="M147" s="11" t="str" cm="1">
        <f t="array" aca="1" ref="M147" ca="1">_xlfn.IFS(H147="paid","paid",K147&lt;=30,"0-30",K147&lt;=60,"30-60",K147&lt;=90,"60-90",K147&lt;=120,"90-120",K147&lt;=150,"120-150",K147&lt;=180,"150-180",K147&gt;180,"180+")</f>
        <v>paid</v>
      </c>
    </row>
    <row r="148" spans="1:13" x14ac:dyDescent="0.3">
      <c r="A148" s="11" t="s">
        <v>106</v>
      </c>
      <c r="B148" s="11" t="s">
        <v>357</v>
      </c>
      <c r="C148" s="11" t="s">
        <v>358</v>
      </c>
      <c r="D148" s="11" t="s">
        <v>88</v>
      </c>
      <c r="E148" s="11">
        <v>41104</v>
      </c>
      <c r="F148" s="11">
        <v>0</v>
      </c>
      <c r="G148" s="11"/>
      <c r="H148" s="11" t="s">
        <v>14</v>
      </c>
      <c r="I148" s="11" t="s">
        <v>30</v>
      </c>
      <c r="J148" s="11" t="s">
        <v>58</v>
      </c>
      <c r="K148" s="11">
        <f t="shared" ca="1" si="4"/>
        <v>164</v>
      </c>
      <c r="L148" s="11">
        <f t="shared" si="5"/>
        <v>41104</v>
      </c>
      <c r="M148" s="11" t="str" cm="1">
        <f t="array" aca="1" ref="M148" ca="1">_xlfn.IFS(H148="paid","paid",K148&lt;=30,"0-30",K148&lt;=60,"30-60",K148&lt;=90,"60-90",K148&lt;=120,"90-120",K148&lt;=150,"120-150",K148&lt;=180,"150-180",K148&gt;180,"180+")</f>
        <v>150-180</v>
      </c>
    </row>
    <row r="149" spans="1:13" x14ac:dyDescent="0.3">
      <c r="A149" s="11" t="s">
        <v>34</v>
      </c>
      <c r="B149" s="11" t="s">
        <v>359</v>
      </c>
      <c r="C149" s="11" t="s">
        <v>192</v>
      </c>
      <c r="D149" s="11" t="s">
        <v>193</v>
      </c>
      <c r="E149" s="11">
        <v>84884</v>
      </c>
      <c r="F149" s="11">
        <v>84884</v>
      </c>
      <c r="G149" s="11" t="s">
        <v>360</v>
      </c>
      <c r="H149" s="11" t="s">
        <v>22</v>
      </c>
      <c r="I149" s="11" t="s">
        <v>15</v>
      </c>
      <c r="J149" s="11" t="s">
        <v>24</v>
      </c>
      <c r="K149" s="11">
        <f t="shared" ca="1" si="4"/>
        <v>0</v>
      </c>
      <c r="L149" s="11">
        <f t="shared" si="5"/>
        <v>0</v>
      </c>
      <c r="M149" s="11" t="str" cm="1">
        <f t="array" aca="1" ref="M149" ca="1">_xlfn.IFS(H149="paid","paid",K149&lt;=30,"0-30",K149&lt;=60,"30-60",K149&lt;=90,"60-90",K149&lt;=120,"90-120",K149&lt;=150,"120-150",K149&lt;=180,"150-180",K149&gt;180,"180+")</f>
        <v>paid</v>
      </c>
    </row>
    <row r="150" spans="1:13" x14ac:dyDescent="0.3">
      <c r="A150" s="11" t="s">
        <v>144</v>
      </c>
      <c r="B150" s="11" t="s">
        <v>361</v>
      </c>
      <c r="C150" s="11" t="s">
        <v>360</v>
      </c>
      <c r="D150" s="11" t="s">
        <v>362</v>
      </c>
      <c r="E150" s="11">
        <v>36585</v>
      </c>
      <c r="F150" s="11">
        <v>36585</v>
      </c>
      <c r="G150" s="11" t="s">
        <v>247</v>
      </c>
      <c r="H150" s="11" t="s">
        <v>22</v>
      </c>
      <c r="I150" s="11" t="s">
        <v>15</v>
      </c>
      <c r="J150" s="11" t="s">
        <v>24</v>
      </c>
      <c r="K150" s="11">
        <f t="shared" ca="1" si="4"/>
        <v>0</v>
      </c>
      <c r="L150" s="11">
        <f t="shared" si="5"/>
        <v>0</v>
      </c>
      <c r="M150" s="11" t="str" cm="1">
        <f t="array" aca="1" ref="M150" ca="1">_xlfn.IFS(H150="paid","paid",K150&lt;=30,"0-30",K150&lt;=60,"30-60",K150&lt;=90,"60-90",K150&lt;=120,"90-120",K150&lt;=150,"120-150",K150&lt;=180,"150-180",K150&gt;180,"180+")</f>
        <v>paid</v>
      </c>
    </row>
    <row r="151" spans="1:13" x14ac:dyDescent="0.3">
      <c r="A151" s="11" t="s">
        <v>103</v>
      </c>
      <c r="B151" s="11" t="s">
        <v>363</v>
      </c>
      <c r="C151" s="11" t="s">
        <v>175</v>
      </c>
      <c r="D151" s="11" t="s">
        <v>77</v>
      </c>
      <c r="E151" s="11">
        <v>66026</v>
      </c>
      <c r="F151" s="11">
        <v>0</v>
      </c>
      <c r="G151" s="11"/>
      <c r="H151" s="11" t="s">
        <v>14</v>
      </c>
      <c r="I151" s="11" t="s">
        <v>57</v>
      </c>
      <c r="J151" s="11" t="s">
        <v>16</v>
      </c>
      <c r="K151" s="11">
        <f t="shared" ca="1" si="4"/>
        <v>154</v>
      </c>
      <c r="L151" s="11">
        <f t="shared" si="5"/>
        <v>66026</v>
      </c>
      <c r="M151" s="11" t="str" cm="1">
        <f t="array" aca="1" ref="M151" ca="1">_xlfn.IFS(H151="paid","paid",K151&lt;=30,"0-30",K151&lt;=60,"30-60",K151&lt;=90,"60-90",K151&lt;=120,"90-120",K151&lt;=150,"120-150",K151&lt;=180,"150-180",K151&gt;180,"180+")</f>
        <v>150-180</v>
      </c>
    </row>
    <row r="152" spans="1:13" x14ac:dyDescent="0.3">
      <c r="A152" s="11" t="s">
        <v>25</v>
      </c>
      <c r="B152" s="11" t="s">
        <v>364</v>
      </c>
      <c r="C152" s="11" t="s">
        <v>365</v>
      </c>
      <c r="D152" s="11" t="s">
        <v>214</v>
      </c>
      <c r="E152" s="11">
        <v>95161</v>
      </c>
      <c r="F152" s="11">
        <v>47580.5</v>
      </c>
      <c r="G152" s="11" t="s">
        <v>136</v>
      </c>
      <c r="H152" s="11" t="s">
        <v>39</v>
      </c>
      <c r="I152" s="11" t="s">
        <v>57</v>
      </c>
      <c r="J152" s="11" t="s">
        <v>16</v>
      </c>
      <c r="K152" s="11">
        <f t="shared" ca="1" si="4"/>
        <v>165</v>
      </c>
      <c r="L152" s="11">
        <f t="shared" si="5"/>
        <v>47580.5</v>
      </c>
      <c r="M152" s="11" t="str" cm="1">
        <f t="array" aca="1" ref="M152" ca="1">_xlfn.IFS(H152="paid","paid",K152&lt;=30,"0-30",K152&lt;=60,"30-60",K152&lt;=90,"60-90",K152&lt;=120,"90-120",K152&lt;=150,"120-150",K152&lt;=180,"150-180",K152&gt;180,"180+")</f>
        <v>150-180</v>
      </c>
    </row>
    <row r="153" spans="1:13" x14ac:dyDescent="0.3">
      <c r="A153" s="11" t="s">
        <v>219</v>
      </c>
      <c r="B153" s="11" t="s">
        <v>366</v>
      </c>
      <c r="C153" s="11" t="s">
        <v>65</v>
      </c>
      <c r="D153" s="11" t="s">
        <v>183</v>
      </c>
      <c r="E153" s="11">
        <v>97112</v>
      </c>
      <c r="F153" s="11">
        <v>0</v>
      </c>
      <c r="G153" s="11"/>
      <c r="H153" s="11" t="s">
        <v>14</v>
      </c>
      <c r="I153" s="11" t="s">
        <v>30</v>
      </c>
      <c r="J153" s="11" t="s">
        <v>58</v>
      </c>
      <c r="K153" s="11">
        <f t="shared" ca="1" si="4"/>
        <v>108</v>
      </c>
      <c r="L153" s="11">
        <f t="shared" si="5"/>
        <v>97112</v>
      </c>
      <c r="M153" s="11" t="str" cm="1">
        <f t="array" aca="1" ref="M153" ca="1">_xlfn.IFS(H153="paid","paid",K153&lt;=30,"0-30",K153&lt;=60,"30-60",K153&lt;=90,"60-90",K153&lt;=120,"90-120",K153&lt;=150,"120-150",K153&lt;=180,"150-180",K153&gt;180,"180+")</f>
        <v>90-120</v>
      </c>
    </row>
    <row r="154" spans="1:13" x14ac:dyDescent="0.3">
      <c r="A154" s="11" t="s">
        <v>53</v>
      </c>
      <c r="B154" s="11" t="s">
        <v>367</v>
      </c>
      <c r="C154" s="11" t="s">
        <v>368</v>
      </c>
      <c r="D154" s="11" t="s">
        <v>236</v>
      </c>
      <c r="E154" s="11">
        <v>22579</v>
      </c>
      <c r="F154" s="11">
        <v>22579</v>
      </c>
      <c r="G154" s="11" t="s">
        <v>28</v>
      </c>
      <c r="H154" s="11" t="s">
        <v>22</v>
      </c>
      <c r="I154" s="11" t="s">
        <v>57</v>
      </c>
      <c r="J154" s="11" t="s">
        <v>24</v>
      </c>
      <c r="K154" s="11">
        <f t="shared" ca="1" si="4"/>
        <v>0</v>
      </c>
      <c r="L154" s="11">
        <f t="shared" si="5"/>
        <v>0</v>
      </c>
      <c r="M154" s="11" t="str" cm="1">
        <f t="array" aca="1" ref="M154" ca="1">_xlfn.IFS(H154="paid","paid",K154&lt;=30,"0-30",K154&lt;=60,"30-60",K154&lt;=90,"60-90",K154&lt;=120,"90-120",K154&lt;=150,"120-150",K154&lt;=180,"150-180",K154&gt;180,"180+")</f>
        <v>paid</v>
      </c>
    </row>
    <row r="155" spans="1:13" x14ac:dyDescent="0.3">
      <c r="A155" s="11" t="s">
        <v>86</v>
      </c>
      <c r="B155" s="11" t="s">
        <v>369</v>
      </c>
      <c r="C155" s="11" t="s">
        <v>188</v>
      </c>
      <c r="D155" s="11" t="s">
        <v>189</v>
      </c>
      <c r="E155" s="11">
        <v>70270</v>
      </c>
      <c r="F155" s="11">
        <v>70270</v>
      </c>
      <c r="G155" s="11" t="s">
        <v>370</v>
      </c>
      <c r="H155" s="11" t="s">
        <v>22</v>
      </c>
      <c r="I155" s="11" t="s">
        <v>23</v>
      </c>
      <c r="J155" s="11" t="s">
        <v>58</v>
      </c>
      <c r="K155" s="11">
        <f t="shared" ca="1" si="4"/>
        <v>0</v>
      </c>
      <c r="L155" s="11">
        <f t="shared" si="5"/>
        <v>0</v>
      </c>
      <c r="M155" s="11" t="str" cm="1">
        <f t="array" aca="1" ref="M155" ca="1">_xlfn.IFS(H155="paid","paid",K155&lt;=30,"0-30",K155&lt;=60,"30-60",K155&lt;=90,"60-90",K155&lt;=120,"90-120",K155&lt;=150,"120-150",K155&lt;=180,"150-180",K155&gt;180,"180+")</f>
        <v>paid</v>
      </c>
    </row>
    <row r="156" spans="1:13" x14ac:dyDescent="0.3">
      <c r="A156" s="11" t="s">
        <v>49</v>
      </c>
      <c r="B156" s="11" t="s">
        <v>371</v>
      </c>
      <c r="C156" s="11" t="s">
        <v>372</v>
      </c>
      <c r="D156" s="11" t="s">
        <v>373</v>
      </c>
      <c r="E156" s="11">
        <v>78862</v>
      </c>
      <c r="F156" s="11">
        <v>78862</v>
      </c>
      <c r="G156" s="11" t="s">
        <v>374</v>
      </c>
      <c r="H156" s="11" t="s">
        <v>22</v>
      </c>
      <c r="I156" s="11" t="s">
        <v>57</v>
      </c>
      <c r="J156" s="11" t="s">
        <v>24</v>
      </c>
      <c r="K156" s="11">
        <f t="shared" ca="1" si="4"/>
        <v>0</v>
      </c>
      <c r="L156" s="11">
        <f t="shared" si="5"/>
        <v>0</v>
      </c>
      <c r="M156" s="11" t="str" cm="1">
        <f t="array" aca="1" ref="M156" ca="1">_xlfn.IFS(H156="paid","paid",K156&lt;=30,"0-30",K156&lt;=60,"30-60",K156&lt;=90,"60-90",K156&lt;=120,"90-120",K156&lt;=150,"120-150",K156&lt;=180,"150-180",K156&gt;180,"180+")</f>
        <v>paid</v>
      </c>
    </row>
    <row r="157" spans="1:13" x14ac:dyDescent="0.3">
      <c r="A157" s="11" t="s">
        <v>106</v>
      </c>
      <c r="B157" s="11" t="s">
        <v>375</v>
      </c>
      <c r="C157" s="11" t="s">
        <v>271</v>
      </c>
      <c r="D157" s="11" t="s">
        <v>132</v>
      </c>
      <c r="E157" s="11">
        <v>48219</v>
      </c>
      <c r="F157" s="11">
        <v>0</v>
      </c>
      <c r="G157" s="11"/>
      <c r="H157" s="11" t="s">
        <v>14</v>
      </c>
      <c r="I157" s="11" t="s">
        <v>30</v>
      </c>
      <c r="J157" s="11" t="s">
        <v>58</v>
      </c>
      <c r="K157" s="11">
        <f t="shared" ca="1" si="4"/>
        <v>127</v>
      </c>
      <c r="L157" s="11">
        <f t="shared" si="5"/>
        <v>48219</v>
      </c>
      <c r="M157" s="11" t="str" cm="1">
        <f t="array" aca="1" ref="M157" ca="1">_xlfn.IFS(H157="paid","paid",K157&lt;=30,"0-30",K157&lt;=60,"30-60",K157&lt;=90,"60-90",K157&lt;=120,"90-120",K157&lt;=150,"120-150",K157&lt;=180,"150-180",K157&gt;180,"180+")</f>
        <v>120-150</v>
      </c>
    </row>
    <row r="158" spans="1:13" x14ac:dyDescent="0.3">
      <c r="A158" s="11" t="s">
        <v>49</v>
      </c>
      <c r="B158" s="11" t="s">
        <v>376</v>
      </c>
      <c r="C158" s="11" t="s">
        <v>247</v>
      </c>
      <c r="D158" s="11" t="s">
        <v>248</v>
      </c>
      <c r="E158" s="11">
        <v>47920</v>
      </c>
      <c r="F158" s="11">
        <v>23960</v>
      </c>
      <c r="G158" s="11" t="s">
        <v>377</v>
      </c>
      <c r="H158" s="11" t="s">
        <v>39</v>
      </c>
      <c r="I158" s="11" t="s">
        <v>15</v>
      </c>
      <c r="J158" s="11" t="s">
        <v>16</v>
      </c>
      <c r="K158" s="11">
        <f t="shared" ca="1" si="4"/>
        <v>7</v>
      </c>
      <c r="L158" s="11">
        <f t="shared" si="5"/>
        <v>23960</v>
      </c>
      <c r="M158" s="11" t="str" cm="1">
        <f t="array" aca="1" ref="M158" ca="1">_xlfn.IFS(H158="paid","paid",K158&lt;=30,"0-30",K158&lt;=60,"30-60",K158&lt;=90,"60-90",K158&lt;=120,"90-120",K158&lt;=150,"120-150",K158&lt;=180,"150-180",K158&gt;180,"180+")</f>
        <v>0-30</v>
      </c>
    </row>
    <row r="159" spans="1:13" x14ac:dyDescent="0.3">
      <c r="A159" s="11" t="s">
        <v>219</v>
      </c>
      <c r="B159" s="11" t="s">
        <v>378</v>
      </c>
      <c r="C159" s="11" t="s">
        <v>127</v>
      </c>
      <c r="D159" s="11" t="s">
        <v>105</v>
      </c>
      <c r="E159" s="11">
        <v>90994</v>
      </c>
      <c r="F159" s="11">
        <v>0</v>
      </c>
      <c r="G159" s="11"/>
      <c r="H159" s="11" t="s">
        <v>14</v>
      </c>
      <c r="I159" s="11" t="s">
        <v>23</v>
      </c>
      <c r="J159" s="11" t="s">
        <v>24</v>
      </c>
      <c r="K159" s="11">
        <f t="shared" ca="1" si="4"/>
        <v>103</v>
      </c>
      <c r="L159" s="11">
        <f t="shared" si="5"/>
        <v>90994</v>
      </c>
      <c r="M159" s="11" t="str" cm="1">
        <f t="array" aca="1" ref="M159" ca="1">_xlfn.IFS(H159="paid","paid",K159&lt;=30,"0-30",K159&lt;=60,"30-60",K159&lt;=90,"60-90",K159&lt;=120,"90-120",K159&lt;=150,"120-150",K159&lt;=180,"150-180",K159&gt;180,"180+")</f>
        <v>90-120</v>
      </c>
    </row>
    <row r="160" spans="1:13" x14ac:dyDescent="0.3">
      <c r="A160" s="11" t="s">
        <v>34</v>
      </c>
      <c r="B160" s="11" t="s">
        <v>379</v>
      </c>
      <c r="C160" s="11" t="s">
        <v>143</v>
      </c>
      <c r="D160" s="11" t="s">
        <v>374</v>
      </c>
      <c r="E160" s="11">
        <v>30500</v>
      </c>
      <c r="F160" s="11">
        <v>15250</v>
      </c>
      <c r="G160" s="11" t="s">
        <v>233</v>
      </c>
      <c r="H160" s="11" t="s">
        <v>39</v>
      </c>
      <c r="I160" s="11" t="s">
        <v>15</v>
      </c>
      <c r="J160" s="11" t="s">
        <v>58</v>
      </c>
      <c r="K160" s="11">
        <f t="shared" ca="1" si="4"/>
        <v>27</v>
      </c>
      <c r="L160" s="11">
        <f t="shared" si="5"/>
        <v>15250</v>
      </c>
      <c r="M160" s="11" t="str" cm="1">
        <f t="array" aca="1" ref="M160" ca="1">_xlfn.IFS(H160="paid","paid",K160&lt;=30,"0-30",K160&lt;=60,"30-60",K160&lt;=90,"60-90",K160&lt;=120,"90-120",K160&lt;=150,"120-150",K160&lt;=180,"150-180",K160&gt;180,"180+")</f>
        <v>0-30</v>
      </c>
    </row>
    <row r="161" spans="1:13" x14ac:dyDescent="0.3">
      <c r="A161" s="11" t="s">
        <v>59</v>
      </c>
      <c r="B161" s="11" t="s">
        <v>380</v>
      </c>
      <c r="C161" s="11" t="s">
        <v>41</v>
      </c>
      <c r="D161" s="11" t="s">
        <v>42</v>
      </c>
      <c r="E161" s="11">
        <v>68446</v>
      </c>
      <c r="F161" s="11">
        <v>68446</v>
      </c>
      <c r="G161" s="11" t="s">
        <v>305</v>
      </c>
      <c r="H161" s="11" t="s">
        <v>22</v>
      </c>
      <c r="I161" s="11" t="s">
        <v>57</v>
      </c>
      <c r="J161" s="11" t="s">
        <v>16</v>
      </c>
      <c r="K161" s="11">
        <f t="shared" ca="1" si="4"/>
        <v>0</v>
      </c>
      <c r="L161" s="11">
        <f t="shared" si="5"/>
        <v>0</v>
      </c>
      <c r="M161" s="11" t="str" cm="1">
        <f t="array" aca="1" ref="M161" ca="1">_xlfn.IFS(H161="paid","paid",K161&lt;=30,"0-30",K161&lt;=60,"30-60",K161&lt;=90,"60-90",K161&lt;=120,"90-120",K161&lt;=150,"120-150",K161&lt;=180,"150-180",K161&gt;180,"180+")</f>
        <v>paid</v>
      </c>
    </row>
    <row r="162" spans="1:13" x14ac:dyDescent="0.3">
      <c r="A162" s="11" t="s">
        <v>103</v>
      </c>
      <c r="B162" s="11" t="s">
        <v>381</v>
      </c>
      <c r="C162" s="11" t="s">
        <v>314</v>
      </c>
      <c r="D162" s="11" t="s">
        <v>382</v>
      </c>
      <c r="E162" s="11">
        <v>54055</v>
      </c>
      <c r="F162" s="11">
        <v>0</v>
      </c>
      <c r="G162" s="11"/>
      <c r="H162" s="11" t="s">
        <v>14</v>
      </c>
      <c r="I162" s="11" t="s">
        <v>57</v>
      </c>
      <c r="J162" s="11" t="s">
        <v>58</v>
      </c>
      <c r="K162" s="11">
        <f t="shared" ca="1" si="4"/>
        <v>99</v>
      </c>
      <c r="L162" s="11">
        <f t="shared" si="5"/>
        <v>54055</v>
      </c>
      <c r="M162" s="11" t="str" cm="1">
        <f t="array" aca="1" ref="M162" ca="1">_xlfn.IFS(H162="paid","paid",K162&lt;=30,"0-30",K162&lt;=60,"30-60",K162&lt;=90,"60-90",K162&lt;=120,"90-120",K162&lt;=150,"120-150",K162&lt;=180,"150-180",K162&gt;180,"180+")</f>
        <v>90-120</v>
      </c>
    </row>
    <row r="163" spans="1:13" x14ac:dyDescent="0.3">
      <c r="A163" s="11" t="s">
        <v>86</v>
      </c>
      <c r="B163" s="11" t="s">
        <v>383</v>
      </c>
      <c r="C163" s="11" t="s">
        <v>271</v>
      </c>
      <c r="D163" s="11" t="s">
        <v>132</v>
      </c>
      <c r="E163" s="11">
        <v>59986</v>
      </c>
      <c r="F163" s="11">
        <v>0</v>
      </c>
      <c r="G163" s="11"/>
      <c r="H163" s="11" t="s">
        <v>14</v>
      </c>
      <c r="I163" s="11" t="s">
        <v>15</v>
      </c>
      <c r="J163" s="11" t="s">
        <v>24</v>
      </c>
      <c r="K163" s="11">
        <f t="shared" ca="1" si="4"/>
        <v>127</v>
      </c>
      <c r="L163" s="11">
        <f t="shared" si="5"/>
        <v>59986</v>
      </c>
      <c r="M163" s="11" t="str" cm="1">
        <f t="array" aca="1" ref="M163" ca="1">_xlfn.IFS(H163="paid","paid",K163&lt;=30,"0-30",K163&lt;=60,"30-60",K163&lt;=90,"60-90",K163&lt;=120,"90-120",K163&lt;=150,"120-150",K163&lt;=180,"150-180",K163&gt;180,"180+")</f>
        <v>120-150</v>
      </c>
    </row>
    <row r="164" spans="1:13" x14ac:dyDescent="0.3">
      <c r="A164" s="11" t="s">
        <v>219</v>
      </c>
      <c r="B164" s="11" t="s">
        <v>384</v>
      </c>
      <c r="C164" s="11" t="s">
        <v>251</v>
      </c>
      <c r="D164" s="11" t="s">
        <v>164</v>
      </c>
      <c r="E164" s="11">
        <v>22924</v>
      </c>
      <c r="F164" s="11">
        <v>11462</v>
      </c>
      <c r="G164" s="11" t="s">
        <v>385</v>
      </c>
      <c r="H164" s="11" t="s">
        <v>39</v>
      </c>
      <c r="I164" s="11" t="s">
        <v>23</v>
      </c>
      <c r="J164" s="11" t="s">
        <v>24</v>
      </c>
      <c r="K164" s="11">
        <f t="shared" ca="1" si="4"/>
        <v>88</v>
      </c>
      <c r="L164" s="11">
        <f t="shared" si="5"/>
        <v>11462</v>
      </c>
      <c r="M164" s="11" t="str" cm="1">
        <f t="array" aca="1" ref="M164" ca="1">_xlfn.IFS(H164="paid","paid",K164&lt;=30,"0-30",K164&lt;=60,"30-60",K164&lt;=90,"60-90",K164&lt;=120,"90-120",K164&lt;=150,"120-150",K164&lt;=180,"150-180",K164&gt;180,"180+")</f>
        <v>60-90</v>
      </c>
    </row>
    <row r="165" spans="1:13" x14ac:dyDescent="0.3">
      <c r="A165" s="11" t="s">
        <v>49</v>
      </c>
      <c r="B165" s="11" t="s">
        <v>386</v>
      </c>
      <c r="C165" s="11" t="s">
        <v>134</v>
      </c>
      <c r="D165" s="11" t="s">
        <v>209</v>
      </c>
      <c r="E165" s="11">
        <v>44049</v>
      </c>
      <c r="F165" s="11">
        <v>0</v>
      </c>
      <c r="G165" s="11"/>
      <c r="H165" s="11" t="s">
        <v>14</v>
      </c>
      <c r="I165" s="11" t="s">
        <v>30</v>
      </c>
      <c r="J165" s="11" t="s">
        <v>58</v>
      </c>
      <c r="K165" s="11">
        <f t="shared" ca="1" si="4"/>
        <v>70</v>
      </c>
      <c r="L165" s="11">
        <f t="shared" si="5"/>
        <v>44049</v>
      </c>
      <c r="M165" s="11" t="str" cm="1">
        <f t="array" aca="1" ref="M165" ca="1">_xlfn.IFS(H165="paid","paid",K165&lt;=30,"0-30",K165&lt;=60,"30-60",K165&lt;=90,"60-90",K165&lt;=120,"90-120",K165&lt;=150,"120-150",K165&lt;=180,"150-180",K165&gt;180,"180+")</f>
        <v>60-90</v>
      </c>
    </row>
    <row r="166" spans="1:13" x14ac:dyDescent="0.3">
      <c r="A166" s="11" t="s">
        <v>242</v>
      </c>
      <c r="B166" s="11" t="s">
        <v>387</v>
      </c>
      <c r="C166" s="11" t="s">
        <v>251</v>
      </c>
      <c r="D166" s="11" t="s">
        <v>164</v>
      </c>
      <c r="E166" s="11">
        <v>36926</v>
      </c>
      <c r="F166" s="11">
        <v>18463</v>
      </c>
      <c r="G166" s="11" t="s">
        <v>70</v>
      </c>
      <c r="H166" s="11" t="s">
        <v>39</v>
      </c>
      <c r="I166" s="11" t="s">
        <v>30</v>
      </c>
      <c r="J166" s="11" t="s">
        <v>24</v>
      </c>
      <c r="K166" s="11">
        <f t="shared" ca="1" si="4"/>
        <v>88</v>
      </c>
      <c r="L166" s="11">
        <f t="shared" si="5"/>
        <v>18463</v>
      </c>
      <c r="M166" s="11" t="str" cm="1">
        <f t="array" aca="1" ref="M166" ca="1">_xlfn.IFS(H166="paid","paid",K166&lt;=30,"0-30",K166&lt;=60,"30-60",K166&lt;=90,"60-90",K166&lt;=120,"90-120",K166&lt;=150,"120-150",K166&lt;=180,"150-180",K166&gt;180,"180+")</f>
        <v>60-90</v>
      </c>
    </row>
    <row r="167" spans="1:13" x14ac:dyDescent="0.3">
      <c r="A167" s="11" t="s">
        <v>71</v>
      </c>
      <c r="B167" s="11" t="s">
        <v>388</v>
      </c>
      <c r="C167" s="11" t="s">
        <v>389</v>
      </c>
      <c r="D167" s="11" t="s">
        <v>377</v>
      </c>
      <c r="E167" s="11">
        <v>59729</v>
      </c>
      <c r="F167" s="11">
        <v>59729</v>
      </c>
      <c r="G167" s="11" t="s">
        <v>390</v>
      </c>
      <c r="H167" s="11" t="s">
        <v>22</v>
      </c>
      <c r="I167" s="11" t="s">
        <v>57</v>
      </c>
      <c r="J167" s="11" t="s">
        <v>58</v>
      </c>
      <c r="K167" s="11">
        <f t="shared" ca="1" si="4"/>
        <v>0</v>
      </c>
      <c r="L167" s="11">
        <f t="shared" si="5"/>
        <v>0</v>
      </c>
      <c r="M167" s="11" t="str" cm="1">
        <f t="array" aca="1" ref="M167" ca="1">_xlfn.IFS(H167="paid","paid",K167&lt;=30,"0-30",K167&lt;=60,"30-60",K167&lt;=90,"60-90",K167&lt;=120,"90-120",K167&lt;=150,"120-150",K167&lt;=180,"150-180",K167&gt;180,"180+")</f>
        <v>paid</v>
      </c>
    </row>
    <row r="168" spans="1:13" x14ac:dyDescent="0.3">
      <c r="A168" s="11" t="s">
        <v>53</v>
      </c>
      <c r="B168" s="11" t="s">
        <v>391</v>
      </c>
      <c r="C168" s="11" t="s">
        <v>69</v>
      </c>
      <c r="D168" s="11" t="s">
        <v>67</v>
      </c>
      <c r="E168" s="11">
        <v>78337</v>
      </c>
      <c r="F168" s="11">
        <v>0</v>
      </c>
      <c r="G168" s="11"/>
      <c r="H168" s="11" t="s">
        <v>14</v>
      </c>
      <c r="I168" s="11" t="s">
        <v>23</v>
      </c>
      <c r="J168" s="11" t="s">
        <v>16</v>
      </c>
      <c r="K168" s="11">
        <f t="shared" ca="1" si="4"/>
        <v>121</v>
      </c>
      <c r="L168" s="11">
        <f t="shared" si="5"/>
        <v>78337</v>
      </c>
      <c r="M168" s="11" t="str" cm="1">
        <f t="array" aca="1" ref="M168" ca="1">_xlfn.IFS(H168="paid","paid",K168&lt;=30,"0-30",K168&lt;=60,"30-60",K168&lt;=90,"60-90",K168&lt;=120,"90-120",K168&lt;=150,"120-150",K168&lt;=180,"150-180",K168&gt;180,"180+")</f>
        <v>120-150</v>
      </c>
    </row>
    <row r="169" spans="1:13" x14ac:dyDescent="0.3">
      <c r="A169" s="11" t="s">
        <v>167</v>
      </c>
      <c r="B169" s="11" t="s">
        <v>392</v>
      </c>
      <c r="C169" s="11" t="s">
        <v>287</v>
      </c>
      <c r="D169" s="11" t="s">
        <v>334</v>
      </c>
      <c r="E169" s="11">
        <v>69282</v>
      </c>
      <c r="F169" s="11">
        <v>0</v>
      </c>
      <c r="G169" s="11"/>
      <c r="H169" s="11" t="s">
        <v>14</v>
      </c>
      <c r="I169" s="11" t="s">
        <v>57</v>
      </c>
      <c r="J169" s="11" t="s">
        <v>16</v>
      </c>
      <c r="K169" s="11">
        <f t="shared" ca="1" si="4"/>
        <v>63</v>
      </c>
      <c r="L169" s="11">
        <f t="shared" si="5"/>
        <v>69282</v>
      </c>
      <c r="M169" s="11" t="str" cm="1">
        <f t="array" aca="1" ref="M169" ca="1">_xlfn.IFS(H169="paid","paid",K169&lt;=30,"0-30",K169&lt;=60,"30-60",K169&lt;=90,"60-90",K169&lt;=120,"90-120",K169&lt;=150,"120-150",K169&lt;=180,"150-180",K169&gt;180,"180+")</f>
        <v>60-90</v>
      </c>
    </row>
    <row r="170" spans="1:13" x14ac:dyDescent="0.3">
      <c r="A170" s="11" t="s">
        <v>53</v>
      </c>
      <c r="B170" s="11" t="s">
        <v>393</v>
      </c>
      <c r="C170" s="11" t="s">
        <v>132</v>
      </c>
      <c r="D170" s="11" t="s">
        <v>133</v>
      </c>
      <c r="E170" s="11">
        <v>35176</v>
      </c>
      <c r="F170" s="11">
        <v>17588</v>
      </c>
      <c r="G170" s="11" t="s">
        <v>38</v>
      </c>
      <c r="H170" s="11" t="s">
        <v>39</v>
      </c>
      <c r="I170" s="11" t="s">
        <v>15</v>
      </c>
      <c r="J170" s="11" t="s">
        <v>16</v>
      </c>
      <c r="K170" s="11">
        <f t="shared" ca="1" si="4"/>
        <v>97</v>
      </c>
      <c r="L170" s="11">
        <f t="shared" si="5"/>
        <v>17588</v>
      </c>
      <c r="M170" s="11" t="str" cm="1">
        <f t="array" aca="1" ref="M170" ca="1">_xlfn.IFS(H170="paid","paid",K170&lt;=30,"0-30",K170&lt;=60,"30-60",K170&lt;=90,"60-90",K170&lt;=120,"90-120",K170&lt;=150,"120-150",K170&lt;=180,"150-180",K170&gt;180,"180+")</f>
        <v>90-120</v>
      </c>
    </row>
    <row r="171" spans="1:13" x14ac:dyDescent="0.3">
      <c r="A171" s="11" t="s">
        <v>144</v>
      </c>
      <c r="B171" s="11" t="s">
        <v>394</v>
      </c>
      <c r="C171" s="11" t="s">
        <v>199</v>
      </c>
      <c r="D171" s="11" t="s">
        <v>235</v>
      </c>
      <c r="E171" s="11">
        <v>75254</v>
      </c>
      <c r="F171" s="11">
        <v>37627</v>
      </c>
      <c r="G171" s="11" t="s">
        <v>186</v>
      </c>
      <c r="H171" s="11" t="s">
        <v>39</v>
      </c>
      <c r="I171" s="11" t="s">
        <v>57</v>
      </c>
      <c r="J171" s="11" t="s">
        <v>24</v>
      </c>
      <c r="K171" s="11">
        <f t="shared" ca="1" si="4"/>
        <v>132</v>
      </c>
      <c r="L171" s="11">
        <f t="shared" si="5"/>
        <v>37627</v>
      </c>
      <c r="M171" s="11" t="str" cm="1">
        <f t="array" aca="1" ref="M171" ca="1">_xlfn.IFS(H171="paid","paid",K171&lt;=30,"0-30",K171&lt;=60,"30-60",K171&lt;=90,"60-90",K171&lt;=120,"90-120",K171&lt;=150,"120-150",K171&lt;=180,"150-180",K171&gt;180,"180+")</f>
        <v>120-150</v>
      </c>
    </row>
    <row r="172" spans="1:13" x14ac:dyDescent="0.3">
      <c r="A172" s="11" t="s">
        <v>71</v>
      </c>
      <c r="B172" s="11" t="s">
        <v>395</v>
      </c>
      <c r="C172" s="11" t="s">
        <v>38</v>
      </c>
      <c r="D172" s="11" t="s">
        <v>73</v>
      </c>
      <c r="E172" s="11">
        <v>19917</v>
      </c>
      <c r="F172" s="11">
        <v>0</v>
      </c>
      <c r="G172" s="11"/>
      <c r="H172" s="11" t="s">
        <v>14</v>
      </c>
      <c r="I172" s="11" t="s">
        <v>15</v>
      </c>
      <c r="J172" s="11" t="s">
        <v>24</v>
      </c>
      <c r="K172" s="11">
        <f t="shared" ca="1" si="4"/>
        <v>44</v>
      </c>
      <c r="L172" s="11">
        <f t="shared" si="5"/>
        <v>19917</v>
      </c>
      <c r="M172" s="11" t="str" cm="1">
        <f t="array" aca="1" ref="M172" ca="1">_xlfn.IFS(H172="paid","paid",K172&lt;=30,"0-30",K172&lt;=60,"30-60",K172&lt;=90,"60-90",K172&lt;=120,"90-120",K172&lt;=150,"120-150",K172&lt;=180,"150-180",K172&gt;180,"180+")</f>
        <v>30-60</v>
      </c>
    </row>
    <row r="173" spans="1:13" x14ac:dyDescent="0.3">
      <c r="A173" s="11" t="s">
        <v>49</v>
      </c>
      <c r="B173" s="11" t="s">
        <v>396</v>
      </c>
      <c r="C173" s="11" t="s">
        <v>289</v>
      </c>
      <c r="D173" s="11" t="s">
        <v>290</v>
      </c>
      <c r="E173" s="11">
        <v>31511</v>
      </c>
      <c r="F173" s="11">
        <v>31511</v>
      </c>
      <c r="G173" s="11" t="s">
        <v>174</v>
      </c>
      <c r="H173" s="11" t="s">
        <v>22</v>
      </c>
      <c r="I173" s="11" t="s">
        <v>30</v>
      </c>
      <c r="J173" s="11" t="s">
        <v>58</v>
      </c>
      <c r="K173" s="11">
        <f t="shared" ca="1" si="4"/>
        <v>0</v>
      </c>
      <c r="L173" s="11">
        <f t="shared" si="5"/>
        <v>0</v>
      </c>
      <c r="M173" s="11" t="str" cm="1">
        <f t="array" aca="1" ref="M173" ca="1">_xlfn.IFS(H173="paid","paid",K173&lt;=30,"0-30",K173&lt;=60,"30-60",K173&lt;=90,"60-90",K173&lt;=120,"90-120",K173&lt;=150,"120-150",K173&lt;=180,"150-180",K173&gt;180,"180+")</f>
        <v>paid</v>
      </c>
    </row>
    <row r="174" spans="1:13" x14ac:dyDescent="0.3">
      <c r="A174" s="11" t="s">
        <v>59</v>
      </c>
      <c r="B174" s="11" t="s">
        <v>397</v>
      </c>
      <c r="C174" s="11" t="s">
        <v>334</v>
      </c>
      <c r="D174" s="11" t="s">
        <v>326</v>
      </c>
      <c r="E174" s="11">
        <v>66659</v>
      </c>
      <c r="F174" s="11">
        <v>33329.5</v>
      </c>
      <c r="G174" s="11" t="s">
        <v>390</v>
      </c>
      <c r="H174" s="11" t="s">
        <v>39</v>
      </c>
      <c r="I174" s="11" t="s">
        <v>23</v>
      </c>
      <c r="J174" s="11" t="s">
        <v>58</v>
      </c>
      <c r="K174" s="11">
        <f t="shared" ca="1" si="4"/>
        <v>33</v>
      </c>
      <c r="L174" s="11">
        <f t="shared" si="5"/>
        <v>33329.5</v>
      </c>
      <c r="M174" s="11" t="str" cm="1">
        <f t="array" aca="1" ref="M174" ca="1">_xlfn.IFS(H174="paid","paid",K174&lt;=30,"0-30",K174&lt;=60,"30-60",K174&lt;=90,"60-90",K174&lt;=120,"90-120",K174&lt;=150,"120-150",K174&lt;=180,"150-180",K174&gt;180,"180+")</f>
        <v>30-60</v>
      </c>
    </row>
    <row r="175" spans="1:13" x14ac:dyDescent="0.3">
      <c r="A175" s="11" t="s">
        <v>71</v>
      </c>
      <c r="B175" s="11" t="s">
        <v>398</v>
      </c>
      <c r="C175" s="11" t="s">
        <v>213</v>
      </c>
      <c r="D175" s="11" t="s">
        <v>69</v>
      </c>
      <c r="E175" s="11">
        <v>35308</v>
      </c>
      <c r="F175" s="11">
        <v>17654</v>
      </c>
      <c r="G175" s="11" t="s">
        <v>226</v>
      </c>
      <c r="H175" s="11" t="s">
        <v>39</v>
      </c>
      <c r="I175" s="11" t="s">
        <v>23</v>
      </c>
      <c r="J175" s="11" t="s">
        <v>16</v>
      </c>
      <c r="K175" s="11">
        <f t="shared" ca="1" si="4"/>
        <v>151</v>
      </c>
      <c r="L175" s="11">
        <f t="shared" si="5"/>
        <v>17654</v>
      </c>
      <c r="M175" s="11" t="str" cm="1">
        <f t="array" aca="1" ref="M175" ca="1">_xlfn.IFS(H175="paid","paid",K175&lt;=30,"0-30",K175&lt;=60,"30-60",K175&lt;=90,"60-90",K175&lt;=120,"90-120",K175&lt;=150,"120-150",K175&lt;=180,"150-180",K175&gt;180,"180+")</f>
        <v>150-180</v>
      </c>
    </row>
    <row r="176" spans="1:13" x14ac:dyDescent="0.3">
      <c r="A176" s="11" t="s">
        <v>274</v>
      </c>
      <c r="B176" s="11" t="s">
        <v>399</v>
      </c>
      <c r="C176" s="11" t="s">
        <v>67</v>
      </c>
      <c r="D176" s="11" t="s">
        <v>36</v>
      </c>
      <c r="E176" s="11">
        <v>25016</v>
      </c>
      <c r="F176" s="11">
        <v>25016</v>
      </c>
      <c r="G176" s="11" t="s">
        <v>41</v>
      </c>
      <c r="H176" s="11" t="s">
        <v>22</v>
      </c>
      <c r="I176" s="11" t="s">
        <v>15</v>
      </c>
      <c r="J176" s="11" t="s">
        <v>16</v>
      </c>
      <c r="K176" s="11">
        <f t="shared" ca="1" si="4"/>
        <v>0</v>
      </c>
      <c r="L176" s="11">
        <f t="shared" si="5"/>
        <v>0</v>
      </c>
      <c r="M176" s="11" t="str" cm="1">
        <f t="array" aca="1" ref="M176" ca="1">_xlfn.IFS(H176="paid","paid",K176&lt;=30,"0-30",K176&lt;=60,"30-60",K176&lt;=90,"60-90",K176&lt;=120,"90-120",K176&lt;=150,"120-150",K176&lt;=180,"150-180",K176&gt;180,"180+")</f>
        <v>paid</v>
      </c>
    </row>
    <row r="177" spans="1:13" x14ac:dyDescent="0.3">
      <c r="A177" s="11" t="s">
        <v>274</v>
      </c>
      <c r="B177" s="11" t="s">
        <v>400</v>
      </c>
      <c r="C177" s="11" t="s">
        <v>305</v>
      </c>
      <c r="D177" s="11" t="s">
        <v>308</v>
      </c>
      <c r="E177" s="11">
        <v>34695</v>
      </c>
      <c r="F177" s="11">
        <v>0</v>
      </c>
      <c r="G177" s="11"/>
      <c r="H177" s="11" t="s">
        <v>14</v>
      </c>
      <c r="I177" s="11" t="s">
        <v>15</v>
      </c>
      <c r="J177" s="11" t="s">
        <v>24</v>
      </c>
      <c r="K177" s="11">
        <f t="shared" ca="1" si="4"/>
        <v>34</v>
      </c>
      <c r="L177" s="11">
        <f t="shared" si="5"/>
        <v>34695</v>
      </c>
      <c r="M177" s="11" t="str" cm="1">
        <f t="array" aca="1" ref="M177" ca="1">_xlfn.IFS(H177="paid","paid",K177&lt;=30,"0-30",K177&lt;=60,"30-60",K177&lt;=90,"60-90",K177&lt;=120,"90-120",K177&lt;=150,"120-150",K177&lt;=180,"150-180",K177&gt;180,"180+")</f>
        <v>30-60</v>
      </c>
    </row>
    <row r="178" spans="1:13" x14ac:dyDescent="0.3">
      <c r="A178" s="11" t="s">
        <v>86</v>
      </c>
      <c r="B178" s="11" t="s">
        <v>401</v>
      </c>
      <c r="C178" s="11" t="s">
        <v>402</v>
      </c>
      <c r="D178" s="11" t="s">
        <v>12</v>
      </c>
      <c r="E178" s="11">
        <v>81980</v>
      </c>
      <c r="F178" s="11">
        <v>81980</v>
      </c>
      <c r="G178" s="11" t="s">
        <v>95</v>
      </c>
      <c r="H178" s="11" t="s">
        <v>22</v>
      </c>
      <c r="I178" s="11" t="s">
        <v>57</v>
      </c>
      <c r="J178" s="11" t="s">
        <v>16</v>
      </c>
      <c r="K178" s="11">
        <f t="shared" ca="1" si="4"/>
        <v>0</v>
      </c>
      <c r="L178" s="11">
        <f t="shared" si="5"/>
        <v>0</v>
      </c>
      <c r="M178" s="11" t="str" cm="1">
        <f t="array" aca="1" ref="M178" ca="1">_xlfn.IFS(H178="paid","paid",K178&lt;=30,"0-30",K178&lt;=60,"30-60",K178&lt;=90,"60-90",K178&lt;=120,"90-120",K178&lt;=150,"120-150",K178&lt;=180,"150-180",K178&gt;180,"180+")</f>
        <v>paid</v>
      </c>
    </row>
    <row r="179" spans="1:13" x14ac:dyDescent="0.3">
      <c r="A179" s="11" t="s">
        <v>219</v>
      </c>
      <c r="B179" s="11" t="s">
        <v>403</v>
      </c>
      <c r="C179" s="11" t="s">
        <v>123</v>
      </c>
      <c r="D179" s="11" t="s">
        <v>124</v>
      </c>
      <c r="E179" s="11">
        <v>33333</v>
      </c>
      <c r="F179" s="11">
        <v>0</v>
      </c>
      <c r="G179" s="11"/>
      <c r="H179" s="11" t="s">
        <v>14</v>
      </c>
      <c r="I179" s="11" t="s">
        <v>57</v>
      </c>
      <c r="J179" s="11" t="s">
        <v>16</v>
      </c>
      <c r="K179" s="11">
        <f t="shared" ca="1" si="4"/>
        <v>84</v>
      </c>
      <c r="L179" s="11">
        <f t="shared" si="5"/>
        <v>33333</v>
      </c>
      <c r="M179" s="11" t="str" cm="1">
        <f t="array" aca="1" ref="M179" ca="1">_xlfn.IFS(H179="paid","paid",K179&lt;=30,"0-30",K179&lt;=60,"30-60",K179&lt;=90,"60-90",K179&lt;=120,"90-120",K179&lt;=150,"120-150",K179&lt;=180,"150-180",K179&gt;180,"180+")</f>
        <v>60-90</v>
      </c>
    </row>
    <row r="180" spans="1:13" x14ac:dyDescent="0.3">
      <c r="A180" s="11" t="s">
        <v>59</v>
      </c>
      <c r="B180" s="11" t="s">
        <v>404</v>
      </c>
      <c r="C180" s="11" t="s">
        <v>61</v>
      </c>
      <c r="D180" s="11" t="s">
        <v>62</v>
      </c>
      <c r="E180" s="11">
        <v>59796</v>
      </c>
      <c r="F180" s="11">
        <v>0</v>
      </c>
      <c r="G180" s="11"/>
      <c r="H180" s="11" t="s">
        <v>14</v>
      </c>
      <c r="I180" s="11" t="s">
        <v>30</v>
      </c>
      <c r="J180" s="11" t="s">
        <v>16</v>
      </c>
      <c r="K180" s="11">
        <f t="shared" ca="1" si="4"/>
        <v>36</v>
      </c>
      <c r="L180" s="11">
        <f t="shared" si="5"/>
        <v>59796</v>
      </c>
      <c r="M180" s="11" t="str" cm="1">
        <f t="array" aca="1" ref="M180" ca="1">_xlfn.IFS(H180="paid","paid",K180&lt;=30,"0-30",K180&lt;=60,"30-60",K180&lt;=90,"60-90",K180&lt;=120,"90-120",K180&lt;=150,"120-150",K180&lt;=180,"150-180",K180&gt;180,"180+")</f>
        <v>30-60</v>
      </c>
    </row>
    <row r="181" spans="1:13" x14ac:dyDescent="0.3">
      <c r="A181" s="11" t="s">
        <v>274</v>
      </c>
      <c r="B181" s="11" t="s">
        <v>405</v>
      </c>
      <c r="C181" s="11" t="s">
        <v>281</v>
      </c>
      <c r="D181" s="11" t="s">
        <v>81</v>
      </c>
      <c r="E181" s="11">
        <v>55114</v>
      </c>
      <c r="F181" s="11">
        <v>55114</v>
      </c>
      <c r="G181" s="11" t="s">
        <v>28</v>
      </c>
      <c r="H181" s="11" t="s">
        <v>22</v>
      </c>
      <c r="I181" s="11" t="s">
        <v>15</v>
      </c>
      <c r="J181" s="11" t="s">
        <v>58</v>
      </c>
      <c r="K181" s="11">
        <f t="shared" ca="1" si="4"/>
        <v>0</v>
      </c>
      <c r="L181" s="11">
        <f t="shared" si="5"/>
        <v>0</v>
      </c>
      <c r="M181" s="11" t="str" cm="1">
        <f t="array" aca="1" ref="M181" ca="1">_xlfn.IFS(H181="paid","paid",K181&lt;=30,"0-30",K181&lt;=60,"30-60",K181&lt;=90,"60-90",K181&lt;=120,"90-120",K181&lt;=150,"120-150",K181&lt;=180,"150-180",K181&gt;180,"180+")</f>
        <v>paid</v>
      </c>
    </row>
    <row r="182" spans="1:13" x14ac:dyDescent="0.3">
      <c r="A182" s="11" t="s">
        <v>219</v>
      </c>
      <c r="B182" s="11" t="s">
        <v>406</v>
      </c>
      <c r="C182" s="11" t="s">
        <v>318</v>
      </c>
      <c r="D182" s="11" t="s">
        <v>43</v>
      </c>
      <c r="E182" s="11">
        <v>86931</v>
      </c>
      <c r="F182" s="11">
        <v>0</v>
      </c>
      <c r="G182" s="11"/>
      <c r="H182" s="11" t="s">
        <v>14</v>
      </c>
      <c r="I182" s="11" t="s">
        <v>57</v>
      </c>
      <c r="J182" s="11" t="s">
        <v>24</v>
      </c>
      <c r="K182" s="11">
        <f t="shared" ca="1" si="4"/>
        <v>76</v>
      </c>
      <c r="L182" s="11">
        <f t="shared" si="5"/>
        <v>86931</v>
      </c>
      <c r="M182" s="11" t="str" cm="1">
        <f t="array" aca="1" ref="M182" ca="1">_xlfn.IFS(H182="paid","paid",K182&lt;=30,"0-30",K182&lt;=60,"30-60",K182&lt;=90,"60-90",K182&lt;=120,"90-120",K182&lt;=150,"120-150",K182&lt;=180,"150-180",K182&gt;180,"180+")</f>
        <v>60-90</v>
      </c>
    </row>
    <row r="183" spans="1:13" x14ac:dyDescent="0.3">
      <c r="A183" s="11" t="s">
        <v>103</v>
      </c>
      <c r="B183" s="11" t="s">
        <v>407</v>
      </c>
      <c r="C183" s="11" t="s">
        <v>181</v>
      </c>
      <c r="D183" s="11" t="s">
        <v>278</v>
      </c>
      <c r="E183" s="11">
        <v>23339</v>
      </c>
      <c r="F183" s="11">
        <v>23339</v>
      </c>
      <c r="G183" s="11" t="s">
        <v>132</v>
      </c>
      <c r="H183" s="11" t="s">
        <v>22</v>
      </c>
      <c r="I183" s="11" t="s">
        <v>15</v>
      </c>
      <c r="J183" s="11" t="s">
        <v>24</v>
      </c>
      <c r="K183" s="11">
        <f t="shared" ca="1" si="4"/>
        <v>0</v>
      </c>
      <c r="L183" s="11">
        <f t="shared" si="5"/>
        <v>0</v>
      </c>
      <c r="M183" s="11" t="str" cm="1">
        <f t="array" aca="1" ref="M183" ca="1">_xlfn.IFS(H183="paid","paid",K183&lt;=30,"0-30",K183&lt;=60,"30-60",K183&lt;=90,"60-90",K183&lt;=120,"90-120",K183&lt;=150,"120-150",K183&lt;=180,"150-180",K183&gt;180,"180+")</f>
        <v>paid</v>
      </c>
    </row>
    <row r="184" spans="1:13" x14ac:dyDescent="0.3">
      <c r="A184" s="11" t="s">
        <v>144</v>
      </c>
      <c r="B184" s="11" t="s">
        <v>408</v>
      </c>
      <c r="C184" s="11" t="s">
        <v>409</v>
      </c>
      <c r="D184" s="11" t="s">
        <v>127</v>
      </c>
      <c r="E184" s="11">
        <v>71406</v>
      </c>
      <c r="F184" s="11">
        <v>0</v>
      </c>
      <c r="G184" s="11"/>
      <c r="H184" s="11" t="s">
        <v>14</v>
      </c>
      <c r="I184" s="11" t="s">
        <v>15</v>
      </c>
      <c r="J184" s="11" t="s">
        <v>58</v>
      </c>
      <c r="K184" s="11">
        <f t="shared" ca="1" si="4"/>
        <v>133</v>
      </c>
      <c r="L184" s="11">
        <f t="shared" si="5"/>
        <v>71406</v>
      </c>
      <c r="M184" s="11" t="str" cm="1">
        <f t="array" aca="1" ref="M184" ca="1">_xlfn.IFS(H184="paid","paid",K184&lt;=30,"0-30",K184&lt;=60,"30-60",K184&lt;=90,"60-90",K184&lt;=120,"90-120",K184&lt;=150,"120-150",K184&lt;=180,"150-180",K184&gt;180,"180+")</f>
        <v>120-150</v>
      </c>
    </row>
    <row r="185" spans="1:13" x14ac:dyDescent="0.3">
      <c r="A185" s="11" t="s">
        <v>25</v>
      </c>
      <c r="B185" s="11" t="s">
        <v>410</v>
      </c>
      <c r="C185" s="11" t="s">
        <v>290</v>
      </c>
      <c r="D185" s="11" t="s">
        <v>265</v>
      </c>
      <c r="E185" s="11">
        <v>68363</v>
      </c>
      <c r="F185" s="11">
        <v>34181.5</v>
      </c>
      <c r="G185" s="11" t="s">
        <v>254</v>
      </c>
      <c r="H185" s="11" t="s">
        <v>39</v>
      </c>
      <c r="I185" s="11" t="s">
        <v>30</v>
      </c>
      <c r="J185" s="11" t="s">
        <v>58</v>
      </c>
      <c r="K185" s="11">
        <f t="shared" ca="1" si="4"/>
        <v>145</v>
      </c>
      <c r="L185" s="11">
        <f t="shared" si="5"/>
        <v>34181.5</v>
      </c>
      <c r="M185" s="11" t="str" cm="1">
        <f t="array" aca="1" ref="M185" ca="1">_xlfn.IFS(H185="paid","paid",K185&lt;=30,"0-30",K185&lt;=60,"30-60",K185&lt;=90,"60-90",K185&lt;=120,"90-120",K185&lt;=150,"120-150",K185&lt;=180,"150-180",K185&gt;180,"180+")</f>
        <v>120-150</v>
      </c>
    </row>
    <row r="186" spans="1:13" x14ac:dyDescent="0.3">
      <c r="A186" s="11" t="s">
        <v>17</v>
      </c>
      <c r="B186" s="11" t="s">
        <v>411</v>
      </c>
      <c r="C186" s="11" t="s">
        <v>226</v>
      </c>
      <c r="D186" s="11" t="s">
        <v>128</v>
      </c>
      <c r="E186" s="11">
        <v>26797</v>
      </c>
      <c r="F186" s="11">
        <v>26797</v>
      </c>
      <c r="G186" s="11" t="s">
        <v>382</v>
      </c>
      <c r="H186" s="11" t="s">
        <v>22</v>
      </c>
      <c r="I186" s="11" t="s">
        <v>57</v>
      </c>
      <c r="J186" s="11" t="s">
        <v>24</v>
      </c>
      <c r="K186" s="11">
        <f t="shared" ca="1" si="4"/>
        <v>0</v>
      </c>
      <c r="L186" s="11">
        <f t="shared" si="5"/>
        <v>0</v>
      </c>
      <c r="M186" s="11" t="str" cm="1">
        <f t="array" aca="1" ref="M186" ca="1">_xlfn.IFS(H186="paid","paid",K186&lt;=30,"0-30",K186&lt;=60,"30-60",K186&lt;=90,"60-90",K186&lt;=120,"90-120",K186&lt;=150,"120-150",K186&lt;=180,"150-180",K186&gt;180,"180+")</f>
        <v>paid</v>
      </c>
    </row>
    <row r="187" spans="1:13" x14ac:dyDescent="0.3">
      <c r="A187" s="11" t="s">
        <v>34</v>
      </c>
      <c r="B187" s="11" t="s">
        <v>412</v>
      </c>
      <c r="C187" s="11" t="s">
        <v>88</v>
      </c>
      <c r="D187" s="11" t="s">
        <v>89</v>
      </c>
      <c r="E187" s="11">
        <v>64127</v>
      </c>
      <c r="F187" s="11">
        <v>64127</v>
      </c>
      <c r="G187" s="11" t="s">
        <v>314</v>
      </c>
      <c r="H187" s="11" t="s">
        <v>22</v>
      </c>
      <c r="I187" s="11" t="s">
        <v>30</v>
      </c>
      <c r="J187" s="11" t="s">
        <v>24</v>
      </c>
      <c r="K187" s="11">
        <f t="shared" ca="1" si="4"/>
        <v>0</v>
      </c>
      <c r="L187" s="11">
        <f t="shared" si="5"/>
        <v>0</v>
      </c>
      <c r="M187" s="11" t="str" cm="1">
        <f t="array" aca="1" ref="M187" ca="1">_xlfn.IFS(H187="paid","paid",K187&lt;=30,"0-30",K187&lt;=60,"30-60",K187&lt;=90,"60-90",K187&lt;=120,"90-120",K187&lt;=150,"120-150",K187&lt;=180,"150-180",K187&gt;180,"180+")</f>
        <v>paid</v>
      </c>
    </row>
    <row r="188" spans="1:13" x14ac:dyDescent="0.3">
      <c r="A188" s="11" t="s">
        <v>242</v>
      </c>
      <c r="B188" s="11" t="s">
        <v>413</v>
      </c>
      <c r="C188" s="11" t="s">
        <v>38</v>
      </c>
      <c r="D188" s="11" t="s">
        <v>73</v>
      </c>
      <c r="E188" s="11">
        <v>67069</v>
      </c>
      <c r="F188" s="11">
        <v>0</v>
      </c>
      <c r="G188" s="11"/>
      <c r="H188" s="11" t="s">
        <v>14</v>
      </c>
      <c r="I188" s="11" t="s">
        <v>15</v>
      </c>
      <c r="J188" s="11" t="s">
        <v>24</v>
      </c>
      <c r="K188" s="11">
        <f t="shared" ca="1" si="4"/>
        <v>44</v>
      </c>
      <c r="L188" s="11">
        <f t="shared" si="5"/>
        <v>67069</v>
      </c>
      <c r="M188" s="11" t="str" cm="1">
        <f t="array" aca="1" ref="M188" ca="1">_xlfn.IFS(H188="paid","paid",K188&lt;=30,"0-30",K188&lt;=60,"30-60",K188&lt;=90,"60-90",K188&lt;=120,"90-120",K188&lt;=150,"120-150",K188&lt;=180,"150-180",K188&gt;180,"180+")</f>
        <v>30-60</v>
      </c>
    </row>
    <row r="189" spans="1:13" x14ac:dyDescent="0.3">
      <c r="A189" s="11" t="s">
        <v>167</v>
      </c>
      <c r="B189" s="11" t="s">
        <v>414</v>
      </c>
      <c r="C189" s="11" t="s">
        <v>21</v>
      </c>
      <c r="D189" s="11" t="s">
        <v>55</v>
      </c>
      <c r="E189" s="11">
        <v>94327</v>
      </c>
      <c r="F189" s="11">
        <v>94327</v>
      </c>
      <c r="G189" s="11" t="s">
        <v>188</v>
      </c>
      <c r="H189" s="11" t="s">
        <v>22</v>
      </c>
      <c r="I189" s="11" t="s">
        <v>15</v>
      </c>
      <c r="J189" s="11" t="s">
        <v>58</v>
      </c>
      <c r="K189" s="11">
        <f t="shared" ca="1" si="4"/>
        <v>0</v>
      </c>
      <c r="L189" s="11">
        <f t="shared" si="5"/>
        <v>0</v>
      </c>
      <c r="M189" s="11" t="str" cm="1">
        <f t="array" aca="1" ref="M189" ca="1">_xlfn.IFS(H189="paid","paid",K189&lt;=30,"0-30",K189&lt;=60,"30-60",K189&lt;=90,"60-90",K189&lt;=120,"90-120",K189&lt;=150,"120-150",K189&lt;=180,"150-180",K189&gt;180,"180+")</f>
        <v>paid</v>
      </c>
    </row>
    <row r="190" spans="1:13" x14ac:dyDescent="0.3">
      <c r="A190" s="11" t="s">
        <v>274</v>
      </c>
      <c r="B190" s="11" t="s">
        <v>415</v>
      </c>
      <c r="C190" s="11" t="s">
        <v>236</v>
      </c>
      <c r="D190" s="11" t="s">
        <v>123</v>
      </c>
      <c r="E190" s="11">
        <v>32463</v>
      </c>
      <c r="F190" s="11">
        <v>16231.5</v>
      </c>
      <c r="G190" s="11" t="s">
        <v>385</v>
      </c>
      <c r="H190" s="11" t="s">
        <v>39</v>
      </c>
      <c r="I190" s="11" t="s">
        <v>15</v>
      </c>
      <c r="J190" s="11" t="s">
        <v>24</v>
      </c>
      <c r="K190" s="11">
        <f t="shared" ca="1" si="4"/>
        <v>114</v>
      </c>
      <c r="L190" s="11">
        <f t="shared" si="5"/>
        <v>16231.5</v>
      </c>
      <c r="M190" s="11" t="str" cm="1">
        <f t="array" aca="1" ref="M190" ca="1">_xlfn.IFS(H190="paid","paid",K190&lt;=30,"0-30",K190&lt;=60,"30-60",K190&lt;=90,"60-90",K190&lt;=120,"90-120",K190&lt;=150,"120-150",K190&lt;=180,"150-180",K190&gt;180,"180+")</f>
        <v>90-120</v>
      </c>
    </row>
    <row r="191" spans="1:13" x14ac:dyDescent="0.3">
      <c r="A191" s="11" t="s">
        <v>59</v>
      </c>
      <c r="B191" s="11" t="s">
        <v>416</v>
      </c>
      <c r="C191" s="11" t="s">
        <v>278</v>
      </c>
      <c r="D191" s="11" t="s">
        <v>21</v>
      </c>
      <c r="E191" s="11">
        <v>73379</v>
      </c>
      <c r="F191" s="11">
        <v>36689.5</v>
      </c>
      <c r="G191" s="11" t="s">
        <v>252</v>
      </c>
      <c r="H191" s="11" t="s">
        <v>39</v>
      </c>
      <c r="I191" s="11" t="s">
        <v>15</v>
      </c>
      <c r="J191" s="11" t="s">
        <v>58</v>
      </c>
      <c r="K191" s="11">
        <f t="shared" ca="1" si="4"/>
        <v>111</v>
      </c>
      <c r="L191" s="11">
        <f t="shared" si="5"/>
        <v>36689.5</v>
      </c>
      <c r="M191" s="11" t="str" cm="1">
        <f t="array" aca="1" ref="M191" ca="1">_xlfn.IFS(H191="paid","paid",K191&lt;=30,"0-30",K191&lt;=60,"30-60",K191&lt;=90,"60-90",K191&lt;=120,"90-120",K191&lt;=150,"120-150",K191&lt;=180,"150-180",K191&gt;180,"180+")</f>
        <v>90-120</v>
      </c>
    </row>
    <row r="192" spans="1:13" x14ac:dyDescent="0.3">
      <c r="A192" s="11" t="s">
        <v>10</v>
      </c>
      <c r="B192" s="11" t="s">
        <v>417</v>
      </c>
      <c r="C192" s="11" t="s">
        <v>346</v>
      </c>
      <c r="D192" s="11" t="s">
        <v>108</v>
      </c>
      <c r="E192" s="11">
        <v>20792</v>
      </c>
      <c r="F192" s="11">
        <v>0</v>
      </c>
      <c r="G192" s="11"/>
      <c r="H192" s="11" t="s">
        <v>14</v>
      </c>
      <c r="I192" s="11" t="s">
        <v>30</v>
      </c>
      <c r="J192" s="11" t="s">
        <v>58</v>
      </c>
      <c r="K192" s="11">
        <f t="shared" ca="1" si="4"/>
        <v>65</v>
      </c>
      <c r="L192" s="11">
        <f t="shared" si="5"/>
        <v>20792</v>
      </c>
      <c r="M192" s="11" t="str" cm="1">
        <f t="array" aca="1" ref="M192" ca="1">_xlfn.IFS(H192="paid","paid",K192&lt;=30,"0-30",K192&lt;=60,"30-60",K192&lt;=90,"60-90",K192&lt;=120,"90-120",K192&lt;=150,"120-150",K192&lt;=180,"150-180",K192&gt;180,"180+")</f>
        <v>60-90</v>
      </c>
    </row>
    <row r="193" spans="1:13" x14ac:dyDescent="0.3">
      <c r="A193" s="11" t="s">
        <v>144</v>
      </c>
      <c r="B193" s="11" t="s">
        <v>418</v>
      </c>
      <c r="C193" s="11" t="s">
        <v>372</v>
      </c>
      <c r="D193" s="11" t="s">
        <v>373</v>
      </c>
      <c r="E193" s="11">
        <v>91316</v>
      </c>
      <c r="F193" s="11">
        <v>45658</v>
      </c>
      <c r="G193" s="11" t="s">
        <v>300</v>
      </c>
      <c r="H193" s="11" t="s">
        <v>39</v>
      </c>
      <c r="I193" s="11" t="s">
        <v>23</v>
      </c>
      <c r="J193" s="11" t="s">
        <v>24</v>
      </c>
      <c r="K193" s="11">
        <f t="shared" ca="1" si="4"/>
        <v>9</v>
      </c>
      <c r="L193" s="11">
        <f t="shared" si="5"/>
        <v>45658</v>
      </c>
      <c r="M193" s="11" t="str" cm="1">
        <f t="array" aca="1" ref="M193" ca="1">_xlfn.IFS(H193="paid","paid",K193&lt;=30,"0-30",K193&lt;=60,"30-60",K193&lt;=90,"60-90",K193&lt;=120,"90-120",K193&lt;=150,"120-150",K193&lt;=180,"150-180",K193&gt;180,"180+")</f>
        <v>0-30</v>
      </c>
    </row>
    <row r="194" spans="1:13" x14ac:dyDescent="0.3">
      <c r="A194" s="11" t="s">
        <v>34</v>
      </c>
      <c r="B194" s="11" t="s">
        <v>419</v>
      </c>
      <c r="C194" s="11" t="s">
        <v>74</v>
      </c>
      <c r="D194" s="11" t="s">
        <v>249</v>
      </c>
      <c r="E194" s="11">
        <v>15333</v>
      </c>
      <c r="F194" s="11">
        <v>7666.5</v>
      </c>
      <c r="G194" s="11" t="s">
        <v>310</v>
      </c>
      <c r="H194" s="11" t="s">
        <v>39</v>
      </c>
      <c r="I194" s="11" t="s">
        <v>30</v>
      </c>
      <c r="J194" s="11" t="s">
        <v>16</v>
      </c>
      <c r="K194" s="11">
        <f t="shared" ca="1" si="4"/>
        <v>17</v>
      </c>
      <c r="L194" s="11">
        <f t="shared" si="5"/>
        <v>7666.5</v>
      </c>
      <c r="M194" s="11" t="str" cm="1">
        <f t="array" aca="1" ref="M194" ca="1">_xlfn.IFS(H194="paid","paid",K194&lt;=30,"0-30",K194&lt;=60,"30-60",K194&lt;=90,"60-90",K194&lt;=120,"90-120",K194&lt;=150,"120-150",K194&lt;=180,"150-180",K194&gt;180,"180+")</f>
        <v>0-30</v>
      </c>
    </row>
    <row r="195" spans="1:13" x14ac:dyDescent="0.3">
      <c r="A195" s="11" t="s">
        <v>75</v>
      </c>
      <c r="B195" s="11" t="s">
        <v>420</v>
      </c>
      <c r="C195" s="11" t="s">
        <v>289</v>
      </c>
      <c r="D195" s="11" t="s">
        <v>290</v>
      </c>
      <c r="E195" s="11">
        <v>65980</v>
      </c>
      <c r="F195" s="11">
        <v>32990</v>
      </c>
      <c r="G195" s="11" t="s">
        <v>51</v>
      </c>
      <c r="H195" s="11" t="s">
        <v>39</v>
      </c>
      <c r="I195" s="11" t="s">
        <v>57</v>
      </c>
      <c r="J195" s="11" t="s">
        <v>24</v>
      </c>
      <c r="K195" s="11">
        <f t="shared" ref="K195:K201" ca="1" si="6">IF(H195="paid",0,TODAY()-D195)</f>
        <v>175</v>
      </c>
      <c r="L195" s="11">
        <f t="shared" ref="L195:L201" si="7">E195-F195</f>
        <v>32990</v>
      </c>
      <c r="M195" s="11" t="str" cm="1">
        <f t="array" aca="1" ref="M195" ca="1">_xlfn.IFS(H195="paid","paid",K195&lt;=30,"0-30",K195&lt;=60,"30-60",K195&lt;=90,"60-90",K195&lt;=120,"90-120",K195&lt;=150,"120-150",K195&lt;=180,"150-180",K195&gt;180,"180+")</f>
        <v>150-180</v>
      </c>
    </row>
    <row r="196" spans="1:13" x14ac:dyDescent="0.3">
      <c r="A196" s="11" t="s">
        <v>34</v>
      </c>
      <c r="B196" s="11" t="s">
        <v>421</v>
      </c>
      <c r="C196" s="11" t="s">
        <v>154</v>
      </c>
      <c r="D196" s="11" t="s">
        <v>155</v>
      </c>
      <c r="E196" s="11">
        <v>27121</v>
      </c>
      <c r="F196" s="11">
        <v>13560.5</v>
      </c>
      <c r="G196" s="11" t="s">
        <v>252</v>
      </c>
      <c r="H196" s="11" t="s">
        <v>39</v>
      </c>
      <c r="I196" s="11" t="s">
        <v>30</v>
      </c>
      <c r="J196" s="11" t="s">
        <v>24</v>
      </c>
      <c r="K196" s="11">
        <f t="shared" ca="1" si="6"/>
        <v>113</v>
      </c>
      <c r="L196" s="11">
        <f t="shared" si="7"/>
        <v>13560.5</v>
      </c>
      <c r="M196" s="11" t="str" cm="1">
        <f t="array" aca="1" ref="M196" ca="1">_xlfn.IFS(H196="paid","paid",K196&lt;=30,"0-30",K196&lt;=60,"30-60",K196&lt;=90,"60-90",K196&lt;=120,"90-120",K196&lt;=150,"120-150",K196&lt;=180,"150-180",K196&gt;180,"180+")</f>
        <v>90-120</v>
      </c>
    </row>
    <row r="197" spans="1:13" x14ac:dyDescent="0.3">
      <c r="A197" s="11" t="s">
        <v>106</v>
      </c>
      <c r="B197" s="11" t="s">
        <v>422</v>
      </c>
      <c r="C197" s="11" t="s">
        <v>109</v>
      </c>
      <c r="D197" s="11" t="s">
        <v>162</v>
      </c>
      <c r="E197" s="11">
        <v>17273</v>
      </c>
      <c r="F197" s="11">
        <v>8636.5</v>
      </c>
      <c r="G197" s="11" t="s">
        <v>116</v>
      </c>
      <c r="H197" s="11" t="s">
        <v>39</v>
      </c>
      <c r="I197" s="11" t="s">
        <v>23</v>
      </c>
      <c r="J197" s="11" t="s">
        <v>24</v>
      </c>
      <c r="K197" s="11">
        <f t="shared" ca="1" si="6"/>
        <v>5</v>
      </c>
      <c r="L197" s="11">
        <f t="shared" si="7"/>
        <v>8636.5</v>
      </c>
      <c r="M197" s="11" t="str" cm="1">
        <f t="array" aca="1" ref="M197" ca="1">_xlfn.IFS(H197="paid","paid",K197&lt;=30,"0-30",K197&lt;=60,"30-60",K197&lt;=90,"60-90",K197&lt;=120,"90-120",K197&lt;=150,"120-150",K197&lt;=180,"150-180",K197&gt;180,"180+")</f>
        <v>0-30</v>
      </c>
    </row>
    <row r="198" spans="1:13" x14ac:dyDescent="0.3">
      <c r="A198" s="11" t="s">
        <v>219</v>
      </c>
      <c r="B198" s="11" t="s">
        <v>423</v>
      </c>
      <c r="C198" s="11" t="s">
        <v>308</v>
      </c>
      <c r="D198" s="11" t="s">
        <v>309</v>
      </c>
      <c r="E198" s="11">
        <v>97576</v>
      </c>
      <c r="F198" s="11">
        <v>48788</v>
      </c>
      <c r="G198" s="11" t="s">
        <v>424</v>
      </c>
      <c r="H198" s="11" t="s">
        <v>39</v>
      </c>
      <c r="I198" s="11" t="s">
        <v>15</v>
      </c>
      <c r="J198" s="11" t="s">
        <v>58</v>
      </c>
      <c r="K198" s="11">
        <f t="shared" ca="1" si="6"/>
        <v>4</v>
      </c>
      <c r="L198" s="11">
        <f t="shared" si="7"/>
        <v>48788</v>
      </c>
      <c r="M198" s="11" t="str" cm="1">
        <f t="array" aca="1" ref="M198" ca="1">_xlfn.IFS(H198="paid","paid",K198&lt;=30,"0-30",K198&lt;=60,"30-60",K198&lt;=90,"60-90",K198&lt;=120,"90-120",K198&lt;=150,"120-150",K198&lt;=180,"150-180",K198&gt;180,"180+")</f>
        <v>0-30</v>
      </c>
    </row>
    <row r="199" spans="1:13" x14ac:dyDescent="0.3">
      <c r="A199" s="11" t="s">
        <v>103</v>
      </c>
      <c r="B199" s="11" t="s">
        <v>425</v>
      </c>
      <c r="C199" s="11" t="s">
        <v>36</v>
      </c>
      <c r="D199" s="11" t="s">
        <v>37</v>
      </c>
      <c r="E199" s="11">
        <v>73006</v>
      </c>
      <c r="F199" s="11">
        <v>73006</v>
      </c>
      <c r="G199" s="11" t="s">
        <v>370</v>
      </c>
      <c r="H199" s="11" t="s">
        <v>22</v>
      </c>
      <c r="I199" s="11" t="s">
        <v>23</v>
      </c>
      <c r="J199" s="11" t="s">
        <v>24</v>
      </c>
      <c r="K199" s="11">
        <f t="shared" ca="1" si="6"/>
        <v>0</v>
      </c>
      <c r="L199" s="11">
        <f t="shared" si="7"/>
        <v>0</v>
      </c>
      <c r="M199" s="11" t="str" cm="1">
        <f t="array" aca="1" ref="M199" ca="1">_xlfn.IFS(H199="paid","paid",K199&lt;=30,"0-30",K199&lt;=60,"30-60",K199&lt;=90,"60-90",K199&lt;=120,"90-120",K199&lt;=150,"120-150",K199&lt;=180,"150-180",K199&gt;180,"180+")</f>
        <v>paid</v>
      </c>
    </row>
    <row r="200" spans="1:13" x14ac:dyDescent="0.3">
      <c r="A200" s="11" t="s">
        <v>10</v>
      </c>
      <c r="B200" s="11" t="s">
        <v>426</v>
      </c>
      <c r="C200" s="11" t="s">
        <v>338</v>
      </c>
      <c r="D200" s="11" t="s">
        <v>102</v>
      </c>
      <c r="E200" s="11">
        <v>34697</v>
      </c>
      <c r="F200" s="11">
        <v>17348.5</v>
      </c>
      <c r="G200" s="11" t="s">
        <v>101</v>
      </c>
      <c r="H200" s="11" t="s">
        <v>39</v>
      </c>
      <c r="I200" s="11" t="s">
        <v>30</v>
      </c>
      <c r="J200" s="11" t="s">
        <v>16</v>
      </c>
      <c r="K200" s="11">
        <f t="shared" ca="1" si="6"/>
        <v>59</v>
      </c>
      <c r="L200" s="11">
        <f t="shared" si="7"/>
        <v>17348.5</v>
      </c>
      <c r="M200" s="11" t="str" cm="1">
        <f t="array" aca="1" ref="M200" ca="1">_xlfn.IFS(H200="paid","paid",K200&lt;=30,"0-30",K200&lt;=60,"30-60",K200&lt;=90,"60-90",K200&lt;=120,"90-120",K200&lt;=150,"120-150",K200&lt;=180,"150-180",K200&gt;180,"180+")</f>
        <v>30-60</v>
      </c>
    </row>
    <row r="201" spans="1:13" x14ac:dyDescent="0.3">
      <c r="A201" s="12" t="s">
        <v>53</v>
      </c>
      <c r="B201" s="12" t="s">
        <v>427</v>
      </c>
      <c r="C201" s="12" t="s">
        <v>19</v>
      </c>
      <c r="D201" s="12" t="s">
        <v>20</v>
      </c>
      <c r="E201" s="12">
        <v>36627</v>
      </c>
      <c r="F201" s="12">
        <v>0</v>
      </c>
      <c r="G201" s="12"/>
      <c r="H201" s="12" t="s">
        <v>14</v>
      </c>
      <c r="I201" s="12" t="s">
        <v>57</v>
      </c>
      <c r="J201" s="12" t="s">
        <v>58</v>
      </c>
      <c r="K201" s="12">
        <f t="shared" ca="1" si="6"/>
        <v>92</v>
      </c>
      <c r="L201" s="12">
        <f t="shared" si="7"/>
        <v>36627</v>
      </c>
      <c r="M201" s="12" t="str" cm="1">
        <f t="array" aca="1" ref="M201" ca="1">_xlfn.IFS(H201="paid","paid",K201&lt;=30,"0-30",K201&lt;=60,"30-60",K201&lt;=90,"60-90",K201&lt;=120,"90-120",K201&lt;=150,"120-150",K201&lt;=180,"150-180",K201&gt;180,"180+")</f>
        <v>90-120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B9ED-4931-4A7A-9B9C-4599A7F3EE6F}">
  <dimension ref="A1:I25"/>
  <sheetViews>
    <sheetView workbookViewId="0">
      <selection activeCell="A23" sqref="A23"/>
    </sheetView>
  </sheetViews>
  <sheetFormatPr defaultRowHeight="14.4" x14ac:dyDescent="0.3"/>
  <cols>
    <col min="1" max="1" width="18.88671875" bestFit="1" customWidth="1"/>
    <col min="2" max="2" width="12.33203125" bestFit="1" customWidth="1"/>
    <col min="3" max="3" width="18" bestFit="1" customWidth="1"/>
    <col min="4" max="4" width="17.44140625" bestFit="1" customWidth="1"/>
    <col min="5" max="5" width="14" bestFit="1" customWidth="1"/>
    <col min="8" max="8" width="11.44140625" bestFit="1" customWidth="1"/>
    <col min="9" max="9" width="15.6640625" bestFit="1" customWidth="1"/>
  </cols>
  <sheetData>
    <row r="1" spans="1:9" x14ac:dyDescent="0.3">
      <c r="A1" s="17" t="s">
        <v>455</v>
      </c>
      <c r="B1" s="17" t="s">
        <v>456</v>
      </c>
      <c r="C1" s="17" t="s">
        <v>458</v>
      </c>
      <c r="D1" s="17" t="s">
        <v>457</v>
      </c>
      <c r="E1" s="17" t="s">
        <v>440</v>
      </c>
      <c r="H1" s="17" t="s">
        <v>460</v>
      </c>
      <c r="I1" s="17" t="s">
        <v>459</v>
      </c>
    </row>
    <row r="2" spans="1:9" x14ac:dyDescent="0.3">
      <c r="A2" t="s">
        <v>10</v>
      </c>
      <c r="B2" s="10">
        <f>SUMIFS('Working Data'!$F$2:$F$201,'Working Data'!$H$2:$H$201,"paid",'Working Data'!$A$2:$A$201,Working!A2)</f>
        <v>16241</v>
      </c>
      <c r="C2" s="10">
        <f>SUMIFS('Working Data'!$F$2:$F$201,'Working Data'!$A$2:$A$201,Working!A2,'Working Data'!$H$2:$H$201,"partially paid")</f>
        <v>65651</v>
      </c>
      <c r="D2" s="10">
        <f>SUMIF('Working Data'!$A$2:$A$201,Working!A2,'Working Data'!$L$2:$L$201)</f>
        <v>201552</v>
      </c>
      <c r="E2" s="10">
        <f>SUM(B2:D2)</f>
        <v>283444</v>
      </c>
      <c r="H2" s="10" t="s">
        <v>15</v>
      </c>
      <c r="I2" s="10">
        <f>SUMIFS('Working Data'!$L$2:$L$201,'Working Data'!$I$2:$I$201,Working!H2)</f>
        <v>1649805</v>
      </c>
    </row>
    <row r="3" spans="1:9" x14ac:dyDescent="0.3">
      <c r="A3" t="s">
        <v>17</v>
      </c>
      <c r="B3" s="11">
        <f>SUMIFS('Working Data'!$F$2:$F$201,'Working Data'!$H$2:$H$201,"paid",'Working Data'!$A$2:$A$201,Working!A3)</f>
        <v>172047</v>
      </c>
      <c r="C3" s="11">
        <f>SUMIFS('Working Data'!$F$2:$F$201,'Working Data'!$A$2:$A$201,Working!A3,'Working Data'!$H$2:$H$201,"partially paid")</f>
        <v>95620</v>
      </c>
      <c r="D3" s="11">
        <f>SUMIF('Working Data'!$A$2:$A$201,Working!A3,'Working Data'!$L$2:$L$201)</f>
        <v>365662</v>
      </c>
      <c r="E3" s="11">
        <f t="shared" ref="E3:E21" si="0">SUM(B3:D3)</f>
        <v>633329</v>
      </c>
      <c r="H3" s="11" t="s">
        <v>23</v>
      </c>
      <c r="I3" s="11">
        <f>SUMIFS('Working Data'!$L$2:$L$201,'Working Data'!$I$2:$I$201,Working!H3)</f>
        <v>1469926</v>
      </c>
    </row>
    <row r="4" spans="1:9" x14ac:dyDescent="0.3">
      <c r="A4" t="s">
        <v>25</v>
      </c>
      <c r="B4" s="11">
        <f>SUMIFS('Working Data'!$F$2:$F$201,'Working Data'!$H$2:$H$201,"paid",'Working Data'!$A$2:$A$201,Working!A4)</f>
        <v>165806</v>
      </c>
      <c r="C4" s="11">
        <f>SUMIFS('Working Data'!$F$2:$F$201,'Working Data'!$A$2:$A$201,Working!A4,'Working Data'!$H$2:$H$201,"partially paid")</f>
        <v>81762</v>
      </c>
      <c r="D4" s="11">
        <f>SUMIF('Working Data'!$A$2:$A$201,Working!A4,'Working Data'!$L$2:$L$201)</f>
        <v>640790</v>
      </c>
      <c r="E4" s="11">
        <f t="shared" si="0"/>
        <v>888358</v>
      </c>
      <c r="H4" s="11" t="s">
        <v>30</v>
      </c>
      <c r="I4" s="11">
        <f>SUMIFS('Working Data'!$L$2:$L$201,'Working Data'!$I$2:$I$201,Working!H4)</f>
        <v>1460540.5</v>
      </c>
    </row>
    <row r="5" spans="1:9" x14ac:dyDescent="0.3">
      <c r="A5" t="s">
        <v>34</v>
      </c>
      <c r="B5" s="11">
        <f>SUMIFS('Working Data'!$F$2:$F$201,'Working Data'!$H$2:$H$201,"paid",'Working Data'!$A$2:$A$201,Working!A5)</f>
        <v>195278</v>
      </c>
      <c r="C5" s="11">
        <f>SUMIFS('Working Data'!$F$2:$F$201,'Working Data'!$A$2:$A$201,Working!A5,'Working Data'!$H$2:$H$201,"partially paid")</f>
        <v>110226</v>
      </c>
      <c r="D5" s="11">
        <f>SUMIF('Working Data'!$A$2:$A$201,Working!A5,'Working Data'!$L$2:$L$201)</f>
        <v>207762</v>
      </c>
      <c r="E5" s="11">
        <f t="shared" si="0"/>
        <v>513266</v>
      </c>
      <c r="H5" s="12" t="s">
        <v>57</v>
      </c>
      <c r="I5" s="12">
        <f>SUMIFS('Working Data'!$L$2:$L$201,'Working Data'!$I$2:$I$201,Working!H5)</f>
        <v>1579044</v>
      </c>
    </row>
    <row r="6" spans="1:9" x14ac:dyDescent="0.3">
      <c r="A6" t="s">
        <v>44</v>
      </c>
      <c r="B6" s="11">
        <f>SUMIFS('Working Data'!$F$2:$F$201,'Working Data'!$H$2:$H$201,"paid",'Working Data'!$A$2:$A$201,Working!A6)</f>
        <v>253760</v>
      </c>
      <c r="C6" s="11">
        <f>SUMIFS('Working Data'!$F$2:$F$201,'Working Data'!$A$2:$A$201,Working!A6,'Working Data'!$H$2:$H$201,"partially paid")</f>
        <v>110211.5</v>
      </c>
      <c r="D6" s="11">
        <f>SUMIF('Working Data'!$A$2:$A$201,Working!A6,'Working Data'!$L$2:$L$201)</f>
        <v>151316.5</v>
      </c>
      <c r="E6" s="11">
        <f t="shared" si="0"/>
        <v>515288</v>
      </c>
    </row>
    <row r="7" spans="1:9" x14ac:dyDescent="0.3">
      <c r="A7" t="s">
        <v>49</v>
      </c>
      <c r="B7" s="11">
        <f>SUMIFS('Working Data'!$F$2:$F$201,'Working Data'!$H$2:$H$201,"paid",'Working Data'!$A$2:$A$201,Working!A7)</f>
        <v>220242</v>
      </c>
      <c r="C7" s="11">
        <f>SUMIFS('Working Data'!$F$2:$F$201,'Working Data'!$A$2:$A$201,Working!A7,'Working Data'!$H$2:$H$201,"partially paid")</f>
        <v>156722</v>
      </c>
      <c r="D7" s="11">
        <f>SUMIF('Working Data'!$A$2:$A$201,Working!A7,'Working Data'!$L$2:$L$201)</f>
        <v>446242</v>
      </c>
      <c r="E7" s="11">
        <f t="shared" si="0"/>
        <v>823206</v>
      </c>
    </row>
    <row r="8" spans="1:9" x14ac:dyDescent="0.3">
      <c r="A8" t="s">
        <v>53</v>
      </c>
      <c r="B8" s="11">
        <f>SUMIFS('Working Data'!$F$2:$F$201,'Working Data'!$H$2:$H$201,"paid",'Working Data'!$A$2:$A$201,Working!A8)</f>
        <v>146238</v>
      </c>
      <c r="C8" s="11">
        <f>SUMIFS('Working Data'!$F$2:$F$201,'Working Data'!$A$2:$A$201,Working!A8,'Working Data'!$H$2:$H$201,"partially paid")</f>
        <v>63900</v>
      </c>
      <c r="D8" s="11">
        <f>SUMIF('Working Data'!$A$2:$A$201,Working!A8,'Working Data'!$L$2:$L$201)</f>
        <v>363780</v>
      </c>
      <c r="E8" s="11">
        <f t="shared" si="0"/>
        <v>573918</v>
      </c>
    </row>
    <row r="9" spans="1:9" x14ac:dyDescent="0.3">
      <c r="A9" t="s">
        <v>59</v>
      </c>
      <c r="B9" s="11">
        <f>SUMIFS('Working Data'!$F$2:$F$201,'Working Data'!$H$2:$H$201,"paid",'Working Data'!$A$2:$A$201,Working!A9)</f>
        <v>255207</v>
      </c>
      <c r="C9" s="11">
        <f>SUMIFS('Working Data'!$F$2:$F$201,'Working Data'!$A$2:$A$201,Working!A9,'Working Data'!$H$2:$H$201,"partially paid")</f>
        <v>186781.5</v>
      </c>
      <c r="D9" s="11">
        <f>SUMIF('Working Data'!$A$2:$A$201,Working!A9,'Working Data'!$L$2:$L$201)</f>
        <v>349479.5</v>
      </c>
      <c r="E9" s="11">
        <f t="shared" si="0"/>
        <v>791468</v>
      </c>
    </row>
    <row r="10" spans="1:9" x14ac:dyDescent="0.3">
      <c r="A10" t="s">
        <v>71</v>
      </c>
      <c r="B10" s="11">
        <f>SUMIFS('Working Data'!$F$2:$F$201,'Working Data'!$H$2:$H$201,"paid",'Working Data'!$A$2:$A$201,Working!A10)</f>
        <v>237076</v>
      </c>
      <c r="C10" s="11">
        <f>SUMIFS('Working Data'!$F$2:$F$201,'Working Data'!$A$2:$A$201,Working!A10,'Working Data'!$H$2:$H$201,"partially paid")</f>
        <v>126039</v>
      </c>
      <c r="D10" s="11">
        <f>SUMIF('Working Data'!$A$2:$A$201,Working!A10,'Working Data'!$L$2:$L$201)</f>
        <v>213535</v>
      </c>
      <c r="E10" s="11">
        <f t="shared" si="0"/>
        <v>576650</v>
      </c>
    </row>
    <row r="11" spans="1:9" x14ac:dyDescent="0.3">
      <c r="A11" t="s">
        <v>75</v>
      </c>
      <c r="B11" s="11">
        <f>SUMIFS('Working Data'!$F$2:$F$201,'Working Data'!$H$2:$H$201,"paid",'Working Data'!$A$2:$A$201,Working!A11)</f>
        <v>220905</v>
      </c>
      <c r="C11" s="11">
        <f>SUMIFS('Working Data'!$F$2:$F$201,'Working Data'!$A$2:$A$201,Working!A11,'Working Data'!$H$2:$H$201,"partially paid")</f>
        <v>74705.5</v>
      </c>
      <c r="D11" s="11">
        <f>SUMIF('Working Data'!$A$2:$A$201,Working!A11,'Working Data'!$L$2:$L$201)</f>
        <v>174036.5</v>
      </c>
      <c r="E11" s="11">
        <f t="shared" si="0"/>
        <v>469647</v>
      </c>
    </row>
    <row r="12" spans="1:9" x14ac:dyDescent="0.3">
      <c r="A12" t="s">
        <v>86</v>
      </c>
      <c r="B12" s="11">
        <f>SUMIFS('Working Data'!$F$2:$F$201,'Working Data'!$H$2:$H$201,"paid",'Working Data'!$A$2:$A$201,Working!A12)</f>
        <v>529176</v>
      </c>
      <c r="C12" s="11">
        <f>SUMIFS('Working Data'!$F$2:$F$201,'Working Data'!$A$2:$A$201,Working!A12,'Working Data'!$H$2:$H$201,"partially paid")</f>
        <v>62986</v>
      </c>
      <c r="D12" s="11">
        <f>SUMIF('Working Data'!$A$2:$A$201,Working!A12,'Working Data'!$L$2:$L$201)</f>
        <v>122972</v>
      </c>
      <c r="E12" s="11">
        <f t="shared" si="0"/>
        <v>715134</v>
      </c>
    </row>
    <row r="13" spans="1:9" x14ac:dyDescent="0.3">
      <c r="A13" t="s">
        <v>103</v>
      </c>
      <c r="B13" s="11">
        <f>SUMIFS('Working Data'!$F$2:$F$201,'Working Data'!$H$2:$H$201,"paid",'Working Data'!$A$2:$A$201,Working!A13)</f>
        <v>260998</v>
      </c>
      <c r="C13" s="11">
        <f>SUMIFS('Working Data'!$F$2:$F$201,'Working Data'!$A$2:$A$201,Working!A13,'Working Data'!$H$2:$H$201,"partially paid")</f>
        <v>129765.5</v>
      </c>
      <c r="D13" s="11">
        <f>SUMIF('Working Data'!$A$2:$A$201,Working!A13,'Working Data'!$L$2:$L$201)</f>
        <v>533856.5</v>
      </c>
      <c r="E13" s="11">
        <f t="shared" si="0"/>
        <v>924620</v>
      </c>
    </row>
    <row r="14" spans="1:9" x14ac:dyDescent="0.3">
      <c r="A14" t="s">
        <v>106</v>
      </c>
      <c r="B14" s="11">
        <f>SUMIFS('Working Data'!$F$2:$F$201,'Working Data'!$H$2:$H$201,"paid",'Working Data'!$A$2:$A$201,Working!A14)</f>
        <v>215528</v>
      </c>
      <c r="C14" s="11">
        <f>SUMIFS('Working Data'!$F$2:$F$201,'Working Data'!$A$2:$A$201,Working!A14,'Working Data'!$H$2:$H$201,"partially paid")</f>
        <v>43829.5</v>
      </c>
      <c r="D14" s="11">
        <f>SUMIF('Working Data'!$A$2:$A$201,Working!A14,'Working Data'!$L$2:$L$201)</f>
        <v>234295.5</v>
      </c>
      <c r="E14" s="11">
        <f t="shared" si="0"/>
        <v>493653</v>
      </c>
    </row>
    <row r="15" spans="1:9" x14ac:dyDescent="0.3">
      <c r="A15" t="s">
        <v>112</v>
      </c>
      <c r="B15" s="11">
        <f>SUMIFS('Working Data'!$F$2:$F$201,'Working Data'!$H$2:$H$201,"paid",'Working Data'!$A$2:$A$201,Working!A15)</f>
        <v>191828</v>
      </c>
      <c r="C15" s="11">
        <f>SUMIFS('Working Data'!$F$2:$F$201,'Working Data'!$A$2:$A$201,Working!A15,'Working Data'!$H$2:$H$201,"partially paid")</f>
        <v>102589</v>
      </c>
      <c r="D15" s="11">
        <f>SUMIF('Working Data'!$A$2:$A$201,Working!A15,'Working Data'!$L$2:$L$201)</f>
        <v>375308</v>
      </c>
      <c r="E15" s="11">
        <f t="shared" si="0"/>
        <v>669725</v>
      </c>
    </row>
    <row r="16" spans="1:9" x14ac:dyDescent="0.3">
      <c r="A16" t="s">
        <v>144</v>
      </c>
      <c r="B16" s="11">
        <f>SUMIFS('Working Data'!$F$2:$F$201,'Working Data'!$H$2:$H$201,"paid",'Working Data'!$A$2:$A$201,Working!A16)</f>
        <v>285437</v>
      </c>
      <c r="C16" s="11">
        <f>SUMIFS('Working Data'!$F$2:$F$201,'Working Data'!$A$2:$A$201,Working!A16,'Working Data'!$H$2:$H$201,"partially paid")</f>
        <v>126924.5</v>
      </c>
      <c r="D16" s="11">
        <f>SUMIF('Working Data'!$A$2:$A$201,Working!A16,'Working Data'!$L$2:$L$201)</f>
        <v>316816.5</v>
      </c>
      <c r="E16" s="11">
        <f t="shared" si="0"/>
        <v>729178</v>
      </c>
    </row>
    <row r="17" spans="1:5" x14ac:dyDescent="0.3">
      <c r="A17" t="s">
        <v>167</v>
      </c>
      <c r="B17" s="11">
        <f>SUMIFS('Working Data'!$F$2:$F$201,'Working Data'!$H$2:$H$201,"paid",'Working Data'!$A$2:$A$201,Working!A17)</f>
        <v>115321</v>
      </c>
      <c r="C17" s="11">
        <f>SUMIFS('Working Data'!$F$2:$F$201,'Working Data'!$A$2:$A$201,Working!A17,'Working Data'!$H$2:$H$201,"partially paid")</f>
        <v>57840</v>
      </c>
      <c r="D17" s="11">
        <f>SUMIF('Working Data'!$A$2:$A$201,Working!A17,'Working Data'!$L$2:$L$201)</f>
        <v>127122</v>
      </c>
      <c r="E17" s="11">
        <f t="shared" si="0"/>
        <v>300283</v>
      </c>
    </row>
    <row r="18" spans="1:5" x14ac:dyDescent="0.3">
      <c r="A18" t="s">
        <v>190</v>
      </c>
      <c r="B18" s="11">
        <f>SUMIFS('Working Data'!$F$2:$F$201,'Working Data'!$H$2:$H$201,"paid",'Working Data'!$A$2:$A$201,Working!A18)</f>
        <v>102127</v>
      </c>
      <c r="C18" s="11">
        <f>SUMIFS('Working Data'!$F$2:$F$201,'Working Data'!$A$2:$A$201,Working!A18,'Working Data'!$H$2:$H$201,"partially paid")</f>
        <v>37098.5</v>
      </c>
      <c r="D18" s="11">
        <f>SUMIF('Working Data'!$A$2:$A$201,Working!A18,'Working Data'!$L$2:$L$201)</f>
        <v>204536.5</v>
      </c>
      <c r="E18" s="11">
        <f t="shared" si="0"/>
        <v>343762</v>
      </c>
    </row>
    <row r="19" spans="1:5" x14ac:dyDescent="0.3">
      <c r="A19" t="s">
        <v>219</v>
      </c>
      <c r="B19" s="11">
        <f>SUMIFS('Working Data'!$F$2:$F$201,'Working Data'!$H$2:$H$201,"paid",'Working Data'!$A$2:$A$201,Working!A19)</f>
        <v>90324</v>
      </c>
      <c r="C19" s="11">
        <f>SUMIFS('Working Data'!$F$2:$F$201,'Working Data'!$A$2:$A$201,Working!A19,'Working Data'!$H$2:$H$201,"partially paid")</f>
        <v>60250</v>
      </c>
      <c r="D19" s="11">
        <f>SUMIF('Working Data'!$A$2:$A$201,Working!A19,'Working Data'!$L$2:$L$201)</f>
        <v>497813</v>
      </c>
      <c r="E19" s="11">
        <f t="shared" si="0"/>
        <v>648387</v>
      </c>
    </row>
    <row r="20" spans="1:5" x14ac:dyDescent="0.3">
      <c r="A20" t="s">
        <v>242</v>
      </c>
      <c r="B20" s="11">
        <f>SUMIFS('Working Data'!$F$2:$F$201,'Working Data'!$H$2:$H$201,"paid",'Working Data'!$A$2:$A$201,Working!A20)</f>
        <v>56520</v>
      </c>
      <c r="C20" s="11">
        <f>SUMIFS('Working Data'!$F$2:$F$201,'Working Data'!$A$2:$A$201,Working!A20,'Working Data'!$H$2:$H$201,"partially paid")</f>
        <v>63927</v>
      </c>
      <c r="D20" s="11">
        <f>SUMIF('Working Data'!$A$2:$A$201,Working!A20,'Working Data'!$L$2:$L$201)</f>
        <v>396512</v>
      </c>
      <c r="E20" s="11">
        <f t="shared" si="0"/>
        <v>516959</v>
      </c>
    </row>
    <row r="21" spans="1:5" x14ac:dyDescent="0.3">
      <c r="A21" t="s">
        <v>274</v>
      </c>
      <c r="B21" s="11">
        <f>SUMIFS('Working Data'!$F$2:$F$201,'Working Data'!$H$2:$H$201,"paid",'Working Data'!$A$2:$A$201,Working!A21)</f>
        <v>173531</v>
      </c>
      <c r="C21" s="11">
        <f>SUMIFS('Working Data'!$F$2:$F$201,'Working Data'!$A$2:$A$201,Working!A21,'Working Data'!$H$2:$H$201,"partially paid")</f>
        <v>63567</v>
      </c>
      <c r="D21" s="11">
        <f>SUMIF('Working Data'!$A$2:$A$201,Working!A21,'Working Data'!$L$2:$L$201)</f>
        <v>235928</v>
      </c>
      <c r="E21" s="11">
        <f t="shared" si="0"/>
        <v>473026</v>
      </c>
    </row>
    <row r="22" spans="1:5" x14ac:dyDescent="0.3">
      <c r="A22" t="s">
        <v>464</v>
      </c>
      <c r="B22" s="8">
        <f>SUM(B2:B21)</f>
        <v>3903590</v>
      </c>
      <c r="C22" s="8">
        <f>SUM(C2:C21)</f>
        <v>1820395.5</v>
      </c>
      <c r="D22">
        <f>SUM(D2:D21)</f>
        <v>6159315.5</v>
      </c>
      <c r="E22" s="9">
        <f>SUM(E2:E21)</f>
        <v>11883301</v>
      </c>
    </row>
    <row r="25" spans="1:5" x14ac:dyDescent="0.3">
      <c r="B2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4AE1-A1E9-436A-8088-D84DB9CD23A0}">
  <dimension ref="A1:Y21"/>
  <sheetViews>
    <sheetView tabSelected="1" topLeftCell="K19" workbookViewId="0">
      <selection activeCell="P17" sqref="P17"/>
    </sheetView>
  </sheetViews>
  <sheetFormatPr defaultRowHeight="14.4" x14ac:dyDescent="0.3"/>
  <cols>
    <col min="1" max="1" width="18.88671875" bestFit="1" customWidth="1"/>
    <col min="2" max="2" width="15" bestFit="1" customWidth="1"/>
    <col min="12" max="12" width="11.44140625" bestFit="1" customWidth="1"/>
    <col min="13" max="13" width="15" bestFit="1" customWidth="1"/>
    <col min="16" max="16" width="18.88671875" bestFit="1" customWidth="1"/>
    <col min="17" max="22" width="11.33203125" bestFit="1" customWidth="1"/>
    <col min="24" max="24" width="22.21875" bestFit="1" customWidth="1"/>
    <col min="25" max="25" width="14" bestFit="1" customWidth="1"/>
  </cols>
  <sheetData>
    <row r="1" spans="1:25" x14ac:dyDescent="0.3">
      <c r="A1" s="15" t="s">
        <v>455</v>
      </c>
      <c r="B1" s="16" t="s">
        <v>459</v>
      </c>
      <c r="L1" s="19" t="s">
        <v>460</v>
      </c>
      <c r="M1" s="16" t="s">
        <v>459</v>
      </c>
      <c r="P1" s="15" t="s">
        <v>474</v>
      </c>
      <c r="Q1" s="16" t="s">
        <v>468</v>
      </c>
      <c r="R1" s="15" t="s">
        <v>469</v>
      </c>
      <c r="S1" s="16" t="s">
        <v>470</v>
      </c>
      <c r="T1" s="15" t="s">
        <v>471</v>
      </c>
      <c r="U1" s="16" t="s">
        <v>472</v>
      </c>
      <c r="V1" s="15" t="s">
        <v>473</v>
      </c>
      <c r="X1" s="19" t="s">
        <v>461</v>
      </c>
      <c r="Y1" s="16" t="s">
        <v>467</v>
      </c>
    </row>
    <row r="2" spans="1:25" x14ac:dyDescent="0.3">
      <c r="A2" s="11" t="s">
        <v>10</v>
      </c>
      <c r="B2" s="13">
        <f>Working!D2</f>
        <v>201552</v>
      </c>
      <c r="L2" s="11" t="s">
        <v>15</v>
      </c>
      <c r="M2" s="13">
        <f>Working!I2</f>
        <v>1649805</v>
      </c>
      <c r="P2" s="11" t="s">
        <v>10</v>
      </c>
      <c r="Q2" s="23">
        <f ca="1">SUMIFS('Working Data'!$L$2:$L$201,'Working Data'!$A$2:$A$201,'Final Report'!$P2,'Working Data'!$M$2:$M$201,'Final Report'!Q$1)</f>
        <v>44759</v>
      </c>
      <c r="R2" s="23">
        <f ca="1">SUMIFS('Working Data'!$L$2:$L$201,'Working Data'!$A$2:$A$201,'Final Report'!$P2,'Working Data'!$M$2:$M$201,'Final Report'!R$1)</f>
        <v>70350</v>
      </c>
      <c r="S2" s="23">
        <f ca="1">SUMIFS('Working Data'!$L$2:$L$201,'Working Data'!$A$2:$A$201,'Final Report'!$P2,'Working Data'!$M$2:$M$201,'Final Report'!S$1)</f>
        <v>69094.5</v>
      </c>
      <c r="T2" s="23">
        <f ca="1">SUMIFS('Working Data'!$L$2:$L$201,'Working Data'!$A$2:$A$201,'Final Report'!$P2,'Working Data'!$M$2:$M$201,'Final Report'!T$1)</f>
        <v>17348.5</v>
      </c>
      <c r="U2" s="23">
        <f ca="1">SUMIFS('Working Data'!$L$2:$L$201,'Working Data'!$A$2:$A$201,'Final Report'!$P2,'Working Data'!$M$2:$M$201,'Final Report'!U$1)</f>
        <v>0</v>
      </c>
      <c r="V2" s="23">
        <f ca="1">SUMIFS('Working Data'!$L$2:$L$201,'Working Data'!$A$2:$A$201,'Final Report'!$P2,'Working Data'!$M$2:$M$201,'Final Report'!V$1)</f>
        <v>0</v>
      </c>
      <c r="X2" s="10" t="s">
        <v>462</v>
      </c>
      <c r="Y2" s="20">
        <f>SUM(B2:B21)</f>
        <v>6159315.5</v>
      </c>
    </row>
    <row r="3" spans="1:25" x14ac:dyDescent="0.3">
      <c r="A3" s="11" t="s">
        <v>17</v>
      </c>
      <c r="B3" s="13">
        <f>Working!D3</f>
        <v>365662</v>
      </c>
      <c r="L3" s="11" t="s">
        <v>23</v>
      </c>
      <c r="M3" s="13">
        <f>Working!I3</f>
        <v>1469926</v>
      </c>
      <c r="P3" s="11" t="s">
        <v>17</v>
      </c>
      <c r="Q3" s="13">
        <f ca="1">SUMIFS('Working Data'!$L$2:$L$201,'Working Data'!$A$2:$A$201,'Final Report'!$P3,'Working Data'!$M$2:$M$201,'Final Report'!Q$1)</f>
        <v>177732</v>
      </c>
      <c r="R3" s="13">
        <f ca="1">SUMIFS('Working Data'!$L$2:$L$201,'Working Data'!$A$2:$A$201,'Final Report'!$P3,'Working Data'!$M$2:$M$201,'Final Report'!R$1)</f>
        <v>92310</v>
      </c>
      <c r="S3" s="13">
        <f ca="1">SUMIFS('Working Data'!$L$2:$L$201,'Working Data'!$A$2:$A$201,'Final Report'!$P3,'Working Data'!$M$2:$M$201,'Final Report'!S$1)</f>
        <v>69817.5</v>
      </c>
      <c r="T3" s="13">
        <f ca="1">SUMIFS('Working Data'!$L$2:$L$201,'Working Data'!$A$2:$A$201,'Final Report'!$P3,'Working Data'!$M$2:$M$201,'Final Report'!T$1)</f>
        <v>0</v>
      </c>
      <c r="U3" s="13">
        <f ca="1">SUMIFS('Working Data'!$L$2:$L$201,'Working Data'!$A$2:$A$201,'Final Report'!$P3,'Working Data'!$M$2:$M$201,'Final Report'!U$1)</f>
        <v>25802.5</v>
      </c>
      <c r="V3" s="13">
        <f ca="1">SUMIFS('Working Data'!$L$2:$L$201,'Working Data'!$A$2:$A$201,'Final Report'!$P3,'Working Data'!$M$2:$M$201,'Final Report'!V$1)</f>
        <v>0</v>
      </c>
      <c r="X3" s="11" t="s">
        <v>463</v>
      </c>
      <c r="Y3" s="21">
        <f>Working!B22+Working!C22</f>
        <v>5723985.5</v>
      </c>
    </row>
    <row r="4" spans="1:25" x14ac:dyDescent="0.3">
      <c r="A4" s="11" t="s">
        <v>25</v>
      </c>
      <c r="B4" s="13">
        <f>Working!D4</f>
        <v>640790</v>
      </c>
      <c r="L4" s="11" t="s">
        <v>30</v>
      </c>
      <c r="M4" s="13">
        <f>Working!I4</f>
        <v>1460540.5</v>
      </c>
      <c r="P4" s="11" t="s">
        <v>25</v>
      </c>
      <c r="Q4" s="13">
        <f ca="1">SUMIFS('Working Data'!$L$2:$L$201,'Working Data'!$A$2:$A$201,'Final Report'!$P4,'Working Data'!$M$2:$M$201,'Final Report'!Q$1)</f>
        <v>80179</v>
      </c>
      <c r="R4" s="13">
        <f ca="1">SUMIFS('Working Data'!$L$2:$L$201,'Working Data'!$A$2:$A$201,'Final Report'!$P4,'Working Data'!$M$2:$M$201,'Final Report'!R$1)</f>
        <v>162140.5</v>
      </c>
      <c r="S4" s="13">
        <f ca="1">SUMIFS('Working Data'!$L$2:$L$201,'Working Data'!$A$2:$A$201,'Final Report'!$P4,'Working Data'!$M$2:$M$201,'Final Report'!S$1)</f>
        <v>0</v>
      </c>
      <c r="T4" s="13">
        <f ca="1">SUMIFS('Working Data'!$L$2:$L$201,'Working Data'!$A$2:$A$201,'Final Report'!$P4,'Working Data'!$M$2:$M$201,'Final Report'!T$1)</f>
        <v>93928</v>
      </c>
      <c r="U4" s="13">
        <f ca="1">SUMIFS('Working Data'!$L$2:$L$201,'Working Data'!$A$2:$A$201,'Final Report'!$P4,'Working Data'!$M$2:$M$201,'Final Report'!U$1)</f>
        <v>304542.5</v>
      </c>
      <c r="V4" s="13">
        <f ca="1">SUMIFS('Working Data'!$L$2:$L$201,'Working Data'!$A$2:$A$201,'Final Report'!$P4,'Working Data'!$M$2:$M$201,'Final Report'!V$1)</f>
        <v>0</v>
      </c>
      <c r="X4" s="11" t="s">
        <v>466</v>
      </c>
      <c r="Y4" s="21">
        <f>Working!E22</f>
        <v>11883301</v>
      </c>
    </row>
    <row r="5" spans="1:25" x14ac:dyDescent="0.3">
      <c r="A5" s="11" t="s">
        <v>34</v>
      </c>
      <c r="B5" s="13">
        <f>Working!D5</f>
        <v>207762</v>
      </c>
      <c r="L5" s="11" t="s">
        <v>57</v>
      </c>
      <c r="M5" s="13">
        <f>Working!I5</f>
        <v>1579044</v>
      </c>
      <c r="P5" s="11" t="s">
        <v>34</v>
      </c>
      <c r="Q5" s="13">
        <f ca="1">SUMIFS('Working Data'!$L$2:$L$201,'Working Data'!$A$2:$A$201,'Final Report'!$P5,'Working Data'!$M$2:$M$201,'Final Report'!Q$1)</f>
        <v>22916.5</v>
      </c>
      <c r="R5" s="13">
        <f ca="1">SUMIFS('Working Data'!$L$2:$L$201,'Working Data'!$A$2:$A$201,'Final Report'!$P5,'Working Data'!$M$2:$M$201,'Final Report'!R$1)</f>
        <v>47365</v>
      </c>
      <c r="S5" s="13">
        <f ca="1">SUMIFS('Working Data'!$L$2:$L$201,'Working Data'!$A$2:$A$201,'Final Report'!$P5,'Working Data'!$M$2:$M$201,'Final Report'!S$1)</f>
        <v>27789.5</v>
      </c>
      <c r="T5" s="13">
        <f ca="1">SUMIFS('Working Data'!$L$2:$L$201,'Working Data'!$A$2:$A$201,'Final Report'!$P5,'Working Data'!$M$2:$M$201,'Final Report'!T$1)</f>
        <v>0</v>
      </c>
      <c r="U5" s="13">
        <f ca="1">SUMIFS('Working Data'!$L$2:$L$201,'Working Data'!$A$2:$A$201,'Final Report'!$P5,'Working Data'!$M$2:$M$201,'Final Report'!U$1)</f>
        <v>0</v>
      </c>
      <c r="V5" s="13">
        <f ca="1">SUMIFS('Working Data'!$L$2:$L$201,'Working Data'!$A$2:$A$201,'Final Report'!$P5,'Working Data'!$M$2:$M$201,'Final Report'!V$1)</f>
        <v>109691</v>
      </c>
      <c r="X5" s="12" t="s">
        <v>465</v>
      </c>
      <c r="Y5" s="22">
        <f>Working!D22/Working!E22</f>
        <v>0.51831688013288568</v>
      </c>
    </row>
    <row r="6" spans="1:25" x14ac:dyDescent="0.3">
      <c r="A6" s="11" t="s">
        <v>44</v>
      </c>
      <c r="B6" s="13">
        <f>Working!D6</f>
        <v>151316.5</v>
      </c>
      <c r="P6" s="11" t="s">
        <v>44</v>
      </c>
      <c r="Q6" s="13">
        <f ca="1">SUMIFS('Working Data'!$L$2:$L$201,'Working Data'!$A$2:$A$201,'Final Report'!$P6,'Working Data'!$M$2:$M$201,'Final Report'!Q$1)</f>
        <v>0</v>
      </c>
      <c r="R6" s="13">
        <f ca="1">SUMIFS('Working Data'!$L$2:$L$201,'Working Data'!$A$2:$A$201,'Final Report'!$P6,'Working Data'!$M$2:$M$201,'Final Report'!R$1)</f>
        <v>0</v>
      </c>
      <c r="S6" s="13">
        <f ca="1">SUMIFS('Working Data'!$L$2:$L$201,'Working Data'!$A$2:$A$201,'Final Report'!$P6,'Working Data'!$M$2:$M$201,'Final Report'!S$1)</f>
        <v>36289</v>
      </c>
      <c r="T6" s="13">
        <f ca="1">SUMIFS('Working Data'!$L$2:$L$201,'Working Data'!$A$2:$A$201,'Final Report'!$P6,'Working Data'!$M$2:$M$201,'Final Report'!T$1)</f>
        <v>31995</v>
      </c>
      <c r="U6" s="13">
        <f ca="1">SUMIFS('Working Data'!$L$2:$L$201,'Working Data'!$A$2:$A$201,'Final Report'!$P6,'Working Data'!$M$2:$M$201,'Final Report'!U$1)</f>
        <v>41927.5</v>
      </c>
      <c r="V6" s="13">
        <f ca="1">SUMIFS('Working Data'!$L$2:$L$201,'Working Data'!$A$2:$A$201,'Final Report'!$P6,'Working Data'!$M$2:$M$201,'Final Report'!V$1)</f>
        <v>41105</v>
      </c>
    </row>
    <row r="7" spans="1:25" x14ac:dyDescent="0.3">
      <c r="A7" s="11" t="s">
        <v>49</v>
      </c>
      <c r="B7" s="13">
        <f>Working!D7</f>
        <v>446242</v>
      </c>
      <c r="P7" s="11" t="s">
        <v>49</v>
      </c>
      <c r="Q7" s="13">
        <f ca="1">SUMIFS('Working Data'!$L$2:$L$201,'Working Data'!$A$2:$A$201,'Final Report'!$P7,'Working Data'!$M$2:$M$201,'Final Report'!Q$1)</f>
        <v>23960</v>
      </c>
      <c r="R7" s="13">
        <f ca="1">SUMIFS('Working Data'!$L$2:$L$201,'Working Data'!$A$2:$A$201,'Final Report'!$P7,'Working Data'!$M$2:$M$201,'Final Report'!R$1)</f>
        <v>61796</v>
      </c>
      <c r="S7" s="13">
        <f ca="1">SUMIFS('Working Data'!$L$2:$L$201,'Working Data'!$A$2:$A$201,'Final Report'!$P7,'Working Data'!$M$2:$M$201,'Final Report'!S$1)</f>
        <v>131055</v>
      </c>
      <c r="T7" s="13">
        <f ca="1">SUMIFS('Working Data'!$L$2:$L$201,'Working Data'!$A$2:$A$201,'Final Report'!$P7,'Working Data'!$M$2:$M$201,'Final Report'!T$1)</f>
        <v>72874</v>
      </c>
      <c r="U7" s="13">
        <f ca="1">SUMIFS('Working Data'!$L$2:$L$201,'Working Data'!$A$2:$A$201,'Final Report'!$P7,'Working Data'!$M$2:$M$201,'Final Report'!U$1)</f>
        <v>30287.5</v>
      </c>
      <c r="V7" s="13">
        <f ca="1">SUMIFS('Working Data'!$L$2:$L$201,'Working Data'!$A$2:$A$201,'Final Report'!$P7,'Working Data'!$M$2:$M$201,'Final Report'!V$1)</f>
        <v>126269.5</v>
      </c>
    </row>
    <row r="8" spans="1:25" x14ac:dyDescent="0.3">
      <c r="A8" s="11" t="s">
        <v>53</v>
      </c>
      <c r="B8" s="13">
        <f>Working!D8</f>
        <v>363780</v>
      </c>
      <c r="P8" s="11" t="s">
        <v>53</v>
      </c>
      <c r="Q8" s="13">
        <f ca="1">SUMIFS('Working Data'!$L$2:$L$201,'Working Data'!$A$2:$A$201,'Final Report'!$P8,'Working Data'!$M$2:$M$201,'Final Report'!Q$1)</f>
        <v>109198</v>
      </c>
      <c r="R8" s="13">
        <f ca="1">SUMIFS('Working Data'!$L$2:$L$201,'Working Data'!$A$2:$A$201,'Final Report'!$P8,'Working Data'!$M$2:$M$201,'Final Report'!R$1)</f>
        <v>70330</v>
      </c>
      <c r="S8" s="13">
        <f ca="1">SUMIFS('Working Data'!$L$2:$L$201,'Working Data'!$A$2:$A$201,'Final Report'!$P8,'Working Data'!$M$2:$M$201,'Final Report'!S$1)</f>
        <v>28501</v>
      </c>
      <c r="T8" s="13">
        <f ca="1">SUMIFS('Working Data'!$L$2:$L$201,'Working Data'!$A$2:$A$201,'Final Report'!$P8,'Working Data'!$M$2:$M$201,'Final Report'!T$1)</f>
        <v>23199</v>
      </c>
      <c r="U8" s="13">
        <f ca="1">SUMIFS('Working Data'!$L$2:$L$201,'Working Data'!$A$2:$A$201,'Final Report'!$P8,'Working Data'!$M$2:$M$201,'Final Report'!U$1)</f>
        <v>78337</v>
      </c>
      <c r="V8" s="13">
        <f ca="1">SUMIFS('Working Data'!$L$2:$L$201,'Working Data'!$A$2:$A$201,'Final Report'!$P8,'Working Data'!$M$2:$M$201,'Final Report'!V$1)</f>
        <v>54215</v>
      </c>
    </row>
    <row r="9" spans="1:25" x14ac:dyDescent="0.3">
      <c r="A9" s="11" t="s">
        <v>59</v>
      </c>
      <c r="B9" s="13">
        <f>Working!D9</f>
        <v>349479.5</v>
      </c>
      <c r="P9" s="11" t="s">
        <v>59</v>
      </c>
      <c r="Q9" s="13">
        <f ca="1">SUMIFS('Working Data'!$L$2:$L$201,'Working Data'!$A$2:$A$201,'Final Report'!$P9,'Working Data'!$M$2:$M$201,'Final Report'!Q$1)</f>
        <v>25968.5</v>
      </c>
      <c r="R9" s="13">
        <f ca="1">SUMIFS('Working Data'!$L$2:$L$201,'Working Data'!$A$2:$A$201,'Final Report'!$P9,'Working Data'!$M$2:$M$201,'Final Report'!R$1)</f>
        <v>16189.5</v>
      </c>
      <c r="S9" s="13">
        <f ca="1">SUMIFS('Working Data'!$L$2:$L$201,'Working Data'!$A$2:$A$201,'Final Report'!$P9,'Working Data'!$M$2:$M$201,'Final Report'!S$1)</f>
        <v>84755</v>
      </c>
      <c r="T9" s="13">
        <f ca="1">SUMIFS('Working Data'!$L$2:$L$201,'Working Data'!$A$2:$A$201,'Final Report'!$P9,'Working Data'!$M$2:$M$201,'Final Report'!T$1)</f>
        <v>116960.5</v>
      </c>
      <c r="U9" s="13">
        <f ca="1">SUMIFS('Working Data'!$L$2:$L$201,'Working Data'!$A$2:$A$201,'Final Report'!$P9,'Working Data'!$M$2:$M$201,'Final Report'!U$1)</f>
        <v>68916.5</v>
      </c>
      <c r="V9" s="13">
        <f ca="1">SUMIFS('Working Data'!$L$2:$L$201,'Working Data'!$A$2:$A$201,'Final Report'!$P9,'Working Data'!$M$2:$M$201,'Final Report'!V$1)</f>
        <v>36689.5</v>
      </c>
    </row>
    <row r="10" spans="1:25" x14ac:dyDescent="0.3">
      <c r="A10" s="11" t="s">
        <v>71</v>
      </c>
      <c r="B10" s="13">
        <f>Working!D10</f>
        <v>213535</v>
      </c>
      <c r="P10" s="11" t="s">
        <v>71</v>
      </c>
      <c r="Q10" s="13">
        <f ca="1">SUMIFS('Working Data'!$L$2:$L$201,'Working Data'!$A$2:$A$201,'Final Report'!$P10,'Working Data'!$M$2:$M$201,'Final Report'!Q$1)</f>
        <v>0</v>
      </c>
      <c r="R10" s="13">
        <f ca="1">SUMIFS('Working Data'!$L$2:$L$201,'Working Data'!$A$2:$A$201,'Final Report'!$P10,'Working Data'!$M$2:$M$201,'Final Report'!R$1)</f>
        <v>17654</v>
      </c>
      <c r="S10" s="13">
        <f ca="1">SUMIFS('Working Data'!$L$2:$L$201,'Working Data'!$A$2:$A$201,'Final Report'!$P10,'Working Data'!$M$2:$M$201,'Final Report'!S$1)</f>
        <v>0</v>
      </c>
      <c r="T10" s="13">
        <f ca="1">SUMIFS('Working Data'!$L$2:$L$201,'Working Data'!$A$2:$A$201,'Final Report'!$P10,'Working Data'!$M$2:$M$201,'Final Report'!T$1)</f>
        <v>43636</v>
      </c>
      <c r="U10" s="13">
        <f ca="1">SUMIFS('Working Data'!$L$2:$L$201,'Working Data'!$A$2:$A$201,'Final Report'!$P10,'Working Data'!$M$2:$M$201,'Final Report'!U$1)</f>
        <v>110812.5</v>
      </c>
      <c r="V10" s="13">
        <f ca="1">SUMIFS('Working Data'!$L$2:$L$201,'Working Data'!$A$2:$A$201,'Final Report'!$P10,'Working Data'!$M$2:$M$201,'Final Report'!V$1)</f>
        <v>41432.5</v>
      </c>
    </row>
    <row r="11" spans="1:25" x14ac:dyDescent="0.3">
      <c r="A11" s="11" t="s">
        <v>75</v>
      </c>
      <c r="B11" s="13">
        <f>Working!D11</f>
        <v>174036.5</v>
      </c>
      <c r="P11" s="11" t="s">
        <v>75</v>
      </c>
      <c r="Q11" s="13">
        <f ca="1">SUMIFS('Working Data'!$L$2:$L$201,'Working Data'!$A$2:$A$201,'Final Report'!$P11,'Working Data'!$M$2:$M$201,'Final Report'!Q$1)</f>
        <v>41715.5</v>
      </c>
      <c r="R11" s="13">
        <f ca="1">SUMIFS('Working Data'!$L$2:$L$201,'Working Data'!$A$2:$A$201,'Final Report'!$P11,'Working Data'!$M$2:$M$201,'Final Report'!R$1)</f>
        <v>32990</v>
      </c>
      <c r="S11" s="13">
        <f ca="1">SUMIFS('Working Data'!$L$2:$L$201,'Working Data'!$A$2:$A$201,'Final Report'!$P11,'Working Data'!$M$2:$M$201,'Final Report'!S$1)</f>
        <v>0</v>
      </c>
      <c r="T11" s="13">
        <f ca="1">SUMIFS('Working Data'!$L$2:$L$201,'Working Data'!$A$2:$A$201,'Final Report'!$P11,'Working Data'!$M$2:$M$201,'Final Report'!T$1)</f>
        <v>0</v>
      </c>
      <c r="U11" s="13">
        <f ca="1">SUMIFS('Working Data'!$L$2:$L$201,'Working Data'!$A$2:$A$201,'Final Report'!$P11,'Working Data'!$M$2:$M$201,'Final Report'!U$1)</f>
        <v>99331</v>
      </c>
      <c r="V11" s="13">
        <f ca="1">SUMIFS('Working Data'!$L$2:$L$201,'Working Data'!$A$2:$A$201,'Final Report'!$P11,'Working Data'!$M$2:$M$201,'Final Report'!V$1)</f>
        <v>0</v>
      </c>
    </row>
    <row r="12" spans="1:25" x14ac:dyDescent="0.3">
      <c r="A12" s="11" t="s">
        <v>86</v>
      </c>
      <c r="B12" s="13">
        <f>Working!D12</f>
        <v>122972</v>
      </c>
      <c r="P12" s="11" t="s">
        <v>86</v>
      </c>
      <c r="Q12" s="13">
        <f ca="1">SUMIFS('Working Data'!$L$2:$L$201,'Working Data'!$A$2:$A$201,'Final Report'!$P12,'Working Data'!$M$2:$M$201,'Final Report'!Q$1)</f>
        <v>0</v>
      </c>
      <c r="R12" s="13">
        <f ca="1">SUMIFS('Working Data'!$L$2:$L$201,'Working Data'!$A$2:$A$201,'Final Report'!$P12,'Working Data'!$M$2:$M$201,'Final Report'!R$1)</f>
        <v>0</v>
      </c>
      <c r="S12" s="13">
        <f ca="1">SUMIFS('Working Data'!$L$2:$L$201,'Working Data'!$A$2:$A$201,'Final Report'!$P12,'Working Data'!$M$2:$M$201,'Final Report'!S$1)</f>
        <v>0</v>
      </c>
      <c r="T12" s="13">
        <f ca="1">SUMIFS('Working Data'!$L$2:$L$201,'Working Data'!$A$2:$A$201,'Final Report'!$P12,'Working Data'!$M$2:$M$201,'Final Report'!T$1)</f>
        <v>0</v>
      </c>
      <c r="U12" s="13">
        <f ca="1">SUMIFS('Working Data'!$L$2:$L$201,'Working Data'!$A$2:$A$201,'Final Report'!$P12,'Working Data'!$M$2:$M$201,'Final Report'!U$1)</f>
        <v>59986</v>
      </c>
      <c r="V12" s="13">
        <f ca="1">SUMIFS('Working Data'!$L$2:$L$201,'Working Data'!$A$2:$A$201,'Final Report'!$P12,'Working Data'!$M$2:$M$201,'Final Report'!V$1)</f>
        <v>62986</v>
      </c>
    </row>
    <row r="13" spans="1:25" x14ac:dyDescent="0.3">
      <c r="A13" s="11" t="s">
        <v>103</v>
      </c>
      <c r="B13" s="13">
        <f>Working!D13</f>
        <v>533856.5</v>
      </c>
      <c r="P13" s="11" t="s">
        <v>103</v>
      </c>
      <c r="Q13" s="13">
        <f ca="1">SUMIFS('Working Data'!$L$2:$L$201,'Working Data'!$A$2:$A$201,'Final Report'!$P13,'Working Data'!$M$2:$M$201,'Final Report'!Q$1)</f>
        <v>163939.5</v>
      </c>
      <c r="R13" s="13">
        <f ca="1">SUMIFS('Working Data'!$L$2:$L$201,'Working Data'!$A$2:$A$201,'Final Report'!$P13,'Working Data'!$M$2:$M$201,'Final Report'!R$1)</f>
        <v>66026</v>
      </c>
      <c r="S13" s="13">
        <f ca="1">SUMIFS('Working Data'!$L$2:$L$201,'Working Data'!$A$2:$A$201,'Final Report'!$P13,'Working Data'!$M$2:$M$201,'Final Report'!S$1)</f>
        <v>79774.5</v>
      </c>
      <c r="T13" s="13">
        <f ca="1">SUMIFS('Working Data'!$L$2:$L$201,'Working Data'!$A$2:$A$201,'Final Report'!$P13,'Working Data'!$M$2:$M$201,'Final Report'!T$1)</f>
        <v>0</v>
      </c>
      <c r="U13" s="13">
        <f ca="1">SUMIFS('Working Data'!$L$2:$L$201,'Working Data'!$A$2:$A$201,'Final Report'!$P13,'Working Data'!$M$2:$M$201,'Final Report'!U$1)</f>
        <v>170061.5</v>
      </c>
      <c r="V13" s="13">
        <f ca="1">SUMIFS('Working Data'!$L$2:$L$201,'Working Data'!$A$2:$A$201,'Final Report'!$P13,'Working Data'!$M$2:$M$201,'Final Report'!V$1)</f>
        <v>54055</v>
      </c>
    </row>
    <row r="14" spans="1:25" x14ac:dyDescent="0.3">
      <c r="A14" s="11" t="s">
        <v>106</v>
      </c>
      <c r="B14" s="13">
        <f>Working!D14</f>
        <v>234295.5</v>
      </c>
      <c r="P14" s="11" t="s">
        <v>106</v>
      </c>
      <c r="Q14" s="13">
        <f ca="1">SUMIFS('Working Data'!$L$2:$L$201,'Working Data'!$A$2:$A$201,'Final Report'!$P14,'Working Data'!$M$2:$M$201,'Final Report'!Q$1)</f>
        <v>24599.5</v>
      </c>
      <c r="R14" s="13">
        <f ca="1">SUMIFS('Working Data'!$L$2:$L$201,'Working Data'!$A$2:$A$201,'Final Report'!$P14,'Working Data'!$M$2:$M$201,'Final Report'!R$1)</f>
        <v>41104</v>
      </c>
      <c r="S14" s="13">
        <f ca="1">SUMIFS('Working Data'!$L$2:$L$201,'Working Data'!$A$2:$A$201,'Final Report'!$P14,'Working Data'!$M$2:$M$201,'Final Report'!S$1)</f>
        <v>35193</v>
      </c>
      <c r="T14" s="13">
        <f ca="1">SUMIFS('Working Data'!$L$2:$L$201,'Working Data'!$A$2:$A$201,'Final Report'!$P14,'Working Data'!$M$2:$M$201,'Final Report'!T$1)</f>
        <v>0</v>
      </c>
      <c r="U14" s="13">
        <f ca="1">SUMIFS('Working Data'!$L$2:$L$201,'Working Data'!$A$2:$A$201,'Final Report'!$P14,'Working Data'!$M$2:$M$201,'Final Report'!U$1)</f>
        <v>48219</v>
      </c>
      <c r="V14" s="13">
        <f ca="1">SUMIFS('Working Data'!$L$2:$L$201,'Working Data'!$A$2:$A$201,'Final Report'!$P14,'Working Data'!$M$2:$M$201,'Final Report'!V$1)</f>
        <v>85180</v>
      </c>
    </row>
    <row r="15" spans="1:25" x14ac:dyDescent="0.3">
      <c r="A15" s="11" t="s">
        <v>112</v>
      </c>
      <c r="B15" s="13">
        <f>Working!D15</f>
        <v>375308</v>
      </c>
      <c r="P15" s="11" t="s">
        <v>112</v>
      </c>
      <c r="Q15" s="13">
        <f ca="1">SUMIFS('Working Data'!$L$2:$L$201,'Working Data'!$A$2:$A$201,'Final Report'!$P15,'Working Data'!$M$2:$M$201,'Final Report'!Q$1)</f>
        <v>9842.5</v>
      </c>
      <c r="R15" s="13">
        <f ca="1">SUMIFS('Working Data'!$L$2:$L$201,'Working Data'!$A$2:$A$201,'Final Report'!$P15,'Working Data'!$M$2:$M$201,'Final Report'!R$1)</f>
        <v>136662.5</v>
      </c>
      <c r="S15" s="13">
        <f ca="1">SUMIFS('Working Data'!$L$2:$L$201,'Working Data'!$A$2:$A$201,'Final Report'!$P15,'Working Data'!$M$2:$M$201,'Final Report'!S$1)</f>
        <v>198926</v>
      </c>
      <c r="T15" s="13">
        <f ca="1">SUMIFS('Working Data'!$L$2:$L$201,'Working Data'!$A$2:$A$201,'Final Report'!$P15,'Working Data'!$M$2:$M$201,'Final Report'!T$1)</f>
        <v>0</v>
      </c>
      <c r="U15" s="13">
        <f ca="1">SUMIFS('Working Data'!$L$2:$L$201,'Working Data'!$A$2:$A$201,'Final Report'!$P15,'Working Data'!$M$2:$M$201,'Final Report'!U$1)</f>
        <v>29877</v>
      </c>
      <c r="V15" s="13">
        <f ca="1">SUMIFS('Working Data'!$L$2:$L$201,'Working Data'!$A$2:$A$201,'Final Report'!$P15,'Working Data'!$M$2:$M$201,'Final Report'!V$1)</f>
        <v>0</v>
      </c>
    </row>
    <row r="16" spans="1:25" x14ac:dyDescent="0.3">
      <c r="A16" s="11" t="s">
        <v>144</v>
      </c>
      <c r="B16" s="13">
        <f>Working!D16</f>
        <v>316816.5</v>
      </c>
      <c r="P16" s="11" t="s">
        <v>144</v>
      </c>
      <c r="Q16" s="13">
        <f ca="1">SUMIFS('Working Data'!$L$2:$L$201,'Working Data'!$A$2:$A$201,'Final Report'!$P16,'Working Data'!$M$2:$M$201,'Final Report'!Q$1)</f>
        <v>89297.5</v>
      </c>
      <c r="R16" s="13">
        <f ca="1">SUMIFS('Working Data'!$L$2:$L$201,'Working Data'!$A$2:$A$201,'Final Report'!$P16,'Working Data'!$M$2:$M$201,'Final Report'!R$1)</f>
        <v>0</v>
      </c>
      <c r="S16" s="13">
        <f ca="1">SUMIFS('Working Data'!$L$2:$L$201,'Working Data'!$A$2:$A$201,'Final Report'!$P16,'Working Data'!$M$2:$M$201,'Final Report'!S$1)</f>
        <v>95923</v>
      </c>
      <c r="T16" s="13">
        <f ca="1">SUMIFS('Working Data'!$L$2:$L$201,'Working Data'!$A$2:$A$201,'Final Report'!$P16,'Working Data'!$M$2:$M$201,'Final Report'!T$1)</f>
        <v>22563</v>
      </c>
      <c r="U16" s="13">
        <f ca="1">SUMIFS('Working Data'!$L$2:$L$201,'Working Data'!$A$2:$A$201,'Final Report'!$P16,'Working Data'!$M$2:$M$201,'Final Report'!U$1)</f>
        <v>109033</v>
      </c>
      <c r="V16" s="13">
        <f ca="1">SUMIFS('Working Data'!$L$2:$L$201,'Working Data'!$A$2:$A$201,'Final Report'!$P16,'Working Data'!$M$2:$M$201,'Final Report'!V$1)</f>
        <v>0</v>
      </c>
    </row>
    <row r="17" spans="1:22" x14ac:dyDescent="0.3">
      <c r="A17" s="11" t="s">
        <v>167</v>
      </c>
      <c r="B17" s="13">
        <f>Working!D17</f>
        <v>127122</v>
      </c>
      <c r="P17" s="11" t="s">
        <v>167</v>
      </c>
      <c r="Q17" s="13">
        <f ca="1">SUMIFS('Working Data'!$L$2:$L$201,'Working Data'!$A$2:$A$201,'Final Report'!$P17,'Working Data'!$M$2:$M$201,'Final Report'!Q$1)</f>
        <v>47236.5</v>
      </c>
      <c r="R17" s="13">
        <f ca="1">SUMIFS('Working Data'!$L$2:$L$201,'Working Data'!$A$2:$A$201,'Final Report'!$P17,'Working Data'!$M$2:$M$201,'Final Report'!R$1)</f>
        <v>10603.5</v>
      </c>
      <c r="S17" s="13">
        <f ca="1">SUMIFS('Working Data'!$L$2:$L$201,'Working Data'!$A$2:$A$201,'Final Report'!$P17,'Working Data'!$M$2:$M$201,'Final Report'!S$1)</f>
        <v>69282</v>
      </c>
      <c r="T17" s="13">
        <f ca="1">SUMIFS('Working Data'!$L$2:$L$201,'Working Data'!$A$2:$A$201,'Final Report'!$P17,'Working Data'!$M$2:$M$201,'Final Report'!T$1)</f>
        <v>0</v>
      </c>
      <c r="U17" s="13">
        <f ca="1">SUMIFS('Working Data'!$L$2:$L$201,'Working Data'!$A$2:$A$201,'Final Report'!$P17,'Working Data'!$M$2:$M$201,'Final Report'!U$1)</f>
        <v>0</v>
      </c>
      <c r="V17" s="13">
        <f ca="1">SUMIFS('Working Data'!$L$2:$L$201,'Working Data'!$A$2:$A$201,'Final Report'!$P17,'Working Data'!$M$2:$M$201,'Final Report'!V$1)</f>
        <v>0</v>
      </c>
    </row>
    <row r="18" spans="1:22" x14ac:dyDescent="0.3">
      <c r="A18" s="11" t="s">
        <v>190</v>
      </c>
      <c r="B18" s="13">
        <f>Working!D18</f>
        <v>204536.5</v>
      </c>
      <c r="P18" s="11" t="s">
        <v>190</v>
      </c>
      <c r="Q18" s="13">
        <f ca="1">SUMIFS('Working Data'!$L$2:$L$201,'Working Data'!$A$2:$A$201,'Final Report'!$P18,'Working Data'!$M$2:$M$201,'Final Report'!Q$1)</f>
        <v>74490.5</v>
      </c>
      <c r="R18" s="13">
        <f ca="1">SUMIFS('Working Data'!$L$2:$L$201,'Working Data'!$A$2:$A$201,'Final Report'!$P18,'Working Data'!$M$2:$M$201,'Final Report'!R$1)</f>
        <v>0</v>
      </c>
      <c r="S18" s="13">
        <f ca="1">SUMIFS('Working Data'!$L$2:$L$201,'Working Data'!$A$2:$A$201,'Final Report'!$P18,'Working Data'!$M$2:$M$201,'Final Report'!S$1)</f>
        <v>72520</v>
      </c>
      <c r="T18" s="13">
        <f ca="1">SUMIFS('Working Data'!$L$2:$L$201,'Working Data'!$A$2:$A$201,'Final Report'!$P18,'Working Data'!$M$2:$M$201,'Final Report'!T$1)</f>
        <v>0</v>
      </c>
      <c r="U18" s="13">
        <f ca="1">SUMIFS('Working Data'!$L$2:$L$201,'Working Data'!$A$2:$A$201,'Final Report'!$P18,'Working Data'!$M$2:$M$201,'Final Report'!U$1)</f>
        <v>0</v>
      </c>
      <c r="V18" s="13">
        <f ca="1">SUMIFS('Working Data'!$L$2:$L$201,'Working Data'!$A$2:$A$201,'Final Report'!$P18,'Working Data'!$M$2:$M$201,'Final Report'!V$1)</f>
        <v>57526</v>
      </c>
    </row>
    <row r="19" spans="1:22" x14ac:dyDescent="0.3">
      <c r="A19" s="11" t="s">
        <v>219</v>
      </c>
      <c r="B19" s="13">
        <f>Working!D19</f>
        <v>497813</v>
      </c>
      <c r="P19" s="11" t="s">
        <v>219</v>
      </c>
      <c r="Q19" s="13">
        <f ca="1">SUMIFS('Working Data'!$L$2:$L$201,'Working Data'!$A$2:$A$201,'Final Report'!$P19,'Working Data'!$M$2:$M$201,'Final Report'!Q$1)</f>
        <v>131235</v>
      </c>
      <c r="R19" s="13">
        <f ca="1">SUMIFS('Working Data'!$L$2:$L$201,'Working Data'!$A$2:$A$201,'Final Report'!$P19,'Working Data'!$M$2:$M$201,'Final Report'!R$1)</f>
        <v>46746</v>
      </c>
      <c r="S19" s="13">
        <f ca="1">SUMIFS('Working Data'!$L$2:$L$201,'Working Data'!$A$2:$A$201,'Final Report'!$P19,'Working Data'!$M$2:$M$201,'Final Report'!S$1)</f>
        <v>131726</v>
      </c>
      <c r="T19" s="13">
        <f ca="1">SUMIFS('Working Data'!$L$2:$L$201,'Working Data'!$A$2:$A$201,'Final Report'!$P19,'Working Data'!$M$2:$M$201,'Final Report'!T$1)</f>
        <v>0</v>
      </c>
      <c r="U19" s="13">
        <f ca="1">SUMIFS('Working Data'!$L$2:$L$201,'Working Data'!$A$2:$A$201,'Final Report'!$P19,'Working Data'!$M$2:$M$201,'Final Report'!U$1)</f>
        <v>0</v>
      </c>
      <c r="V19" s="13">
        <f ca="1">SUMIFS('Working Data'!$L$2:$L$201,'Working Data'!$A$2:$A$201,'Final Report'!$P19,'Working Data'!$M$2:$M$201,'Final Report'!V$1)</f>
        <v>188106</v>
      </c>
    </row>
    <row r="20" spans="1:22" x14ac:dyDescent="0.3">
      <c r="A20" s="11" t="s">
        <v>242</v>
      </c>
      <c r="B20" s="13">
        <f>Working!D20</f>
        <v>396512</v>
      </c>
      <c r="P20" s="11" t="s">
        <v>242</v>
      </c>
      <c r="Q20" s="13">
        <f ca="1">SUMIFS('Working Data'!$L$2:$L$201,'Working Data'!$A$2:$A$201,'Final Report'!$P20,'Working Data'!$M$2:$M$201,'Final Report'!Q$1)</f>
        <v>20840</v>
      </c>
      <c r="R20" s="13">
        <f ca="1">SUMIFS('Working Data'!$L$2:$L$201,'Working Data'!$A$2:$A$201,'Final Report'!$P20,'Working Data'!$M$2:$M$201,'Final Report'!R$1)</f>
        <v>0</v>
      </c>
      <c r="S20" s="13">
        <f ca="1">SUMIFS('Working Data'!$L$2:$L$201,'Working Data'!$A$2:$A$201,'Final Report'!$P20,'Working Data'!$M$2:$M$201,'Final Report'!S$1)</f>
        <v>18463</v>
      </c>
      <c r="T20" s="13">
        <f ca="1">SUMIFS('Working Data'!$L$2:$L$201,'Working Data'!$A$2:$A$201,'Final Report'!$P20,'Working Data'!$M$2:$M$201,'Final Report'!T$1)</f>
        <v>67069</v>
      </c>
      <c r="U20" s="13">
        <f ca="1">SUMIFS('Working Data'!$L$2:$L$201,'Working Data'!$A$2:$A$201,'Final Report'!$P20,'Working Data'!$M$2:$M$201,'Final Report'!U$1)</f>
        <v>24624</v>
      </c>
      <c r="V20" s="13">
        <f ca="1">SUMIFS('Working Data'!$L$2:$L$201,'Working Data'!$A$2:$A$201,'Final Report'!$P20,'Working Data'!$M$2:$M$201,'Final Report'!V$1)</f>
        <v>265516</v>
      </c>
    </row>
    <row r="21" spans="1:22" x14ac:dyDescent="0.3">
      <c r="A21" s="12" t="s">
        <v>274</v>
      </c>
      <c r="B21" s="14">
        <f>Working!D21</f>
        <v>235928</v>
      </c>
      <c r="P21" s="12" t="s">
        <v>274</v>
      </c>
      <c r="Q21" s="14">
        <f ca="1">SUMIFS('Working Data'!$L$2:$L$201,'Working Data'!$A$2:$A$201,'Final Report'!$P21,'Working Data'!$M$2:$M$201,'Final Report'!Q$1)</f>
        <v>38387</v>
      </c>
      <c r="R21" s="14">
        <f ca="1">SUMIFS('Working Data'!$L$2:$L$201,'Working Data'!$A$2:$A$201,'Final Report'!$P21,'Working Data'!$M$2:$M$201,'Final Report'!R$1)</f>
        <v>0</v>
      </c>
      <c r="S21" s="14">
        <f ca="1">SUMIFS('Working Data'!$L$2:$L$201,'Working Data'!$A$2:$A$201,'Final Report'!$P21,'Working Data'!$M$2:$M$201,'Final Report'!S$1)</f>
        <v>0</v>
      </c>
      <c r="T21" s="14">
        <f ca="1">SUMIFS('Working Data'!$L$2:$L$201,'Working Data'!$A$2:$A$201,'Final Report'!$P21,'Working Data'!$M$2:$M$201,'Final Report'!T$1)</f>
        <v>116087</v>
      </c>
      <c r="U21" s="14">
        <f ca="1">SUMIFS('Working Data'!$L$2:$L$201,'Working Data'!$A$2:$A$201,'Final Report'!$P21,'Working Data'!$M$2:$M$201,'Final Report'!U$1)</f>
        <v>17887</v>
      </c>
      <c r="V21" s="14">
        <f ca="1">SUMIFS('Working Data'!$L$2:$L$201,'Working Data'!$A$2:$A$201,'Final Report'!$P21,'Working Data'!$M$2:$M$201,'Final Report'!V$1)</f>
        <v>63567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Row Data </vt:lpstr>
      <vt:lpstr>Sheet3</vt:lpstr>
      <vt:lpstr>Working Data</vt:lpstr>
      <vt:lpstr>Working</vt:lpstr>
      <vt:lpstr>Final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chamolianuj293@gmail.com</dc:creator>
  <cp:lastModifiedBy>chamolianuj293@gmail.com</cp:lastModifiedBy>
  <dcterms:created xsi:type="dcterms:W3CDTF">2025-10-21T08:00:48Z</dcterms:created>
  <dcterms:modified xsi:type="dcterms:W3CDTF">2025-10-24T13:28:00Z</dcterms:modified>
</cp:coreProperties>
</file>