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j mittal\Desktop\DSA\"/>
    </mc:Choice>
  </mc:AlternateContent>
  <xr:revisionPtr revIDLastSave="0" documentId="13_ncr:1_{46FCB974-B259-452D-984C-C12BA7CB0E57}" xr6:coauthVersionLast="47" xr6:coauthVersionMax="47" xr10:uidLastSave="{00000000-0000-0000-0000-000000000000}"/>
  <bookViews>
    <workbookView xWindow="-108" yWindow="-108" windowWidth="23256" windowHeight="12456" activeTab="5" xr2:uid="{261C335C-1D91-C143-AEEF-19B82073468C}"/>
  </bookViews>
  <sheets>
    <sheet name="Sheet1" sheetId="1" r:id="rId1"/>
    <sheet name="Sheet6" sheetId="6" r:id="rId2"/>
    <sheet name="Sheet2" sheetId="2" r:id="rId3"/>
    <sheet name="Sheet3" sheetId="3" r:id="rId4"/>
    <sheet name="Sheet4" sheetId="4" r:id="rId5"/>
    <sheet name="Sheet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8" i="6" l="1"/>
  <c r="A515" i="6"/>
  <c r="A514" i="6"/>
  <c r="A513" i="6"/>
  <c r="A510" i="6"/>
  <c r="A499" i="6"/>
  <c r="A484" i="6"/>
  <c r="A476" i="6"/>
  <c r="A474" i="6"/>
  <c r="A473" i="6"/>
  <c r="A467" i="6"/>
  <c r="A463" i="6"/>
  <c r="A460" i="6"/>
  <c r="A459" i="6"/>
  <c r="A458" i="6"/>
  <c r="A456" i="6"/>
  <c r="A455" i="6"/>
  <c r="A438" i="6"/>
  <c r="A365" i="6"/>
  <c r="A364" i="6"/>
  <c r="A363" i="6"/>
  <c r="A360" i="6"/>
  <c r="A357" i="6"/>
  <c r="A355" i="6"/>
  <c r="A354" i="6"/>
  <c r="A353" i="6"/>
  <c r="A352" i="6"/>
  <c r="A351" i="6"/>
  <c r="A350" i="6"/>
  <c r="A349" i="6"/>
  <c r="A346" i="6"/>
  <c r="A345" i="6"/>
  <c r="A344" i="6"/>
  <c r="A343" i="6"/>
  <c r="A342" i="6"/>
  <c r="A341" i="6"/>
  <c r="A339" i="6"/>
  <c r="A336" i="6"/>
  <c r="A335" i="6"/>
  <c r="A334" i="6"/>
  <c r="A333" i="6"/>
  <c r="A332" i="6"/>
  <c r="A330" i="6"/>
  <c r="A329" i="6"/>
  <c r="A327" i="6"/>
  <c r="A326" i="6"/>
  <c r="A325" i="6"/>
  <c r="A322" i="6"/>
  <c r="A321" i="6"/>
  <c r="A319" i="6"/>
  <c r="A316" i="6"/>
  <c r="A315" i="6"/>
  <c r="A314" i="6"/>
  <c r="A313" i="6"/>
  <c r="A311" i="6"/>
  <c r="A310" i="6"/>
  <c r="A290" i="6"/>
  <c r="A285" i="6"/>
  <c r="A282" i="6"/>
  <c r="A278" i="6"/>
  <c r="A266" i="6"/>
  <c r="A265" i="6"/>
  <c r="A264" i="6"/>
  <c r="A263" i="6"/>
  <c r="A259" i="6"/>
  <c r="A256" i="6"/>
  <c r="A251" i="6"/>
  <c r="A247" i="6"/>
  <c r="A246" i="6"/>
  <c r="A244" i="6"/>
  <c r="A242" i="6"/>
  <c r="A240" i="6"/>
  <c r="A239" i="6"/>
  <c r="A238" i="6"/>
  <c r="A225" i="6"/>
  <c r="A220" i="6"/>
  <c r="A218" i="6"/>
  <c r="A217" i="6"/>
  <c r="A215" i="6"/>
  <c r="A214" i="6"/>
  <c r="A213" i="6"/>
  <c r="A211" i="6"/>
  <c r="A210" i="6"/>
  <c r="A207" i="6"/>
  <c r="A206" i="6"/>
  <c r="A204" i="6"/>
  <c r="A203" i="6"/>
  <c r="A200" i="6"/>
  <c r="A196" i="6"/>
  <c r="A195" i="6"/>
  <c r="A193" i="6"/>
  <c r="A192" i="6"/>
  <c r="A191" i="6"/>
  <c r="A190" i="6"/>
  <c r="A186" i="6"/>
  <c r="A185" i="6"/>
  <c r="A184" i="6"/>
  <c r="A183" i="6"/>
  <c r="A182" i="6"/>
  <c r="A177" i="6"/>
  <c r="A176" i="6"/>
  <c r="A174" i="6"/>
  <c r="A173" i="6"/>
  <c r="A172" i="6"/>
  <c r="A170" i="6"/>
  <c r="A169" i="6"/>
  <c r="A165" i="6"/>
  <c r="A164" i="6"/>
  <c r="A163" i="6"/>
  <c r="A162" i="6"/>
  <c r="A160" i="6"/>
  <c r="A159" i="6"/>
  <c r="A158" i="6"/>
  <c r="A157" i="6"/>
  <c r="A156" i="6"/>
  <c r="A155" i="6"/>
  <c r="A153" i="6"/>
  <c r="A152" i="6"/>
  <c r="A151" i="6"/>
  <c r="A150" i="6"/>
  <c r="A149" i="6"/>
  <c r="A148" i="6"/>
  <c r="A147" i="6"/>
  <c r="A146" i="6"/>
  <c r="A132" i="6"/>
  <c r="A128" i="6"/>
  <c r="A127" i="6"/>
  <c r="A126" i="6"/>
  <c r="A124" i="6"/>
  <c r="A121" i="6"/>
  <c r="A120" i="6"/>
  <c r="A119" i="6"/>
  <c r="A115" i="6"/>
  <c r="A114" i="6"/>
  <c r="A111" i="6"/>
  <c r="A109" i="6"/>
  <c r="A108" i="6"/>
  <c r="A107" i="6"/>
  <c r="A106" i="6"/>
  <c r="A86" i="6"/>
  <c r="A80" i="6"/>
  <c r="A76" i="6"/>
  <c r="A71" i="6"/>
  <c r="A70" i="6"/>
  <c r="A68" i="6"/>
  <c r="A67" i="6"/>
  <c r="A64" i="6"/>
  <c r="A63" i="6"/>
  <c r="A62" i="6"/>
  <c r="A61" i="6"/>
  <c r="A59" i="6"/>
  <c r="A58" i="6"/>
  <c r="A57" i="6"/>
  <c r="A56" i="6"/>
  <c r="A52" i="6"/>
  <c r="A50" i="6"/>
  <c r="A49" i="6"/>
  <c r="A46" i="6"/>
  <c r="A40" i="6"/>
  <c r="A37" i="6"/>
  <c r="A36" i="6"/>
  <c r="A35" i="6"/>
  <c r="A33" i="6"/>
  <c r="A32" i="6"/>
  <c r="A30" i="6"/>
  <c r="A29" i="6"/>
  <c r="A27" i="6"/>
  <c r="A25" i="6"/>
  <c r="A24" i="6"/>
  <c r="A23" i="6"/>
</calcChain>
</file>

<file path=xl/sharedStrings.xml><?xml version="1.0" encoding="utf-8"?>
<sst xmlns="http://schemas.openxmlformats.org/spreadsheetml/2006/main" count="2784" uniqueCount="1444">
  <si>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</si>
  <si>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</si>
  <si>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</si>
  <si>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</si>
  <si>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</si>
  <si>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</si>
  <si>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</si>
  <si>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</si>
  <si>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</si>
  <si>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</si>
  <si>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</si>
  <si>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</si>
  <si>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</si>
  <si>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</si>
  <si>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</si>
  <si>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</si>
  <si>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</si>
  <si>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</si>
  <si>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</si>
  <si>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</si>
  <si>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</si>
  <si>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</si>
  <si>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</si>
  <si>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</si>
  <si>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</si>
  <si>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</si>
  <si>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</si>
  <si>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</si>
  <si>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</si>
  <si>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</si>
  <si>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</si>
  <si>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</si>
  <si>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</si>
  <si>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</si>
  <si>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</si>
  <si>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</si>
  <si>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</si>
  <si>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</si>
  <si>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</si>
  <si>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</si>
  <si>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</si>
  <si>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</si>
  <si>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</si>
  <si>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</si>
  <si>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</si>
  <si>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</si>
  <si>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</si>
  <si>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</si>
  <si>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</si>
  <si>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</si>
  <si>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</si>
  <si>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</si>
  <si>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</si>
  <si>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</si>
  <si>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</si>
  <si>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</si>
  <si>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</si>
  <si>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</si>
  <si>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</si>
  <si>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</si>
  <si>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</si>
  <si>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</si>
  <si>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</si>
  <si>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</si>
  <si>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</si>
  <si>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</si>
  <si>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</si>
  <si>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</si>
  <si>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</si>
  <si>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</si>
  <si>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</si>
  <si>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</si>
  <si>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</si>
  <si>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</si>
  <si>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</si>
  <si>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</si>
  <si>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</si>
  <si>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</si>
  <si>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</si>
  <si>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</si>
  <si>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</si>
  <si>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</si>
  <si>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</si>
  <si>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</si>
  <si>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</si>
  <si>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</si>
  <si>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</si>
  <si>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</si>
  <si>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</si>
  <si>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</si>
  <si>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</si>
  <si>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</si>
  <si>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</si>
  <si>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</si>
  <si>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</si>
  <si>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</si>
  <si>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</si>
  <si>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</si>
  <si>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</si>
  <si>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</si>
  <si>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</si>
  <si>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</si>
  <si>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</si>
  <si>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</si>
  <si>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</si>
  <si>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</si>
  <si>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</si>
  <si>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</si>
  <si>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</si>
  <si>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</si>
  <si>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</si>
  <si>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</si>
  <si>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</si>
  <si>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</si>
  <si>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</si>
  <si>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</si>
  <si>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</si>
  <si>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</si>
  <si>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</si>
  <si>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</si>
  <si>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</si>
  <si>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</si>
  <si>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</si>
  <si>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</si>
  <si>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</si>
  <si>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</si>
  <si>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</si>
  <si>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</si>
  <si>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</si>
  <si>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</si>
  <si>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</si>
  <si>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</si>
  <si>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</si>
  <si>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</si>
  <si>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</si>
  <si>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</si>
  <si>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</si>
  <si>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</si>
  <si>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</si>
  <si>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</si>
  <si>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</si>
  <si>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</si>
  <si>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</si>
  <si>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</si>
  <si>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</si>
  <si>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</si>
  <si>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</si>
  <si>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</si>
  <si>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</si>
  <si>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</si>
  <si>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</si>
  <si>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</si>
  <si>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</si>
  <si>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</si>
  <si>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</si>
  <si>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</si>
  <si>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</si>
  <si>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</si>
  <si>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</si>
  <si>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</si>
  <si>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</si>
  <si>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</si>
  <si>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</si>
  <si>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</si>
  <si>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</si>
  <si>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</si>
  <si>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</si>
  <si>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</si>
  <si>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</si>
  <si>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</si>
  <si>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</si>
  <si>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</si>
  <si>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</si>
  <si>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</si>
  <si>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</si>
  <si>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</si>
  <si>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</si>
  <si>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</si>
  <si>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</si>
  <si>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</si>
  <si>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</si>
  <si>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</si>
  <si>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</si>
  <si>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</si>
  <si>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</si>
  <si>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</si>
  <si>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</si>
  <si>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</si>
  <si>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</si>
  <si>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</si>
  <si>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</si>
  <si>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</si>
  <si>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</si>
  <si>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</si>
  <si>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</si>
  <si>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</si>
  <si>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</si>
  <si>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</si>
  <si>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</si>
  <si>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</si>
  <si>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</si>
  <si>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</si>
  <si>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</si>
  <si>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</si>
  <si>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</si>
  <si>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</si>
  <si>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</si>
  <si>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</si>
  <si>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</si>
  <si>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</si>
  <si>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</si>
  <si>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</si>
  <si>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</si>
  <si>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</si>
  <si>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</si>
  <si>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</si>
  <si>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</si>
  <si>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</si>
  <si>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</si>
  <si>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</si>
  <si>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</si>
  <si>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</si>
  <si>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</si>
  <si>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</si>
  <si>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</si>
  <si>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</si>
  <si>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</si>
  <si>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</si>
  <si>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</si>
  <si>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</si>
  <si>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</si>
  <si>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</si>
  <si>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</si>
  <si>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</si>
  <si>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</si>
  <si>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</si>
  <si>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</si>
  <si>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</si>
  <si>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</si>
  <si>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</si>
  <si>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</si>
  <si>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</si>
  <si>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</si>
  <si>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</si>
  <si>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</si>
  <si>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</si>
  <si>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</si>
  <si>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</si>
  <si>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</si>
  <si>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</si>
  <si>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</si>
  <si>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</si>
  <si>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</si>
  <si>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</si>
  <si>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</si>
  <si>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</si>
  <si>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</si>
  <si>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</si>
  <si>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</si>
  <si>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</si>
  <si>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</si>
  <si>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</si>
  <si>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</si>
  <si>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</si>
  <si>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</si>
  <si>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</si>
  <si>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</si>
  <si>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</si>
  <si>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</si>
  <si>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</si>
  <si>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</si>
  <si>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</si>
  <si>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</si>
  <si>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</si>
  <si>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</si>
  <si>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</si>
  <si>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</si>
  <si>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</si>
  <si>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</si>
  <si>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</si>
  <si>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</si>
  <si>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</si>
  <si>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</si>
  <si>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</si>
  <si>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</si>
  <si>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</si>
  <si>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</si>
  <si>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</si>
  <si>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</si>
  <si>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</si>
  <si>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</si>
  <si>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</si>
  <si>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</si>
  <si>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</si>
  <si>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</si>
  <si>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</si>
  <si>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</si>
  <si>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</si>
  <si>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</si>
  <si>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</si>
  <si>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</si>
  <si>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</si>
  <si>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</si>
  <si>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</si>
  <si>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</si>
  <si>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</si>
  <si>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</si>
  <si>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</si>
  <si>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</si>
  <si>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</si>
  <si>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</si>
  <si>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</si>
  <si>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</si>
  <si>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</si>
  <si>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</si>
  <si>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</si>
  <si>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</si>
  <si>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</si>
  <si>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</si>
  <si>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</si>
  <si>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</si>
  <si>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</si>
  <si>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</si>
  <si>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</si>
  <si>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</si>
  <si>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</si>
  <si>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</si>
  <si>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</si>
  <si>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</si>
  <si>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</si>
  <si>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</si>
  <si>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</si>
  <si>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</si>
  <si>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</si>
  <si>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</si>
  <si>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</si>
  <si>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</si>
  <si>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</si>
  <si>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</si>
  <si>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</si>
  <si>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</si>
  <si>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</si>
  <si>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</si>
  <si>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</si>
  <si>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</si>
  <si>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</si>
  <si>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</si>
  <si>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</si>
  <si>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</si>
  <si>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</si>
  <si>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</si>
  <si>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</si>
  <si>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</si>
  <si>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</si>
  <si>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</si>
  <si>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</si>
  <si>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</si>
  <si>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</si>
  <si>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</si>
  <si>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</si>
  <si>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</si>
  <si>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</si>
  <si>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</si>
  <si>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</si>
  <si>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</si>
  <si>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</si>
  <si>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</si>
  <si>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</si>
  <si>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</si>
  <si>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</si>
  <si>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</si>
  <si>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</si>
  <si>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</si>
  <si>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</si>
  <si>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</si>
  <si>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</si>
  <si>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</si>
  <si>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</si>
  <si>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</si>
  <si>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</si>
  <si>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</si>
  <si>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</si>
  <si>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</si>
  <si>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</si>
  <si>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</si>
  <si>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</si>
  <si>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</si>
  <si>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</si>
  <si>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</si>
  <si>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</si>
  <si>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</si>
  <si>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</si>
  <si>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</si>
  <si>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</si>
  <si>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</si>
  <si>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</si>
  <si>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</si>
  <si>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</si>
  <si>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</si>
  <si>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</si>
  <si>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</si>
  <si>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</si>
  <si>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</si>
  <si>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</si>
  <si>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</si>
  <si>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</si>
  <si>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</si>
  <si>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</si>
  <si>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</si>
  <si>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</si>
  <si>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</si>
  <si>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</si>
  <si>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</si>
  <si>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</si>
  <si>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</si>
  <si>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</si>
  <si>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</si>
  <si>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</si>
  <si>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</si>
  <si>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</si>
  <si>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</si>
  <si>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</si>
  <si>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</si>
  <si>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</si>
  <si>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</si>
  <si>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</si>
  <si>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</si>
  <si>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</si>
  <si>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</si>
  <si>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</si>
  <si>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</si>
  <si>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</si>
  <si>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</si>
  <si>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</si>
  <si>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</si>
  <si>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</si>
  <si>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</si>
  <si>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</si>
  <si>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</si>
  <si>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</si>
  <si>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</si>
  <si>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</si>
  <si>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</si>
  <si>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</si>
  <si>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</si>
  <si>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</si>
  <si>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</si>
  <si>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</si>
  <si>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</si>
  <si>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</si>
  <si>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</si>
  <si>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</si>
  <si>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</si>
  <si>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</si>
  <si>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</si>
  <si>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</si>
  <si>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</si>
  <si>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</si>
  <si>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</si>
  <si>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</si>
  <si>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</si>
  <si>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</si>
  <si>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</si>
  <si>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DS&amp;ALGO BY BABAR 450</t>
  </si>
  <si>
    <t>&lt;-YES&gt;</t>
  </si>
  <si>
    <t>&lt;yes&gt;e</t>
  </si>
  <si>
    <t>Input :  arr[] = {4, 5, 1, 2} Output : arr[] = {2, 1, 5, 4}</t>
  </si>
  <si>
    <t>&lt;m&gt;</t>
  </si>
  <si>
    <t>Heap,Array</t>
  </si>
  <si>
    <t>&lt;remain&gt;</t>
  </si>
  <si>
    <t xml:space="preserve">count mether </t>
  </si>
  <si>
    <t>dutch nation flag algorithm</t>
  </si>
  <si>
    <r>
      <t xml:space="preserve">lean </t>
    </r>
    <r>
      <rPr>
        <b/>
        <sz val="20"/>
        <color theme="1"/>
        <rFont val="Calibri"/>
        <family val="2"/>
        <scheme val="minor"/>
      </rPr>
      <t>qutck sort</t>
    </r>
    <r>
      <rPr>
        <sz val="12"/>
        <color theme="1"/>
        <rFont val="Calibri"/>
        <family val="2"/>
        <scheme val="minor"/>
      </rPr>
      <t xml:space="preserve"> then solve it but we solve it using normal shorting </t>
    </r>
  </si>
  <si>
    <t>by qutck sort</t>
  </si>
  <si>
    <t>&lt;D&gt;</t>
  </si>
  <si>
    <t>&lt;d&gt;</t>
  </si>
  <si>
    <t xml:space="preserve"> by STD</t>
  </si>
  <si>
    <t>https://www.youtube.com/watch?v=8RErc0VXAo8</t>
  </si>
  <si>
    <t>Kadane's Algorithm </t>
  </si>
  <si>
    <t>https://www.youtube.com/watch?v=VMtyGnNcdPw</t>
  </si>
  <si>
    <t>https://www.youtube.com/watch?v=WMxNhIBA92I</t>
  </si>
  <si>
    <t>https://www.youtube.com/watch?v=hVl2b3bLzBw&amp;t=346s</t>
  </si>
  <si>
    <t>35 q on array</t>
  </si>
  <si>
    <t>10 q</t>
  </si>
  <si>
    <t xml:space="preserve">take help </t>
  </si>
  <si>
    <t xml:space="preserve">                                         ☺</t>
  </si>
  <si>
    <t xml:space="preserve">GAP ALGORTHIM </t>
  </si>
  <si>
    <t>https://www.youtube.com/watch?v=hVl2b3bLzBw&amp;t=358s</t>
  </si>
  <si>
    <t>take code of gap algor</t>
  </si>
  <si>
    <t>Linklist,std</t>
  </si>
  <si>
    <t>STD</t>
  </si>
  <si>
    <t>stak</t>
  </si>
  <si>
    <t>https://youtu.be/aV-GteiceZw</t>
  </si>
  <si>
    <t>Quick Sort vs Merge Sort| Why Quicksort is best for Array| Why merge sort is best for linked list</t>
  </si>
  <si>
    <t>Algorithms</t>
  </si>
  <si>
    <t>Count Sort </t>
  </si>
  <si>
    <t>https://www.youtube.com/watch?v=p-OyKUgIrx4&amp;t=799s</t>
  </si>
  <si>
    <t>Algorithms.pdf</t>
  </si>
  <si>
    <t>Insertion Sort</t>
  </si>
  <si>
    <t>https://www.youtube.com/watch?v=wWhAhp6PIuQ&amp;t=877s</t>
  </si>
  <si>
    <t>https://www.youtube.com/watch?v=yMo0RQjMI-U</t>
  </si>
  <si>
    <t>Best T.C will be O(n)</t>
  </si>
  <si>
    <t>Data Structures and Algorithms made easy by Narasimha Karumanchi.pdf</t>
  </si>
  <si>
    <t>Radix Sort </t>
  </si>
  <si>
    <t>https://www.youtube.com/watch?v=a5e7RgCdel0</t>
  </si>
  <si>
    <t>Bucket Sort</t>
  </si>
  <si>
    <t>https://www.youtube.com/watch?v=3Y08uZpgBM8</t>
  </si>
  <si>
    <t>https://www.geeksforgeeks.org/bucket-sort-2/</t>
  </si>
  <si>
    <t>MergeSort</t>
  </si>
  <si>
    <t>https://www.youtube.com/watch?v=6pV2IF0fgKY</t>
  </si>
  <si>
    <t>https://www.youtube.com/watch?v=aDX3MFL0tYs</t>
  </si>
  <si>
    <t>Introduction_to_algorithms-3rd Edition.pdf</t>
  </si>
  <si>
    <t xml:space="preserve">OOPs </t>
  </si>
  <si>
    <t>https://www.youtube.com/watch?v=wN0x9eZLix4&amp;t=2433s</t>
  </si>
  <si>
    <t>https://www.javatpoint.com/cpp-object-and-class</t>
  </si>
  <si>
    <t>Object Oriented Programming (1).pdf</t>
  </si>
  <si>
    <t>C:\Users\anuj mittal\Desktop\theory</t>
  </si>
  <si>
    <t>https://www.youtube.com/playlist?list=PL0gIV7t6l2iIsR55zsSgeiOw9Bd_IUTbY</t>
  </si>
  <si>
    <t>https://whimsical.com/object-oriented-programming-cheatsheet-by-love-babbar-YbSgLatbWQ4R5paV7EgqFw</t>
  </si>
  <si>
    <t>DSA Sheet by FRAZ ( https://www.youtube.com/c/leadcoding )</t>
  </si>
  <si>
    <t xml:space="preserve">HOW TO FOLLOW THIS SHEET https://youtu.be/NXQi_g1pVqI </t>
  </si>
  <si>
    <t xml:space="preserve">JOIN TELEGRAM CHANNEL FOR UPDATES https://t.me/LeadCoding </t>
  </si>
  <si>
    <t>Prepare for Online Assessment Round https://www.youtube.com/playlist?list=PLKZaSt2df1gyhfCL29mX2a34Wo-S4ZthH</t>
  </si>
  <si>
    <t>Arrays</t>
  </si>
  <si>
    <t>Editorials</t>
  </si>
  <si>
    <t>EASY</t>
  </si>
  <si>
    <t>https://leetcode.com/problems/two-sum/</t>
  </si>
  <si>
    <t>https://www.youtube.com/watch?v=o2WOhGSfx_8</t>
  </si>
  <si>
    <t>https://leetcode.com/problems/best-time-to-buy-and-sell-stock/</t>
  </si>
  <si>
    <t>https://www.youtube.com/watch?v=XIWykOHE1SE</t>
  </si>
  <si>
    <t>https://leetcode.com/problems/merge-sorted-array/</t>
  </si>
  <si>
    <t>https://www.youtube.com/watch?v=FyzWXlSMNoI</t>
  </si>
  <si>
    <t>https://leetcode.com/problems/move-zeroes/</t>
  </si>
  <si>
    <t>https://www.youtube.com/watch?v=mgzcjQ1x9Mw</t>
  </si>
  <si>
    <t>https://leetcode.com/problems/best-time-to-buy-and-sell-stock-ii/</t>
  </si>
  <si>
    <t>https://www.youtube.com/watch?v=3gtcRtvDCpA</t>
  </si>
  <si>
    <t>https://leetcode.com/problems/running-sum-of-1d-array/</t>
  </si>
  <si>
    <t>https://leetcode.com/problems/running-sum-of-1d-array/discuss/686261/JavaC%2B%2BPython-Array-Time-O(N)-Space-O(1)</t>
  </si>
  <si>
    <t>https://leetcode.com/problems/find-pivot-index/</t>
  </si>
  <si>
    <t>https://leetcode.com/problems/find-pivot-index/discuss/411318/Java%3A-beats100-1ms-easy-understanding-solution</t>
  </si>
  <si>
    <t>https://leetcode.com/problems/majority-element/</t>
  </si>
  <si>
    <t>https://www.youtube.com/watch?v=PqU48t80rn8</t>
  </si>
  <si>
    <t>https://leetcode.com/problems/fibonacci-number/</t>
  </si>
  <si>
    <t>https://www.youtube.com/watch?v=MyFe2W2nIEE&amp;list=PLKZaSt2df1gxtem7J8QqY8m2bHliz8mPt</t>
  </si>
  <si>
    <t>https://leetcode.com/problems/squares-of-a-sorted-array/</t>
  </si>
  <si>
    <t>https://leetcode.com/problems/squares-of-a-sorted-array/discuss/495394/C%2B%2B%3A-Simplest-one-pass-two-pointers</t>
  </si>
  <si>
    <t>https://leetcode.com/problems/pascals-triangle/</t>
  </si>
  <si>
    <t>https://leetcode.com/problems/pascals-triangle/discuss/38125/Solution-in-Java</t>
  </si>
  <si>
    <t>https://leetcode.com/problems/remove-duplicates-from-sorted-array/</t>
  </si>
  <si>
    <t>https://leetcode.com/problems/remove-duplicates-from-sorted-array/discuss/11782/Share-my-clean-C%2B%2B-code</t>
  </si>
  <si>
    <t>MEDIUM</t>
  </si>
  <si>
    <t>https://leetcode.com/problems/merge-intervals/</t>
  </si>
  <si>
    <t>https://leetcode.com/problems/merge-intervals/discuss/21222/A-simple-Java-solution</t>
  </si>
  <si>
    <t>https://leetcode.com/problems/3sum/</t>
  </si>
  <si>
    <t>https://www.youtube.com/watch?v=TeegtfmEhTY</t>
  </si>
  <si>
    <t>https://leetcode.com/problems/product-of-array-except-self/</t>
  </si>
  <si>
    <t>https://www.youtube.com/watch?v=3X9-qs1Lwe4</t>
  </si>
  <si>
    <t>https://leetcode.com/problems/insert-delete-getrandom-o1/</t>
  </si>
  <si>
    <t>(Check the comment section of this post) https://leetcode.com/problems/insert-delete-getrandom-o1/discuss/85422/AC-C%2B%2B-Solution.-Unordered_map-%2B-Vector</t>
  </si>
  <si>
    <t>https://leetcode.com/problems/subarray-sum-equals-k/</t>
  </si>
  <si>
    <t>https://leetcode.com/problems/subarray-sum-equals-k/discuss/301242/General-summary-of-what-kind-of-problem-can-cannot-solved-by-Two-Pointers</t>
  </si>
  <si>
    <t>https://leetcode.com/problems/next-permutation/</t>
  </si>
  <si>
    <t>https://leetcode.com/problems/spiral-matrix/</t>
  </si>
  <si>
    <t>https://leetcode.com/problems/container-with-most-water/</t>
  </si>
  <si>
    <t>https://leetcode.com/problems/rotate-image/</t>
  </si>
  <si>
    <t>https://leetcode.com/problems/word-search/</t>
  </si>
  <si>
    <t>https://leetcode.com/problems/3sum-closest/</t>
  </si>
  <si>
    <t>https://leetcode.com/problems/game-of-life/</t>
  </si>
  <si>
    <t>https://leetcode.com/problems/pairs-of-songs-with-total-durations-divisible-by-60/</t>
  </si>
  <si>
    <t>https://leetcode.com/problems/4sum/</t>
  </si>
  <si>
    <t>https://www.youtube.com/watch?v=UG1C-otvF2U</t>
  </si>
  <si>
    <t>https://leetcode.com/problems/find-the-duplicate-number/</t>
  </si>
  <si>
    <t>https://leetcode.com/problems/combination-sum/</t>
  </si>
  <si>
    <t>https://www.youtube.com/watch?v=yEAHwSS8HN0</t>
  </si>
  <si>
    <t>https://leetcode.com/problems/jump-game-ii/</t>
  </si>
  <si>
    <t>https://www.youtube.com/watch?v=1DkVU2i3sOA</t>
  </si>
  <si>
    <t>https://leetcode.com/problems/maximum-points-you-can-obtain-from-cards/</t>
  </si>
  <si>
    <t>https://leetcode.com/problems/maximum-area-of-a-piece-of-cake-after-horizontal-and-vertical-cuts/</t>
  </si>
  <si>
    <t>https://leetcode.com/problems/max-area-of-island/</t>
  </si>
  <si>
    <t>https://leetcode.com/problems/find-all-duplicates-in-an-array/</t>
  </si>
  <si>
    <t>https://leetcode.com/problems/k-diff-pairs-in-an-array/</t>
  </si>
  <si>
    <t>https://leetcode.com/problems/subsets/</t>
  </si>
  <si>
    <t>https://www.youtube.com/watch?v=6BPurabdAl4</t>
  </si>
  <si>
    <t>https://leetcode.com/problems/invalid-transactions/</t>
  </si>
  <si>
    <t>https://leetcode.com/problems/jump-game/</t>
  </si>
  <si>
    <t>https://leetcode.com/problems/subarray-sums-divisible-by-k/</t>
  </si>
  <si>
    <t>HARD</t>
  </si>
  <si>
    <t>https://leetcode.com/problems/first-missing-positive/</t>
  </si>
  <si>
    <t>https://leetcode.com/problems/largest-rectangle-in-histogram/</t>
  </si>
  <si>
    <t>https://leetcode.com/problems/insert-delete-getrandom-o1-duplicates-allowed/</t>
  </si>
  <si>
    <t>https://leetcode.com/problems/best-time-to-buy-and-sell-stock-iii/</t>
  </si>
  <si>
    <t>https://www.youtube.com/watch?v=YAWRyWJalM0</t>
  </si>
  <si>
    <t>https://leetcode.com/problems/max-value-of-equation/</t>
  </si>
  <si>
    <t>https://www.youtube.com/watch?v=hOTpn8jE9jI</t>
  </si>
  <si>
    <t>DYNAMIC PROGRAMING</t>
  </si>
  <si>
    <t>https://leetcode.com/problems/maximum-subarray/</t>
  </si>
  <si>
    <t>https://leetcode.com/problems/climbing-stairs</t>
  </si>
  <si>
    <t>https://leetcode.com/problems/divisor-game/</t>
  </si>
  <si>
    <t>https://www.youtube.com/watch?v=UbE4-ONpJcc</t>
  </si>
  <si>
    <t>https://leetcode.com/problems/counting-bits/</t>
  </si>
  <si>
    <t>https://leetcode.com/problems/decode-ways/</t>
  </si>
  <si>
    <t>https://www.youtube.com/watch?v=N5i7ySYQcgM</t>
  </si>
  <si>
    <t>https://leetcode.com/problems/word-break/</t>
  </si>
  <si>
    <t>https://www.youtube.com/watch?v=_iIK7Gu7MNo</t>
  </si>
  <si>
    <t>https://leetcode.com/problems/delete-and-earn/</t>
  </si>
  <si>
    <t>https://leetcode.com/problems/maximal-square/</t>
  </si>
  <si>
    <t>https://leetcode.com/problems/coin-change/</t>
  </si>
  <si>
    <t>https://leetcode.com/problems/maximum-product-subarray/</t>
  </si>
  <si>
    <t>https://leetcode.com/problems/maximum-length-of-repeated-subarray/</t>
  </si>
  <si>
    <t>https://leetcode.com/problems/palindromic-substrings/</t>
  </si>
  <si>
    <t>https://leetcode.com/problems/house-robber/</t>
  </si>
  <si>
    <t>https://www.youtube.com/watch?v=8BdXDakKZEs</t>
  </si>
  <si>
    <t>https://leetcode.com/problems/continuous-subarray-sum/</t>
  </si>
  <si>
    <t>https://leetcode.com/problems/knight-dialer/</t>
  </si>
  <si>
    <t>https://leetcode.com/problems/longest-increasing-subsequence/</t>
  </si>
  <si>
    <t>https://leetcode.com/problems/unique-paths/</t>
  </si>
  <si>
    <t>https://leetcode.com/problems/count-square-submatrices-with-all-ones/</t>
  </si>
  <si>
    <t>https://leetcode.com/problems/range-sum-query-2d-immutable/</t>
  </si>
  <si>
    <t>https://leetcode.com/problems/longest-arithmetic-subsequence/</t>
  </si>
  <si>
    <t>https://leetcode.com/problems/trapping-rain-water/</t>
  </si>
  <si>
    <t>https://leetcode.com/problems/word-break-ii/</t>
  </si>
  <si>
    <t>https://leetcode.com/problems/regular-expression-matching/</t>
  </si>
  <si>
    <t>https://leetcode.com/problems/maximal-rectangle/</t>
  </si>
  <si>
    <t>https://leetcode.com/problems/longest-valid-parentheses/</t>
  </si>
  <si>
    <t>https://leetcode.com/problems/edit-distance/</t>
  </si>
  <si>
    <t>https://leetcode.com/problems/minimum-difficulty-of-a-job-schedule/</t>
  </si>
  <si>
    <t>https://leetcode.com/problems/frog-jump/</t>
  </si>
  <si>
    <t>https://leetcode.com/problems/best-time-to-buy-and-sell-stock-iv/</t>
  </si>
  <si>
    <t>https://www.youtube.com/watch?v=mFwf1YbH-Jk</t>
  </si>
  <si>
    <t>https://leetcode.com/problems/burst-balloons/</t>
  </si>
  <si>
    <t>https://leetcode.com/problems/minimum-cost-to-merge-stones/</t>
  </si>
  <si>
    <t>https://leetcode.com/problems/minimum-insertion-steps-to-make-a-string-palindrome/</t>
  </si>
  <si>
    <t>https://leetcode.com/problems/super-egg-drop/</t>
  </si>
  <si>
    <t>https://leetcode.com/problems/count-different-palindromic-subsequences/</t>
  </si>
  <si>
    <t>https://leetcode.com/problems/minimum-cost-to-cut-a-stick/</t>
  </si>
  <si>
    <t>STRINGS</t>
  </si>
  <si>
    <t>https://leetcode.com/problems/add-strings/</t>
  </si>
  <si>
    <t>https://leetcode.com/problems/longest-common-prefix/</t>
  </si>
  <si>
    <t>https://leetcode.com/problems/valid-palindrome-ii/</t>
  </si>
  <si>
    <t>https://leetcode.com/problems/roman-to-integer/</t>
  </si>
  <si>
    <t>https://leetcode.com/problems/implement-strstr/</t>
  </si>
  <si>
    <t>https://leetcode.com/problems/longest-substring-without-repeating-characters/</t>
  </si>
  <si>
    <t>https://leetcode.com/problems/minimum-remove-to-make-valid-parentheses/</t>
  </si>
  <si>
    <t>https://leetcode.com/problems/longest-palindromic-substring/</t>
  </si>
  <si>
    <t>https://leetcode.com/problems/group-anagrams/</t>
  </si>
  <si>
    <t>https://www.youtube.com/watch?v=NVIm5_TIqUs</t>
  </si>
  <si>
    <t>https://leetcode.com/problems/generate-parentheses/</t>
  </si>
  <si>
    <t>https://leetcode.com/problems/basic-calculator-ii/</t>
  </si>
  <si>
    <t>https://leetcode.com/problems/integer-to-roman/</t>
  </si>
  <si>
    <t>https://leetcode.com/problems/reverse-words-in-a-string/</t>
  </si>
  <si>
    <t>https://leetcode.com/problems/simplify-path/</t>
  </si>
  <si>
    <t>https://leetcode.com/problems/zigzag-conversion/</t>
  </si>
  <si>
    <t>https://leetcode.com/problems/text-justification/</t>
  </si>
  <si>
    <t>https://leetcode.com/problems/integer-to-english-words/</t>
  </si>
  <si>
    <t>https://leetcode.com/problems/minimum-window-substring/</t>
  </si>
  <si>
    <t>https://leetcode.com/problems/valid-number/</t>
  </si>
  <si>
    <t>https://leetcode.com/problems/distinct-subsequences/</t>
  </si>
  <si>
    <t>https://leetcode.com/problems/smallest-range-covering-elements-from-k-lists/</t>
  </si>
  <si>
    <t>https://leetcode.com/problems/substring-with-concatenation-of-all-words/</t>
  </si>
  <si>
    <t>MATHS</t>
  </si>
  <si>
    <t>https://leetcode.com/problems/reverse-integer/</t>
  </si>
  <si>
    <t>https://leetcode.com/problems/add-binary/</t>
  </si>
  <si>
    <t>https://leetcode.com/problems/palindrome-number/</t>
  </si>
  <si>
    <t>https://leetcode.com/problems/minimum-moves-to-equal-array-elements/</t>
  </si>
  <si>
    <t>https://leetcode.com/problems/happy-number/</t>
  </si>
  <si>
    <t>https://www.youtube.com/watch?v=ocDwEjRVDAk</t>
  </si>
  <si>
    <t>https://leetcode.com/problems/excel-sheet-column-title/</t>
  </si>
  <si>
    <t>https://leetcode.com/problems/missing-number/</t>
  </si>
  <si>
    <t>https://leetcode.com/problems/maximum-product-of-three-numbers/</t>
  </si>
  <si>
    <t>https://leetcode.com/problems/power-of-two/</t>
  </si>
  <si>
    <t>https://leetcode.com/problems/encode-and-decode-tinyurl/</t>
  </si>
  <si>
    <t>https://leetcode.com/problems/string-to-integer-atoi/</t>
  </si>
  <si>
    <t>https://leetcode.com/problems/multiply-strings/</t>
  </si>
  <si>
    <t>https://leetcode.com/problems/angle-between-hands-of-a-clock/</t>
  </si>
  <si>
    <t>https://leetcode.com/problems/integer-break/</t>
  </si>
  <si>
    <t>https://leetcode.com/problems/valid-square/</t>
  </si>
  <si>
    <t>https://leetcode.com/problems/the-kth-factor-of-n/</t>
  </si>
  <si>
    <t>https://leetcode.com/problems/basic-calculator/</t>
  </si>
  <si>
    <t>https://leetcode.com/problems/max-points-on-a-line/</t>
  </si>
  <si>
    <t>https://leetcode.com/problems/permutation-sequence/</t>
  </si>
  <si>
    <t>https://leetcode.com/problems/number-of-digit-one/</t>
  </si>
  <si>
    <t>GREEDY</t>
  </si>
  <si>
    <t>THAT WOULD BE TOO EASY FOR YOU , LETS DO MEDIUM</t>
  </si>
  <si>
    <t>https://leetcode.com/problems/task-scheduler/</t>
  </si>
  <si>
    <t>https://leetcode.com/problems/gas-station/</t>
  </si>
  <si>
    <t>https://leetcode.com/problems/minimum-deletion-cost-to-avoid-repeating-letters/</t>
  </si>
  <si>
    <t>https://leetcode.com/problems/maximum-number-of-events-that-can-be-attended/</t>
  </si>
  <si>
    <t>https://leetcode.com/problems/minimum-deletions-to-make-character-frequencies-unique/</t>
  </si>
  <si>
    <t>https://leetcode.com/problems/remove-k-digits/</t>
  </si>
  <si>
    <t>https://leetcode.com/problems/restore-the-array-from-adjacent-pairs/</t>
  </si>
  <si>
    <t>https://leetcode.com/problems/non-overlapping-intervals/</t>
  </si>
  <si>
    <t>https://leetcode.com/problems/candy/</t>
  </si>
  <si>
    <t>https://leetcode.com/problems/minimum-number-of-taps-to-open-to-water-a-garden/</t>
  </si>
  <si>
    <t>https://leetcode.com/problems/create-maximum-number/</t>
  </si>
  <si>
    <t>DFS</t>
  </si>
  <si>
    <t>https://leetcode.com/problems/letter-combinations-of-a-phone-number/</t>
  </si>
  <si>
    <t>https://leetcode.com/problems/course-schedule-ii/</t>
  </si>
  <si>
    <t>https://leetcode.com/problems/decode-string/</t>
  </si>
  <si>
    <t>https://leetcode.com/problems/number-of-provinces/</t>
  </si>
  <si>
    <t>https://leetcode.com/problems/clone-graph/</t>
  </si>
  <si>
    <t>https://leetcode.com/problems/shortest-bridge/</t>
  </si>
  <si>
    <t>https://leetcode.com/problems/all-paths-from-source-to-target/</t>
  </si>
  <si>
    <t>https://leetcode.com/problems/surrounded-regions//</t>
  </si>
  <si>
    <t>https://leetcode.com/problems/house-robber-iii/</t>
  </si>
  <si>
    <t>https://leetcode.com/problems/critical-connections-in-a-network/</t>
  </si>
  <si>
    <t>https://leetcode.com/problems/remove-invalid-parentheses/</t>
  </si>
  <si>
    <t>https://leetcode.com/problems/longest-increasing-path-in-a-matrix/</t>
  </si>
  <si>
    <t>https://leetcode.com/problems/concatenated-words/</t>
  </si>
  <si>
    <t>https://leetcode.com/problems/making-a-large-island/</t>
  </si>
  <si>
    <t>https://leetcode.com/problems/contain-virus/</t>
  </si>
  <si>
    <t>https://leetcode.com/problems/24-game/</t>
  </si>
  <si>
    <t>https://leetcode.com/problems/remove-boxes/</t>
  </si>
  <si>
    <t>TREE</t>
  </si>
  <si>
    <t>https://leetcode.com/problems/diameter-of-binary-tree/</t>
  </si>
  <si>
    <t>https://leetcode.com/problems/invert-binary-tree/</t>
  </si>
  <si>
    <t>https://leetcode.com/problems/subtree-of-another-tree/</t>
  </si>
  <si>
    <t>https://leetcode.com/problems/range-sum-of-bst/</t>
  </si>
  <si>
    <t>https://leetcode.com/problems/symmetric-tree/</t>
  </si>
  <si>
    <t>https://leetcode.com/problems/convert-sorted-array-to-binary-search-tree/</t>
  </si>
  <si>
    <t>https://leetcode.com/problems/merge-two-binary-trees/</t>
  </si>
  <si>
    <t>https://leetcode.com/problems/maximum-depth-of-binary-tree/</t>
  </si>
  <si>
    <t>https://leetcode.com/problems/binary-tree-paths/</t>
  </si>
  <si>
    <t>https://leetcode.com/problems/same-tree/</t>
  </si>
  <si>
    <t>https://leetcode.com/problems/lowest-common-ancestor-of-a-binary-search-tree/</t>
  </si>
  <si>
    <t>https://leetcode.com/problems/path-sum/</t>
  </si>
  <si>
    <t>https://leetcode.com/problems/minimum-absolute-difference-in-bst/</t>
  </si>
  <si>
    <t>https://leetcode.com/problems/sum-of-left-leaves/</t>
  </si>
  <si>
    <t>https://leetcode.com/problems/balanced-binary-tree/</t>
  </si>
  <si>
    <t>https://leetcode.com/problems/binary-tree-inorder-traversal/ (USING STACK TOO)</t>
  </si>
  <si>
    <t>https://leetcode.com/problems/count-good-nodes-in-binary-tree/</t>
  </si>
  <si>
    <t>https://leetcode.com/problems/lowest-common-ancestor-of-a-binary-tree/</t>
  </si>
  <si>
    <t>https://leetcode.com/problems/binary-tree-right-side-view/</t>
  </si>
  <si>
    <t>https://leetcode.com/problems/all-nodes-distance-k-in-binary-tree/</t>
  </si>
  <si>
    <t>https://leetcode.com/problems/validate-binary-search-tree/</t>
  </si>
  <si>
    <t>https://leetcode.com/problems/binary-tree-zigzag-level-order-traversal/</t>
  </si>
  <si>
    <t>https://leetcode.com/problems/binary-search-tree-iterator/</t>
  </si>
  <si>
    <t>https://leetcode.com/problems/binary-tree-level-order-traversal/</t>
  </si>
  <si>
    <t>https://leetcode.com/problems/path-sum-iii/</t>
  </si>
  <si>
    <t>https://leetcode.com/problems/construct-binary-tree-from-preorder-and-postorder-traversal/</t>
  </si>
  <si>
    <t>https://leetcode.com/problems/unique-binary-search-trees/</t>
  </si>
  <si>
    <t>https://leetcode.com/problems/recover-binary-search-tree/</t>
  </si>
  <si>
    <t>https://leetcode.com/problems/populating-next-right-pointers-in-each-node/</t>
  </si>
  <si>
    <t>https://leetcode.com/problems/flatten-binary-tree-to-linked-list/</t>
  </si>
  <si>
    <t>https://leetcode.com/problems/maximum-width-of-binary-tree/</t>
  </si>
  <si>
    <t>https://leetcode.com/problems/unique-binary-search-trees-ii/</t>
  </si>
  <si>
    <t>https://leetcode.com/problems/kth-smallest-element-in-a-bst/</t>
  </si>
  <si>
    <t>https://leetcode.com/problems/redundant-connection/</t>
  </si>
  <si>
    <t>https://leetcode.com/problems/serialize-and-deserialize-binary-tree/</t>
  </si>
  <si>
    <t>https://leetcode.com/problems/binary-tree-maximum-path-sum/</t>
  </si>
  <si>
    <t>https://leetcode.com/problems/vertical-order-traversal-of-a-binary-tree/</t>
  </si>
  <si>
    <t>https://leetcode.com/problems/binary-tree-cameras/</t>
  </si>
  <si>
    <t>https://leetcode.com/problems/sum-of-distances-in-tree/</t>
  </si>
  <si>
    <t>https://leetcode.com/problems/number-of-ways-to-reconstruct-a-tree/</t>
  </si>
  <si>
    <t>https://leetcode.com/problems/redundant-connection-ii/</t>
  </si>
  <si>
    <t>HASH TABLE</t>
  </si>
  <si>
    <t>https://leetcode.com/problems/verifying-an-alien-dictionary/</t>
  </si>
  <si>
    <t>https://leetcode.com/problems/design-hashmap/</t>
  </si>
  <si>
    <t>https://leetcode.com/problems/top-k-frequent-elements/</t>
  </si>
  <si>
    <t>https://leetcode.com/problems/design-twitter/</t>
  </si>
  <si>
    <t>BINARY SEARCH</t>
  </si>
  <si>
    <t>https://leetcode.com/problems/sqrtx/</t>
  </si>
  <si>
    <t>https://leetcode.com/problems/binary-search/</t>
  </si>
  <si>
    <t>https://leetcode.com/problems/count-negative-numbers-in-a-sorted-matrix/</t>
  </si>
  <si>
    <t>https://leetcode.com/problems/peak-index-in-a-mountain-array/</t>
  </si>
  <si>
    <t>https://leetcode.com/problems/time-based-key-value-store/</t>
  </si>
  <si>
    <t>https://leetcode.com/problems/search-in-rotated-sorted-array/</t>
  </si>
  <si>
    <t>https://leetcode.com/problems/powx-n/</t>
  </si>
  <si>
    <t>https://leetcode.com/problems/find-first-and-last-position-of-element-in-sorted-array/</t>
  </si>
  <si>
    <t>https://leetcode.com/problems/find-peak-element/</t>
  </si>
  <si>
    <t>https://leetcode.com/problems/search-a-2d-matrix/</t>
  </si>
  <si>
    <t>https://leetcode.com/problems/divide-two-integers/</t>
  </si>
  <si>
    <t>https://leetcode.com/problems/capacity-to-ship-packages-within-d-days/</t>
  </si>
  <si>
    <t>https://leetcode.com/problems/minimum-limit-of-balls-in-a-bag/</t>
  </si>
  <si>
    <t>https://leetcode.com/problems/median-of-two-sorted-arrays/</t>
  </si>
  <si>
    <t>https://leetcode.com/problems/count-of-smaller-numbers-after-self/</t>
  </si>
  <si>
    <t>https://leetcode.com/problems/max-sum-of-rectangle-no-larger-than-k/</t>
  </si>
  <si>
    <t>https://leetcode.com/problems/split-array-largest-sum/</t>
  </si>
  <si>
    <t>https://leetcode.com/problems/shortest-subarray-with-sum-at-least-k/</t>
  </si>
  <si>
    <t>BFS</t>
  </si>
  <si>
    <t>https://leetcode.com/problems/number-of-islands/</t>
  </si>
  <si>
    <t>https://leetcode.com/problems/rotting-oranges/</t>
  </si>
  <si>
    <t>https://leetcode.com/problems/snakes-and-ladders/</t>
  </si>
  <si>
    <t>https://leetcode.com/problems/is-graph-bipartite/</t>
  </si>
  <si>
    <t>https://leetcode.com/problems/minimum-jumps-to-reach-home/</t>
  </si>
  <si>
    <t>https://leetcode.com/problems/word-ladder/</t>
  </si>
  <si>
    <t>https://leetcode.com/problems/word-ladder-ii/</t>
  </si>
  <si>
    <t>https://leetcode.com/problems/cut-off-trees-for-golf-event/</t>
  </si>
  <si>
    <t>https://leetcode.com/problems/reachable-nodes-in-subdivided-graph/</t>
  </si>
  <si>
    <t>TWO POINTER</t>
  </si>
  <si>
    <t>MEDIUM / HARD</t>
  </si>
  <si>
    <t>https://leetcode.com/problems/partition-labels/</t>
  </si>
  <si>
    <t>https://leetcode.com/problems/sort-colors/</t>
  </si>
  <si>
    <t>https://leetcode.com/problems/longest-repeating-character-replacement/</t>
  </si>
  <si>
    <t>https://leetcode.com/problems/maximum-number-of-visible-points/</t>
  </si>
  <si>
    <t>https://leetcode.com/problems/subarrays-with-k-different-integers/</t>
  </si>
  <si>
    <t>BACKTRACKING</t>
  </si>
  <si>
    <t>https://leetcode.com/problems/palindrome-partitioning/</t>
  </si>
  <si>
    <t>https://leetcode.com/problems/combination-sum-ii/</t>
  </si>
  <si>
    <t>https://leetcode.com/problems/combinations/</t>
  </si>
  <si>
    <t>https://leetcode.com/problems/permutations-ii/</t>
  </si>
  <si>
    <t>https://leetcode.com/problems/subsets-ii/</t>
  </si>
  <si>
    <t>https://leetcode.com/problems/beautiful-arrangement/</t>
  </si>
  <si>
    <t>https://leetcode.com/problems/word-search-ii/</t>
  </si>
  <si>
    <t>https://leetcode.com/problems/sudoku-solver/</t>
  </si>
  <si>
    <t>https://leetcode.com/problems/n-queens/</t>
  </si>
  <si>
    <t>https://leetcode.com/problems/unique-paths-iii/</t>
  </si>
  <si>
    <t>STACK</t>
  </si>
  <si>
    <t>https://leetcode.com/problems/min-stack/</t>
  </si>
  <si>
    <t>https://leetcode.com/problems/next-greater-element-i/</t>
  </si>
  <si>
    <t>https://www.youtube.com/watch?v=TunTV2-griM</t>
  </si>
  <si>
    <t>https://leetcode.com/problems/backspace-string-compare/</t>
  </si>
  <si>
    <t>https://leetcode.com/problems/implement-queue-using-stacks/</t>
  </si>
  <si>
    <t>PRE , POST , INORDER TRAVERSALS OF BINARY TREE</t>
  </si>
  <si>
    <t>https://leetcode.com/problems/implement-stack-using-queues/</t>
  </si>
  <si>
    <t>https://leetcode.com/problems/remove-all-adjacent-duplicates-in-string-ii/</t>
  </si>
  <si>
    <t>https://leetcode.com/problems/daily-temperatures/</t>
  </si>
  <si>
    <t>https://leetcode.com/problems/flatten-nested-list-iterator/</t>
  </si>
  <si>
    <t>https://leetcode.com/problems/online-stock-span/</t>
  </si>
  <si>
    <t>https://leetcode.com/problems/minimum-cost-tree-from-leaf-values/</t>
  </si>
  <si>
    <t>https://leetcode.com/problems/sum-of-subarray-minimums/</t>
  </si>
  <si>
    <t>https://www.youtube.com/watch?v=9-TXIVEXX2w</t>
  </si>
  <si>
    <t>https://leetcode.com/problems/evaluate-reverse-polish-notation/</t>
  </si>
  <si>
    <t>DESIGN</t>
  </si>
  <si>
    <t>https://leetcode.com/problems/lru-cache/</t>
  </si>
  <si>
    <t>https://leetcode.com/problems/find-median-from-data-stream/</t>
  </si>
  <si>
    <t>https://leetcode.com/problems/design-underground-system/</t>
  </si>
  <si>
    <t>https://leetcode.com/problems/lfu-cache/</t>
  </si>
  <si>
    <t>https://leetcode.com/problems/tweet-counts-per-frequency/</t>
  </si>
  <si>
    <t>https://leetcode.com/problems/all-oone-data-structure/</t>
  </si>
  <si>
    <t>https://leetcode.com/problems/design-browser-history/</t>
  </si>
  <si>
    <t>GRAPH</t>
  </si>
  <si>
    <t>https://leetcode.com/problems/employee-importance/</t>
  </si>
  <si>
    <t>https://leetcode.com/problems/find-the-town-judge/</t>
  </si>
  <si>
    <t>https://leetcode.com/problems/evaluate-division/</t>
  </si>
  <si>
    <t>https://leetcode.com/problems/accounts-merge/</t>
  </si>
  <si>
    <t>https://leetcode.com/problems/network-delay-time/</t>
  </si>
  <si>
    <t>https://leetcode.com/problems/find-eventual-safe-states/</t>
  </si>
  <si>
    <t>https://leetcode.com/problems/keys-and-rooms/</t>
  </si>
  <si>
    <t>https://leetcode.com/problems/possible-bipartition/</t>
  </si>
  <si>
    <t>https://leetcode.com/problems/most-stones-removed-with-same-row-or-column/</t>
  </si>
  <si>
    <t>https://leetcode.com/problems/regions-cut-by-slashes/</t>
  </si>
  <si>
    <t>https://leetcode.com/problems/satisfiability-of-equality-equations/</t>
  </si>
  <si>
    <t>https://leetcode.com/problems/as-far-from-land-as-possible/</t>
  </si>
  <si>
    <t>https://leetcode.com/problems/number-of-closed-islands/</t>
  </si>
  <si>
    <t>https://leetcode.com/problems/number-of-operations-to-make-network-connected/</t>
  </si>
  <si>
    <t>https://leetcode.com/problems/find-the-city-with-the-smallest-number-of-neighbors-at-a-threshold-distance/</t>
  </si>
  <si>
    <t>https://leetcode.com/problems/time-needed-to-inform-all-employees/</t>
  </si>
  <si>
    <t>BIT MANIPULATION</t>
  </si>
  <si>
    <t>https://leetcode.com/problems/sum-of-two-integers/discuss/84278/A-summary%3A-how-to-use-bit-manipulation-to-solve-problems-easily-and-efficiently</t>
  </si>
  <si>
    <t>LINKED LIST</t>
  </si>
  <si>
    <t>https://leetcode.com/problems/reverse-linked-list</t>
  </si>
  <si>
    <t>https://leetcode.com/problems/merge-two-sorted-lists/</t>
  </si>
  <si>
    <t>https://leetcode.com/problems/palindrome-linked-list/</t>
  </si>
  <si>
    <t>https://leetcode.com/problems/remove-linked-list-elements/</t>
  </si>
  <si>
    <t>https://leetcode.com/problems/intersection-of-two-linked-lists/</t>
  </si>
  <si>
    <t>https://leetcode.com/problems/linked-list-cycle/</t>
  </si>
  <si>
    <t>https://leetcode.com/problems/convert-binary-number-in-a-linked-list-to-integer/</t>
  </si>
  <si>
    <t>https://leetcode.com/problems/middle-of-the-linked-list/</t>
  </si>
  <si>
    <t>https://leetcode.com/problems/delete-node-in-a-linked-list/</t>
  </si>
  <si>
    <t>https://leetcode.com/problems/remove-duplicates-from-sorted-list/</t>
  </si>
  <si>
    <t>https://leetcode.com/problems/add-two-numbers/</t>
  </si>
  <si>
    <t>https://leetcode.com/problems/copy-list-with-random-pointer/</t>
  </si>
  <si>
    <t>https://leetcode.com/problems/add-two-numbers-ii/</t>
  </si>
  <si>
    <t>https://leetcode.com/problems/reverse-linked-list-ii/</t>
  </si>
  <si>
    <t>https://leetcode.com/problems/reorder-list/</t>
  </si>
  <si>
    <t>https://leetcode.com/problems/remove-nth-node-from-end-of-list/</t>
  </si>
  <si>
    <t>https://leetcode.com/problems/flatten-a-multilevel-doubly-linked-list/</t>
  </si>
  <si>
    <t>https://leetcode.com/problems/partition-list/</t>
  </si>
  <si>
    <t>https://leetcode.com/problems/remove-duplicates-from-sorted-list-ii/</t>
  </si>
  <si>
    <t>https://leetcode.com/problems/odd-even-linked-list/</t>
  </si>
  <si>
    <t>https://leetcode.com/problems/sort-list/</t>
  </si>
  <si>
    <t>https://leetcode.com/problems/swap-nodes-in-pairs/</t>
  </si>
  <si>
    <t>https://leetcode.com/problems/rotate-list/</t>
  </si>
  <si>
    <t>https://leetcode.com/problems/merge-k-sorted-lists/</t>
  </si>
  <si>
    <t>https://leetcode.com/problems/reverse-nodes-in-k-group/</t>
  </si>
  <si>
    <t>HEAP</t>
  </si>
  <si>
    <t>https://leetcode.com/problems/k-closest-points-to-origin/</t>
  </si>
  <si>
    <t>https://leetcode.com/problems/kth-largest-element-in-an-array/</t>
  </si>
  <si>
    <t>https://leetcode.com/problems/reorganize-string/</t>
  </si>
  <si>
    <t>https://leetcode.com/problems/furthest-building-you-can-reach/</t>
  </si>
  <si>
    <t>https://leetcode.com/problems/kth-smallest-element-in-a-sorted-matrix/</t>
  </si>
  <si>
    <t>https://leetcode.com/problems/cheapest-flights-within-k-stops/</t>
  </si>
  <si>
    <t>https://leetcode.com/problems/find-the-most-competitive-subsequence/</t>
  </si>
  <si>
    <t>https://leetcode.com/problems/ugly-number-ii/</t>
  </si>
  <si>
    <t>https://leetcode.com/problems/sliding-window-maximum/</t>
  </si>
  <si>
    <t>https://leetcode.com/problems/the-skyline-problem/</t>
  </si>
  <si>
    <t>https://leetcode.com/problems/trapping-rain-water-ii/</t>
  </si>
  <si>
    <t>https://leetcode.com/problems/minimum-number-of-refueling-stops/</t>
  </si>
  <si>
    <t>https://leetcode.com/problems/swim-in-rising-water/</t>
  </si>
  <si>
    <t>https://leetcode.com/problems/shortest-path-to-get-all-keys/</t>
  </si>
  <si>
    <t>https://leetcode.com/problems/minimum-cost-to-hire-k-workers/</t>
  </si>
  <si>
    <t>https://leetcode.com/problems/k-th-smallest-prime-fraction/</t>
  </si>
  <si>
    <t>SLIDING WINDOW</t>
  </si>
  <si>
    <t>MEDIUM/HARD</t>
  </si>
  <si>
    <t>https://leetcode.com/problems/longest-substring-with-at-least-k-repeating-characters/</t>
  </si>
  <si>
    <t>https://leetcode.com/problems/max-consecutive-ones-iii/</t>
  </si>
  <si>
    <t>https://leetcode.com/problems/grumpy-bookstore-owner/</t>
  </si>
  <si>
    <t>https://leetcode.com/problems/sliding-window-median/</t>
  </si>
  <si>
    <t>TRIE</t>
  </si>
  <si>
    <t>https://leetcode.com/explore/learn/card/trie/</t>
  </si>
  <si>
    <t>SEGMENT TREE</t>
  </si>
  <si>
    <t>https://leetcode.com/articles/a-recursive-approach-to-segment-trees-range-sum-queries-lazy-propagation/</t>
  </si>
  <si>
    <r>
      <t>https://www.youtube.com/watch?v=B9bSSOnc0CQ</t>
    </r>
    <r>
      <rPr>
        <sz val="16"/>
        <color theme="1"/>
        <rFont val="Arial"/>
        <family val="2"/>
      </rPr>
      <t>,</t>
    </r>
    <r>
      <rPr>
        <u/>
        <sz val="16"/>
        <color rgb="FF1155CC"/>
        <rFont val="Arial"/>
        <family val="2"/>
      </rPr>
      <t>https://www.youtube.com/watch?v=oUbZurIKnsY</t>
    </r>
    <r>
      <rPr>
        <sz val="16"/>
        <color theme="1"/>
        <rFont val="Arial"/>
        <family val="2"/>
      </rPr>
      <t xml:space="preserve"> ,</t>
    </r>
  </si>
  <si>
    <r>
      <t xml:space="preserve"> </t>
    </r>
    <r>
      <rPr>
        <b/>
        <sz val="16"/>
        <rFont val="Calibri"/>
        <family val="2"/>
        <scheme val="minor"/>
      </rPr>
      <t>vector</t>
    </r>
  </si>
  <si>
    <t>&lt;y&gt;</t>
  </si>
  <si>
    <r>
      <t xml:space="preserve">COMPILED </t>
    </r>
    <r>
      <rPr>
        <b/>
        <sz val="32"/>
        <color rgb="FF000000"/>
        <rFont val="Arial"/>
        <family val="2"/>
      </rPr>
      <t>DAY</t>
    </r>
    <r>
      <rPr>
        <b/>
        <sz val="32"/>
        <color rgb="FFFFFFFF"/>
        <rFont val="Arial"/>
        <family val="2"/>
      </rPr>
      <t>-WISE DSA SHEET</t>
    </r>
  </si>
  <si>
    <t>TOPIC COVERED:</t>
  </si>
  <si>
    <r>
      <t xml:space="preserve">❤️ From </t>
    </r>
    <r>
      <rPr>
        <b/>
        <sz val="18"/>
        <color rgb="FFFF9900"/>
        <rFont val="Arial"/>
        <family val="2"/>
      </rPr>
      <t>Siddharth Singh</t>
    </r>
    <r>
      <rPr>
        <b/>
        <sz val="18"/>
        <color rgb="FFFFFFFF"/>
        <rFont val="Arial"/>
        <family val="2"/>
      </rPr>
      <t xml:space="preserve"> </t>
    </r>
  </si>
  <si>
    <t>Array &amp; Matrix</t>
  </si>
  <si>
    <t>Sorting and Searching</t>
  </si>
  <si>
    <t>Linked List</t>
  </si>
  <si>
    <t>Stacks and Queue</t>
  </si>
  <si>
    <t>Tree</t>
  </si>
  <si>
    <t>Total Questions:</t>
  </si>
  <si>
    <t>COLOUR CODING</t>
  </si>
  <si>
    <t>DOUBT</t>
  </si>
  <si>
    <t>HashMap and Heap</t>
  </si>
  <si>
    <t>Time Duration:</t>
  </si>
  <si>
    <t>3 - 4 Months</t>
  </si>
  <si>
    <t>EXCELLENT</t>
  </si>
  <si>
    <t>Backtracking</t>
  </si>
  <si>
    <t>Tries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</si>
  <si>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</si>
  <si>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</si>
  <si>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</si>
  <si>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</si>
  <si>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</si>
  <si>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</si>
  <si>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</si>
  <si>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</si>
  <si>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</si>
  <si>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</si>
  <si>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</si>
  <si>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</si>
  <si>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</si>
  <si>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</si>
  <si>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</si>
  <si>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</si>
  <si>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</si>
  <si>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</si>
  <si>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</si>
  <si>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</si>
  <si>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</si>
  <si>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</si>
  <si>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</si>
  <si>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</si>
  <si>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</si>
  <si>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</si>
  <si>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</si>
  <si>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</si>
  <si>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</si>
  <si>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</si>
  <si>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</si>
  <si>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</si>
  <si>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</si>
  <si>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</si>
  <si>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</si>
  <si>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</si>
  <si>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</si>
  <si>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</si>
  <si>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</si>
  <si>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</si>
  <si>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</si>
  <si>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</si>
  <si>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</si>
  <si>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</si>
  <si>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</si>
  <si>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 xml:space="preserve">Dynamic Programming </t>
  </si>
  <si>
    <t xml:space="preserve">Array &amp;String 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</si>
  <si>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</si>
  <si>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</si>
  <si>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</si>
  <si>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</si>
  <si>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</si>
  <si>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</si>
  <si>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</si>
  <si>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</si>
  <si>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</si>
  <si>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</si>
  <si>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</si>
  <si>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</si>
  <si>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</si>
  <si>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</si>
  <si>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</si>
  <si>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</si>
  <si>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</si>
  <si>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</si>
  <si>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</si>
  <si>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</si>
  <si>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</si>
  <si>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</si>
  <si>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</si>
  <si>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</si>
  <si>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</si>
  <si>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</si>
  <si>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</si>
  <si>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</si>
  <si>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</si>
  <si>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</si>
  <si>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</si>
  <si>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</si>
  <si>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</si>
  <si>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</si>
  <si>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</si>
  <si>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</si>
  <si>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</si>
  <si>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</si>
  <si>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</si>
  <si>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</si>
  <si>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</si>
  <si>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</si>
  <si>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</si>
  <si>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</si>
  <si>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Day 10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</si>
  <si>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</si>
  <si>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</si>
  <si>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</si>
  <si>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</si>
  <si>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</si>
  <si>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</si>
  <si>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</si>
  <si>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</si>
  <si>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</si>
  <si>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</si>
  <si>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</si>
  <si>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</si>
  <si>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</si>
  <si>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</si>
  <si>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</si>
  <si>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</si>
  <si>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</si>
  <si>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</si>
  <si>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</si>
  <si>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</si>
  <si>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</si>
  <si>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</si>
  <si>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</si>
  <si>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</si>
  <si>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</si>
  <si>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</si>
  <si>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</si>
  <si>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</si>
  <si>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</si>
  <si>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</si>
  <si>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</si>
  <si>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</si>
  <si>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</si>
  <si>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</si>
  <si>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</si>
  <si>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</si>
  <si>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Day 15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</si>
  <si>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</si>
  <si>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</si>
  <si>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</si>
  <si>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</si>
  <si>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</si>
  <si>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</si>
  <si>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</si>
  <si>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</si>
  <si>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</si>
  <si>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</si>
  <si>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</si>
  <si>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</si>
  <si>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</si>
  <si>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</si>
  <si>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</si>
  <si>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</si>
  <si>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</si>
  <si>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</si>
  <si>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</si>
  <si>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</si>
  <si>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</si>
  <si>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</si>
  <si>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</si>
  <si>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</si>
  <si>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</si>
  <si>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</si>
  <si>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</si>
  <si>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</si>
  <si>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</si>
  <si>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</si>
  <si>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</si>
  <si>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</si>
  <si>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</si>
  <si>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</si>
  <si>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</si>
  <si>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</si>
  <si>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</si>
  <si>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</si>
  <si>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</si>
  <si>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</si>
  <si>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</si>
  <si>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</si>
  <si>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</si>
  <si>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</si>
  <si>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</si>
  <si>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</si>
  <si>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</si>
  <si>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</si>
  <si>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</si>
  <si>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</si>
  <si>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</si>
  <si>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</si>
  <si>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</si>
  <si>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</si>
  <si>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</si>
  <si>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</si>
  <si>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</si>
  <si>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</si>
  <si>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</si>
  <si>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</si>
  <si>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</si>
  <si>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</si>
  <si>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</si>
  <si>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</si>
  <si>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</si>
  <si>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</si>
  <si>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</si>
  <si>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</si>
  <si>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</si>
  <si>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</si>
  <si>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</si>
  <si>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</si>
  <si>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</si>
  <si>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</si>
  <si>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</si>
  <si>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</si>
  <si>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</si>
  <si>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</si>
  <si>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</si>
  <si>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</si>
  <si>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</si>
  <si>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</si>
  <si>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</si>
  <si>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</si>
  <si>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</si>
  <si>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</si>
  <si>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</si>
  <si>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</si>
  <si>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</si>
  <si>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</si>
  <si>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</si>
  <si>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</si>
  <si>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</si>
  <si>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</si>
  <si>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</si>
  <si>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</si>
  <si>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</si>
  <si>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</si>
  <si>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</si>
  <si>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</si>
  <si>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</si>
  <si>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</si>
  <si>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</si>
  <si>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</si>
  <si>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</si>
  <si>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</si>
  <si>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</si>
  <si>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</si>
  <si>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</si>
  <si>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</si>
  <si>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</si>
  <si>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</si>
  <si>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</si>
  <si>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</si>
  <si>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</si>
  <si>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</si>
  <si>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</si>
  <si>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</si>
  <si>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</si>
  <si>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</si>
  <si>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</si>
  <si>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</si>
  <si>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</si>
  <si>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</si>
  <si>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</si>
  <si>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</si>
  <si>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</si>
  <si>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</si>
  <si>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</si>
  <si>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</si>
  <si>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</si>
  <si>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</si>
  <si>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</si>
  <si>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</si>
  <si>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</si>
  <si>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</si>
  <si>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</si>
  <si>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</si>
  <si>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</si>
  <si>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</si>
  <si>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</si>
  <si>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</si>
  <si>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</si>
  <si>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</si>
  <si>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</si>
  <si>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</si>
  <si>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</si>
  <si>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</si>
  <si>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</si>
  <si>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</si>
  <si>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</si>
  <si>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</si>
  <si>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</si>
  <si>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</si>
  <si>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</si>
  <si>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</si>
  <si>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</si>
  <si>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</si>
  <si>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</si>
  <si>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</si>
  <si>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</si>
  <si>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</si>
  <si>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</si>
  <si>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</si>
  <si>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</si>
  <si>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</si>
  <si>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</si>
  <si>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</si>
  <si>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</si>
  <si>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</si>
  <si>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</si>
  <si>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</si>
  <si>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</si>
  <si>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</si>
  <si>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</si>
  <si>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</si>
  <si>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</si>
  <si>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</si>
  <si>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</si>
  <si>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</si>
  <si>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</si>
  <si>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</si>
  <si>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</si>
  <si>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</si>
  <si>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</si>
  <si>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</si>
  <si>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</si>
  <si>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</si>
  <si>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</si>
  <si>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</si>
  <si>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</si>
  <si>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</si>
  <si>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</si>
  <si>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</si>
  <si>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</si>
  <si>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</si>
  <si>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</si>
  <si>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</si>
  <si>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</si>
  <si>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</si>
  <si>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</si>
  <si>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</si>
  <si>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</si>
  <si>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</si>
  <si>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</si>
  <si>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</si>
  <si>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</si>
  <si>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</si>
  <si>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</si>
  <si>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</si>
  <si>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</si>
  <si>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</si>
  <si>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</si>
  <si>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</si>
  <si>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</si>
  <si>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</si>
  <si>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</si>
  <si>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</si>
  <si>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</si>
  <si>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</si>
  <si>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</si>
  <si>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</si>
  <si>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</si>
  <si>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</si>
  <si>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</si>
  <si>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</si>
  <si>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</si>
  <si>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</si>
  <si>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</si>
  <si>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</si>
  <si>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</si>
  <si>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</si>
  <si>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</si>
  <si>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</si>
  <si>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</si>
  <si>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</si>
  <si>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</si>
  <si>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</si>
  <si>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</si>
  <si>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</si>
  <si>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</si>
  <si>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</si>
  <si>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</si>
  <si>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</si>
  <si>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</si>
  <si>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</si>
  <si>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</si>
  <si>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</si>
  <si>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</si>
  <si>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</si>
  <si>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</si>
  <si>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</si>
  <si>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</si>
  <si>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</si>
  <si>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</si>
  <si>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</si>
  <si>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</si>
  <si>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</si>
  <si>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</si>
  <si>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</si>
  <si>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</si>
  <si>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Print all permutations of a string</t>
  </si>
  <si>
    <t>Day 51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</si>
  <si>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</si>
  <si>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</si>
  <si>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</si>
  <si>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</si>
  <si>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</si>
  <si>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</si>
  <si>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</si>
  <si>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</si>
  <si>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</si>
  <si>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</si>
  <si>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</si>
  <si>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</si>
  <si>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</si>
  <si>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</si>
  <si>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</si>
  <si>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</si>
  <si>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</si>
  <si>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</si>
  <si>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</si>
  <si>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</si>
  <si>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</si>
  <si>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</si>
  <si>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</si>
  <si>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</si>
  <si>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</si>
  <si>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</si>
  <si>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</si>
  <si>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</si>
  <si>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</si>
  <si>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</si>
  <si>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</si>
  <si>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</si>
  <si>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</si>
  <si>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</si>
  <si>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</si>
  <si>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</si>
  <si>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</si>
  <si>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</si>
  <si>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</si>
  <si>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</si>
  <si>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</si>
  <si>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</si>
  <si>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</si>
  <si>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</si>
  <si>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</si>
  <si>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</si>
  <si>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</si>
  <si>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</si>
  <si>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</si>
  <si>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</si>
  <si>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</si>
  <si>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</si>
  <si>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</si>
  <si>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</si>
  <si>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</si>
  <si>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</si>
  <si>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</si>
  <si>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</si>
  <si>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</si>
  <si>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</si>
  <si>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</si>
  <si>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</si>
  <si>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</si>
  <si>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</si>
  <si>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</si>
  <si>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</si>
  <si>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</si>
  <si>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</si>
  <si>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</si>
  <si>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</si>
  <si>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</si>
  <si>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</si>
  <si>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</si>
  <si>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</si>
  <si>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</si>
  <si>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</si>
  <si>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</si>
  <si>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</si>
  <si>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</si>
  <si>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</si>
  <si>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</si>
  <si>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</si>
  <si>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</si>
  <si>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</si>
  <si>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</si>
  <si>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</si>
  <si>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</si>
  <si>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</si>
  <si>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</si>
  <si>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</si>
  <si>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</si>
  <si>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</si>
  <si>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</si>
  <si>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</si>
  <si>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</si>
  <si>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</si>
  <si>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</si>
  <si>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</si>
  <si>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</si>
  <si>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</si>
  <si>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</si>
  <si>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</si>
  <si>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</si>
  <si>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</si>
  <si>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</si>
  <si>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Reverse Bits</t>
  </si>
  <si>
    <t>Day 64</t>
  </si>
  <si>
    <t>Subsequence of string (using Bit Manipulation)</t>
  </si>
  <si>
    <t>Single Number II</t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</si>
  <si>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</si>
  <si>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</si>
  <si>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</si>
  <si>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</si>
  <si>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</si>
  <si>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</si>
  <si>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</si>
  <si>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</si>
  <si>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</si>
  <si>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</si>
  <si>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</si>
  <si>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</si>
  <si>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</si>
  <si>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</si>
  <si>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</si>
  <si>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</si>
  <si>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</si>
  <si>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t>Hamming Distance(Imp.)</t>
  </si>
  <si>
    <r>
      <rPr>
        <b/>
        <u/>
        <sz val="14"/>
        <color rgb="FF000000"/>
        <rFont val="Calibri, Arial"/>
      </rPr>
      <t>C</t>
    </r>
    <r>
      <rPr>
        <b/>
        <u/>
        <sz val="14"/>
        <color rgb="FF0B4CB4"/>
        <rFont val="Calibri, Arial"/>
      </rPr>
      <t>heck whether one string is a rotation of another</t>
    </r>
  </si>
  <si>
    <r>
      <t>Rabin Kar</t>
    </r>
    <r>
      <rPr>
        <b/>
        <u/>
        <sz val="14"/>
        <color rgb="FF000000"/>
        <rFont val="Arial"/>
        <family val="2"/>
      </rPr>
      <t>p</t>
    </r>
  </si>
  <si>
    <r>
      <t xml:space="preserve">DSA INTERVIEW  </t>
    </r>
    <r>
      <rPr>
        <b/>
        <sz val="24"/>
        <color rgb="FF00FF00"/>
        <rFont val="Arial"/>
        <family val="2"/>
      </rPr>
      <t>READY🎊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</si>
</sst>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m\ yyyy"/>
    <numFmt numFmtId="165" formatCode="d\ mmm\ yyyy"/>
    <numFmt numFmtId="166" formatCode="d\ mmm"/>
    <numFmt numFmtId="167" formatCode="d\ mmmm"/>
  </numFmts>
  <fonts count="8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1"/>
      <name val="Consolas"/>
      <family val="3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262932"/>
      <name val="Arial"/>
      <family val="2"/>
    </font>
    <font>
      <b/>
      <sz val="18"/>
      <color theme="1"/>
      <name val="Calibri"/>
      <family val="2"/>
      <scheme val="minor"/>
    </font>
    <font>
      <b/>
      <i/>
      <u/>
      <sz val="22"/>
      <color rgb="FF7030A0"/>
      <name val="Calibri"/>
      <family val="2"/>
      <scheme val="minor"/>
    </font>
    <font>
      <b/>
      <sz val="16"/>
      <color theme="2" tint="-0.89999084444715716"/>
      <name val="Calibri"/>
      <family val="2"/>
      <scheme val="minor"/>
    </font>
    <font>
      <b/>
      <sz val="16"/>
      <color rgb="FFFF0000"/>
      <name val="Bookman Old Style"/>
      <family val="1"/>
    </font>
    <font>
      <sz val="16"/>
      <color theme="1"/>
      <name val="Roboto"/>
    </font>
    <font>
      <b/>
      <sz val="36"/>
      <color theme="1"/>
      <name val="Calibri"/>
      <family val="2"/>
      <scheme val="minor"/>
    </font>
    <font>
      <sz val="24"/>
      <color theme="1"/>
      <name val="Roboto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u/>
      <sz val="16"/>
      <color rgb="FF1155CC"/>
      <name val="Arial"/>
      <family val="2"/>
    </font>
    <font>
      <b/>
      <sz val="16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36"/>
      <color theme="1"/>
      <name val="Algerian"/>
      <family val="5"/>
    </font>
    <font>
      <b/>
      <sz val="26"/>
      <color theme="1"/>
      <name val="Algerian"/>
      <family val="5"/>
    </font>
    <font>
      <b/>
      <sz val="32"/>
      <color rgb="FFFFFFFF"/>
      <name val="Arial"/>
      <family val="2"/>
    </font>
    <font>
      <b/>
      <sz val="32"/>
      <color rgb="FF000000"/>
      <name val="Arial"/>
      <family val="2"/>
    </font>
    <font>
      <b/>
      <sz val="18"/>
      <color rgb="FFFF9900"/>
      <name val="Arial"/>
      <family val="2"/>
    </font>
    <font>
      <b/>
      <sz val="18"/>
      <color rgb="FFFFFFFF"/>
      <name val="Arial"/>
      <family val="2"/>
    </font>
    <font>
      <b/>
      <sz val="14"/>
      <color rgb="FFFFFFFF"/>
      <name val="Arial"/>
      <family val="2"/>
    </font>
    <font>
      <b/>
      <sz val="24"/>
      <color rgb="FFFF0000"/>
      <name val="Arial"/>
      <family val="2"/>
    </font>
    <font>
      <b/>
      <sz val="11"/>
      <color rgb="FFFFFFFF"/>
      <name val="Arial"/>
      <family val="2"/>
    </font>
    <font>
      <b/>
      <sz val="14"/>
      <color theme="1"/>
      <name val="Calibri"/>
      <family val="2"/>
    </font>
    <font>
      <b/>
      <u/>
      <sz val="14"/>
      <color rgb="FF0000FF"/>
      <name val="Calibri"/>
      <family val="2"/>
    </font>
    <font>
      <b/>
      <u/>
      <sz val="14"/>
      <color rgb="FF000000"/>
      <name val="Calibri"/>
      <family val="2"/>
    </font>
    <font>
      <b/>
      <u/>
      <sz val="11"/>
      <color rgb="FF1155CC"/>
      <name val="Arial"/>
      <family val="2"/>
    </font>
    <font>
      <b/>
      <u/>
      <sz val="14"/>
      <color rgb="FF0000FF"/>
      <name val="Arial"/>
      <family val="2"/>
    </font>
    <font>
      <b/>
      <sz val="14"/>
      <color theme="1"/>
      <name val="Arial"/>
      <family val="2"/>
    </font>
    <font>
      <b/>
      <sz val="11"/>
      <color rgb="FF000000"/>
      <name val="Calibri"/>
      <family val="2"/>
    </font>
    <font>
      <b/>
      <sz val="24"/>
      <color rgb="FFFFFFFF"/>
      <name val="Arial"/>
      <family val="2"/>
    </font>
    <font>
      <b/>
      <sz val="24"/>
      <color rgb="FF00FF00"/>
      <name val="Arial"/>
      <family val="2"/>
    </font>
    <font>
      <b/>
      <sz val="36"/>
      <color rgb="FFFFFFFF"/>
      <name val="Arial"/>
      <family val="2"/>
    </font>
    <font>
      <b/>
      <sz val="15"/>
      <color rgb="FF000000"/>
      <name val="Calibri"/>
      <family val="2"/>
    </font>
    <font>
      <b/>
      <sz val="11"/>
      <color theme="1"/>
      <name val="Arial"/>
      <family val="2"/>
    </font>
    <font>
      <b/>
      <i/>
      <sz val="14"/>
      <color theme="1"/>
      <name val="Calibri"/>
      <family val="2"/>
    </font>
    <font>
      <b/>
      <u/>
      <sz val="14"/>
      <color rgb="FF1155CC"/>
      <name val="Arial"/>
      <family val="2"/>
    </font>
    <font>
      <b/>
      <sz val="14"/>
      <color rgb="FF000000"/>
      <name val="Calibri"/>
      <family val="2"/>
    </font>
    <font>
      <b/>
      <sz val="10"/>
      <color theme="1"/>
      <name val="Arial"/>
      <family val="2"/>
    </font>
    <font>
      <b/>
      <u/>
      <sz val="14"/>
      <color rgb="FF0563C1"/>
      <name val="Calibri"/>
      <family val="2"/>
    </font>
    <font>
      <b/>
      <sz val="10"/>
      <name val="Arial"/>
      <family val="2"/>
    </font>
    <font>
      <b/>
      <u/>
      <sz val="14"/>
      <color rgb="FF1155CC"/>
      <name val="Calibri"/>
      <family val="2"/>
    </font>
    <font>
      <b/>
      <sz val="14"/>
      <name val="Arial"/>
      <family val="2"/>
    </font>
    <font>
      <b/>
      <u/>
      <sz val="14"/>
      <color rgb="FF000000"/>
      <name val="Calibri, Arial"/>
    </font>
    <font>
      <b/>
      <u/>
      <sz val="14"/>
      <color rgb="FF0B4CB4"/>
      <name val="Calibri, Arial"/>
    </font>
    <font>
      <b/>
      <sz val="14"/>
      <color rgb="FF000000"/>
      <name val="Docs-Calibri"/>
    </font>
    <font>
      <b/>
      <sz val="14"/>
      <color rgb="FF0563C1"/>
      <name val="Calibri"/>
      <family val="2"/>
    </font>
    <font>
      <b/>
      <u/>
      <sz val="14"/>
      <color rgb="FF0563C1"/>
      <name val="Arial"/>
      <family val="2"/>
    </font>
    <font>
      <b/>
      <u/>
      <sz val="14"/>
      <color rgb="FF0B4CB4"/>
      <name val="Calibri"/>
      <family val="2"/>
    </font>
    <font>
      <b/>
      <sz val="14"/>
      <color rgb="FF0B4CB4"/>
      <name val="Calibri"/>
      <family val="2"/>
    </font>
    <font>
      <b/>
      <i/>
      <u/>
      <sz val="14"/>
      <color rgb="FF1155CC"/>
      <name val="Calibri"/>
      <family val="2"/>
    </font>
    <font>
      <b/>
      <u/>
      <sz val="14"/>
      <color rgb="FF000000"/>
      <name val="Arial"/>
      <family val="2"/>
    </font>
    <font>
      <b/>
      <sz val="14"/>
      <color rgb="FF0563C1"/>
      <name val="Arial"/>
      <family val="2"/>
    </font>
    <font>
      <b/>
      <u/>
      <sz val="12"/>
      <color rgb="FF0B4CB4"/>
      <name val="Calibri"/>
      <family val="2"/>
    </font>
    <font>
      <b/>
      <u/>
      <sz val="11"/>
      <color rgb="FF0563C1"/>
      <name val="Arial"/>
      <family val="2"/>
    </font>
    <font>
      <b/>
      <u/>
      <sz val="16"/>
      <color rgb="FF0563C1"/>
      <name val="Calibri"/>
      <family val="2"/>
    </font>
    <font>
      <b/>
      <u/>
      <sz val="11"/>
      <color rgb="FF0563C1"/>
      <name val="Calibri"/>
      <family val="2"/>
    </font>
    <font>
      <b/>
      <sz val="11"/>
      <color rgb="FF0563C1"/>
      <name val="Arial"/>
      <family val="2"/>
    </font>
    <font>
      <b/>
      <u/>
      <sz val="10"/>
      <color rgb="FF1155CC"/>
      <name val="Arial"/>
      <family val="2"/>
    </font>
    <font>
      <b/>
      <sz val="24"/>
      <color theme="1"/>
      <name val="Calibri"/>
      <family val="2"/>
    </font>
    <font>
      <b/>
      <sz val="28"/>
      <color theme="1"/>
      <name val="Calibri"/>
      <family val="2"/>
    </font>
    <font>
      <b/>
      <u/>
      <sz val="24"/>
      <color rgb="FF0000FF"/>
      <name val="Calibri"/>
      <family val="2"/>
    </font>
    <font>
      <b/>
      <sz val="36"/>
      <color theme="1"/>
      <name val="Calibri"/>
      <family val="2"/>
    </font>
    <font>
      <b/>
      <u/>
      <sz val="36"/>
      <color rgb="FF0000FF"/>
      <name val="Calibri"/>
      <family val="2"/>
    </font>
    <font>
      <b/>
      <u/>
      <sz val="36"/>
      <color theme="1"/>
      <name val="Calibri"/>
      <family val="2"/>
    </font>
    <font>
      <b/>
      <u/>
      <sz val="36"/>
      <color rgb="FF000000"/>
      <name val="Calibri"/>
      <family val="2"/>
    </font>
    <font>
      <b/>
      <u/>
      <sz val="36"/>
      <color rgb="FF0000FF"/>
      <name val="Arial"/>
      <family val="2"/>
    </font>
    <font>
      <b/>
      <sz val="36"/>
      <color theme="1"/>
      <name val="Arial"/>
      <family val="2"/>
    </font>
    <font>
      <b/>
      <i/>
      <sz val="36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11" borderId="0" applyNumberFormat="0" applyBorder="0" applyAlignment="0" applyProtection="0"/>
  </cellStyleXfs>
  <cellXfs count="166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1" applyFont="1"/>
    <xf numFmtId="0" fontId="7" fillId="0" borderId="0" xfId="0" applyFont="1"/>
    <xf numFmtId="0" fontId="8" fillId="0" borderId="0" xfId="0" applyFont="1" applyAlignment="1">
      <alignment horizontal="center"/>
    </xf>
    <xf numFmtId="0" fontId="6" fillId="0" borderId="0" xfId="1" applyFont="1" applyAlignment="1">
      <alignment horizontal="left"/>
    </xf>
    <xf numFmtId="0" fontId="2" fillId="0" borderId="0" xfId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inden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1" fillId="4" borderId="0" xfId="0" applyFont="1" applyFill="1" applyAlignment="1">
      <alignment horizontal="center"/>
    </xf>
    <xf numFmtId="0" fontId="12" fillId="0" borderId="0" xfId="0" applyFont="1"/>
    <xf numFmtId="0" fontId="0" fillId="6" borderId="0" xfId="0" applyFill="1" applyAlignment="1">
      <alignment horizontal="center"/>
    </xf>
    <xf numFmtId="0" fontId="12" fillId="5" borderId="0" xfId="0" applyFont="1" applyFill="1"/>
    <xf numFmtId="0" fontId="13" fillId="6" borderId="0" xfId="0" applyFont="1" applyFill="1"/>
    <xf numFmtId="0" fontId="0" fillId="7" borderId="0" xfId="0" applyFill="1" applyAlignment="1">
      <alignment horizontal="center"/>
    </xf>
    <xf numFmtId="0" fontId="14" fillId="6" borderId="0" xfId="0" applyFont="1" applyFill="1"/>
    <xf numFmtId="0" fontId="15" fillId="8" borderId="0" xfId="0" applyFont="1" applyFill="1"/>
    <xf numFmtId="0" fontId="17" fillId="0" borderId="0" xfId="1" applyFont="1"/>
    <xf numFmtId="0" fontId="16" fillId="0" borderId="0" xfId="0" applyFont="1"/>
    <xf numFmtId="0" fontId="6" fillId="9" borderId="0" xfId="1" applyFont="1" applyFill="1"/>
    <xf numFmtId="0" fontId="18" fillId="7" borderId="0" xfId="0" applyFont="1" applyFill="1"/>
    <xf numFmtId="0" fontId="19" fillId="10" borderId="0" xfId="0" applyFont="1" applyFill="1"/>
    <xf numFmtId="0" fontId="16" fillId="6" borderId="0" xfId="0" applyFont="1" applyFill="1"/>
    <xf numFmtId="0" fontId="14" fillId="7" borderId="0" xfId="0" applyFont="1" applyFill="1"/>
    <xf numFmtId="0" fontId="14" fillId="9" borderId="0" xfId="0" applyFont="1" applyFill="1"/>
    <xf numFmtId="0" fontId="0" fillId="9" borderId="0" xfId="0" applyFill="1"/>
    <xf numFmtId="0" fontId="0" fillId="0" borderId="0" xfId="0" applyFont="1"/>
    <xf numFmtId="0" fontId="20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1" fillId="11" borderId="0" xfId="2" applyFont="1" applyAlignment="1">
      <alignment horizontal="center" vertical="top"/>
    </xf>
    <xf numFmtId="0" fontId="2" fillId="12" borderId="0" xfId="1" applyFill="1"/>
    <xf numFmtId="0" fontId="2" fillId="0" borderId="0" xfId="1" applyAlignment="1">
      <alignment horizontal="center" vertical="center"/>
    </xf>
    <xf numFmtId="0" fontId="2" fillId="0" borderId="0" xfId="1" applyAlignment="1">
      <alignment vertical="center"/>
    </xf>
    <xf numFmtId="0" fontId="23" fillId="0" borderId="1" xfId="0" applyFont="1" applyBorder="1" applyAlignment="1">
      <alignment wrapText="1"/>
    </xf>
    <xf numFmtId="0" fontId="6" fillId="0" borderId="1" xfId="1" applyFont="1" applyBorder="1" applyAlignment="1">
      <alignment wrapText="1"/>
    </xf>
    <xf numFmtId="0" fontId="24" fillId="0" borderId="1" xfId="0" applyFont="1" applyBorder="1" applyAlignment="1">
      <alignment horizontal="center" wrapText="1"/>
    </xf>
    <xf numFmtId="0" fontId="6" fillId="0" borderId="1" xfId="1" applyFont="1" applyBorder="1" applyAlignment="1">
      <alignment vertical="center"/>
    </xf>
    <xf numFmtId="0" fontId="2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/>
    </xf>
    <xf numFmtId="0" fontId="11" fillId="7" borderId="0" xfId="0" applyFont="1" applyFill="1" applyAlignment="1">
      <alignment horizontal="center"/>
    </xf>
    <xf numFmtId="0" fontId="6" fillId="13" borderId="0" xfId="1" applyFont="1" applyFill="1"/>
    <xf numFmtId="0" fontId="27" fillId="14" borderId="0" xfId="0" applyFont="1" applyFill="1"/>
    <xf numFmtId="0" fontId="0" fillId="15" borderId="0" xfId="0" applyFill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41" fillId="0" borderId="0" xfId="0" applyFont="1"/>
    <xf numFmtId="0" fontId="45" fillId="17" borderId="0" xfId="0" applyFont="1" applyFill="1"/>
    <xf numFmtId="0" fontId="47" fillId="21" borderId="0" xfId="0" applyFont="1" applyFill="1"/>
    <xf numFmtId="0" fontId="48" fillId="21" borderId="0" xfId="0" applyFont="1" applyFill="1" applyAlignment="1">
      <alignment horizontal="center"/>
    </xf>
    <xf numFmtId="0" fontId="49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0" fontId="39" fillId="0" borderId="0" xfId="0" applyFont="1" applyAlignment="1">
      <alignment horizontal="right"/>
    </xf>
    <xf numFmtId="0" fontId="50" fillId="0" borderId="0" xfId="0" applyFont="1" applyAlignment="1">
      <alignment horizontal="right"/>
    </xf>
    <xf numFmtId="165" fontId="38" fillId="0" borderId="0" xfId="0" applyNumberFormat="1" applyFont="1" applyAlignment="1">
      <alignment horizontal="right"/>
    </xf>
    <xf numFmtId="164" fontId="38" fillId="0" borderId="0" xfId="0" applyNumberFormat="1" applyFont="1" applyAlignment="1">
      <alignment horizontal="right"/>
    </xf>
    <xf numFmtId="0" fontId="51" fillId="0" borderId="0" xfId="0" applyFont="1"/>
    <xf numFmtId="0" fontId="40" fillId="21" borderId="0" xfId="0" applyFont="1" applyFill="1" applyAlignment="1">
      <alignment horizontal="right"/>
    </xf>
    <xf numFmtId="0" fontId="52" fillId="21" borderId="0" xfId="0" applyFont="1" applyFill="1" applyAlignment="1">
      <alignment horizontal="right"/>
    </xf>
    <xf numFmtId="0" fontId="31" fillId="16" borderId="2" xfId="0" applyFont="1" applyFill="1" applyBorder="1" applyAlignment="1">
      <alignment horizontal="center"/>
    </xf>
    <xf numFmtId="0" fontId="33" fillId="17" borderId="0" xfId="0" applyFont="1" applyFill="1" applyAlignment="1">
      <alignment horizontal="center"/>
    </xf>
    <xf numFmtId="0" fontId="34" fillId="17" borderId="0" xfId="0" applyFont="1" applyFill="1" applyAlignment="1">
      <alignment horizontal="center"/>
    </xf>
    <xf numFmtId="0" fontId="35" fillId="17" borderId="0" xfId="0" applyFont="1" applyFill="1" applyAlignment="1">
      <alignment horizontal="center"/>
    </xf>
    <xf numFmtId="0" fontId="35" fillId="17" borderId="3" xfId="0" applyFont="1" applyFill="1" applyBorder="1" applyAlignment="1">
      <alignment horizontal="center"/>
    </xf>
    <xf numFmtId="0" fontId="34" fillId="17" borderId="3" xfId="0" applyFont="1" applyFill="1" applyBorder="1" applyAlignment="1">
      <alignment horizontal="center"/>
    </xf>
    <xf numFmtId="0" fontId="36" fillId="17" borderId="0" xfId="0" applyFont="1" applyFill="1" applyAlignment="1">
      <alignment horizontal="center"/>
    </xf>
    <xf numFmtId="0" fontId="37" fillId="17" borderId="0" xfId="0" applyFont="1" applyFill="1" applyAlignment="1">
      <alignment horizontal="center"/>
    </xf>
    <xf numFmtId="0" fontId="53" fillId="16" borderId="0" xfId="0" applyFont="1" applyFill="1" applyAlignment="1">
      <alignment horizontal="center"/>
    </xf>
    <xf numFmtId="0" fontId="53" fillId="16" borderId="3" xfId="0" applyFont="1" applyFill="1" applyBorder="1" applyAlignment="1">
      <alignment horizontal="center"/>
    </xf>
    <xf numFmtId="0" fontId="53" fillId="16" borderId="0" xfId="0" applyFont="1" applyFill="1"/>
    <xf numFmtId="0" fontId="27" fillId="0" borderId="0" xfId="0" applyFont="1"/>
    <xf numFmtId="0" fontId="53" fillId="17" borderId="0" xfId="0" applyFont="1" applyFill="1" applyAlignment="1">
      <alignment horizontal="center"/>
    </xf>
    <xf numFmtId="0" fontId="53" fillId="17" borderId="0" xfId="0" applyFont="1" applyFill="1"/>
    <xf numFmtId="0" fontId="53" fillId="17" borderId="3" xfId="0" applyFont="1" applyFill="1" applyBorder="1" applyAlignment="1">
      <alignment horizontal="center"/>
    </xf>
    <xf numFmtId="0" fontId="53" fillId="18" borderId="0" xfId="0" applyFont="1" applyFill="1" applyAlignment="1">
      <alignment horizontal="center"/>
    </xf>
    <xf numFmtId="0" fontId="53" fillId="19" borderId="0" xfId="0" applyFont="1" applyFill="1" applyAlignment="1">
      <alignment horizontal="center"/>
    </xf>
    <xf numFmtId="0" fontId="53" fillId="20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/>
    <xf numFmtId="0" fontId="51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164" fontId="54" fillId="0" borderId="0" xfId="0" applyNumberFormat="1" applyFont="1" applyAlignment="1">
      <alignment horizontal="center"/>
    </xf>
    <xf numFmtId="0" fontId="56" fillId="21" borderId="0" xfId="0" applyFont="1" applyFill="1" applyAlignment="1">
      <alignment horizontal="center"/>
    </xf>
    <xf numFmtId="0" fontId="52" fillId="21" borderId="0" xfId="0" applyFont="1" applyFill="1" applyAlignment="1">
      <alignment horizontal="center"/>
    </xf>
    <xf numFmtId="0" fontId="55" fillId="21" borderId="0" xfId="0" applyFont="1" applyFill="1" applyAlignment="1">
      <alignment horizontal="center"/>
    </xf>
    <xf numFmtId="0" fontId="55" fillId="21" borderId="0" xfId="0" applyFont="1" applyFill="1"/>
    <xf numFmtId="164" fontId="54" fillId="21" borderId="0" xfId="0" applyNumberFormat="1" applyFont="1" applyFill="1" applyAlignment="1">
      <alignment horizontal="center"/>
    </xf>
    <xf numFmtId="0" fontId="57" fillId="21" borderId="0" xfId="0" applyFont="1" applyFill="1" applyAlignment="1">
      <alignment horizontal="center"/>
    </xf>
    <xf numFmtId="0" fontId="40" fillId="21" borderId="0" xfId="0" applyFont="1" applyFill="1" applyAlignment="1">
      <alignment horizontal="center"/>
    </xf>
    <xf numFmtId="0" fontId="60" fillId="21" borderId="0" xfId="0" applyFont="1" applyFill="1" applyAlignment="1">
      <alignment horizontal="center"/>
    </xf>
    <xf numFmtId="0" fontId="61" fillId="0" borderId="0" xfId="0" applyFont="1" applyAlignment="1">
      <alignment horizontal="center"/>
    </xf>
    <xf numFmtId="0" fontId="53" fillId="21" borderId="0" xfId="0" applyFont="1" applyFill="1" applyAlignment="1">
      <alignment horizontal="center"/>
    </xf>
    <xf numFmtId="0" fontId="54" fillId="0" borderId="0" xfId="0" applyFont="1"/>
    <xf numFmtId="0" fontId="52" fillId="0" borderId="0" xfId="0" applyFont="1"/>
    <xf numFmtId="0" fontId="43" fillId="0" borderId="0" xfId="0" applyFont="1"/>
    <xf numFmtId="0" fontId="56" fillId="0" borderId="0" xfId="0" applyFont="1"/>
    <xf numFmtId="0" fontId="38" fillId="0" borderId="0" xfId="0" applyFont="1"/>
    <xf numFmtId="164" fontId="56" fillId="0" borderId="0" xfId="0" applyNumberFormat="1" applyFont="1"/>
    <xf numFmtId="0" fontId="62" fillId="21" borderId="0" xfId="0" applyFont="1" applyFill="1"/>
    <xf numFmtId="164" fontId="54" fillId="0" borderId="0" xfId="0" applyNumberFormat="1" applyFont="1"/>
    <xf numFmtId="0" fontId="51" fillId="21" borderId="0" xfId="0" applyFont="1" applyFill="1"/>
    <xf numFmtId="164" fontId="62" fillId="0" borderId="0" xfId="0" applyNumberFormat="1" applyFont="1"/>
    <xf numFmtId="0" fontId="43" fillId="21" borderId="0" xfId="0" applyFont="1" applyFill="1"/>
    <xf numFmtId="0" fontId="53" fillId="21" borderId="0" xfId="0" applyFont="1" applyFill="1"/>
    <xf numFmtId="0" fontId="56" fillId="21" borderId="0" xfId="0" applyFont="1" applyFill="1"/>
    <xf numFmtId="164" fontId="63" fillId="21" borderId="0" xfId="0" applyNumberFormat="1" applyFont="1" applyFill="1"/>
    <xf numFmtId="164" fontId="42" fillId="21" borderId="0" xfId="0" applyNumberFormat="1" applyFont="1" applyFill="1"/>
    <xf numFmtId="0" fontId="42" fillId="21" borderId="0" xfId="0" applyFont="1" applyFill="1"/>
    <xf numFmtId="164" fontId="51" fillId="0" borderId="0" xfId="0" applyNumberFormat="1" applyFont="1"/>
    <xf numFmtId="0" fontId="49" fillId="0" borderId="0" xfId="0" applyFont="1"/>
    <xf numFmtId="164" fontId="39" fillId="0" borderId="0" xfId="0" applyNumberFormat="1" applyFont="1"/>
    <xf numFmtId="0" fontId="63" fillId="0" borderId="0" xfId="0" applyFont="1"/>
    <xf numFmtId="0" fontId="63" fillId="21" borderId="0" xfId="0" applyFont="1" applyFill="1"/>
    <xf numFmtId="0" fontId="64" fillId="21" borderId="0" xfId="0" applyFont="1" applyFill="1"/>
    <xf numFmtId="165" fontId="56" fillId="0" borderId="0" xfId="0" applyNumberFormat="1" applyFont="1"/>
    <xf numFmtId="166" fontId="56" fillId="0" borderId="0" xfId="0" applyNumberFormat="1" applyFont="1"/>
    <xf numFmtId="0" fontId="42" fillId="0" borderId="0" xfId="0" applyFont="1"/>
    <xf numFmtId="165" fontId="51" fillId="0" borderId="0" xfId="0" applyNumberFormat="1" applyFont="1"/>
    <xf numFmtId="0" fontId="44" fillId="0" borderId="0" xfId="0" applyFont="1"/>
    <xf numFmtId="0" fontId="52" fillId="21" borderId="0" xfId="0" applyFont="1" applyFill="1"/>
    <xf numFmtId="0" fontId="40" fillId="0" borderId="0" xfId="0" applyFont="1"/>
    <xf numFmtId="167" fontId="54" fillId="0" borderId="0" xfId="0" applyNumberFormat="1" applyFont="1"/>
    <xf numFmtId="0" fontId="54" fillId="21" borderId="0" xfId="0" applyFont="1" applyFill="1"/>
    <xf numFmtId="0" fontId="65" fillId="0" borderId="0" xfId="0" applyFont="1"/>
    <xf numFmtId="0" fontId="63" fillId="21" borderId="3" xfId="0" applyFont="1" applyFill="1" applyBorder="1"/>
    <xf numFmtId="164" fontId="42" fillId="0" borderId="0" xfId="0" applyNumberFormat="1" applyFont="1"/>
    <xf numFmtId="0" fontId="53" fillId="20" borderId="0" xfId="0" applyFont="1" applyFill="1"/>
    <xf numFmtId="166" fontId="51" fillId="0" borderId="0" xfId="0" applyNumberFormat="1" applyFont="1"/>
    <xf numFmtId="0" fontId="67" fillId="21" borderId="0" xfId="0" applyFont="1" applyFill="1"/>
    <xf numFmtId="0" fontId="68" fillId="21" borderId="0" xfId="0" applyFont="1" applyFill="1"/>
    <xf numFmtId="0" fontId="69" fillId="21" borderId="0" xfId="0" applyFont="1" applyFill="1"/>
    <xf numFmtId="0" fontId="70" fillId="21" borderId="0" xfId="0" applyFont="1" applyFill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45" fillId="17" borderId="0" xfId="0" applyFont="1" applyFill="1" applyAlignment="1">
      <alignment horizontal="center"/>
    </xf>
    <xf numFmtId="0" fontId="6" fillId="2" borderId="0" xfId="1" applyFont="1" applyFill="1"/>
    <xf numFmtId="0" fontId="6" fillId="0" borderId="1" xfId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83" fillId="0" borderId="1" xfId="0" applyFont="1" applyBorder="1" applyAlignment="1">
      <alignment horizontal="center" vertical="center" wrapText="1"/>
    </xf>
    <xf numFmtId="0" fontId="82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81" fillId="20" borderId="0" xfId="0" applyFont="1" applyFill="1" applyAlignment="1">
      <alignment horizontal="center"/>
    </xf>
    <xf numFmtId="0" fontId="81" fillId="16" borderId="0" xfId="0" applyFont="1" applyFill="1" applyAlignment="1">
      <alignment horizontal="center"/>
    </xf>
    <xf numFmtId="0" fontId="82" fillId="16" borderId="0" xfId="0" applyFont="1" applyFill="1" applyAlignment="1">
      <alignment horizontal="center"/>
    </xf>
    <xf numFmtId="0" fontId="78" fillId="16" borderId="0" xfId="0" applyFont="1" applyFill="1" applyAlignment="1">
      <alignment horizontal="center"/>
    </xf>
    <xf numFmtId="0" fontId="79" fillId="16" borderId="0" xfId="0" applyFont="1" applyFill="1" applyAlignment="1">
      <alignment horizontal="center"/>
    </xf>
    <xf numFmtId="0" fontId="77" fillId="16" borderId="0" xfId="0" applyFont="1" applyFill="1" applyAlignment="1">
      <alignment horizontal="center"/>
    </xf>
    <xf numFmtId="0" fontId="80" fillId="16" borderId="0" xfId="0" applyFont="1" applyFill="1" applyAlignment="1">
      <alignment horizontal="center"/>
    </xf>
    <xf numFmtId="0" fontId="75" fillId="16" borderId="0" xfId="0" applyFont="1" applyFill="1" applyAlignment="1">
      <alignment horizontal="center"/>
    </xf>
    <xf numFmtId="0" fontId="74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164" fontId="77" fillId="16" borderId="0" xfId="0" applyNumberFormat="1" applyFont="1" applyFill="1" applyAlignment="1">
      <alignment horizontal="center"/>
    </xf>
    <xf numFmtId="0" fontId="6" fillId="22" borderId="1" xfId="1" applyFont="1" applyFill="1" applyBorder="1" applyAlignment="1">
      <alignment horizontal="center" vertical="center" wrapText="1"/>
    </xf>
  </cellXfs>
  <cellStyles count="3">
    <cellStyle name="40% - Accent1" xfId="2" builtinId="3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99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minimum-sum4058/1" TargetMode="External"/><Relationship Id="rId366" Type="http://schemas.openxmlformats.org/officeDocument/2006/relationships/hyperlink" Target="https://www.geeksforgeeks.org/minimize-cash-flow-among-given-set-friends-borrowed-money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practice.geeksforgeeks.org/problems/boolean-parenthesization/0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www.geeksforgeeks.org/dijkstras-shortest-path-algorithm-greedy-algo-7/" TargetMode="External"/><Relationship Id="rId377" Type="http://schemas.openxmlformats.org/officeDocument/2006/relationships/hyperlink" Target="https://www.geeksforgeeks.org/permutation-coefficient/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inimum-number-of-jumps/0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1drv.ms/t/s!AqTOHFO77CqEiRua06v1PATyiFg5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www.geeksforgeeks.org/travelling-salesman-problem-set-1/" TargetMode="External"/><Relationship Id="rId388" Type="http://schemas.openxmlformats.org/officeDocument/2006/relationships/hyperlink" Target="https://practice.geeksforgeeks.org/problems/longest-repeating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practice.geeksforgeeks.org/problems/subset-sum-problem2014/1" TargetMode="External"/><Relationship Id="rId248" Type="http://schemas.openxmlformats.org/officeDocument/2006/relationships/hyperlink" Target="https://practice.geeksforgeeks.org/problems/smallest-number5829/1" TargetMode="External"/><Relationship Id="rId455" Type="http://schemas.openxmlformats.org/officeDocument/2006/relationships/hyperlink" Target="https://leetcode.com/problems/find-the-duplicate-number/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leetcode.com/problems/reorganize-string/" TargetMode="External"/><Relationship Id="rId357" Type="http://schemas.openxmlformats.org/officeDocument/2006/relationships/hyperlink" Target="https://www.geeksforgeeks.org/water-jug-problem-using-bfs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pairs-with-specific-difference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practice.geeksforgeeks.org/problems/palindromic-patitioning4845/1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www.geeksforgeeks.org/depth-first-search-or-dfs-for-a-graph/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rie-insert-and-search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finding-the-numbers0215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www.geeksforgeeks.org/minimum-time-taken-by-each-job-to-be-completed-given-by-a-directed-acyclic-graph/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matrix-chain-multiplication-dp-8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www.geeksforgeeks.org/space-optimized-solution-lcs/" TargetMode="External"/><Relationship Id="rId404" Type="http://schemas.openxmlformats.org/officeDocument/2006/relationships/hyperlink" Target="https://www.geeksforgeeks.org/minimum-removals-array-make-max-min-k/" TargetMode="External"/><Relationship Id="rId446" Type="http://schemas.openxmlformats.org/officeDocument/2006/relationships/hyperlink" Target="https://practice.geeksforgeeks.org/problems/k-largest-elements4206/1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leetcode.com/problems/snakes-and-ladder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www.geeksforgeeks.org/longest-palindromic-subsequence-dp-12/" TargetMode="External"/><Relationship Id="rId457" Type="http://schemas.openxmlformats.org/officeDocument/2006/relationships/hyperlink" Target="https://youtu.be/aV-GteiceZw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find-smallest-range-containing-elements-from-k-lists/1" TargetMode="External"/><Relationship Id="rId359" Type="http://schemas.openxmlformats.org/officeDocument/2006/relationships/hyperlink" Target="https://www.geeksforgeeks.org/find-if-there-is-a-path-of-more-than-k-length-from-a-source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word-break-problem-trie-solution/" TargetMode="External"/><Relationship Id="rId426" Type="http://schemas.openxmlformats.org/officeDocument/2006/relationships/hyperlink" Target="https://practice.geeksforgeeks.org/problems/mobile-numeric-keypad5456/1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practice.geeksforgeeks.org/problems/detect-cycle-in-an-undirected-graph/1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subset-sum-problem2014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count-total-set-bits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practice.geeksforgeeks.org/problems/find-the-number-of-islands/1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practice.geeksforgeeks.org/problems/strongly-connected-components-kosarajus-algo/1" TargetMode="External"/><Relationship Id="rId406" Type="http://schemas.openxmlformats.org/officeDocument/2006/relationships/hyperlink" Target="https://practice.geeksforgeeks.org/problems/reach-a-given-score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maximum-sum-increasing-subsequence4749/1" TargetMode="External"/><Relationship Id="rId448" Type="http://schemas.openxmlformats.org/officeDocument/2006/relationships/hyperlink" Target="https://practice.geeksforgeeks.org/problems/kadanes-algorithm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www.geeksforgeeks.org/minimum-edges-reverse-make-path-source-destination/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practice.geeksforgeeks.org/problems/longest-alternating-subsequence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is-binary-tree-heap/1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steps-by-knight/0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phone-directory/0" TargetMode="External"/><Relationship Id="rId428" Type="http://schemas.openxmlformats.org/officeDocument/2006/relationships/hyperlink" Target="https://practice.geeksforgeeks.org/problems/interleaved-strings/1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www.geeksforgeeks.org/kruskals-minimum-spanning-tree-algorithm-greedy-algo-2/" TargetMode="External"/><Relationship Id="rId383" Type="http://schemas.openxmlformats.org/officeDocument/2006/relationships/hyperlink" Target="https://www.geeksforgeeks.org/gold-mine-problem/" TargetMode="External"/><Relationship Id="rId439" Type="http://schemas.openxmlformats.org/officeDocument/2006/relationships/hyperlink" Target="https://practice.geeksforgeeks.org/problems/find-position-of-set-bit3706/1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450" Type="http://schemas.openxmlformats.org/officeDocument/2006/relationships/hyperlink" Target="https://www.youtube.com/watch?v=hVl2b3bLzBw&amp;t=358s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detect-negative-cycle-graph-bellman-ford/" TargetMode="External"/><Relationship Id="rId394" Type="http://schemas.openxmlformats.org/officeDocument/2006/relationships/hyperlink" Target="https://practice.geeksforgeeks.org/problems/longest-subsequence-such-that-difference-between-adjacents-is-one4724/1" TargetMode="External"/><Relationship Id="rId408" Type="http://schemas.openxmlformats.org/officeDocument/2006/relationships/hyperlink" Target="https://practice.geeksforgeeks.org/problems/kadanes-algorithm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www.geeksforgeeks.org/convert-bst-min-heap/" TargetMode="External"/><Relationship Id="rId363" Type="http://schemas.openxmlformats.org/officeDocument/2006/relationships/hyperlink" Target="https://www.geeksforgeeks.org/chinese-postman-route-inspection-set-1-introduction/" TargetMode="External"/><Relationship Id="rId419" Type="http://schemas.openxmlformats.org/officeDocument/2006/relationships/hyperlink" Target="https://www.geeksforgeeks.org/coin-game-winner-every-player-three-choices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sum-rectangle/0" TargetMode="External"/><Relationship Id="rId18" Type="http://schemas.openxmlformats.org/officeDocument/2006/relationships/hyperlink" Target="https://practice.geeksforgeeks.org/problems/count-pairs-with-given-sum5022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125" Type="http://schemas.openxmlformats.org/officeDocument/2006/relationships/hyperlink" Target="https://www.geeksforgeeks.org/reverse-a-linked-list/" TargetMode="External"/><Relationship Id="rId167" Type="http://schemas.openxmlformats.org/officeDocument/2006/relationships/hyperlink" Target="https://practice.geeksforgeeks.org/problems/left-view-of-binary-tree/1" TargetMode="External"/><Relationship Id="rId332" Type="http://schemas.openxmlformats.org/officeDocument/2006/relationships/hyperlink" Target="https://leetcode.com/problems/clone-graph/" TargetMode="External"/><Relationship Id="rId374" Type="http://schemas.openxmlformats.org/officeDocument/2006/relationships/hyperlink" Target="https://practice.geeksforgeeks.org/problems/coin-change2448/1" TargetMode="External"/><Relationship Id="rId71" Type="http://schemas.openxmlformats.org/officeDocument/2006/relationships/hyperlink" Target="https://practice.geeksforgeeks.org/problems/roman-number-to-integer/0" TargetMode="External"/><Relationship Id="rId234" Type="http://schemas.openxmlformats.org/officeDocument/2006/relationships/hyperlink" Target="https://practice.geeksforgeeks.org/problems/swap-and-maximize/0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practice.geeksforgeeks.org/problems/power-set4302/1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min-heap-to-max-heap/" TargetMode="External"/><Relationship Id="rId343" Type="http://schemas.openxmlformats.org/officeDocument/2006/relationships/hyperlink" Target="https://www.geeksforgeeks.org/total-number-spanning-trees-graph/" TargetMode="External"/><Relationship Id="rId364" Type="http://schemas.openxmlformats.org/officeDocument/2006/relationships/hyperlink" Target="https://www.geeksforgeeks.org/vertex-cover-problem-set-1-introduction-approximate-algorithm-2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practice.geeksforgeeks.org/problems/painting-the-fence3727/1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practice.geeksforgeeks.org/problems/knapsack-with-duplicate-items4201/1" TargetMode="External"/><Relationship Id="rId431" Type="http://schemas.openxmlformats.org/officeDocument/2006/relationships/hyperlink" Target="https://www.geeksforgeeks.org/largest-area-rectangular-sub-matrix-equal-number-1s-0s/" TargetMode="External"/><Relationship Id="rId452" Type="http://schemas.openxmlformats.org/officeDocument/2006/relationships/hyperlink" Target="https://www.youtube.com/watch?v=8RErc0VXAo8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practice.geeksforgeeks.org/problems/merge-k-sorted-arrays/1" TargetMode="External"/><Relationship Id="rId333" Type="http://schemas.openxmlformats.org/officeDocument/2006/relationships/hyperlink" Target="https://leetcode.com/problems/number-of-operations-to-make-network-connected/" TargetMode="External"/><Relationship Id="rId354" Type="http://schemas.openxmlformats.org/officeDocument/2006/relationships/hyperlink" Target="https://www.hackerrank.com/challenges/journey-to-the-moon/problem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0-1-knapsack-problem/0" TargetMode="External"/><Relationship Id="rId396" Type="http://schemas.openxmlformats.org/officeDocument/2006/relationships/hyperlink" Target="https://practice.geeksforgeeks.org/problems/egg-dropping-puzzle/0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th-in-matrix3805/1" TargetMode="External"/><Relationship Id="rId421" Type="http://schemas.openxmlformats.org/officeDocument/2006/relationships/hyperlink" Target="https://www.geeksforgeeks.org/maximum-profit-by-buying-and-selling-a-share-at-most-twice/" TargetMode="External"/><Relationship Id="rId442" Type="http://schemas.openxmlformats.org/officeDocument/2006/relationships/hyperlink" Target="https://www.geeksforgeeks.org/divide-two-integers-without-using-multiplication-division-mod-operator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practice.geeksforgeeks.org/problems/rearrange-characters/0" TargetMode="External"/><Relationship Id="rId344" Type="http://schemas.openxmlformats.org/officeDocument/2006/relationships/hyperlink" Target="https://practice.geeksforgeeks.org/problems/negative-weight-cycle/0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number-of-triangles-in-directed-and-undirected-graphs/" TargetMode="External"/><Relationship Id="rId386" Type="http://schemas.openxmlformats.org/officeDocument/2006/relationships/hyperlink" Target="https://practice.geeksforgeeks.org/problems/cutted-segments/0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word-break/0" TargetMode="External"/><Relationship Id="rId432" Type="http://schemas.openxmlformats.org/officeDocument/2006/relationships/hyperlink" Target="https://www.geeksforgeeks.org/largest-rectangular-sub-matrix-whose-sum-0/" TargetMode="External"/><Relationship Id="rId453" Type="http://schemas.openxmlformats.org/officeDocument/2006/relationships/hyperlink" Target="https://www.youtube.com/watch?v=hVl2b3bLzBw&amp;t=346s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two-binary-max-heap/0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word-ladder/" TargetMode="External"/><Relationship Id="rId355" Type="http://schemas.openxmlformats.org/officeDocument/2006/relationships/hyperlink" Target="https://leetcode.com/problems/cheapest-flights-within-k-stops/description/" TargetMode="External"/><Relationship Id="rId376" Type="http://schemas.openxmlformats.org/officeDocument/2006/relationships/hyperlink" Target="https://practice.geeksforgeeks.org/problems/ncr1019/1" TargetMode="External"/><Relationship Id="rId397" Type="http://schemas.openxmlformats.org/officeDocument/2006/relationships/hyperlink" Target="https://practice.geeksforgeeks.org/problems/max-length-chain/1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maximum-difference-of-zeros-and-ones-in-binary-string4111/1" TargetMode="External"/><Relationship Id="rId422" Type="http://schemas.openxmlformats.org/officeDocument/2006/relationships/hyperlink" Target="https://practice.geeksforgeeks.org/problems/optimal-strategy-for-a-game/0" TargetMode="External"/><Relationship Id="rId443" Type="http://schemas.openxmlformats.org/officeDocument/2006/relationships/hyperlink" Target="https://www.geeksforgeeks.org/calculate-square-of-a-number-without-using-and-pow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implementing-floyd-warshall/0" TargetMode="External"/><Relationship Id="rId387" Type="http://schemas.openxmlformats.org/officeDocument/2006/relationships/hyperlink" Target="https://practice.geeksforgeeks.org/problems/longest-common-subsequence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www.geeksforgeeks.org/largest-independent-set-problem-dp-26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454" Type="http://schemas.openxmlformats.org/officeDocument/2006/relationships/hyperlink" Target="https://www.youtube.com/watch?v=WMxNhIBA92I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www.geeksforgeeks.org/k-th-largest-sum-contiguous-subarray/" TargetMode="External"/><Relationship Id="rId356" Type="http://schemas.openxmlformats.org/officeDocument/2006/relationships/hyperlink" Target="https://www.hackerearth.com/practice/algorithms/graphs/topological-sort/practice-problems/algorithm/oliver-and-the-game-3/" TargetMode="External"/><Relationship Id="rId398" Type="http://schemas.openxmlformats.org/officeDocument/2006/relationships/hyperlink" Target="https://practice.geeksforgeeks.org/problems/largest-square-formed-in-a-matrix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www.geeksforgeeks.org/optimal-binary-search-tree-dp-24/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bfs-traversal-of-graph/1" TargetMode="External"/><Relationship Id="rId367" Type="http://schemas.openxmlformats.org/officeDocument/2006/relationships/hyperlink" Target="https://www.geeksforgeeks.org/two-clique-problem-check-graph-can-divided-two-cliques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set-bits0143/1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practice.geeksforgeeks.org/problems/topological-sort/1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rogram-nth-catalan-number/" TargetMode="External"/><Relationship Id="rId403" Type="http://schemas.openxmlformats.org/officeDocument/2006/relationships/hyperlink" Target="https://practice.geeksforgeeks.org/problems/minimum-cost-to-fill-given-weight-in-a-bag1956/1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www.youtube.com/channel/UCQHLxxBFrbfdrk1jF0moTpw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graph-coloring-applications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increas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count-palindromic-subsequences/1" TargetMode="External"/><Relationship Id="rId456" Type="http://schemas.openxmlformats.org/officeDocument/2006/relationships/hyperlink" Target="https://leetcode.com/problems/merge-intervals/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practice.geeksforgeeks.org/problems/merge-k-sorted-linked-lists/1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word-wrap/0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tect-cycle-in-a-graph/" TargetMode="External"/><Relationship Id="rId369" Type="http://schemas.openxmlformats.org/officeDocument/2006/relationships/hyperlink" Target="https://www.geeksforgeeks.org/find-all-shortest-unique-prefixes-to-represent-each-word-in-a-given-list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practice.geeksforgeeks.org/problems/edit-distance3702/1" TargetMode="External"/><Relationship Id="rId436" Type="http://schemas.openxmlformats.org/officeDocument/2006/relationships/hyperlink" Target="https://practice.geeksforgeeks.org/problems/bit-difference/0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find-whether-it-is-possible-to-finish-all-tasks-or-not-from-given-dependencies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practice.geeksforgeeks.org/problems/lcs-of-three-strings/0" TargetMode="External"/><Relationship Id="rId405" Type="http://schemas.openxmlformats.org/officeDocument/2006/relationships/hyperlink" Target="https://practice.geeksforgeeks.org/problems/longest-common-substring/0" TargetMode="External"/><Relationship Id="rId447" Type="http://schemas.openxmlformats.org/officeDocument/2006/relationships/hyperlink" Target="https://practice.geeksforgeeks.org/problems/kth-smallest-element/0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www.geeksforgeeks.org/bridge-in-a-graph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practice.geeksforgeeks.org/problems/m-coloring-problem/0" TargetMode="External"/><Relationship Id="rId416" Type="http://schemas.openxmlformats.org/officeDocument/2006/relationships/hyperlink" Target="https://leetcode.com/problems/longest-palindromic-substring/" TargetMode="External"/><Relationship Id="rId220" Type="http://schemas.openxmlformats.org/officeDocument/2006/relationships/hyperlink" Target="https://practice.geeksforgeeks.org/problems/fractional-knapsack/0" TargetMode="External"/><Relationship Id="rId458" Type="http://schemas.openxmlformats.org/officeDocument/2006/relationships/printerSettings" Target="../printerSettings/printerSettings1.bin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median-in-a-stream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practice.geeksforgeeks.org/problems/k-anagrams-1/0" TargetMode="External"/><Relationship Id="rId427" Type="http://schemas.openxmlformats.org/officeDocument/2006/relationships/hyperlink" Target="https://leetcode.com/problems/maximum-length-of-pair-chain/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rat-in-a-maze-problem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alien-dictionary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friends-pairing-problem5425/1" TargetMode="External"/><Relationship Id="rId438" Type="http://schemas.openxmlformats.org/officeDocument/2006/relationships/hyperlink" Target="https://practice.geeksforgeeks.org/problems/power-of-2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www.geeksforgeeks.org/bipartite-graph/" TargetMode="External"/><Relationship Id="rId393" Type="http://schemas.openxmlformats.org/officeDocument/2006/relationships/hyperlink" Target="https://www.geeksforgeeks.org/count-subsequences-product-less-k/" TargetMode="External"/><Relationship Id="rId407" Type="http://schemas.openxmlformats.org/officeDocument/2006/relationships/hyperlink" Target="https://practice.geeksforgeeks.org/problems/bbt-counter/0" TargetMode="External"/><Relationship Id="rId449" Type="http://schemas.openxmlformats.org/officeDocument/2006/relationships/hyperlink" Target="https://practice.geeksforgeeks.org/problems/minimum-number-of-jumps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minimum-cost-of-ropes/0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paths-travel-nodes-using-edgeseven-bridges-konigsberg/" TargetMode="External"/><Relationship Id="rId418" Type="http://schemas.openxmlformats.org/officeDocument/2006/relationships/hyperlink" Target="https://www.geeksforgeeks.org/weighted-job-scheduling/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leetcode.com/problems/flood-fill/" TargetMode="External"/><Relationship Id="rId373" Type="http://schemas.openxmlformats.org/officeDocument/2006/relationships/hyperlink" Target="https://practice.geeksforgeeks.org/problems/unique-rows-in-boolean-matrix/1" TargetMode="External"/><Relationship Id="rId429" Type="http://schemas.openxmlformats.org/officeDocument/2006/relationships/hyperlink" Target="https://practice.geeksforgeeks.org/problems/maximum-profit4657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www.geeksforgeeks.org/copy-set-bits-in-a-range/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prims-minimum-spanning-tree-mst-greedy-algo-5/" TargetMode="External"/><Relationship Id="rId384" Type="http://schemas.openxmlformats.org/officeDocument/2006/relationships/hyperlink" Target="https://www.geeksforgeeks.org/assembly-line-scheduling-dp-34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Relationship Id="rId39" Type="http://schemas.openxmlformats.org/officeDocument/2006/relationships/hyperlink" Target="https://practice.geeksforgeeks.org/problems/median-in-a-row-wise-sorted-matrix1527/1" TargetMode="External"/><Relationship Id="rId286" Type="http://schemas.openxmlformats.org/officeDocument/2006/relationships/hyperlink" Target="https://practice.geeksforgeeks.org/problems/maximum-rectangular-area-in-a-histogram/0" TargetMode="External"/><Relationship Id="rId451" Type="http://schemas.openxmlformats.org/officeDocument/2006/relationships/hyperlink" Target="https://www.youtube.com/watch?v=VMtyGnNcdPw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www.geeksforgeeks.org/kth-smallestlargest-element-unsorted-array/" TargetMode="External"/><Relationship Id="rId353" Type="http://schemas.openxmlformats.org/officeDocument/2006/relationships/hyperlink" Target="https://www.geeksforgeeks.org/find-longest-path-directed-acyclic-graph/" TargetMode="External"/><Relationship Id="rId395" Type="http://schemas.openxmlformats.org/officeDocument/2006/relationships/hyperlink" Target="https://www.geeksforgeeks.org/maximum-subsequence-sum-such-that-no-three-are-consecutive/" TargetMode="External"/><Relationship Id="rId409" Type="http://schemas.openxmlformats.org/officeDocument/2006/relationships/hyperlink" Target="https://www.geeksforgeeks.org/smallest-sum-contiguous-subarray/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420" Type="http://schemas.openxmlformats.org/officeDocument/2006/relationships/hyperlink" Target="https://www.geeksforgeeks.org/count-derangements-permutation-such-that-no-element-appears-in-its-original-posi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reconstruct-itinerary" TargetMode="External"/><Relationship Id="rId21" Type="http://schemas.openxmlformats.org/officeDocument/2006/relationships/hyperlink" Target="https://practice.geeksforgeeks.org/problems/kth-smallest-element/0" TargetMode="External"/><Relationship Id="rId63" Type="http://schemas.openxmlformats.org/officeDocument/2006/relationships/hyperlink" Target="https://leetcode.com/problems/minimum-cost-tree-from-leaf-values/" TargetMode="External"/><Relationship Id="rId159" Type="http://schemas.openxmlformats.org/officeDocument/2006/relationships/hyperlink" Target="https://www.geeksforgeeks.org/maximum-product-subset-array/" TargetMode="External"/><Relationship Id="rId170" Type="http://schemas.openxmlformats.org/officeDocument/2006/relationships/hyperlink" Target="https://practice.geeksforgeeks.org/problems/chocolate-distribution-problem/0" TargetMode="External"/><Relationship Id="rId226" Type="http://schemas.openxmlformats.org/officeDocument/2006/relationships/hyperlink" Target="https://www.geeksforgeeks.org/highway-billboard-problem/" TargetMode="External"/><Relationship Id="rId268" Type="http://schemas.openxmlformats.org/officeDocument/2006/relationships/hyperlink" Target="https://leetcode.com/problems/shortest-palindrome" TargetMode="External"/><Relationship Id="rId32" Type="http://schemas.openxmlformats.org/officeDocument/2006/relationships/hyperlink" Target="https://leetcode.com/problems/search-a-2d-matrix/" TargetMode="External"/><Relationship Id="rId74" Type="http://schemas.openxmlformats.org/officeDocument/2006/relationships/hyperlink" Target="https://leetcode.com/problems/binary-tree-maximum-path-sum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5" Type="http://schemas.openxmlformats.org/officeDocument/2006/relationships/hyperlink" Target="https://leetcode.com/problems/next-greater-element-iii" TargetMode="External"/><Relationship Id="rId181" Type="http://schemas.openxmlformats.org/officeDocument/2006/relationships/hyperlink" Target="https://practice.geeksforgeeks.org/problems/rearrange-characters/0" TargetMode="External"/><Relationship Id="rId237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79" Type="http://schemas.openxmlformats.org/officeDocument/2006/relationships/hyperlink" Target="https://www.geeksforgeeks.org/copy-set-bits-in-a-range/" TargetMode="External"/><Relationship Id="rId43" Type="http://schemas.openxmlformats.org/officeDocument/2006/relationships/hyperlink" Target="https://leetcode.com/problems/search-in-rotated-sorted-array-ii/" TargetMode="External"/><Relationship Id="rId139" Type="http://schemas.openxmlformats.org/officeDocument/2006/relationships/hyperlink" Target="https://leetcode.com/problems/the-skyline-problem/" TargetMode="External"/><Relationship Id="rId290" Type="http://schemas.openxmlformats.org/officeDocument/2006/relationships/hyperlink" Target="https://leetcode.com/problems/search-suggestions-system/" TargetMode="External"/><Relationship Id="rId85" Type="http://schemas.openxmlformats.org/officeDocument/2006/relationships/hyperlink" Target="https://leetcode.com/problems/closest-binary-search-tree-value/" TargetMode="External"/><Relationship Id="rId150" Type="http://schemas.openxmlformats.org/officeDocument/2006/relationships/hyperlink" Target="https://www.geeksforgeeks.org/maximum-trains-stoppage-can-provided/" TargetMode="External"/><Relationship Id="rId192" Type="http://schemas.openxmlformats.org/officeDocument/2006/relationships/hyperlink" Target="https://practice.geeksforgeeks.org/problems/subset-sum-problem2014/1" TargetMode="External"/><Relationship Id="rId206" Type="http://schemas.openxmlformats.org/officeDocument/2006/relationships/hyperlink" Target="https://leetcode.com/problems/longest-increasing-subsequence/" TargetMode="External"/><Relationship Id="rId248" Type="http://schemas.openxmlformats.org/officeDocument/2006/relationships/hyperlink" Target="https://leetcode.com/problems/palindrome-partitioning-ii/" TargetMode="External"/><Relationship Id="rId12" Type="http://schemas.openxmlformats.org/officeDocument/2006/relationships/hyperlink" Target="https://codeforces.com/contest/1497/problem/A" TargetMode="External"/><Relationship Id="rId33" Type="http://schemas.openxmlformats.org/officeDocument/2006/relationships/hyperlink" Target="https://practice.geeksforgeeks.org/problems/median-in-a-row-wise-sorted-matrix1527/1" TargetMode="External"/><Relationship Id="rId108" Type="http://schemas.openxmlformats.org/officeDocument/2006/relationships/hyperlink" Target="https://practice.geeksforgeeks.org/problems/euler-circuit-in-a-directed-graph/1" TargetMode="External"/><Relationship Id="rId129" Type="http://schemas.openxmlformats.org/officeDocument/2006/relationships/hyperlink" Target="https://leetcode.com/problems/graph-connectivity-with-threshold/" TargetMode="External"/><Relationship Id="rId280" Type="http://schemas.openxmlformats.org/officeDocument/2006/relationships/hyperlink" Target="https://www.geeksforgeeks.org/calculate-square-of-a-number-without-using-and-pow/" TargetMode="External"/><Relationship Id="rId54" Type="http://schemas.openxmlformats.org/officeDocument/2006/relationships/hyperlink" Target="https://www.geeksforgeeks.org/sort-k-sorted-doubly-linked-list/" TargetMode="External"/><Relationship Id="rId75" Type="http://schemas.openxmlformats.org/officeDocument/2006/relationships/hyperlink" Target="https://leetcode.com/problems/recover-binary-search-tree/" TargetMode="External"/><Relationship Id="rId96" Type="http://schemas.openxmlformats.org/officeDocument/2006/relationships/hyperlink" Target="https://leetcode.com/problems/number-of-enclaves" TargetMode="External"/><Relationship Id="rId140" Type="http://schemas.openxmlformats.org/officeDocument/2006/relationships/hyperlink" Target="https://leetcode.com/problems/trapping-rain-water-ii" TargetMode="External"/><Relationship Id="rId161" Type="http://schemas.openxmlformats.org/officeDocument/2006/relationships/hyperlink" Target="https://practice.geeksforgeeks.org/problems/maximize-sum-after-k-negations/0" TargetMode="External"/><Relationship Id="rId182" Type="http://schemas.openxmlformats.org/officeDocument/2006/relationships/hyperlink" Target="https://www.geeksforgeeks.org/find-maximum-sum-possible-equal-sum-three-stacks/" TargetMode="External"/><Relationship Id="rId217" Type="http://schemas.openxmlformats.org/officeDocument/2006/relationships/hyperlink" Target="https://www.geeksforgeeks.org/count-possible-ways-to-construct-buildings/" TargetMode="External"/><Relationship Id="rId6" Type="http://schemas.openxmlformats.org/officeDocument/2006/relationships/hyperlink" Target="https://leetcode.com/problems/max-chunks-to-make-sorted-ii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9" Type="http://schemas.openxmlformats.org/officeDocument/2006/relationships/hyperlink" Target="https://www.geeksforgeeks.org/shortest-common-supersequence/" TargetMode="External"/><Relationship Id="rId23" Type="http://schemas.openxmlformats.org/officeDocument/2006/relationships/hyperlink" Target="https://leetcode.com/problems/bulb-switcher-iii/" TargetMode="External"/><Relationship Id="rId119" Type="http://schemas.openxmlformats.org/officeDocument/2006/relationships/hyperlink" Target="https://practice.geeksforgeeks.org/problems/find-the-maximum-flow/0" TargetMode="External"/><Relationship Id="rId270" Type="http://schemas.openxmlformats.org/officeDocument/2006/relationships/hyperlink" Target="https://leetcode.com/problems/coin-change/" TargetMode="External"/><Relationship Id="rId291" Type="http://schemas.openxmlformats.org/officeDocument/2006/relationships/hyperlink" Target="https://leetcode.com/problems/k-th-smallest-in-lexicographical-order/" TargetMode="External"/><Relationship Id="rId44" Type="http://schemas.openxmlformats.org/officeDocument/2006/relationships/hyperlink" Target="https://leetcode.com/problems/find-minimum-in-rotated-sorted-array/" TargetMode="External"/><Relationship Id="rId65" Type="http://schemas.openxmlformats.org/officeDocument/2006/relationships/hyperlink" Target="https://leetcode.com/problems/populating-next-right-pointers-in-each-node/" TargetMode="External"/><Relationship Id="rId86" Type="http://schemas.openxmlformats.org/officeDocument/2006/relationships/hyperlink" Target="https://leetcode.com/problems/closest-binary-search-tree-value-ii/" TargetMode="External"/><Relationship Id="rId130" Type="http://schemas.openxmlformats.org/officeDocument/2006/relationships/hyperlink" Target="https://leetcode.com/problems/smallest-string-with-swaps/" TargetMode="External"/><Relationship Id="rId151" Type="http://schemas.openxmlformats.org/officeDocument/2006/relationships/hyperlink" Target="https://practice.geeksforgeeks.org/problems/minimum-platforms/0" TargetMode="External"/><Relationship Id="rId172" Type="http://schemas.openxmlformats.org/officeDocument/2006/relationships/hyperlink" Target="https://www.spoj.com/problems/DIEHARD/" TargetMode="External"/><Relationship Id="rId193" Type="http://schemas.openxmlformats.org/officeDocument/2006/relationships/hyperlink" Target="https://www.geeksforgeeks.org/the-knights-tour-problem-backtracking-1/" TargetMode="External"/><Relationship Id="rId207" Type="http://schemas.openxmlformats.org/officeDocument/2006/relationships/hyperlink" Target="https://leetcode.com/problems/longest-increasing-subsequence/" TargetMode="External"/><Relationship Id="rId228" Type="http://schemas.openxmlformats.org/officeDocument/2006/relationships/hyperlink" Target="https://www.geeksforgeeks.org/matrix-chain-multiplication-dp-8/" TargetMode="External"/><Relationship Id="rId249" Type="http://schemas.openxmlformats.org/officeDocument/2006/relationships/hyperlink" Target="https://www.geeksforgeeks.org/longest-bitonic-subsequence-dp-15/" TargetMode="External"/><Relationship Id="rId13" Type="http://schemas.openxmlformats.org/officeDocument/2006/relationships/hyperlink" Target="https://codeforces.com/contest/1497/problem/C1" TargetMode="External"/><Relationship Id="rId109" Type="http://schemas.openxmlformats.org/officeDocument/2006/relationships/hyperlink" Target="https://www.lintcode.com/en/old/problem/number-of-islands-ii/" TargetMode="External"/><Relationship Id="rId260" Type="http://schemas.openxmlformats.org/officeDocument/2006/relationships/hyperlink" Target="https://www.geeksforgeeks.org/shortest-common-supersequence/" TargetMode="External"/><Relationship Id="rId281" Type="http://schemas.openxmlformats.org/officeDocument/2006/relationships/hyperlink" Target="https://www.geeksforgeeks.org/calculate-square-of-a-number-without-using-and-pow/" TargetMode="External"/><Relationship Id="rId34" Type="http://schemas.openxmlformats.org/officeDocument/2006/relationships/hyperlink" Target="https://practice.geeksforgeeks.org/problems/row-with-max-1s0023/1" TargetMode="External"/><Relationship Id="rId55" Type="http://schemas.openxmlformats.org/officeDocument/2006/relationships/hyperlink" Target="https://www.geeksforgeeks.org/reverse-doubly-linked-list-groups-given-size/" TargetMode="External"/><Relationship Id="rId76" Type="http://schemas.openxmlformats.org/officeDocument/2006/relationships/hyperlink" Target="https://leetcode.com/problems/delete-node-in-a-bst/" TargetMode="External"/><Relationship Id="rId97" Type="http://schemas.openxmlformats.org/officeDocument/2006/relationships/hyperlink" Target="https://leetcode.com/problems/number-of-islands" TargetMode="External"/><Relationship Id="rId120" Type="http://schemas.openxmlformats.org/officeDocument/2006/relationships/hyperlink" Target="https://practice.geeksforgeeks.org/problems/maximum-bipartite-matching/1" TargetMode="External"/><Relationship Id="rId141" Type="http://schemas.openxmlformats.org/officeDocument/2006/relationships/hyperlink" Target="https://www.cnblogs.com/grandyang/p/8570939.html" TargetMode="External"/><Relationship Id="rId7" Type="http://schemas.openxmlformats.org/officeDocument/2006/relationships/hyperlink" Target="https://leetcode.com/problems/product-of-array-except-self" TargetMode="External"/><Relationship Id="rId162" Type="http://schemas.openxmlformats.org/officeDocument/2006/relationships/hyperlink" Target="https://practice.geeksforgeeks.org/problems/maximize-arrii-of-an-array/0" TargetMode="External"/><Relationship Id="rId183" Type="http://schemas.openxmlformats.org/officeDocument/2006/relationships/hyperlink" Target="https://www.geeksforgeeks.org/find-maximum-sum-possible-equal-sum-three-stacks/" TargetMode="External"/><Relationship Id="rId218" Type="http://schemas.openxmlformats.org/officeDocument/2006/relationships/hyperlink" Target="https://www.geeksforgeeks.org/count-possible-ways-to-construct-buildings/" TargetMode="External"/><Relationship Id="rId239" Type="http://schemas.openxmlformats.org/officeDocument/2006/relationships/hyperlink" Target="https://leetcode.com/problems/edit-distance/" TargetMode="External"/><Relationship Id="rId250" Type="http://schemas.openxmlformats.org/officeDocument/2006/relationships/hyperlink" Target="https://www.geeksforgeeks.org/probability-knight-remain-chessboard/" TargetMode="External"/><Relationship Id="rId271" Type="http://schemas.openxmlformats.org/officeDocument/2006/relationships/hyperlink" Target="https://leetcode.com/problems/coin-change-2/" TargetMode="External"/><Relationship Id="rId292" Type="http://schemas.openxmlformats.org/officeDocument/2006/relationships/hyperlink" Target="https://www.hackerrank.com/challenges/no-prefix-set/problem" TargetMode="External"/><Relationship Id="rId24" Type="http://schemas.openxmlformats.org/officeDocument/2006/relationships/hyperlink" Target="https://codeforces.com/problemset/problem/1270/B" TargetMode="External"/><Relationship Id="rId45" Type="http://schemas.openxmlformats.org/officeDocument/2006/relationships/hyperlink" Target="https://leetcode.com/problems/find-minimum-in-rotated-sorted-array-ii/" TargetMode="External"/><Relationship Id="rId66" Type="http://schemas.openxmlformats.org/officeDocument/2006/relationships/hyperlink" Target="https://leetcode.com/problems/sum-of-distances-in-tree/" TargetMode="External"/><Relationship Id="rId87" Type="http://schemas.openxmlformats.org/officeDocument/2006/relationships/hyperlink" Target="https://leetcode.com/problems/sum-root-to-leaf-numbers/" TargetMode="External"/><Relationship Id="rId110" Type="http://schemas.openxmlformats.org/officeDocument/2006/relationships/hyperlink" Target="https://leetcode.com/problems/regions-cut-by-slashes" TargetMode="External"/><Relationship Id="rId131" Type="http://schemas.openxmlformats.org/officeDocument/2006/relationships/hyperlink" Target="https://leetcode.com/problems/cheapest-flights-within-k-stops/" TargetMode="External"/><Relationship Id="rId152" Type="http://schemas.openxmlformats.org/officeDocument/2006/relationships/hyperlink" Target="https://practice.geeksforgeeks.org/problems/minimum-platforms/0" TargetMode="External"/><Relationship Id="rId173" Type="http://schemas.openxmlformats.org/officeDocument/2006/relationships/hyperlink" Target="https://www.spoj.com/problems/GERGOVIA/" TargetMode="External"/><Relationship Id="rId194" Type="http://schemas.openxmlformats.org/officeDocument/2006/relationships/hyperlink" Target="https://www.geeksforgeeks.org/the-knights-tour-problem-backtracking-1/" TargetMode="External"/><Relationship Id="rId208" Type="http://schemas.openxmlformats.org/officeDocument/2006/relationships/hyperlink" Target="https://www.geeksforgeeks.org/dynamic-programming-building-bridges/" TargetMode="External"/><Relationship Id="rId229" Type="http://schemas.openxmlformats.org/officeDocument/2006/relationships/hyperlink" Target="https://www.lintcode.com/problem/boolean-parenthesization/description" TargetMode="External"/><Relationship Id="rId240" Type="http://schemas.openxmlformats.org/officeDocument/2006/relationships/hyperlink" Target="https://www.geeksforgeeks.org/puzzle-set-35-2-eggs-and-100-floors/" TargetMode="External"/><Relationship Id="rId261" Type="http://schemas.openxmlformats.org/officeDocument/2006/relationships/hyperlink" Target="https://www.geeksforgeeks.org/longest-common-substring-dp-29/" TargetMode="External"/><Relationship Id="rId14" Type="http://schemas.openxmlformats.org/officeDocument/2006/relationships/hyperlink" Target="https://codeforces.com/contest/1497/problem/C2" TargetMode="External"/><Relationship Id="rId35" Type="http://schemas.openxmlformats.org/officeDocument/2006/relationships/hyperlink" Target="https://practice.geeksforgeeks.org/problems/sorted-matrix/0" TargetMode="External"/><Relationship Id="rId56" Type="http://schemas.openxmlformats.org/officeDocument/2006/relationships/hyperlink" Target="https://practice.geeksforgeeks.org/problems/flattening-a-linked-list/1" TargetMode="External"/><Relationship Id="rId77" Type="http://schemas.openxmlformats.org/officeDocument/2006/relationships/hyperlink" Target="https://leetcode.com/problems/validate-binary-search-tree/" TargetMode="External"/><Relationship Id="rId100" Type="http://schemas.openxmlformats.org/officeDocument/2006/relationships/hyperlink" Target="https://leetcode.com/problems/word-ladder" TargetMode="External"/><Relationship Id="rId282" Type="http://schemas.openxmlformats.org/officeDocument/2006/relationships/hyperlink" Target="https://leetcode.com/problems/single-number-iii/" TargetMode="External"/><Relationship Id="rId8" Type="http://schemas.openxmlformats.org/officeDocument/2006/relationships/hyperlink" Target="https://www.geeksforgeeks.org/sort-an-array-of-0s-1s-and-2s/" TargetMode="External"/><Relationship Id="rId98" Type="http://schemas.openxmlformats.org/officeDocument/2006/relationships/hyperlink" Target="https://leetcode.com/problems/number-of-distinct-islands" TargetMode="External"/><Relationship Id="rId121" Type="http://schemas.openxmlformats.org/officeDocument/2006/relationships/hyperlink" Target="https://www.geeksforgeeks.org/minimum-swaps-to-make-two-array-identical/" TargetMode="External"/><Relationship Id="rId142" Type="http://schemas.openxmlformats.org/officeDocument/2006/relationships/hyperlink" Target="https://www.codechef.com/LTIME87B/problems/MODEFREQ/" TargetMode="External"/><Relationship Id="rId163" Type="http://schemas.openxmlformats.org/officeDocument/2006/relationships/hyperlink" Target="https://www.geeksforgeeks.org/maximum-sum-absolute-difference-array/" TargetMode="External"/><Relationship Id="rId184" Type="http://schemas.openxmlformats.org/officeDocument/2006/relationships/hyperlink" Target="https://practice.geeksforgeeks.org/problems/rat-in-a-maze-problem/1" TargetMode="External"/><Relationship Id="rId219" Type="http://schemas.openxmlformats.org/officeDocument/2006/relationships/hyperlink" Target="https://www.geeksforgeeks.org/total-number-of-possible-binary-search-trees-with-n-keys/" TargetMode="External"/><Relationship Id="rId230" Type="http://schemas.openxmlformats.org/officeDocument/2006/relationships/hyperlink" Target="https://www.geeksforgeeks.org/minimum-maximum-values-expression/" TargetMode="External"/><Relationship Id="rId251" Type="http://schemas.openxmlformats.org/officeDocument/2006/relationships/hyperlink" Target="https://www.geeksforgeeks.org/word-break-problem-dp-32/" TargetMode="External"/><Relationship Id="rId25" Type="http://schemas.openxmlformats.org/officeDocument/2006/relationships/hyperlink" Target="https://codeforces.com/problemset/problem/451/B" TargetMode="External"/><Relationship Id="rId46" Type="http://schemas.openxmlformats.org/officeDocument/2006/relationships/hyperlink" Target="https://practice.geeksforgeeks.org/problems/reverse-a-linked-list-in-groups-of-given-size/1" TargetMode="External"/><Relationship Id="rId67" Type="http://schemas.openxmlformats.org/officeDocument/2006/relationships/hyperlink" Target="https://leetcode.com/problems/sum-of-distances-in-tree/" TargetMode="External"/><Relationship Id="rId272" Type="http://schemas.openxmlformats.org/officeDocument/2006/relationships/hyperlink" Target="https://www.geeksforgeeks.org/unbounded-knapsack-repetition-items-allowed/" TargetMode="External"/><Relationship Id="rId293" Type="http://schemas.openxmlformats.org/officeDocument/2006/relationships/hyperlink" Target="https://www.interviewbit.com/problems/shortest-unique-prefix/" TargetMode="External"/><Relationship Id="rId88" Type="http://schemas.openxmlformats.org/officeDocument/2006/relationships/hyperlink" Target="https://leetcode.com/problems/sum-root-to-leaf-numbers/" TargetMode="External"/><Relationship Id="rId111" Type="http://schemas.openxmlformats.org/officeDocument/2006/relationships/hyperlink" Target="https://medium.com/@rebeccahezhang/leetcode-737-sentence-similarity-ii-2ca213f10115" TargetMode="External"/><Relationship Id="rId132" Type="http://schemas.openxmlformats.org/officeDocument/2006/relationships/hyperlink" Target="https://leetcode.com/problems/cracking-the-safe/" TargetMode="External"/><Relationship Id="rId153" Type="http://schemas.openxmlformats.org/officeDocument/2006/relationships/hyperlink" Target="https://www.geeksforgeeks.org/buy-maximum-stocks-stocks-can-bought-th-day/" TargetMode="External"/><Relationship Id="rId174" Type="http://schemas.openxmlformats.org/officeDocument/2006/relationships/hyperlink" Target="https://www.spoj.com/problems/GCJ101BB/" TargetMode="External"/><Relationship Id="rId195" Type="http://schemas.openxmlformats.org/officeDocument/2006/relationships/hyperlink" Target="https://www.geeksforgeeks.org/tug-of-war/" TargetMode="External"/><Relationship Id="rId209" Type="http://schemas.openxmlformats.org/officeDocument/2006/relationships/hyperlink" Target="https://practice.geeksforgeeks.org/problems/box-stacking/1" TargetMode="External"/><Relationship Id="rId220" Type="http://schemas.openxmlformats.org/officeDocument/2006/relationships/hyperlink" Target="https://cp-algorithms.com/combinatorics/catalan-numbers.html" TargetMode="External"/><Relationship Id="rId241" Type="http://schemas.openxmlformats.org/officeDocument/2006/relationships/hyperlink" Target="https://www.geeksforgeeks.org/egg-dropping-puzzle-dp-11/" TargetMode="External"/><Relationship Id="rId15" Type="http://schemas.openxmlformats.org/officeDocument/2006/relationships/hyperlink" Target="https://leetcode.com/problems/fibonacci-number" TargetMode="External"/><Relationship Id="rId36" Type="http://schemas.openxmlformats.org/officeDocument/2006/relationships/hyperlink" Target="https://practice.geeksforgeeks.org/problems/sorted-matrix/0" TargetMode="External"/><Relationship Id="rId57" Type="http://schemas.openxmlformats.org/officeDocument/2006/relationships/hyperlink" Target="https://practice.geeksforgeeks.org/problems/given-a-linked-list-of-0s-1s-and-2s-sort-it/1" TargetMode="External"/><Relationship Id="rId262" Type="http://schemas.openxmlformats.org/officeDocument/2006/relationships/hyperlink" Target="https://leetcode.com/problems/frog-jump/" TargetMode="External"/><Relationship Id="rId283" Type="http://schemas.openxmlformats.org/officeDocument/2006/relationships/hyperlink" Target="https://leetcode.com/problems/total-hamming-distance/" TargetMode="External"/><Relationship Id="rId78" Type="http://schemas.openxmlformats.org/officeDocument/2006/relationships/hyperlink" Target="https://www.geeksforgeeks.org/construct-a-binary-search-tree-from-given-postorder/" TargetMode="External"/><Relationship Id="rId99" Type="http://schemas.openxmlformats.org/officeDocument/2006/relationships/hyperlink" Target="https://leetcode.com/problems/number-of-distinct-islands" TargetMode="External"/><Relationship Id="rId101" Type="http://schemas.openxmlformats.org/officeDocument/2006/relationships/hyperlink" Target="https://leetcode.com/problems/as-far-from-land-as-possible/" TargetMode="External"/><Relationship Id="rId122" Type="http://schemas.openxmlformats.org/officeDocument/2006/relationships/hyperlink" Target="https://leetcode.com/problems/bricks-falling-when-hit/" TargetMode="External"/><Relationship Id="rId143" Type="http://schemas.openxmlformats.org/officeDocument/2006/relationships/hyperlink" Target="https://www.programcreek.com/2014/08/leetcode-line-reflection-java/" TargetMode="External"/><Relationship Id="rId164" Type="http://schemas.openxmlformats.org/officeDocument/2006/relationships/hyperlink" Target="https://practice.geeksforgeeks.org/problems/swap-and-maximize/0" TargetMode="External"/><Relationship Id="rId185" Type="http://schemas.openxmlformats.org/officeDocument/2006/relationships/hyperlink" Target="https://www.geeksforgeeks.org/printing-solutions-n-queen-problem/" TargetMode="External"/><Relationship Id="rId9" Type="http://schemas.openxmlformats.org/officeDocument/2006/relationships/hyperlink" Target="https://leetcode.com/problems/sort-array-by-parity" TargetMode="External"/><Relationship Id="rId210" Type="http://schemas.openxmlformats.org/officeDocument/2006/relationships/hyperlink" Target="https://www.geeksforgeeks.org/weighted-job-scheduling-set-2-using-lis/?ref=rp" TargetMode="External"/><Relationship Id="rId26" Type="http://schemas.openxmlformats.org/officeDocument/2006/relationships/hyperlink" Target="https://practice.geeksforgeeks.org/problems/minimize-the-heights3351/1" TargetMode="External"/><Relationship Id="rId231" Type="http://schemas.openxmlformats.org/officeDocument/2006/relationships/hyperlink" Target="https://www.geeksforgeeks.org/binomial-coefficient-dp-9/" TargetMode="External"/><Relationship Id="rId252" Type="http://schemas.openxmlformats.org/officeDocument/2006/relationships/hyperlink" Target="https://www.geeksforgeeks.org/longest-repeating-subsequence/" TargetMode="External"/><Relationship Id="rId273" Type="http://schemas.openxmlformats.org/officeDocument/2006/relationships/hyperlink" Target="https://www.geeksforgeeks.org/unbounded-knapsack-repetition-items-allowed/" TargetMode="External"/><Relationship Id="rId294" Type="http://schemas.openxmlformats.org/officeDocument/2006/relationships/printerSettings" Target="../printerSettings/printerSettings2.bin"/><Relationship Id="rId47" Type="http://schemas.openxmlformats.org/officeDocument/2006/relationships/hyperlink" Target="https://www.geeksforgeeks.org/split-a-circular-linked-list-into-two-halves/" TargetMode="External"/><Relationship Id="rId68" Type="http://schemas.openxmlformats.org/officeDocument/2006/relationships/hyperlink" Target="https://www.geeksforgeeks.org/reverse-level-order-traversal/" TargetMode="External"/><Relationship Id="rId89" Type="http://schemas.openxmlformats.org/officeDocument/2006/relationships/hyperlink" Target="https://www.spoj.com/problems/RMQSQ/" TargetMode="External"/><Relationship Id="rId112" Type="http://schemas.openxmlformats.org/officeDocument/2006/relationships/hyperlink" Target="https://leetcode.com/problems/satisfiability-of-equality-equations" TargetMode="External"/><Relationship Id="rId133" Type="http://schemas.openxmlformats.org/officeDocument/2006/relationships/hyperlink" Target="https://leetcode.com/problems/find-eventual-safe-states/" TargetMode="External"/><Relationship Id="rId154" Type="http://schemas.openxmlformats.org/officeDocument/2006/relationships/hyperlink" Target="https://practice.geeksforgeeks.org/problems/shop-in-candy-store/0" TargetMode="External"/><Relationship Id="rId175" Type="http://schemas.openxmlformats.org/officeDocument/2006/relationships/hyperlink" Target="https://www.spoj.com/problems/CHOCOLA/" TargetMode="External"/><Relationship Id="rId196" Type="http://schemas.openxmlformats.org/officeDocument/2006/relationships/hyperlink" Target="https://www.geeksforgeeks.org/find-shortest-safe-route-in-a-path-with-landmines/" TargetMode="External"/><Relationship Id="rId200" Type="http://schemas.openxmlformats.org/officeDocument/2006/relationships/hyperlink" Target="https://practice.geeksforgeeks.org/problems/permutations-of-a-given-string/0" TargetMode="External"/><Relationship Id="rId16" Type="http://schemas.openxmlformats.org/officeDocument/2006/relationships/hyperlink" Target="https://www.lintcode.com/problem/wiggle-sort/description" TargetMode="External"/><Relationship Id="rId221" Type="http://schemas.openxmlformats.org/officeDocument/2006/relationships/hyperlink" Target="https://leetcode.com/problems/minimum-path-sum/" TargetMode="External"/><Relationship Id="rId242" Type="http://schemas.openxmlformats.org/officeDocument/2006/relationships/hyperlink" Target="https://www.geeksforgeeks.org/optimal-strategy-for-a-game-dp-31/" TargetMode="External"/><Relationship Id="rId263" Type="http://schemas.openxmlformats.org/officeDocument/2006/relationships/hyperlink" Target="https://leetcode.com/problems/jump-game-ii/" TargetMode="External"/><Relationship Id="rId284" Type="http://schemas.openxmlformats.org/officeDocument/2006/relationships/hyperlink" Target="https://leetcode.com/problems/bitwise-ors-of-subarrays/" TargetMode="External"/><Relationship Id="rId37" Type="http://schemas.openxmlformats.org/officeDocument/2006/relationships/hyperlink" Target="https://www.geeksforgeeks.org/find-a-specific-pair-in-matrix/" TargetMode="External"/><Relationship Id="rId58" Type="http://schemas.openxmlformats.org/officeDocument/2006/relationships/hyperlink" Target="https://practice.geeksforgeeks.org/problems/delete-nodes-having-greater-value-on-right/1" TargetMode="External"/><Relationship Id="rId79" Type="http://schemas.openxmlformats.org/officeDocument/2006/relationships/hyperlink" Target="https://www.geeksforgeeks.org/construct-bst-from-given-preorder-traversa/" TargetMode="External"/><Relationship Id="rId102" Type="http://schemas.openxmlformats.org/officeDocument/2006/relationships/hyperlink" Target="https://leetcode.com/problems/sliding-puzzle" TargetMode="External"/><Relationship Id="rId123" Type="http://schemas.openxmlformats.org/officeDocument/2006/relationships/hyperlink" Target="https://www.geeksforgeeks.org/given-sorted-dictionary-find-precedence-characters/" TargetMode="External"/><Relationship Id="rId144" Type="http://schemas.openxmlformats.org/officeDocument/2006/relationships/hyperlink" Target="https://practice.geeksforgeeks.org/problems/n-meetings-in-one-room/0" TargetMode="External"/><Relationship Id="rId90" Type="http://schemas.openxmlformats.org/officeDocument/2006/relationships/hyperlink" Target="https://www.spoj.com/problems/RMQSQ/" TargetMode="External"/><Relationship Id="rId165" Type="http://schemas.openxmlformats.org/officeDocument/2006/relationships/hyperlink" Target="https://www.geeksforgeeks.org/minimum-sum-absolute-difference-pairs-two-arrays/" TargetMode="External"/><Relationship Id="rId186" Type="http://schemas.openxmlformats.org/officeDocument/2006/relationships/hyperlink" Target="https://practice.geeksforgeeks.org/problems/word-break-part-2/0" TargetMode="External"/><Relationship Id="rId211" Type="http://schemas.openxmlformats.org/officeDocument/2006/relationships/hyperlink" Target="https://www.geeksforgeeks.org/minimum-number-of-increasing-subsequences/" TargetMode="External"/><Relationship Id="rId232" Type="http://schemas.openxmlformats.org/officeDocument/2006/relationships/hyperlink" Target="https://www.geeksforgeeks.org/binomial-coefficient-dp-9/" TargetMode="External"/><Relationship Id="rId253" Type="http://schemas.openxmlformats.org/officeDocument/2006/relationships/hyperlink" Target="https://www.geeksforgeeks.org/longest-repeating-subsequence/" TargetMode="External"/><Relationship Id="rId274" Type="http://schemas.openxmlformats.org/officeDocument/2006/relationships/hyperlink" Target="https://leetcode.com/problems/number-of-1-bits/" TargetMode="External"/><Relationship Id="rId27" Type="http://schemas.openxmlformats.org/officeDocument/2006/relationships/hyperlink" Target="https://leetcode.com/problems/long-pressed-name" TargetMode="External"/><Relationship Id="rId48" Type="http://schemas.openxmlformats.org/officeDocument/2006/relationships/hyperlink" Target="https://www.geeksforgeeks.org/split-a-circular-linked-list-into-two-halves/" TargetMode="External"/><Relationship Id="rId69" Type="http://schemas.openxmlformats.org/officeDocument/2006/relationships/hyperlink" Target="https://www.geeksforgeeks.org/boundary-traversal-of-binary-tree/" TargetMode="External"/><Relationship Id="rId113" Type="http://schemas.openxmlformats.org/officeDocument/2006/relationships/hyperlink" Target="https://leetcode.com/problems/redundant-connection" TargetMode="External"/><Relationship Id="rId134" Type="http://schemas.openxmlformats.org/officeDocument/2006/relationships/hyperlink" Target="https://www.geeksforgeeks.org/shortest-cycle-in-an-undirected-unweighted-graph/" TargetMode="External"/><Relationship Id="rId80" Type="http://schemas.openxmlformats.org/officeDocument/2006/relationships/hyperlink" Target="https://www.geeksforgeeks.org/full-and-complete-binary-tree-from-given-preorder-and-postorder-traversals/" TargetMode="External"/><Relationship Id="rId155" Type="http://schemas.openxmlformats.org/officeDocument/2006/relationships/hyperlink" Target="https://www.geeksforgeeks.org/minimize-cash-flow-among-given-set-friends-borrowed-money/" TargetMode="External"/><Relationship Id="rId176" Type="http://schemas.openxmlformats.org/officeDocument/2006/relationships/hyperlink" Target="https://www.spoj.com/problems/ARRANGE/" TargetMode="External"/><Relationship Id="rId197" Type="http://schemas.openxmlformats.org/officeDocument/2006/relationships/hyperlink" Target="https://practice.geeksforgeeks.org/problems/combination-sum/0" TargetMode="External"/><Relationship Id="rId201" Type="http://schemas.openxmlformats.org/officeDocument/2006/relationships/hyperlink" Target="https://www.geeksforgeeks.org/find-if-there-is-a-path-of-more-than-k-length-from-a-source/" TargetMode="External"/><Relationship Id="rId222" Type="http://schemas.openxmlformats.org/officeDocument/2006/relationships/hyperlink" Target="https://leetcode.com/problems/cherry-pickup/" TargetMode="External"/><Relationship Id="rId243" Type="http://schemas.openxmlformats.org/officeDocument/2006/relationships/hyperlink" Target="https://www.geeksforgeeks.org/ugly-numbers/" TargetMode="External"/><Relationship Id="rId264" Type="http://schemas.openxmlformats.org/officeDocument/2006/relationships/hyperlink" Target="https://www.geeksforgeeks.org/friends-pairing-problem/" TargetMode="External"/><Relationship Id="rId285" Type="http://schemas.openxmlformats.org/officeDocument/2006/relationships/hyperlink" Target="https://leetcode.com/problems/divide-two-integers/" TargetMode="External"/><Relationship Id="rId17" Type="http://schemas.openxmlformats.org/officeDocument/2006/relationships/hyperlink" Target="https://leetcode.com/problems/maximum-swap" TargetMode="External"/><Relationship Id="rId38" Type="http://schemas.openxmlformats.org/officeDocument/2006/relationships/hyperlink" Target="https://www.geeksforgeeks.org/rotate-a-matrix-by-90-degree-in-clockwise-direction-without-using-any-extra-space/" TargetMode="External"/><Relationship Id="rId59" Type="http://schemas.openxmlformats.org/officeDocument/2006/relationships/hyperlink" Target="https://practice.geeksforgeeks.org/problems/remove-duplicate-element-from-sorted-linked-list/1" TargetMode="External"/><Relationship Id="rId103" Type="http://schemas.openxmlformats.org/officeDocument/2006/relationships/hyperlink" Target="https://leetcode.com/problems/coloring-a-border" TargetMode="External"/><Relationship Id="rId124" Type="http://schemas.openxmlformats.org/officeDocument/2006/relationships/hyperlink" Target="https://leetcode.com/problems/largest-color-value-in-a-directed-graph/" TargetMode="External"/><Relationship Id="rId70" Type="http://schemas.openxmlformats.org/officeDocument/2006/relationships/hyperlink" Target="https://leetcode.com/problems/binary-tree-coloring-game/" TargetMode="External"/><Relationship Id="rId91" Type="http://schemas.openxmlformats.org/officeDocument/2006/relationships/hyperlink" Target="https://practice.geeksforgeeks.org/problems/bfs-traversal-of-graph/1" TargetMode="External"/><Relationship Id="rId145" Type="http://schemas.openxmlformats.org/officeDocument/2006/relationships/hyperlink" Target="https://practice.geeksforgeeks.org/problems/job-sequencing-problem/0" TargetMode="External"/><Relationship Id="rId166" Type="http://schemas.openxmlformats.org/officeDocument/2006/relationships/hyperlink" Target="https://www.geeksforgeeks.org/program-for-shortest-job-first-or-sjf-cpu-scheduling-set-1-non-preemptive/" TargetMode="External"/><Relationship Id="rId187" Type="http://schemas.openxmlformats.org/officeDocument/2006/relationships/hyperlink" Target="https://leetcode.com/problems/remove-invalid-parentheses/" TargetMode="External"/><Relationship Id="rId1" Type="http://schemas.openxmlformats.org/officeDocument/2006/relationships/hyperlink" Target="https://leetcode.com/problems/squares-of-a-sorted-array/" TargetMode="External"/><Relationship Id="rId212" Type="http://schemas.openxmlformats.org/officeDocument/2006/relationships/hyperlink" Target="https://www.geeksforgeeks.org/minimum-number-of-increasing-subsequences/" TargetMode="External"/><Relationship Id="rId233" Type="http://schemas.openxmlformats.org/officeDocument/2006/relationships/hyperlink" Target="https://leetcode.com/problems/longest-common-subsequence/" TargetMode="External"/><Relationship Id="rId254" Type="http://schemas.openxmlformats.org/officeDocument/2006/relationships/hyperlink" Target="https://www.geeksforgeeks.org/optimal-binary-search-tree-dp-24/" TargetMode="External"/><Relationship Id="rId28" Type="http://schemas.openxmlformats.org/officeDocument/2006/relationships/hyperlink" Target="https://www.lintcode.com/problem/range-addition/description" TargetMode="External"/><Relationship Id="rId49" Type="http://schemas.openxmlformats.org/officeDocument/2006/relationships/hyperlink" Target="https://www.geeksforgeeks.org/write-a-function-to-get-the-intersection-point-of-two-linked-lists/" TargetMode="External"/><Relationship Id="rId114" Type="http://schemas.openxmlformats.org/officeDocument/2006/relationships/hyperlink" Target="https://practice.geeksforgeeks.org/problems/castle-run/0" TargetMode="External"/><Relationship Id="rId275" Type="http://schemas.openxmlformats.org/officeDocument/2006/relationships/hyperlink" Target="https://leetcode.com/problems/reverse-bits/" TargetMode="External"/><Relationship Id="rId60" Type="http://schemas.openxmlformats.org/officeDocument/2006/relationships/hyperlink" Target="https://practice.geeksforgeeks.org/problems/add-two-numbers-represented-by-linked-lists/1" TargetMode="External"/><Relationship Id="rId81" Type="http://schemas.openxmlformats.org/officeDocument/2006/relationships/hyperlink" Target="https://www.spoj.com/problems/FENTREE/" TargetMode="External"/><Relationship Id="rId135" Type="http://schemas.openxmlformats.org/officeDocument/2006/relationships/hyperlink" Target="https://practice.geeksforgeeks.org/problems/implementing-floyd-warshall/0" TargetMode="External"/><Relationship Id="rId156" Type="http://schemas.openxmlformats.org/officeDocument/2006/relationships/hyperlink" Target="https://www.geeksforgeeks.org/minimum-cost-cut-board-squares/" TargetMode="External"/><Relationship Id="rId177" Type="http://schemas.openxmlformats.org/officeDocument/2006/relationships/hyperlink" Target="https://www.spoj.com/problems/ARRANGE/" TargetMode="External"/><Relationship Id="rId198" Type="http://schemas.openxmlformats.org/officeDocument/2006/relationships/hyperlink" Target="https://practice.geeksforgeeks.org/problems/largest-number-in-k-swaps/0" TargetMode="External"/><Relationship Id="rId202" Type="http://schemas.openxmlformats.org/officeDocument/2006/relationships/hyperlink" Target="https://www.geeksforgeeks.org/longest-possible-route-in-a-matrix-with-hurdles/" TargetMode="External"/><Relationship Id="rId223" Type="http://schemas.openxmlformats.org/officeDocument/2006/relationships/hyperlink" Target="https://leetcode.com/problems/cherry-pickup/" TargetMode="External"/><Relationship Id="rId244" Type="http://schemas.openxmlformats.org/officeDocument/2006/relationships/hyperlink" Target="https://www.geeksforgeeks.org/maximum-size-sub-matrix-with-all-1s-in-a-binary-matrix/" TargetMode="External"/><Relationship Id="rId18" Type="http://schemas.openxmlformats.org/officeDocument/2006/relationships/hyperlink" Target="https://leetcode.com/problems/boats-to-save-people" TargetMode="External"/><Relationship Id="rId39" Type="http://schemas.openxmlformats.org/officeDocument/2006/relationships/hyperlink" Target="https://practice.geeksforgeeks.org/problems/kth-element-in-matrix/1" TargetMode="External"/><Relationship Id="rId265" Type="http://schemas.openxmlformats.org/officeDocument/2006/relationships/hyperlink" Target="https://leetcode.com/problems/dungeon-game/" TargetMode="External"/><Relationship Id="rId286" Type="http://schemas.openxmlformats.org/officeDocument/2006/relationships/hyperlink" Target="https://www.interviewbit.com/problems/min-xor-value/" TargetMode="External"/><Relationship Id="rId50" Type="http://schemas.openxmlformats.org/officeDocument/2006/relationships/hyperlink" Target="https://practice.geeksforgeeks.org/problems/sort-a-linked-list/1" TargetMode="External"/><Relationship Id="rId104" Type="http://schemas.openxmlformats.org/officeDocument/2006/relationships/hyperlink" Target="https://leetcode.com/problems/rotting-oranges" TargetMode="External"/><Relationship Id="rId125" Type="http://schemas.openxmlformats.org/officeDocument/2006/relationships/hyperlink" Target="https://leetcode.com/problems/swim-in-rising-water/" TargetMode="External"/><Relationship Id="rId146" Type="http://schemas.openxmlformats.org/officeDocument/2006/relationships/hyperlink" Target="https://practice.geeksforgeeks.org/problems/huffman-encoding/0" TargetMode="External"/><Relationship Id="rId167" Type="http://schemas.openxmlformats.org/officeDocument/2006/relationships/hyperlink" Target="https://practice.geeksforgeeks.org/problems/page-faults-in-lru/0" TargetMode="External"/><Relationship Id="rId188" Type="http://schemas.openxmlformats.org/officeDocument/2006/relationships/hyperlink" Target="https://practice.geeksforgeeks.org/problems/solve-the-sudoku/0" TargetMode="External"/><Relationship Id="rId71" Type="http://schemas.openxmlformats.org/officeDocument/2006/relationships/hyperlink" Target="https://leetcode.com/problems/binary-tree-coloring-game/" TargetMode="External"/><Relationship Id="rId92" Type="http://schemas.openxmlformats.org/officeDocument/2006/relationships/hyperlink" Target="https://www.geeksforgeeks.org/minimum-cost-connect-cities/" TargetMode="External"/><Relationship Id="rId213" Type="http://schemas.openxmlformats.org/officeDocument/2006/relationships/hyperlink" Target="https://www.lintcode.com/problem/paint-fence/description" TargetMode="External"/><Relationship Id="rId234" Type="http://schemas.openxmlformats.org/officeDocument/2006/relationships/hyperlink" Target="https://www.geeksforgeeks.org/lcs-longest-common-subsequence-three-strings/" TargetMode="External"/><Relationship Id="rId2" Type="http://schemas.openxmlformats.org/officeDocument/2006/relationships/hyperlink" Target="https://leetcode.com/problems/rotate-array" TargetMode="External"/><Relationship Id="rId29" Type="http://schemas.openxmlformats.org/officeDocument/2006/relationships/hyperlink" Target="https://leetcode.com/problems/orderly-queue" TargetMode="External"/><Relationship Id="rId255" Type="http://schemas.openxmlformats.org/officeDocument/2006/relationships/hyperlink" Target="https://www.geeksforgeeks.org/largest-sum-subarray-least-k-numbers/" TargetMode="External"/><Relationship Id="rId276" Type="http://schemas.openxmlformats.org/officeDocument/2006/relationships/hyperlink" Target="https://practice.geeksforgeeks.org/problems/finding-the-numbers0215/1" TargetMode="External"/><Relationship Id="rId40" Type="http://schemas.openxmlformats.org/officeDocument/2006/relationships/hyperlink" Target="https://www.geeksforgeeks.org/common-elements-in-all-rows-of-a-given-matrix/" TargetMode="External"/><Relationship Id="rId115" Type="http://schemas.openxmlformats.org/officeDocument/2006/relationships/hyperlink" Target="https://leetcode.com/problems/minimize-malware-spread" TargetMode="External"/><Relationship Id="rId136" Type="http://schemas.openxmlformats.org/officeDocument/2006/relationships/hyperlink" Target="https://practice.geeksforgeeks.org/problems/implementing-floyd-warshall/0" TargetMode="External"/><Relationship Id="rId157" Type="http://schemas.openxmlformats.org/officeDocument/2006/relationships/hyperlink" Target="https://www.geeksforgeeks.org/survival/" TargetMode="External"/><Relationship Id="rId178" Type="http://schemas.openxmlformats.org/officeDocument/2006/relationships/hyperlink" Target="https://www.geeksforgeeks.org/k-centers-problem-set-1-greedy-approximate-algorithm/" TargetMode="External"/><Relationship Id="rId61" Type="http://schemas.openxmlformats.org/officeDocument/2006/relationships/hyperlink" Target="https://www.geeksforgeeks.org/efficiently-implement-k-queues-single-array/" TargetMode="External"/><Relationship Id="rId82" Type="http://schemas.openxmlformats.org/officeDocument/2006/relationships/hyperlink" Target="https://leetcode.com/problems/longest-zigzag-path-in-a-binary-tree/" TargetMode="External"/><Relationship Id="rId199" Type="http://schemas.openxmlformats.org/officeDocument/2006/relationships/hyperlink" Target="https://practice.geeksforgeeks.org/problems/permutations-of-a-given-string/0" TargetMode="External"/><Relationship Id="rId203" Type="http://schemas.openxmlformats.org/officeDocument/2006/relationships/hyperlink" Target="https://www.geeksforgeeks.org/print-all-possible-paths-from-top-left-to-bottom-right-of-a-mxn-matrix/" TargetMode="External"/><Relationship Id="rId19" Type="http://schemas.openxmlformats.org/officeDocument/2006/relationships/hyperlink" Target="https://practice.geeksforgeeks.org/problems/minimum-swaps-required-to-bring-all-elements-less-than-or-equal-to-k-together/0" TargetMode="External"/><Relationship Id="rId224" Type="http://schemas.openxmlformats.org/officeDocument/2006/relationships/hyperlink" Target="https://leetcode.com/problems/cherry-pickup-ii/" TargetMode="External"/><Relationship Id="rId245" Type="http://schemas.openxmlformats.org/officeDocument/2006/relationships/hyperlink" Target="https://leetcode.com/problems/wildcard-matching/" TargetMode="External"/><Relationship Id="rId266" Type="http://schemas.openxmlformats.org/officeDocument/2006/relationships/hyperlink" Target="https://leetcode.com/problems/dungeon-game/" TargetMode="External"/><Relationship Id="rId287" Type="http://schemas.openxmlformats.org/officeDocument/2006/relationships/hyperlink" Target="https://www.geeksforgeeks.org/maximum-xor-value-of-a-pair-from-a-range/" TargetMode="External"/><Relationship Id="rId30" Type="http://schemas.openxmlformats.org/officeDocument/2006/relationships/hyperlink" Target="https://leetcode.com/problems/container-with-most-water" TargetMode="External"/><Relationship Id="rId105" Type="http://schemas.openxmlformats.org/officeDocument/2006/relationships/hyperlink" Target="https://practice.geeksforgeeks.org/problems/doctor-strange/0" TargetMode="External"/><Relationship Id="rId126" Type="http://schemas.openxmlformats.org/officeDocument/2006/relationships/hyperlink" Target="https://leetcode.com/problems/shortest-distance-from-all-buildings/" TargetMode="External"/><Relationship Id="rId147" Type="http://schemas.openxmlformats.org/officeDocument/2006/relationships/hyperlink" Target="https://practice.geeksforgeeks.org/problems/water-connection-problem/0" TargetMode="External"/><Relationship Id="rId168" Type="http://schemas.openxmlformats.org/officeDocument/2006/relationships/hyperlink" Target="https://www.geeksforgeeks.org/smallest-subset-sum-greater-elements/" TargetMode="External"/><Relationship Id="rId51" Type="http://schemas.openxmlformats.org/officeDocument/2006/relationships/hyperlink" Target="https://practice.geeksforgeeks.org/problems/quick-sort-on-linked-list/1" TargetMode="External"/><Relationship Id="rId72" Type="http://schemas.openxmlformats.org/officeDocument/2006/relationships/hyperlink" Target="https://leetcode.com/problems/inorder-successor-in-bst/" TargetMode="External"/><Relationship Id="rId93" Type="http://schemas.openxmlformats.org/officeDocument/2006/relationships/hyperlink" Target="https://discuss.codechef.com/t/how-to-solve-this-google-interview-graph-question/35981" TargetMode="External"/><Relationship Id="rId189" Type="http://schemas.openxmlformats.org/officeDocument/2006/relationships/hyperlink" Target="https://practice.geeksforgeeks.org/problems/solve-the-sudoku/0" TargetMode="External"/><Relationship Id="rId3" Type="http://schemas.openxmlformats.org/officeDocument/2006/relationships/hyperlink" Target="https://codeforces.com/problemset/problem/1051/B" TargetMode="External"/><Relationship Id="rId214" Type="http://schemas.openxmlformats.org/officeDocument/2006/relationships/hyperlink" Target="https://www.lintcode.com/problem/paint-house/description" TargetMode="External"/><Relationship Id="rId235" Type="http://schemas.openxmlformats.org/officeDocument/2006/relationships/hyperlink" Target="https://leetcode.com/problems/longest-palindromic-subsequence/" TargetMode="External"/><Relationship Id="rId256" Type="http://schemas.openxmlformats.org/officeDocument/2006/relationships/hyperlink" Target="https://codeforces.com/contest/1555/problem/D" TargetMode="External"/><Relationship Id="rId277" Type="http://schemas.openxmlformats.org/officeDocument/2006/relationships/hyperlink" Target="https://practice.geeksforgeeks.org/problems/bit-difference/0" TargetMode="External"/><Relationship Id="rId116" Type="http://schemas.openxmlformats.org/officeDocument/2006/relationships/hyperlink" Target="https://www.geeksforgeeks.org/job-sequencing-problem/" TargetMode="External"/><Relationship Id="rId137" Type="http://schemas.openxmlformats.org/officeDocument/2006/relationships/hyperlink" Target="https://codeforces.com/contest/1520/problem/D" TargetMode="External"/><Relationship Id="rId158" Type="http://schemas.openxmlformats.org/officeDocument/2006/relationships/hyperlink" Target="https://www.geeksforgeeks.org/find-maximum-meetings-in-one-room/" TargetMode="External"/><Relationship Id="rId20" Type="http://schemas.openxmlformats.org/officeDocument/2006/relationships/hyperlink" Target="https://leetcode.com/problems/sum-of-subsequence-widths/" TargetMode="External"/><Relationship Id="rId41" Type="http://schemas.openxmlformats.org/officeDocument/2006/relationships/hyperlink" Target="https://www.interviewbit.com/problems/painters-partition-problem/" TargetMode="External"/><Relationship Id="rId62" Type="http://schemas.openxmlformats.org/officeDocument/2006/relationships/hyperlink" Target="https://leetcode.com/problems/remove-duplicate-letters/" TargetMode="External"/><Relationship Id="rId83" Type="http://schemas.openxmlformats.org/officeDocument/2006/relationships/hyperlink" Target="https://leetcode.com/problems/longest-zigzag-path-in-a-binary-tree/" TargetMode="External"/><Relationship Id="rId179" Type="http://schemas.openxmlformats.org/officeDocument/2006/relationships/hyperlink" Target="https://practice.geeksforgeeks.org/problems/minimum-cost-of-ropes/0" TargetMode="External"/><Relationship Id="rId190" Type="http://schemas.openxmlformats.org/officeDocument/2006/relationships/hyperlink" Target="https://practice.geeksforgeeks.org/problems/m-coloring-problem/0" TargetMode="External"/><Relationship Id="rId204" Type="http://schemas.openxmlformats.org/officeDocument/2006/relationships/hyperlink" Target="https://practice.geeksforgeeks.org/problems/partition-array-to-k-subsets/1" TargetMode="External"/><Relationship Id="rId225" Type="http://schemas.openxmlformats.org/officeDocument/2006/relationships/hyperlink" Target="https://leetcode.com/problems/best-time-to-buy-and-sell-stock-with-transaction-fee/" TargetMode="External"/><Relationship Id="rId246" Type="http://schemas.openxmlformats.org/officeDocument/2006/relationships/hyperlink" Target="https://leetcode.com/problems/wildcard-matching/" TargetMode="External"/><Relationship Id="rId267" Type="http://schemas.openxmlformats.org/officeDocument/2006/relationships/hyperlink" Target="https://www.geeksforgeeks.org/rabin-karp-algorithm-for-pattern-searching/" TargetMode="External"/><Relationship Id="rId288" Type="http://schemas.openxmlformats.org/officeDocument/2006/relationships/hyperlink" Target="https://leetcode.com/problems/implement-trie-prefix-tree/" TargetMode="External"/><Relationship Id="rId106" Type="http://schemas.openxmlformats.org/officeDocument/2006/relationships/hyperlink" Target="https://practice.geeksforgeeks.org/problems/eulerian-path-in-an-undirected-graph/0" TargetMode="External"/><Relationship Id="rId127" Type="http://schemas.openxmlformats.org/officeDocument/2006/relationships/hyperlink" Target="https://leetcode.com/problems/remove-max-number-of-edges-to-keep-graph-fully-traversable/" TargetMode="External"/><Relationship Id="rId10" Type="http://schemas.openxmlformats.org/officeDocument/2006/relationships/hyperlink" Target="https://www.geeksforgeeks.org/a-program-to-check-if-strings-are-rotations-of-each-other/" TargetMode="External"/><Relationship Id="rId31" Type="http://schemas.openxmlformats.org/officeDocument/2006/relationships/hyperlink" Target="https://leetcode.com/problems/spiral-matrix/" TargetMode="External"/><Relationship Id="rId52" Type="http://schemas.openxmlformats.org/officeDocument/2006/relationships/hyperlink" Target="https://practice.geeksforgeeks.org/problems/check-if-linked-list-is-pallindrome/1" TargetMode="External"/><Relationship Id="rId73" Type="http://schemas.openxmlformats.org/officeDocument/2006/relationships/hyperlink" Target="https://leetcode.com/problems/maximum-product-of-splitted-binary-tree/" TargetMode="External"/><Relationship Id="rId94" Type="http://schemas.openxmlformats.org/officeDocument/2006/relationships/hyperlink" Target="https://practice.geeksforgeeks.org/problems/strongly-connected-components-kosarajus-algo/1" TargetMode="External"/><Relationship Id="rId148" Type="http://schemas.openxmlformats.org/officeDocument/2006/relationships/hyperlink" Target="https://practice.geeksforgeeks.org/problems/fractional-knapsack/0" TargetMode="External"/><Relationship Id="rId169" Type="http://schemas.openxmlformats.org/officeDocument/2006/relationships/hyperlink" Target="https://practice.geeksforgeeks.org/problems/chocolate-distribution-problem/0" TargetMode="External"/><Relationship Id="rId4" Type="http://schemas.openxmlformats.org/officeDocument/2006/relationships/hyperlink" Target="https://codeforces.com/contest/1501/problem/B" TargetMode="External"/><Relationship Id="rId180" Type="http://schemas.openxmlformats.org/officeDocument/2006/relationships/hyperlink" Target="https://practice.geeksforgeeks.org/problems/smallest-number5829/1" TargetMode="External"/><Relationship Id="rId215" Type="http://schemas.openxmlformats.org/officeDocument/2006/relationships/hyperlink" Target="https://www.lintcode.com/en/old/problem/paint-house-ii/" TargetMode="External"/><Relationship Id="rId236" Type="http://schemas.openxmlformats.org/officeDocument/2006/relationships/hyperlink" Target="https://leetcode.com/problems/palindromic-substrings/" TargetMode="External"/><Relationship Id="rId257" Type="http://schemas.openxmlformats.org/officeDocument/2006/relationships/hyperlink" Target="https://leetcode.com/problems/number-of-digit-one/" TargetMode="External"/><Relationship Id="rId278" Type="http://schemas.openxmlformats.org/officeDocument/2006/relationships/hyperlink" Target="https://leetcode.com/problems/power-of-two/" TargetMode="External"/><Relationship Id="rId42" Type="http://schemas.openxmlformats.org/officeDocument/2006/relationships/hyperlink" Target="https://leetcode.com/problems/find-median-from-data-stream/" TargetMode="External"/><Relationship Id="rId84" Type="http://schemas.openxmlformats.org/officeDocument/2006/relationships/hyperlink" Target="https://leetcode.com/problems/count-complete-tree-nodes/" TargetMode="External"/><Relationship Id="rId138" Type="http://schemas.openxmlformats.org/officeDocument/2006/relationships/hyperlink" Target="https://codeforces.com/contest/1526/problem/C2" TargetMode="External"/><Relationship Id="rId191" Type="http://schemas.openxmlformats.org/officeDocument/2006/relationships/hyperlink" Target="https://www.geeksforgeeks.org/given-a-string-print-all-possible-palindromic-partition/" TargetMode="External"/><Relationship Id="rId205" Type="http://schemas.openxmlformats.org/officeDocument/2006/relationships/hyperlink" Target="https://www.geeksforgeeks.org/find-the-k-th-permutation-sequence-of-first-n-natural-numbers/" TargetMode="External"/><Relationship Id="rId247" Type="http://schemas.openxmlformats.org/officeDocument/2006/relationships/hyperlink" Target="https://leetcode.com/problems/regular-expression-matching/" TargetMode="External"/><Relationship Id="rId107" Type="http://schemas.openxmlformats.org/officeDocument/2006/relationships/hyperlink" Target="https://practice.geeksforgeeks.org/problems/euler-circuit-in-a-directed-graph/1" TargetMode="External"/><Relationship Id="rId289" Type="http://schemas.openxmlformats.org/officeDocument/2006/relationships/hyperlink" Target="https://leetcode.com/problems/maximum-xor-of-two-numbers-in-an-array/" TargetMode="External"/><Relationship Id="rId11" Type="http://schemas.openxmlformats.org/officeDocument/2006/relationships/hyperlink" Target="https://www.geeksforgeeks.org/a-program-to-check-if-strings-are-rotations-of-each-other/" TargetMode="External"/><Relationship Id="rId53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practice.geeksforgeeks.org/problems/coin-piles/0" TargetMode="External"/><Relationship Id="rId95" Type="http://schemas.openxmlformats.org/officeDocument/2006/relationships/hyperlink" Target="https://practice.geeksforgeeks.org/problems/mother-vertex/1" TargetMode="External"/><Relationship Id="rId160" Type="http://schemas.openxmlformats.org/officeDocument/2006/relationships/hyperlink" Target="https://practice.geeksforgeeks.org/problems/maximize-sum-after-k-negations/0" TargetMode="External"/><Relationship Id="rId216" Type="http://schemas.openxmlformats.org/officeDocument/2006/relationships/hyperlink" Target="https://www.geeksforgeeks.org/count-number-binary-strings-without-consecutive-1s/" TargetMode="External"/><Relationship Id="rId258" Type="http://schemas.openxmlformats.org/officeDocument/2006/relationships/hyperlink" Target="https://leetcode.com/problems/distinct-subsequences/" TargetMode="External"/><Relationship Id="rId22" Type="http://schemas.openxmlformats.org/officeDocument/2006/relationships/hyperlink" Target="https://leetcode.com/problems/maximize-distance-to-closest-person/" TargetMode="External"/><Relationship Id="rId64" Type="http://schemas.openxmlformats.org/officeDocument/2006/relationships/hyperlink" Target="https://leetcode.com/problems/minimum-cost-tree-from-leaf-values/" TargetMode="External"/><Relationship Id="rId118" Type="http://schemas.openxmlformats.org/officeDocument/2006/relationships/hyperlink" Target="https://leetcode.com/problems/most-stones-removed-with-same-row-or-column" TargetMode="External"/><Relationship Id="rId171" Type="http://schemas.openxmlformats.org/officeDocument/2006/relationships/hyperlink" Target="https://www.spoj.com/problems/DEFKIN/" TargetMode="External"/><Relationship Id="rId227" Type="http://schemas.openxmlformats.org/officeDocument/2006/relationships/hyperlink" Target="https://www.geeksforgeeks.org/highway-billboard-problem/" TargetMode="External"/><Relationship Id="rId269" Type="http://schemas.openxmlformats.org/officeDocument/2006/relationships/hyperlink" Target="https://open.kattis.com/problems/tritili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youtu.be/aV-GteiceZw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bucket-sort-2/" TargetMode="External"/><Relationship Id="rId3" Type="http://schemas.openxmlformats.org/officeDocument/2006/relationships/hyperlink" Target="https://www.youtube.com/watch?v=wWhAhp6PIuQ&amp;t=877s" TargetMode="External"/><Relationship Id="rId7" Type="http://schemas.openxmlformats.org/officeDocument/2006/relationships/hyperlink" Target="https://www.youtube.com/watch?v=3Y08uZpgBM8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..\theory\Algorithms.pdf" TargetMode="External"/><Relationship Id="rId1" Type="http://schemas.openxmlformats.org/officeDocument/2006/relationships/hyperlink" Target="https://www.youtube.com/watch?v=p-OyKUgIrx4&amp;t=799s" TargetMode="External"/><Relationship Id="rId6" Type="http://schemas.openxmlformats.org/officeDocument/2006/relationships/hyperlink" Target="https://www.youtube.com/watch?v=a5e7RgCdel0" TargetMode="External"/><Relationship Id="rId11" Type="http://schemas.openxmlformats.org/officeDocument/2006/relationships/hyperlink" Target="..\Introduction_to_algorithms-3rd%20Edition.pdf" TargetMode="External"/><Relationship Id="rId5" Type="http://schemas.openxmlformats.org/officeDocument/2006/relationships/hyperlink" Target="Data%20Structures%20and%20Algorithms%20made%20easy%20by%20Narasimha%20Karumanchi.pdf" TargetMode="External"/><Relationship Id="rId10" Type="http://schemas.openxmlformats.org/officeDocument/2006/relationships/hyperlink" Target="https://www.youtube.com/watch?v=aDX3MFL0tYs" TargetMode="External"/><Relationship Id="rId4" Type="http://schemas.openxmlformats.org/officeDocument/2006/relationships/hyperlink" Target="https://www.youtube.com/watch?v=yMo0RQjMI-U" TargetMode="External"/><Relationship Id="rId9" Type="http://schemas.openxmlformats.org/officeDocument/2006/relationships/hyperlink" Target="https://www.youtube.com/watch?v=6pV2IF0fgKY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..\theory\Object%20Oriented%20Programming%20(1).pdf" TargetMode="External"/><Relationship Id="rId2" Type="http://schemas.openxmlformats.org/officeDocument/2006/relationships/hyperlink" Target="https://www.javatpoint.com/cpp-object-and-class" TargetMode="External"/><Relationship Id="rId1" Type="http://schemas.openxmlformats.org/officeDocument/2006/relationships/hyperlink" Target="https://www.youtube.com/watch?v=wN0x9eZLix4&amp;t=2433s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himsical.com/object-oriented-programming-cheatsheet-by-love-babbar-YbSgLatbWQ4R5paV7EgqFw" TargetMode="External"/><Relationship Id="rId4" Type="http://schemas.openxmlformats.org/officeDocument/2006/relationships/hyperlink" Target="https://www.youtube.com/playlist?list=PL0gIV7t6l2iIsR55zsSgeiOw9Bd_IUTbY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group-anagrams/" TargetMode="External"/><Relationship Id="rId299" Type="http://schemas.openxmlformats.org/officeDocument/2006/relationships/hyperlink" Target="https://leetcode.com/problems/satisfiability-of-equality-equations/" TargetMode="External"/><Relationship Id="rId21" Type="http://schemas.openxmlformats.org/officeDocument/2006/relationships/hyperlink" Target="https://leetcode.com/problems/fibonacci-number/" TargetMode="External"/><Relationship Id="rId63" Type="http://schemas.openxmlformats.org/officeDocument/2006/relationships/hyperlink" Target="https://leetcode.com/problems/largest-rectangle-in-histogram/" TargetMode="External"/><Relationship Id="rId159" Type="http://schemas.openxmlformats.org/officeDocument/2006/relationships/hyperlink" Target="https://leetcode.com/problems/restore-the-array-from-adjacent-pairs/" TargetMode="External"/><Relationship Id="rId324" Type="http://schemas.openxmlformats.org/officeDocument/2006/relationships/hyperlink" Target="https://leetcode.com/problems/remove-duplicates-from-sorted-list-ii/" TargetMode="External"/><Relationship Id="rId170" Type="http://schemas.openxmlformats.org/officeDocument/2006/relationships/hyperlink" Target="https://leetcode.com/problems/all-paths-from-source-to-target/" TargetMode="External"/><Relationship Id="rId226" Type="http://schemas.openxmlformats.org/officeDocument/2006/relationships/hyperlink" Target="https://leetcode.com/problems/sqrtx/" TargetMode="External"/><Relationship Id="rId268" Type="http://schemas.openxmlformats.org/officeDocument/2006/relationships/hyperlink" Target="https://leetcode.com/problems/min-stack/" TargetMode="External"/><Relationship Id="rId32" Type="http://schemas.openxmlformats.org/officeDocument/2006/relationships/hyperlink" Target="https://www.youtube.com/watch?v=3X9-qs1Lwe4" TargetMode="External"/><Relationship Id="rId74" Type="http://schemas.openxmlformats.org/officeDocument/2006/relationships/hyperlink" Target="https://leetcode.com/problems/decode-ways/" TargetMode="External"/><Relationship Id="rId128" Type="http://schemas.openxmlformats.org/officeDocument/2006/relationships/hyperlink" Target="https://leetcode.com/problems/valid-number/" TargetMode="External"/><Relationship Id="rId335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two-sum/" TargetMode="External"/><Relationship Id="rId181" Type="http://schemas.openxmlformats.org/officeDocument/2006/relationships/hyperlink" Target="https://leetcode.com/problems/diameter-of-binary-tree/" TargetMode="External"/><Relationship Id="rId237" Type="http://schemas.openxmlformats.org/officeDocument/2006/relationships/hyperlink" Target="https://leetcode.com/problems/capacity-to-ship-packages-within-d-days/" TargetMode="External"/><Relationship Id="rId279" Type="http://schemas.openxmlformats.org/officeDocument/2006/relationships/hyperlink" Target="https://leetcode.com/problems/sum-of-subarray-minimums/" TargetMode="External"/><Relationship Id="rId43" Type="http://schemas.openxmlformats.org/officeDocument/2006/relationships/hyperlink" Target="https://leetcode.com/problems/game-of-life/" TargetMode="External"/><Relationship Id="rId139" Type="http://schemas.openxmlformats.org/officeDocument/2006/relationships/hyperlink" Target="https://leetcode.com/problems/missing-number/" TargetMode="External"/><Relationship Id="rId290" Type="http://schemas.openxmlformats.org/officeDocument/2006/relationships/hyperlink" Target="https://leetcode.com/problems/find-the-town-judge/" TargetMode="External"/><Relationship Id="rId304" Type="http://schemas.openxmlformats.org/officeDocument/2006/relationships/hyperlink" Target="https://leetcode.com/problems/time-needed-to-inform-all-employees/" TargetMode="External"/><Relationship Id="rId346" Type="http://schemas.openxmlformats.org/officeDocument/2006/relationships/hyperlink" Target="https://leetcode.com/problems/minimum-cost-to-hire-k-workers/" TargetMode="External"/><Relationship Id="rId85" Type="http://schemas.openxmlformats.org/officeDocument/2006/relationships/hyperlink" Target="https://www.youtube.com/watch?v=8BdXDakKZEs" TargetMode="External"/><Relationship Id="rId150" Type="http://schemas.openxmlformats.org/officeDocument/2006/relationships/hyperlink" Target="https://leetcode.com/problems/max-points-on-a-line/" TargetMode="External"/><Relationship Id="rId192" Type="http://schemas.openxmlformats.org/officeDocument/2006/relationships/hyperlink" Target="https://leetcode.com/problems/path-sum/" TargetMode="External"/><Relationship Id="rId206" Type="http://schemas.openxmlformats.org/officeDocument/2006/relationships/hyperlink" Target="https://leetcode.com/problems/construct-binary-tree-from-preorder-and-postorder-traversal/" TargetMode="External"/><Relationship Id="rId248" Type="http://schemas.openxmlformats.org/officeDocument/2006/relationships/hyperlink" Target="https://leetcode.com/problems/minimum-jumps-to-reach-home/" TargetMode="External"/><Relationship Id="rId12" Type="http://schemas.openxmlformats.org/officeDocument/2006/relationships/hyperlink" Target="https://www.youtube.com/watch?v=mgzcjQ1x9Mw" TargetMode="External"/><Relationship Id="rId108" Type="http://schemas.openxmlformats.org/officeDocument/2006/relationships/hyperlink" Target="https://leetcode.com/problems/minimum-cost-to-cut-a-stick/" TargetMode="External"/><Relationship Id="rId315" Type="http://schemas.openxmlformats.org/officeDocument/2006/relationships/hyperlink" Target="https://leetcode.com/problems/remove-duplicates-from-sorted-list/" TargetMode="External"/><Relationship Id="rId54" Type="http://schemas.openxmlformats.org/officeDocument/2006/relationships/hyperlink" Target="https://leetcode.com/problems/max-area-of-island/" TargetMode="External"/><Relationship Id="rId96" Type="http://schemas.openxmlformats.org/officeDocument/2006/relationships/hyperlink" Target="https://leetcode.com/problems/maximal-rectangle/" TargetMode="External"/><Relationship Id="rId161" Type="http://schemas.openxmlformats.org/officeDocument/2006/relationships/hyperlink" Target="https://leetcode.com/problems/candy/" TargetMode="External"/><Relationship Id="rId217" Type="http://schemas.openxmlformats.org/officeDocument/2006/relationships/hyperlink" Target="https://leetcode.com/problems/vertical-order-traversal-of-a-binary-tree/" TargetMode="External"/><Relationship Id="rId259" Type="http://schemas.openxmlformats.org/officeDocument/2006/relationships/hyperlink" Target="https://leetcode.com/problems/combination-sum-ii/" TargetMode="External"/><Relationship Id="rId23" Type="http://schemas.openxmlformats.org/officeDocument/2006/relationships/hyperlink" Target="https://leetcode.com/problems/squares-of-a-sorted-array/" TargetMode="External"/><Relationship Id="rId119" Type="http://schemas.openxmlformats.org/officeDocument/2006/relationships/hyperlink" Target="https://leetcode.com/problems/generate-parentheses/" TargetMode="External"/><Relationship Id="rId270" Type="http://schemas.openxmlformats.org/officeDocument/2006/relationships/hyperlink" Target="https://www.youtube.com/watch?v=TunTV2-griM" TargetMode="External"/><Relationship Id="rId326" Type="http://schemas.openxmlformats.org/officeDocument/2006/relationships/hyperlink" Target="https://leetcode.com/problems/sort-list/" TargetMode="External"/><Relationship Id="rId65" Type="http://schemas.openxmlformats.org/officeDocument/2006/relationships/hyperlink" Target="https://leetcode.com/problems/best-time-to-buy-and-sell-stock-iii/" TargetMode="External"/><Relationship Id="rId130" Type="http://schemas.openxmlformats.org/officeDocument/2006/relationships/hyperlink" Target="https://leetcode.com/problems/smallest-range-covering-elements-from-k-lists/" TargetMode="External"/><Relationship Id="rId172" Type="http://schemas.openxmlformats.org/officeDocument/2006/relationships/hyperlink" Target="https://leetcode.com/problems/house-robber-iii/" TargetMode="External"/><Relationship Id="rId228" Type="http://schemas.openxmlformats.org/officeDocument/2006/relationships/hyperlink" Target="https://leetcode.com/problems/count-negative-numbers-in-a-sorted-matrix/" TargetMode="External"/><Relationship Id="rId281" Type="http://schemas.openxmlformats.org/officeDocument/2006/relationships/hyperlink" Target="https://leetcode.com/problems/evaluate-reverse-polish-notation/" TargetMode="External"/><Relationship Id="rId337" Type="http://schemas.openxmlformats.org/officeDocument/2006/relationships/hyperlink" Target="https://leetcode.com/problems/find-the-most-competitive-subsequence/" TargetMode="External"/><Relationship Id="rId34" Type="http://schemas.openxmlformats.org/officeDocument/2006/relationships/hyperlink" Target="https://leetcode.com/problems/insert-delete-getrandom-o1/discuss/85422/AC-C%2B%2B-Solution.-Unordered_map-%2B-Vector" TargetMode="External"/><Relationship Id="rId76" Type="http://schemas.openxmlformats.org/officeDocument/2006/relationships/hyperlink" Target="https://leetcode.com/problems/word-break/" TargetMode="External"/><Relationship Id="rId141" Type="http://schemas.openxmlformats.org/officeDocument/2006/relationships/hyperlink" Target="https://leetcode.com/problems/power-of-two/" TargetMode="External"/><Relationship Id="rId7" Type="http://schemas.openxmlformats.org/officeDocument/2006/relationships/hyperlink" Target="https://leetcode.com/problems/best-time-to-buy-and-sell-stock/" TargetMode="External"/><Relationship Id="rId183" Type="http://schemas.openxmlformats.org/officeDocument/2006/relationships/hyperlink" Target="https://leetcode.com/problems/subtree-of-another-tree/" TargetMode="External"/><Relationship Id="rId239" Type="http://schemas.openxmlformats.org/officeDocument/2006/relationships/hyperlink" Target="https://leetcode.com/problems/median-of-two-sorted-arrays/" TargetMode="External"/><Relationship Id="rId250" Type="http://schemas.openxmlformats.org/officeDocument/2006/relationships/hyperlink" Target="https://leetcode.com/problems/word-ladder-ii/" TargetMode="External"/><Relationship Id="rId292" Type="http://schemas.openxmlformats.org/officeDocument/2006/relationships/hyperlink" Target="https://leetcode.com/problems/accounts-merge/" TargetMode="External"/><Relationship Id="rId306" Type="http://schemas.openxmlformats.org/officeDocument/2006/relationships/hyperlink" Target="https://leetcode.com/problems/reverse-linked-list" TargetMode="External"/><Relationship Id="rId45" Type="http://schemas.openxmlformats.org/officeDocument/2006/relationships/hyperlink" Target="https://leetcode.com/problems/4sum/" TargetMode="External"/><Relationship Id="rId87" Type="http://schemas.openxmlformats.org/officeDocument/2006/relationships/hyperlink" Target="https://leetcode.com/problems/knight-dialer/" TargetMode="External"/><Relationship Id="rId110" Type="http://schemas.openxmlformats.org/officeDocument/2006/relationships/hyperlink" Target="https://leetcode.com/problems/longest-common-prefix/" TargetMode="External"/><Relationship Id="rId348" Type="http://schemas.openxmlformats.org/officeDocument/2006/relationships/hyperlink" Target="https://leetcode.com/problems/longest-substring-with-at-least-k-repeating-characters/" TargetMode="External"/><Relationship Id="rId152" Type="http://schemas.openxmlformats.org/officeDocument/2006/relationships/hyperlink" Target="https://leetcode.com/problems/number-of-digit-one/" TargetMode="External"/><Relationship Id="rId194" Type="http://schemas.openxmlformats.org/officeDocument/2006/relationships/hyperlink" Target="https://leetcode.com/problems/sum-of-left-leaves/" TargetMode="External"/><Relationship Id="rId208" Type="http://schemas.openxmlformats.org/officeDocument/2006/relationships/hyperlink" Target="https://leetcode.com/problems/recover-binary-search-tree/" TargetMode="External"/><Relationship Id="rId261" Type="http://schemas.openxmlformats.org/officeDocument/2006/relationships/hyperlink" Target="https://leetcode.com/problems/permutations-ii/" TargetMode="External"/><Relationship Id="rId14" Type="http://schemas.openxmlformats.org/officeDocument/2006/relationships/hyperlink" Target="https://www.youtube.com/watch?v=3gtcRtvDCpA" TargetMode="External"/><Relationship Id="rId56" Type="http://schemas.openxmlformats.org/officeDocument/2006/relationships/hyperlink" Target="https://leetcode.com/problems/k-diff-pairs-in-an-array/" TargetMode="External"/><Relationship Id="rId317" Type="http://schemas.openxmlformats.org/officeDocument/2006/relationships/hyperlink" Target="https://leetcode.com/problems/copy-list-with-random-pointer/" TargetMode="External"/><Relationship Id="rId98" Type="http://schemas.openxmlformats.org/officeDocument/2006/relationships/hyperlink" Target="https://leetcode.com/problems/edit-distance/" TargetMode="External"/><Relationship Id="rId121" Type="http://schemas.openxmlformats.org/officeDocument/2006/relationships/hyperlink" Target="https://leetcode.com/problems/integer-to-roman/" TargetMode="External"/><Relationship Id="rId163" Type="http://schemas.openxmlformats.org/officeDocument/2006/relationships/hyperlink" Target="https://leetcode.com/problems/create-maximum-number/" TargetMode="External"/><Relationship Id="rId219" Type="http://schemas.openxmlformats.org/officeDocument/2006/relationships/hyperlink" Target="https://leetcode.com/problems/sum-of-distances-in-tree/" TargetMode="External"/><Relationship Id="rId230" Type="http://schemas.openxmlformats.org/officeDocument/2006/relationships/hyperlink" Target="https://leetcode.com/problems/time-based-key-value-store/" TargetMode="External"/><Relationship Id="rId251" Type="http://schemas.openxmlformats.org/officeDocument/2006/relationships/hyperlink" Target="https://leetcode.com/problems/cut-off-trees-for-golf-event/" TargetMode="External"/><Relationship Id="rId25" Type="http://schemas.openxmlformats.org/officeDocument/2006/relationships/hyperlink" Target="https://leetcode.com/problems/pascals-triangle/" TargetMode="External"/><Relationship Id="rId46" Type="http://schemas.openxmlformats.org/officeDocument/2006/relationships/hyperlink" Target="https://www.youtube.com/watch?v=UG1C-otvF2U" TargetMode="External"/><Relationship Id="rId67" Type="http://schemas.openxmlformats.org/officeDocument/2006/relationships/hyperlink" Target="https://leetcode.com/problems/max-value-of-equation/" TargetMode="External"/><Relationship Id="rId272" Type="http://schemas.openxmlformats.org/officeDocument/2006/relationships/hyperlink" Target="https://leetcode.com/problems/implement-queue-using-stacks/" TargetMode="External"/><Relationship Id="rId293" Type="http://schemas.openxmlformats.org/officeDocument/2006/relationships/hyperlink" Target="https://leetcode.com/problems/network-delay-time/" TargetMode="External"/><Relationship Id="rId307" Type="http://schemas.openxmlformats.org/officeDocument/2006/relationships/hyperlink" Target="https://leetcode.com/problems/merge-two-sorted-lists/" TargetMode="External"/><Relationship Id="rId328" Type="http://schemas.openxmlformats.org/officeDocument/2006/relationships/hyperlink" Target="https://leetcode.com/problems/rotate-list/" TargetMode="External"/><Relationship Id="rId349" Type="http://schemas.openxmlformats.org/officeDocument/2006/relationships/hyperlink" Target="https://leetcode.com/problems/max-consecutive-ones-iii/" TargetMode="External"/><Relationship Id="rId88" Type="http://schemas.openxmlformats.org/officeDocument/2006/relationships/hyperlink" Target="https://leetcode.com/problems/longest-increasing-subsequence/" TargetMode="External"/><Relationship Id="rId111" Type="http://schemas.openxmlformats.org/officeDocument/2006/relationships/hyperlink" Target="https://leetcode.com/problems/valid-palindrome-ii/" TargetMode="External"/><Relationship Id="rId132" Type="http://schemas.openxmlformats.org/officeDocument/2006/relationships/hyperlink" Target="https://leetcode.com/problems/reverse-integer/" TargetMode="External"/><Relationship Id="rId153" Type="http://schemas.openxmlformats.org/officeDocument/2006/relationships/hyperlink" Target="https://leetcode.com/problems/task-scheduler/" TargetMode="External"/><Relationship Id="rId174" Type="http://schemas.openxmlformats.org/officeDocument/2006/relationships/hyperlink" Target="https://leetcode.com/problems/remove-invalid-parentheses/" TargetMode="External"/><Relationship Id="rId195" Type="http://schemas.openxmlformats.org/officeDocument/2006/relationships/hyperlink" Target="https://leetcode.com/problems/balanced-binary-tree/" TargetMode="External"/><Relationship Id="rId209" Type="http://schemas.openxmlformats.org/officeDocument/2006/relationships/hyperlink" Target="https://leetcode.com/problems/populating-next-right-pointers-in-each-node/" TargetMode="External"/><Relationship Id="rId220" Type="http://schemas.openxmlformats.org/officeDocument/2006/relationships/hyperlink" Target="https://leetcode.com/problems/number-of-ways-to-reconstruct-a-tree/" TargetMode="External"/><Relationship Id="rId241" Type="http://schemas.openxmlformats.org/officeDocument/2006/relationships/hyperlink" Target="https://leetcode.com/problems/max-sum-of-rectangle-no-larger-than-k/" TargetMode="External"/><Relationship Id="rId15" Type="http://schemas.openxmlformats.org/officeDocument/2006/relationships/hyperlink" Target="https://leetcode.com/problems/running-sum-of-1d-array/" TargetMode="External"/><Relationship Id="rId36" Type="http://schemas.openxmlformats.org/officeDocument/2006/relationships/hyperlink" Target="https://leetcode.com/problems/subarray-sum-equals-k/discuss/301242/General-summary-of-what-kind-of-problem-can-cannot-solved-by-Two-Pointers" TargetMode="External"/><Relationship Id="rId57" Type="http://schemas.openxmlformats.org/officeDocument/2006/relationships/hyperlink" Target="https://leetcode.com/problems/subsets/" TargetMode="External"/><Relationship Id="rId262" Type="http://schemas.openxmlformats.org/officeDocument/2006/relationships/hyperlink" Target="https://leetcode.com/problems/subsets-ii/" TargetMode="External"/><Relationship Id="rId283" Type="http://schemas.openxmlformats.org/officeDocument/2006/relationships/hyperlink" Target="https://leetcode.com/problems/find-median-from-data-stream/" TargetMode="External"/><Relationship Id="rId318" Type="http://schemas.openxmlformats.org/officeDocument/2006/relationships/hyperlink" Target="https://leetcode.com/problems/add-two-numbers-ii/" TargetMode="External"/><Relationship Id="rId339" Type="http://schemas.openxmlformats.org/officeDocument/2006/relationships/hyperlink" Target="https://leetcode.com/problems/merge-k-sorted-lists/" TargetMode="External"/><Relationship Id="rId78" Type="http://schemas.openxmlformats.org/officeDocument/2006/relationships/hyperlink" Target="https://leetcode.com/problems/delete-and-earn/" TargetMode="External"/><Relationship Id="rId99" Type="http://schemas.openxmlformats.org/officeDocument/2006/relationships/hyperlink" Target="https://leetcode.com/problems/minimum-difficulty-of-a-job-schedule/" TargetMode="External"/><Relationship Id="rId101" Type="http://schemas.openxmlformats.org/officeDocument/2006/relationships/hyperlink" Target="https://leetcode.com/problems/best-time-to-buy-and-sell-stock-iv/" TargetMode="External"/><Relationship Id="rId122" Type="http://schemas.openxmlformats.org/officeDocument/2006/relationships/hyperlink" Target="https://leetcode.com/problems/reverse-words-in-a-string/" TargetMode="External"/><Relationship Id="rId143" Type="http://schemas.openxmlformats.org/officeDocument/2006/relationships/hyperlink" Target="https://leetcode.com/problems/string-to-integer-atoi/" TargetMode="External"/><Relationship Id="rId164" Type="http://schemas.openxmlformats.org/officeDocument/2006/relationships/hyperlink" Target="https://leetcode.com/problems/letter-combinations-of-a-phone-number/" TargetMode="External"/><Relationship Id="rId185" Type="http://schemas.openxmlformats.org/officeDocument/2006/relationships/hyperlink" Target="https://leetcode.com/problems/symmetric-tree/" TargetMode="External"/><Relationship Id="rId350" Type="http://schemas.openxmlformats.org/officeDocument/2006/relationships/hyperlink" Target="https://leetcode.com/problems/grumpy-bookstore-owner/" TargetMode="External"/><Relationship Id="rId9" Type="http://schemas.openxmlformats.org/officeDocument/2006/relationships/hyperlink" Target="https://leetcode.com/problems/merge-sorted-array/" TargetMode="External"/><Relationship Id="rId210" Type="http://schemas.openxmlformats.org/officeDocument/2006/relationships/hyperlink" Target="https://leetcode.com/problems/flatten-binary-tree-to-linked-list/" TargetMode="External"/><Relationship Id="rId26" Type="http://schemas.openxmlformats.org/officeDocument/2006/relationships/hyperlink" Target="https://leetcode.com/problems/pascals-triangle/discuss/38125/Solution-in-Java" TargetMode="External"/><Relationship Id="rId231" Type="http://schemas.openxmlformats.org/officeDocument/2006/relationships/hyperlink" Target="https://leetcode.com/problems/search-in-rotated-sorted-array/" TargetMode="External"/><Relationship Id="rId252" Type="http://schemas.openxmlformats.org/officeDocument/2006/relationships/hyperlink" Target="https://leetcode.com/problems/reachable-nodes-in-subdivided-graph/" TargetMode="External"/><Relationship Id="rId273" Type="http://schemas.openxmlformats.org/officeDocument/2006/relationships/hyperlink" Target="https://leetcode.com/problems/implement-stack-using-queues/" TargetMode="External"/><Relationship Id="rId294" Type="http://schemas.openxmlformats.org/officeDocument/2006/relationships/hyperlink" Target="https://leetcode.com/problems/find-eventual-safe-states/" TargetMode="External"/><Relationship Id="rId308" Type="http://schemas.openxmlformats.org/officeDocument/2006/relationships/hyperlink" Target="https://leetcode.com/problems/palindrome-linked-list/" TargetMode="External"/><Relationship Id="rId329" Type="http://schemas.openxmlformats.org/officeDocument/2006/relationships/hyperlink" Target="https://leetcode.com/problems/merge-k-sorted-lists/" TargetMode="External"/><Relationship Id="rId47" Type="http://schemas.openxmlformats.org/officeDocument/2006/relationships/hyperlink" Target="https://leetcode.com/problems/find-the-duplicate-number/" TargetMode="External"/><Relationship Id="rId68" Type="http://schemas.openxmlformats.org/officeDocument/2006/relationships/hyperlink" Target="https://www.youtube.com/watch?v=hOTpn8jE9jI" TargetMode="External"/><Relationship Id="rId89" Type="http://schemas.openxmlformats.org/officeDocument/2006/relationships/hyperlink" Target="https://leetcode.com/problems/unique-paths/" TargetMode="External"/><Relationship Id="rId112" Type="http://schemas.openxmlformats.org/officeDocument/2006/relationships/hyperlink" Target="https://leetcode.com/problems/roman-to-integer/" TargetMode="External"/><Relationship Id="rId133" Type="http://schemas.openxmlformats.org/officeDocument/2006/relationships/hyperlink" Target="https://leetcode.com/problems/add-binary/" TargetMode="External"/><Relationship Id="rId154" Type="http://schemas.openxmlformats.org/officeDocument/2006/relationships/hyperlink" Target="https://leetcode.com/problems/gas-station/" TargetMode="External"/><Relationship Id="rId175" Type="http://schemas.openxmlformats.org/officeDocument/2006/relationships/hyperlink" Target="https://leetcode.com/problems/longest-increasing-path-in-a-matrix/" TargetMode="External"/><Relationship Id="rId340" Type="http://schemas.openxmlformats.org/officeDocument/2006/relationships/hyperlink" Target="https://leetcode.com/problems/sliding-window-maximum/" TargetMode="External"/><Relationship Id="rId196" Type="http://schemas.openxmlformats.org/officeDocument/2006/relationships/hyperlink" Target="https://leetcode.com/problems/binary-tree-inorder-traversal/" TargetMode="External"/><Relationship Id="rId200" Type="http://schemas.openxmlformats.org/officeDocument/2006/relationships/hyperlink" Target="https://leetcode.com/problems/all-nodes-distance-k-in-binary-tree/" TargetMode="External"/><Relationship Id="rId16" Type="http://schemas.openxmlformats.org/officeDocument/2006/relationships/hyperlink" Target="https://leetcode.com/problems/running-sum-of-1d-array/discuss/686261/JavaC%2B%2BPython-Array-Time-O(N)-Space-O(1)" TargetMode="External"/><Relationship Id="rId221" Type="http://schemas.openxmlformats.org/officeDocument/2006/relationships/hyperlink" Target="https://leetcode.com/problems/redundant-connection-ii/" TargetMode="External"/><Relationship Id="rId242" Type="http://schemas.openxmlformats.org/officeDocument/2006/relationships/hyperlink" Target="https://leetcode.com/problems/split-array-largest-sum/" TargetMode="External"/><Relationship Id="rId263" Type="http://schemas.openxmlformats.org/officeDocument/2006/relationships/hyperlink" Target="https://leetcode.com/problems/beautiful-arrangement/" TargetMode="External"/><Relationship Id="rId284" Type="http://schemas.openxmlformats.org/officeDocument/2006/relationships/hyperlink" Target="https://leetcode.com/problems/design-underground-system/" TargetMode="External"/><Relationship Id="rId319" Type="http://schemas.openxmlformats.org/officeDocument/2006/relationships/hyperlink" Target="https://leetcode.com/problems/reverse-linked-list-ii/" TargetMode="External"/><Relationship Id="rId37" Type="http://schemas.openxmlformats.org/officeDocument/2006/relationships/hyperlink" Target="https://leetcode.com/problems/next-permutation/" TargetMode="External"/><Relationship Id="rId58" Type="http://schemas.openxmlformats.org/officeDocument/2006/relationships/hyperlink" Target="https://www.youtube.com/watch?v=6BPurabdAl4" TargetMode="External"/><Relationship Id="rId79" Type="http://schemas.openxmlformats.org/officeDocument/2006/relationships/hyperlink" Target="https://leetcode.com/problems/maximal-square/" TargetMode="External"/><Relationship Id="rId102" Type="http://schemas.openxmlformats.org/officeDocument/2006/relationships/hyperlink" Target="https://www.youtube.com/watch?v=mFwf1YbH-Jk" TargetMode="External"/><Relationship Id="rId123" Type="http://schemas.openxmlformats.org/officeDocument/2006/relationships/hyperlink" Target="https://leetcode.com/problems/simplify-path/" TargetMode="External"/><Relationship Id="rId144" Type="http://schemas.openxmlformats.org/officeDocument/2006/relationships/hyperlink" Target="https://leetcode.com/problems/multiply-strings/" TargetMode="External"/><Relationship Id="rId330" Type="http://schemas.openxmlformats.org/officeDocument/2006/relationships/hyperlink" Target="https://leetcode.com/problems/reverse-nodes-in-k-group/" TargetMode="External"/><Relationship Id="rId90" Type="http://schemas.openxmlformats.org/officeDocument/2006/relationships/hyperlink" Target="https://leetcode.com/problems/count-square-submatrices-with-all-ones/" TargetMode="External"/><Relationship Id="rId165" Type="http://schemas.openxmlformats.org/officeDocument/2006/relationships/hyperlink" Target="https://leetcode.com/problems/course-schedule-ii/" TargetMode="External"/><Relationship Id="rId186" Type="http://schemas.openxmlformats.org/officeDocument/2006/relationships/hyperlink" Target="https://leetcode.com/problems/convert-sorted-array-to-binary-search-tree/" TargetMode="External"/><Relationship Id="rId351" Type="http://schemas.openxmlformats.org/officeDocument/2006/relationships/hyperlink" Target="https://leetcode.com/problems/sliding-window-median/" TargetMode="External"/><Relationship Id="rId211" Type="http://schemas.openxmlformats.org/officeDocument/2006/relationships/hyperlink" Target="https://leetcode.com/problems/maximum-width-of-binary-tree/" TargetMode="External"/><Relationship Id="rId232" Type="http://schemas.openxmlformats.org/officeDocument/2006/relationships/hyperlink" Target="https://leetcode.com/problems/powx-n/" TargetMode="External"/><Relationship Id="rId253" Type="http://schemas.openxmlformats.org/officeDocument/2006/relationships/hyperlink" Target="https://leetcode.com/problems/partition-labels/" TargetMode="External"/><Relationship Id="rId274" Type="http://schemas.openxmlformats.org/officeDocument/2006/relationships/hyperlink" Target="https://leetcode.com/problems/implement-stack-using-queues/" TargetMode="External"/><Relationship Id="rId295" Type="http://schemas.openxmlformats.org/officeDocument/2006/relationships/hyperlink" Target="https://leetcode.com/problems/keys-and-rooms/" TargetMode="External"/><Relationship Id="rId309" Type="http://schemas.openxmlformats.org/officeDocument/2006/relationships/hyperlink" Target="https://leetcode.com/problems/remove-linked-list-elements/" TargetMode="External"/><Relationship Id="rId27" Type="http://schemas.openxmlformats.org/officeDocument/2006/relationships/hyperlink" Target="https://leetcode.com/problems/remove-duplicates-from-sorted-array/" TargetMode="External"/><Relationship Id="rId48" Type="http://schemas.openxmlformats.org/officeDocument/2006/relationships/hyperlink" Target="https://leetcode.com/problems/combination-sum/" TargetMode="External"/><Relationship Id="rId69" Type="http://schemas.openxmlformats.org/officeDocument/2006/relationships/hyperlink" Target="https://leetcode.com/problems/maximum-subarray/" TargetMode="External"/><Relationship Id="rId113" Type="http://schemas.openxmlformats.org/officeDocument/2006/relationships/hyperlink" Target="https://leetcode.com/problems/implement-strstr/" TargetMode="External"/><Relationship Id="rId134" Type="http://schemas.openxmlformats.org/officeDocument/2006/relationships/hyperlink" Target="https://leetcode.com/problems/palindrome-number/" TargetMode="External"/><Relationship Id="rId320" Type="http://schemas.openxmlformats.org/officeDocument/2006/relationships/hyperlink" Target="https://leetcode.com/problems/reorder-list/" TargetMode="External"/><Relationship Id="rId80" Type="http://schemas.openxmlformats.org/officeDocument/2006/relationships/hyperlink" Target="https://leetcode.com/problems/coin-change/" TargetMode="External"/><Relationship Id="rId155" Type="http://schemas.openxmlformats.org/officeDocument/2006/relationships/hyperlink" Target="https://leetcode.com/problems/minimum-deletion-cost-to-avoid-repeating-letters/" TargetMode="External"/><Relationship Id="rId176" Type="http://schemas.openxmlformats.org/officeDocument/2006/relationships/hyperlink" Target="https://leetcode.com/problems/concatenated-words/" TargetMode="External"/><Relationship Id="rId197" Type="http://schemas.openxmlformats.org/officeDocument/2006/relationships/hyperlink" Target="https://leetcode.com/problems/count-good-nodes-in-binary-tree/" TargetMode="External"/><Relationship Id="rId341" Type="http://schemas.openxmlformats.org/officeDocument/2006/relationships/hyperlink" Target="https://leetcode.com/problems/the-skyline-problem/" TargetMode="External"/><Relationship Id="rId201" Type="http://schemas.openxmlformats.org/officeDocument/2006/relationships/hyperlink" Target="https://leetcode.com/problems/validate-binary-search-tree/" TargetMode="External"/><Relationship Id="rId222" Type="http://schemas.openxmlformats.org/officeDocument/2006/relationships/hyperlink" Target="https://leetcode.com/problems/verifying-an-alien-dictionary/" TargetMode="External"/><Relationship Id="rId243" Type="http://schemas.openxmlformats.org/officeDocument/2006/relationships/hyperlink" Target="https://leetcode.com/problems/shortest-subarray-with-sum-at-least-k/" TargetMode="External"/><Relationship Id="rId264" Type="http://schemas.openxmlformats.org/officeDocument/2006/relationships/hyperlink" Target="https://leetcode.com/problems/subsets/" TargetMode="External"/><Relationship Id="rId285" Type="http://schemas.openxmlformats.org/officeDocument/2006/relationships/hyperlink" Target="https://leetcode.com/problems/lfu-cache/" TargetMode="External"/><Relationship Id="rId17" Type="http://schemas.openxmlformats.org/officeDocument/2006/relationships/hyperlink" Target="https://leetcode.com/problems/find-pivot-index/" TargetMode="External"/><Relationship Id="rId38" Type="http://schemas.openxmlformats.org/officeDocument/2006/relationships/hyperlink" Target="https://leetcode.com/problems/spiral-matrix/" TargetMode="External"/><Relationship Id="rId59" Type="http://schemas.openxmlformats.org/officeDocument/2006/relationships/hyperlink" Target="https://leetcode.com/problems/invalid-transactions/" TargetMode="External"/><Relationship Id="rId103" Type="http://schemas.openxmlformats.org/officeDocument/2006/relationships/hyperlink" Target="https://leetcode.com/problems/burst-balloons/" TargetMode="External"/><Relationship Id="rId124" Type="http://schemas.openxmlformats.org/officeDocument/2006/relationships/hyperlink" Target="https://leetcode.com/problems/zigzag-conversion/" TargetMode="External"/><Relationship Id="rId310" Type="http://schemas.openxmlformats.org/officeDocument/2006/relationships/hyperlink" Target="https://leetcode.com/problems/intersection-of-two-linked-lists/" TargetMode="External"/><Relationship Id="rId70" Type="http://schemas.openxmlformats.org/officeDocument/2006/relationships/hyperlink" Target="https://leetcode.com/problems/climbing-stairs" TargetMode="External"/><Relationship Id="rId91" Type="http://schemas.openxmlformats.org/officeDocument/2006/relationships/hyperlink" Target="https://leetcode.com/problems/range-sum-query-2d-immutable/" TargetMode="External"/><Relationship Id="rId145" Type="http://schemas.openxmlformats.org/officeDocument/2006/relationships/hyperlink" Target="https://leetcode.com/problems/angle-between-hands-of-a-clock/" TargetMode="External"/><Relationship Id="rId166" Type="http://schemas.openxmlformats.org/officeDocument/2006/relationships/hyperlink" Target="https://leetcode.com/problems/decode-string/" TargetMode="External"/><Relationship Id="rId187" Type="http://schemas.openxmlformats.org/officeDocument/2006/relationships/hyperlink" Target="https://leetcode.com/problems/merge-two-binary-trees/" TargetMode="External"/><Relationship Id="rId331" Type="http://schemas.openxmlformats.org/officeDocument/2006/relationships/hyperlink" Target="https://leetcode.com/problems/k-closest-points-to-origin/" TargetMode="External"/><Relationship Id="rId352" Type="http://schemas.openxmlformats.org/officeDocument/2006/relationships/hyperlink" Target="https://leetcode.com/explore/learn/card/trie/" TargetMode="External"/><Relationship Id="rId1" Type="http://schemas.openxmlformats.org/officeDocument/2006/relationships/hyperlink" Target="https://www.youtube.com/c/leadcoding" TargetMode="External"/><Relationship Id="rId212" Type="http://schemas.openxmlformats.org/officeDocument/2006/relationships/hyperlink" Target="https://leetcode.com/problems/unique-binary-search-trees-ii/" TargetMode="External"/><Relationship Id="rId233" Type="http://schemas.openxmlformats.org/officeDocument/2006/relationships/hyperlink" Target="https://leetcode.com/problems/find-first-and-last-position-of-element-in-sorted-array/" TargetMode="External"/><Relationship Id="rId254" Type="http://schemas.openxmlformats.org/officeDocument/2006/relationships/hyperlink" Target="https://leetcode.com/problems/sort-colors/" TargetMode="External"/><Relationship Id="rId28" Type="http://schemas.openxmlformats.org/officeDocument/2006/relationships/hyperlink" Target="https://leetcode.com/problems/remove-duplicates-from-sorted-array/discuss/11782/Share-my-clean-C%2B%2B-code" TargetMode="External"/><Relationship Id="rId49" Type="http://schemas.openxmlformats.org/officeDocument/2006/relationships/hyperlink" Target="https://www.youtube.com/watch?v=yEAHwSS8HN0" TargetMode="External"/><Relationship Id="rId114" Type="http://schemas.openxmlformats.org/officeDocument/2006/relationships/hyperlink" Target="https://leetcode.com/problems/longest-substring-without-repeating-characters/" TargetMode="External"/><Relationship Id="rId275" Type="http://schemas.openxmlformats.org/officeDocument/2006/relationships/hyperlink" Target="https://leetcode.com/problems/daily-temperatures/" TargetMode="External"/><Relationship Id="rId296" Type="http://schemas.openxmlformats.org/officeDocument/2006/relationships/hyperlink" Target="https://leetcode.com/problems/possible-bipartition/" TargetMode="External"/><Relationship Id="rId300" Type="http://schemas.openxmlformats.org/officeDocument/2006/relationships/hyperlink" Target="https://leetcode.com/problems/as-far-from-land-as-possible/" TargetMode="External"/><Relationship Id="rId60" Type="http://schemas.openxmlformats.org/officeDocument/2006/relationships/hyperlink" Target="https://leetcode.com/problems/jump-game/" TargetMode="External"/><Relationship Id="rId81" Type="http://schemas.openxmlformats.org/officeDocument/2006/relationships/hyperlink" Target="https://leetcode.com/problems/maximum-product-subarray/" TargetMode="External"/><Relationship Id="rId135" Type="http://schemas.openxmlformats.org/officeDocument/2006/relationships/hyperlink" Target="https://leetcode.com/problems/minimum-moves-to-equal-array-elements/" TargetMode="External"/><Relationship Id="rId156" Type="http://schemas.openxmlformats.org/officeDocument/2006/relationships/hyperlink" Target="https://leetcode.com/problems/maximum-number-of-events-that-can-be-attended/" TargetMode="External"/><Relationship Id="rId177" Type="http://schemas.openxmlformats.org/officeDocument/2006/relationships/hyperlink" Target="https://leetcode.com/problems/making-a-large-island/" TargetMode="External"/><Relationship Id="rId198" Type="http://schemas.openxmlformats.org/officeDocument/2006/relationships/hyperlink" Target="https://leetcode.com/problems/lowest-common-ancestor-of-a-binary-tree/" TargetMode="External"/><Relationship Id="rId321" Type="http://schemas.openxmlformats.org/officeDocument/2006/relationships/hyperlink" Target="https://leetcode.com/problems/remove-nth-node-from-end-of-list/" TargetMode="External"/><Relationship Id="rId342" Type="http://schemas.openxmlformats.org/officeDocument/2006/relationships/hyperlink" Target="https://leetcode.com/problems/trapping-rain-water-ii/" TargetMode="External"/><Relationship Id="rId202" Type="http://schemas.openxmlformats.org/officeDocument/2006/relationships/hyperlink" Target="https://leetcode.com/problems/binary-tree-zigzag-level-order-traversal/" TargetMode="External"/><Relationship Id="rId223" Type="http://schemas.openxmlformats.org/officeDocument/2006/relationships/hyperlink" Target="https://leetcode.com/problems/design-hashmap/" TargetMode="External"/><Relationship Id="rId244" Type="http://schemas.openxmlformats.org/officeDocument/2006/relationships/hyperlink" Target="https://leetcode.com/problems/number-of-islands/" TargetMode="External"/><Relationship Id="rId18" Type="http://schemas.openxmlformats.org/officeDocument/2006/relationships/hyperlink" Target="https://leetcode.com/problems/find-pivot-index/discuss/411318/Java%3A-beats100-1ms-easy-understanding-solution" TargetMode="External"/><Relationship Id="rId39" Type="http://schemas.openxmlformats.org/officeDocument/2006/relationships/hyperlink" Target="https://leetcode.com/problems/container-with-most-water/" TargetMode="External"/><Relationship Id="rId265" Type="http://schemas.openxmlformats.org/officeDocument/2006/relationships/hyperlink" Target="https://leetcode.com/problems/sudoku-solver/" TargetMode="External"/><Relationship Id="rId286" Type="http://schemas.openxmlformats.org/officeDocument/2006/relationships/hyperlink" Target="https://leetcode.com/problems/tweet-counts-per-frequency/" TargetMode="External"/><Relationship Id="rId50" Type="http://schemas.openxmlformats.org/officeDocument/2006/relationships/hyperlink" Target="https://leetcode.com/problems/jump-game-ii/" TargetMode="External"/><Relationship Id="rId104" Type="http://schemas.openxmlformats.org/officeDocument/2006/relationships/hyperlink" Target="https://leetcode.com/problems/minimum-cost-to-merge-stones/" TargetMode="External"/><Relationship Id="rId125" Type="http://schemas.openxmlformats.org/officeDocument/2006/relationships/hyperlink" Target="https://leetcode.com/problems/text-justification/" TargetMode="External"/><Relationship Id="rId146" Type="http://schemas.openxmlformats.org/officeDocument/2006/relationships/hyperlink" Target="https://leetcode.com/problems/integer-break/" TargetMode="External"/><Relationship Id="rId167" Type="http://schemas.openxmlformats.org/officeDocument/2006/relationships/hyperlink" Target="https://leetcode.com/problems/number-of-provinces/" TargetMode="External"/><Relationship Id="rId188" Type="http://schemas.openxmlformats.org/officeDocument/2006/relationships/hyperlink" Target="https://leetcode.com/problems/maximum-depth-of-binary-tree/" TargetMode="External"/><Relationship Id="rId311" Type="http://schemas.openxmlformats.org/officeDocument/2006/relationships/hyperlink" Target="https://leetcode.com/problems/linked-list-cycle/" TargetMode="External"/><Relationship Id="rId332" Type="http://schemas.openxmlformats.org/officeDocument/2006/relationships/hyperlink" Target="https://leetcode.com/problems/kth-largest-element-in-an-array/" TargetMode="External"/><Relationship Id="rId353" Type="http://schemas.openxmlformats.org/officeDocument/2006/relationships/hyperlink" Target="https://leetcode.com/articles/a-recursive-approach-to-segment-trees-range-sum-queries-lazy-propagation/" TargetMode="External"/><Relationship Id="rId71" Type="http://schemas.openxmlformats.org/officeDocument/2006/relationships/hyperlink" Target="https://leetcode.com/problems/divisor-game/" TargetMode="External"/><Relationship Id="rId92" Type="http://schemas.openxmlformats.org/officeDocument/2006/relationships/hyperlink" Target="https://leetcode.com/problems/longest-arithmetic-subsequence/" TargetMode="External"/><Relationship Id="rId213" Type="http://schemas.openxmlformats.org/officeDocument/2006/relationships/hyperlink" Target="https://leetcode.com/problems/kth-smallest-element-in-a-bst/" TargetMode="External"/><Relationship Id="rId234" Type="http://schemas.openxmlformats.org/officeDocument/2006/relationships/hyperlink" Target="https://leetcode.com/problems/find-peak-element/" TargetMode="External"/><Relationship Id="rId2" Type="http://schemas.openxmlformats.org/officeDocument/2006/relationships/hyperlink" Target="https://youtu.be/NXQi_g1pVqI" TargetMode="External"/><Relationship Id="rId29" Type="http://schemas.openxmlformats.org/officeDocument/2006/relationships/hyperlink" Target="https://leetcode.com/problems/3sum/" TargetMode="External"/><Relationship Id="rId255" Type="http://schemas.openxmlformats.org/officeDocument/2006/relationships/hyperlink" Target="https://leetcode.com/problems/longest-repeating-character-replacement/" TargetMode="External"/><Relationship Id="rId276" Type="http://schemas.openxmlformats.org/officeDocument/2006/relationships/hyperlink" Target="https://leetcode.com/problems/flatten-nested-list-iterator/" TargetMode="External"/><Relationship Id="rId297" Type="http://schemas.openxmlformats.org/officeDocument/2006/relationships/hyperlink" Target="https://leetcode.com/problems/most-stones-removed-with-same-row-or-column/" TargetMode="External"/><Relationship Id="rId40" Type="http://schemas.openxmlformats.org/officeDocument/2006/relationships/hyperlink" Target="https://leetcode.com/problems/rotate-image/" TargetMode="External"/><Relationship Id="rId115" Type="http://schemas.openxmlformats.org/officeDocument/2006/relationships/hyperlink" Target="https://leetcode.com/problems/minimum-remove-to-make-valid-parentheses/" TargetMode="External"/><Relationship Id="rId136" Type="http://schemas.openxmlformats.org/officeDocument/2006/relationships/hyperlink" Target="https://leetcode.com/problems/happy-number/" TargetMode="External"/><Relationship Id="rId157" Type="http://schemas.openxmlformats.org/officeDocument/2006/relationships/hyperlink" Target="https://leetcode.com/problems/minimum-deletions-to-make-character-frequencies-unique/" TargetMode="External"/><Relationship Id="rId178" Type="http://schemas.openxmlformats.org/officeDocument/2006/relationships/hyperlink" Target="https://leetcode.com/problems/contain-virus/" TargetMode="External"/><Relationship Id="rId301" Type="http://schemas.openxmlformats.org/officeDocument/2006/relationships/hyperlink" Target="https://leetcode.com/problems/number-of-closed-islands/" TargetMode="External"/><Relationship Id="rId322" Type="http://schemas.openxmlformats.org/officeDocument/2006/relationships/hyperlink" Target="https://leetcode.com/problems/flatten-a-multilevel-doubly-linked-list/" TargetMode="External"/><Relationship Id="rId343" Type="http://schemas.openxmlformats.org/officeDocument/2006/relationships/hyperlink" Target="https://leetcode.com/problems/minimum-number-of-refueling-stops/" TargetMode="External"/><Relationship Id="rId61" Type="http://schemas.openxmlformats.org/officeDocument/2006/relationships/hyperlink" Target="https://leetcode.com/problems/subarray-sums-divisible-by-k/" TargetMode="External"/><Relationship Id="rId82" Type="http://schemas.openxmlformats.org/officeDocument/2006/relationships/hyperlink" Target="https://leetcode.com/problems/maximum-length-of-repeated-subarray/" TargetMode="External"/><Relationship Id="rId199" Type="http://schemas.openxmlformats.org/officeDocument/2006/relationships/hyperlink" Target="https://leetcode.com/problems/binary-tree-right-side-view/" TargetMode="External"/><Relationship Id="rId203" Type="http://schemas.openxmlformats.org/officeDocument/2006/relationships/hyperlink" Target="https://leetcode.com/problems/binary-search-tree-iterator/" TargetMode="External"/><Relationship Id="rId19" Type="http://schemas.openxmlformats.org/officeDocument/2006/relationships/hyperlink" Target="https://leetcode.com/problems/majority-element/" TargetMode="External"/><Relationship Id="rId224" Type="http://schemas.openxmlformats.org/officeDocument/2006/relationships/hyperlink" Target="https://leetcode.com/problems/top-k-frequent-elements/" TargetMode="External"/><Relationship Id="rId245" Type="http://schemas.openxmlformats.org/officeDocument/2006/relationships/hyperlink" Target="https://leetcode.com/problems/rotting-oranges/" TargetMode="External"/><Relationship Id="rId266" Type="http://schemas.openxmlformats.org/officeDocument/2006/relationships/hyperlink" Target="https://leetcode.com/problems/n-queens/" TargetMode="External"/><Relationship Id="rId287" Type="http://schemas.openxmlformats.org/officeDocument/2006/relationships/hyperlink" Target="https://leetcode.com/problems/all-oone-data-structure/" TargetMode="External"/><Relationship Id="rId30" Type="http://schemas.openxmlformats.org/officeDocument/2006/relationships/hyperlink" Target="https://www.youtube.com/watch?v=TeegtfmEhTY" TargetMode="External"/><Relationship Id="rId105" Type="http://schemas.openxmlformats.org/officeDocument/2006/relationships/hyperlink" Target="https://leetcode.com/problems/minimum-insertion-steps-to-make-a-string-palindrome/" TargetMode="External"/><Relationship Id="rId126" Type="http://schemas.openxmlformats.org/officeDocument/2006/relationships/hyperlink" Target="https://leetcode.com/problems/integer-to-english-words/" TargetMode="External"/><Relationship Id="rId147" Type="http://schemas.openxmlformats.org/officeDocument/2006/relationships/hyperlink" Target="https://leetcode.com/problems/valid-square/" TargetMode="External"/><Relationship Id="rId168" Type="http://schemas.openxmlformats.org/officeDocument/2006/relationships/hyperlink" Target="https://leetcode.com/problems/clone-graph/" TargetMode="External"/><Relationship Id="rId312" Type="http://schemas.openxmlformats.org/officeDocument/2006/relationships/hyperlink" Target="https://leetcode.com/problems/convert-binary-number-in-a-linked-list-to-integer/" TargetMode="External"/><Relationship Id="rId333" Type="http://schemas.openxmlformats.org/officeDocument/2006/relationships/hyperlink" Target="https://leetcode.com/problems/reorganize-string/" TargetMode="External"/><Relationship Id="rId354" Type="http://schemas.openxmlformats.org/officeDocument/2006/relationships/hyperlink" Target="https://leetcode.com/problems/merge-intervals/discuss/21222/A-simple-Java-solution" TargetMode="External"/><Relationship Id="rId51" Type="http://schemas.openxmlformats.org/officeDocument/2006/relationships/hyperlink" Target="https://www.youtube.com/watch?v=1DkVU2i3sOA" TargetMode="External"/><Relationship Id="rId72" Type="http://schemas.openxmlformats.org/officeDocument/2006/relationships/hyperlink" Target="https://www.youtube.com/watch?v=UbE4-ONpJcc" TargetMode="External"/><Relationship Id="rId93" Type="http://schemas.openxmlformats.org/officeDocument/2006/relationships/hyperlink" Target="https://leetcode.com/problems/trapping-rain-water/" TargetMode="External"/><Relationship Id="rId189" Type="http://schemas.openxmlformats.org/officeDocument/2006/relationships/hyperlink" Target="https://leetcode.com/problems/binary-tree-paths/" TargetMode="External"/><Relationship Id="rId3" Type="http://schemas.openxmlformats.org/officeDocument/2006/relationships/hyperlink" Target="https://t.me/LeadCoding" TargetMode="External"/><Relationship Id="rId214" Type="http://schemas.openxmlformats.org/officeDocument/2006/relationships/hyperlink" Target="https://leetcode.com/problems/redundant-connection/" TargetMode="External"/><Relationship Id="rId235" Type="http://schemas.openxmlformats.org/officeDocument/2006/relationships/hyperlink" Target="https://leetcode.com/problems/search-a-2d-matrix/" TargetMode="External"/><Relationship Id="rId256" Type="http://schemas.openxmlformats.org/officeDocument/2006/relationships/hyperlink" Target="https://leetcode.com/problems/maximum-number-of-visible-points/" TargetMode="External"/><Relationship Id="rId277" Type="http://schemas.openxmlformats.org/officeDocument/2006/relationships/hyperlink" Target="https://leetcode.com/problems/online-stock-span/" TargetMode="External"/><Relationship Id="rId298" Type="http://schemas.openxmlformats.org/officeDocument/2006/relationships/hyperlink" Target="https://leetcode.com/problems/regions-cut-by-slashes/" TargetMode="External"/><Relationship Id="rId116" Type="http://schemas.openxmlformats.org/officeDocument/2006/relationships/hyperlink" Target="https://leetcode.com/problems/longest-palindromic-substring/" TargetMode="External"/><Relationship Id="rId137" Type="http://schemas.openxmlformats.org/officeDocument/2006/relationships/hyperlink" Target="https://www.youtube.com/watch?v=ocDwEjRVDAk" TargetMode="External"/><Relationship Id="rId158" Type="http://schemas.openxmlformats.org/officeDocument/2006/relationships/hyperlink" Target="https://leetcode.com/problems/remove-k-digits/" TargetMode="External"/><Relationship Id="rId302" Type="http://schemas.openxmlformats.org/officeDocument/2006/relationships/hyperlink" Target="https://leetcode.com/problems/number-of-operations-to-make-network-connected/" TargetMode="External"/><Relationship Id="rId323" Type="http://schemas.openxmlformats.org/officeDocument/2006/relationships/hyperlink" Target="https://leetcode.com/problems/partition-list/" TargetMode="External"/><Relationship Id="rId344" Type="http://schemas.openxmlformats.org/officeDocument/2006/relationships/hyperlink" Target="https://leetcode.com/problems/swim-in-rising-water/" TargetMode="External"/><Relationship Id="rId20" Type="http://schemas.openxmlformats.org/officeDocument/2006/relationships/hyperlink" Target="https://www.youtube.com/watch?v=PqU48t80rn8" TargetMode="External"/><Relationship Id="rId41" Type="http://schemas.openxmlformats.org/officeDocument/2006/relationships/hyperlink" Target="https://leetcode.com/problems/word-search/" TargetMode="External"/><Relationship Id="rId62" Type="http://schemas.openxmlformats.org/officeDocument/2006/relationships/hyperlink" Target="https://leetcode.com/problems/first-missing-positive/" TargetMode="External"/><Relationship Id="rId83" Type="http://schemas.openxmlformats.org/officeDocument/2006/relationships/hyperlink" Target="https://leetcode.com/problems/palindromic-substrings/" TargetMode="External"/><Relationship Id="rId179" Type="http://schemas.openxmlformats.org/officeDocument/2006/relationships/hyperlink" Target="https://leetcode.com/problems/24-game/" TargetMode="External"/><Relationship Id="rId190" Type="http://schemas.openxmlformats.org/officeDocument/2006/relationships/hyperlink" Target="https://leetcode.com/problems/same-tree/" TargetMode="External"/><Relationship Id="rId204" Type="http://schemas.openxmlformats.org/officeDocument/2006/relationships/hyperlink" Target="https://leetcode.com/problems/binary-tree-level-order-traversal/" TargetMode="External"/><Relationship Id="rId225" Type="http://schemas.openxmlformats.org/officeDocument/2006/relationships/hyperlink" Target="https://leetcode.com/problems/design-twitter/" TargetMode="External"/><Relationship Id="rId246" Type="http://schemas.openxmlformats.org/officeDocument/2006/relationships/hyperlink" Target="https://leetcode.com/problems/snakes-and-ladders/" TargetMode="External"/><Relationship Id="rId267" Type="http://schemas.openxmlformats.org/officeDocument/2006/relationships/hyperlink" Target="https://leetcode.com/problems/unique-paths-iii/" TargetMode="External"/><Relationship Id="rId288" Type="http://schemas.openxmlformats.org/officeDocument/2006/relationships/hyperlink" Target="https://leetcode.com/problems/design-browser-history/" TargetMode="External"/><Relationship Id="rId106" Type="http://schemas.openxmlformats.org/officeDocument/2006/relationships/hyperlink" Target="https://leetcode.com/problems/super-egg-drop/" TargetMode="External"/><Relationship Id="rId127" Type="http://schemas.openxmlformats.org/officeDocument/2006/relationships/hyperlink" Target="https://leetcode.com/problems/minimum-window-substring/" TargetMode="External"/><Relationship Id="rId313" Type="http://schemas.openxmlformats.org/officeDocument/2006/relationships/hyperlink" Target="https://leetcode.com/problems/middle-of-the-linked-list/" TargetMode="External"/><Relationship Id="rId10" Type="http://schemas.openxmlformats.org/officeDocument/2006/relationships/hyperlink" Target="https://www.youtube.com/watch?v=FyzWXlSMNoI" TargetMode="External"/><Relationship Id="rId31" Type="http://schemas.openxmlformats.org/officeDocument/2006/relationships/hyperlink" Target="https://leetcode.com/problems/product-of-array-except-self/" TargetMode="External"/><Relationship Id="rId52" Type="http://schemas.openxmlformats.org/officeDocument/2006/relationships/hyperlink" Target="https://leetcode.com/problems/maximum-points-you-can-obtain-from-cards/" TargetMode="External"/><Relationship Id="rId73" Type="http://schemas.openxmlformats.org/officeDocument/2006/relationships/hyperlink" Target="https://leetcode.com/problems/counting-bits/" TargetMode="External"/><Relationship Id="rId94" Type="http://schemas.openxmlformats.org/officeDocument/2006/relationships/hyperlink" Target="https://leetcode.com/problems/word-break-ii/" TargetMode="External"/><Relationship Id="rId148" Type="http://schemas.openxmlformats.org/officeDocument/2006/relationships/hyperlink" Target="https://leetcode.com/problems/the-kth-factor-of-n/" TargetMode="External"/><Relationship Id="rId169" Type="http://schemas.openxmlformats.org/officeDocument/2006/relationships/hyperlink" Target="https://leetcode.com/problems/shortest-bridge/" TargetMode="External"/><Relationship Id="rId334" Type="http://schemas.openxmlformats.org/officeDocument/2006/relationships/hyperlink" Target="https://leetcode.com/problems/furthest-building-you-can-reach/" TargetMode="External"/><Relationship Id="rId355" Type="http://schemas.openxmlformats.org/officeDocument/2006/relationships/hyperlink" Target="https://leetcode.com/problems/merge-intervals/" TargetMode="External"/><Relationship Id="rId4" Type="http://schemas.openxmlformats.org/officeDocument/2006/relationships/hyperlink" Target="https://www.youtube.com/playlist?list=PLKZaSt2df1gyhfCL29mX2a34Wo-S4ZthH" TargetMode="External"/><Relationship Id="rId180" Type="http://schemas.openxmlformats.org/officeDocument/2006/relationships/hyperlink" Target="https://leetcode.com/problems/remove-boxes/" TargetMode="External"/><Relationship Id="rId215" Type="http://schemas.openxmlformats.org/officeDocument/2006/relationships/hyperlink" Target="https://leetcode.com/problems/serialize-and-deserialize-binary-tree/" TargetMode="External"/><Relationship Id="rId236" Type="http://schemas.openxmlformats.org/officeDocument/2006/relationships/hyperlink" Target="https://leetcode.com/problems/divide-two-integers/" TargetMode="External"/><Relationship Id="rId257" Type="http://schemas.openxmlformats.org/officeDocument/2006/relationships/hyperlink" Target="https://leetcode.com/problems/subarrays-with-k-different-integers/" TargetMode="External"/><Relationship Id="rId278" Type="http://schemas.openxmlformats.org/officeDocument/2006/relationships/hyperlink" Target="https://leetcode.com/problems/minimum-cost-tree-from-leaf-values/" TargetMode="External"/><Relationship Id="rId303" Type="http://schemas.openxmlformats.org/officeDocument/2006/relationships/hyperlink" Target="https://leetcode.com/problems/find-the-city-with-the-smallest-number-of-neighbors-at-a-threshold-distance/" TargetMode="External"/><Relationship Id="rId42" Type="http://schemas.openxmlformats.org/officeDocument/2006/relationships/hyperlink" Target="https://leetcode.com/problems/3sum-closest/" TargetMode="External"/><Relationship Id="rId84" Type="http://schemas.openxmlformats.org/officeDocument/2006/relationships/hyperlink" Target="https://leetcode.com/problems/house-robber/" TargetMode="External"/><Relationship Id="rId138" Type="http://schemas.openxmlformats.org/officeDocument/2006/relationships/hyperlink" Target="https://leetcode.com/problems/excel-sheet-column-title/" TargetMode="External"/><Relationship Id="rId345" Type="http://schemas.openxmlformats.org/officeDocument/2006/relationships/hyperlink" Target="https://leetcode.com/problems/shortest-path-to-get-all-keys/" TargetMode="External"/><Relationship Id="rId191" Type="http://schemas.openxmlformats.org/officeDocument/2006/relationships/hyperlink" Target="https://leetcode.com/problems/lowest-common-ancestor-of-a-binary-search-tree/" TargetMode="External"/><Relationship Id="rId205" Type="http://schemas.openxmlformats.org/officeDocument/2006/relationships/hyperlink" Target="https://leetcode.com/problems/path-sum-iii/" TargetMode="External"/><Relationship Id="rId247" Type="http://schemas.openxmlformats.org/officeDocument/2006/relationships/hyperlink" Target="https://leetcode.com/problems/is-graph-bipartite/" TargetMode="External"/><Relationship Id="rId107" Type="http://schemas.openxmlformats.org/officeDocument/2006/relationships/hyperlink" Target="https://leetcode.com/problems/count-different-palindromic-subsequences/" TargetMode="External"/><Relationship Id="rId289" Type="http://schemas.openxmlformats.org/officeDocument/2006/relationships/hyperlink" Target="https://leetcode.com/problems/employee-importance/" TargetMode="External"/><Relationship Id="rId11" Type="http://schemas.openxmlformats.org/officeDocument/2006/relationships/hyperlink" Target="https://leetcode.com/problems/move-zeroes/" TargetMode="External"/><Relationship Id="rId53" Type="http://schemas.openxmlformats.org/officeDocument/2006/relationships/hyperlink" Target="https://leetcode.com/problems/maximum-area-of-a-piece-of-cake-after-horizontal-and-vertical-cuts/" TargetMode="External"/><Relationship Id="rId149" Type="http://schemas.openxmlformats.org/officeDocument/2006/relationships/hyperlink" Target="https://leetcode.com/problems/basic-calculator/" TargetMode="External"/><Relationship Id="rId314" Type="http://schemas.openxmlformats.org/officeDocument/2006/relationships/hyperlink" Target="https://leetcode.com/problems/delete-node-in-a-linked-list/" TargetMode="External"/><Relationship Id="rId356" Type="http://schemas.openxmlformats.org/officeDocument/2006/relationships/printerSettings" Target="../printerSettings/printerSettings6.bin"/><Relationship Id="rId95" Type="http://schemas.openxmlformats.org/officeDocument/2006/relationships/hyperlink" Target="https://leetcode.com/problems/regular-expression-matching/" TargetMode="External"/><Relationship Id="rId160" Type="http://schemas.openxmlformats.org/officeDocument/2006/relationships/hyperlink" Target="https://leetcode.com/problems/non-overlapping-intervals/" TargetMode="External"/><Relationship Id="rId216" Type="http://schemas.openxmlformats.org/officeDocument/2006/relationships/hyperlink" Target="https://leetcode.com/problems/binary-tree-maximum-path-sum/" TargetMode="External"/><Relationship Id="rId258" Type="http://schemas.openxmlformats.org/officeDocument/2006/relationships/hyperlink" Target="https://leetcode.com/problems/palindrome-partitioning/" TargetMode="External"/><Relationship Id="rId22" Type="http://schemas.openxmlformats.org/officeDocument/2006/relationships/hyperlink" Target="https://www.youtube.com/watch?v=MyFe2W2nIEE&amp;list=PLKZaSt2df1gxtem7J8QqY8m2bHliz8mPt" TargetMode="External"/><Relationship Id="rId64" Type="http://schemas.openxmlformats.org/officeDocument/2006/relationships/hyperlink" Target="https://leetcode.com/problems/insert-delete-getrandom-o1-duplicates-allowed/" TargetMode="External"/><Relationship Id="rId118" Type="http://schemas.openxmlformats.org/officeDocument/2006/relationships/hyperlink" Target="https://www.youtube.com/watch?v=NVIm5_TIqUs" TargetMode="External"/><Relationship Id="rId325" Type="http://schemas.openxmlformats.org/officeDocument/2006/relationships/hyperlink" Target="https://leetcode.com/problems/odd-even-linked-list/" TargetMode="External"/><Relationship Id="rId171" Type="http://schemas.openxmlformats.org/officeDocument/2006/relationships/hyperlink" Target="https://leetcode.com/problems/surrounded-regions/" TargetMode="External"/><Relationship Id="rId227" Type="http://schemas.openxmlformats.org/officeDocument/2006/relationships/hyperlink" Target="https://leetcode.com/problems/binary-search/" TargetMode="External"/><Relationship Id="rId269" Type="http://schemas.openxmlformats.org/officeDocument/2006/relationships/hyperlink" Target="https://leetcode.com/problems/next-greater-element-i/" TargetMode="External"/><Relationship Id="rId33" Type="http://schemas.openxmlformats.org/officeDocument/2006/relationships/hyperlink" Target="https://leetcode.com/problems/insert-delete-getrandom-o1/" TargetMode="External"/><Relationship Id="rId129" Type="http://schemas.openxmlformats.org/officeDocument/2006/relationships/hyperlink" Target="https://leetcode.com/problems/distinct-subsequences/" TargetMode="External"/><Relationship Id="rId280" Type="http://schemas.openxmlformats.org/officeDocument/2006/relationships/hyperlink" Target="https://www.youtube.com/watch?v=9-TXIVEXX2w" TargetMode="External"/><Relationship Id="rId336" Type="http://schemas.openxmlformats.org/officeDocument/2006/relationships/hyperlink" Target="https://leetcode.com/problems/cheapest-flights-within-k-stops/" TargetMode="External"/><Relationship Id="rId75" Type="http://schemas.openxmlformats.org/officeDocument/2006/relationships/hyperlink" Target="https://www.youtube.com/watch?v=N5i7ySYQcgM" TargetMode="External"/><Relationship Id="rId140" Type="http://schemas.openxmlformats.org/officeDocument/2006/relationships/hyperlink" Target="https://leetcode.com/problems/maximum-product-of-three-numbers/" TargetMode="External"/><Relationship Id="rId182" Type="http://schemas.openxmlformats.org/officeDocument/2006/relationships/hyperlink" Target="https://leetcode.com/problems/invert-binary-tree/" TargetMode="External"/><Relationship Id="rId6" Type="http://schemas.openxmlformats.org/officeDocument/2006/relationships/hyperlink" Target="https://www.youtube.com/watch?v=o2WOhGSfx_8" TargetMode="External"/><Relationship Id="rId238" Type="http://schemas.openxmlformats.org/officeDocument/2006/relationships/hyperlink" Target="https://leetcode.com/problems/minimum-limit-of-balls-in-a-bag/" TargetMode="External"/><Relationship Id="rId291" Type="http://schemas.openxmlformats.org/officeDocument/2006/relationships/hyperlink" Target="https://leetcode.com/problems/evaluate-division/" TargetMode="External"/><Relationship Id="rId305" Type="http://schemas.openxmlformats.org/officeDocument/2006/relationships/hyperlink" Target="https://leetcode.com/problems/sum-of-two-integers/discuss/84278/A-summary%3A-how-to-use-bit-manipulation-to-solve-problems-easily-and-efficiently" TargetMode="External"/><Relationship Id="rId347" Type="http://schemas.openxmlformats.org/officeDocument/2006/relationships/hyperlink" Target="https://leetcode.com/problems/k-th-smallest-prime-fraction/" TargetMode="External"/><Relationship Id="rId44" Type="http://schemas.openxmlformats.org/officeDocument/2006/relationships/hyperlink" Target="https://leetcode.com/problems/pairs-of-songs-with-total-durations-divisible-by-60/" TargetMode="External"/><Relationship Id="rId86" Type="http://schemas.openxmlformats.org/officeDocument/2006/relationships/hyperlink" Target="https://leetcode.com/problems/continuous-subarray-sum/" TargetMode="External"/><Relationship Id="rId151" Type="http://schemas.openxmlformats.org/officeDocument/2006/relationships/hyperlink" Target="https://leetcode.com/problems/permutation-sequence/" TargetMode="External"/><Relationship Id="rId193" Type="http://schemas.openxmlformats.org/officeDocument/2006/relationships/hyperlink" Target="https://leetcode.com/problems/minimum-absolute-difference-in-bst/" TargetMode="External"/><Relationship Id="rId207" Type="http://schemas.openxmlformats.org/officeDocument/2006/relationships/hyperlink" Target="https://leetcode.com/problems/unique-binary-search-trees/" TargetMode="External"/><Relationship Id="rId249" Type="http://schemas.openxmlformats.org/officeDocument/2006/relationships/hyperlink" Target="https://leetcode.com/problems/word-ladder/" TargetMode="External"/><Relationship Id="rId13" Type="http://schemas.openxmlformats.org/officeDocument/2006/relationships/hyperlink" Target="https://leetcode.com/problems/best-time-to-buy-and-sell-stock-ii/" TargetMode="External"/><Relationship Id="rId109" Type="http://schemas.openxmlformats.org/officeDocument/2006/relationships/hyperlink" Target="https://leetcode.com/problems/add-strings/" TargetMode="External"/><Relationship Id="rId260" Type="http://schemas.openxmlformats.org/officeDocument/2006/relationships/hyperlink" Target="https://leetcode.com/problems/combinations/" TargetMode="External"/><Relationship Id="rId316" Type="http://schemas.openxmlformats.org/officeDocument/2006/relationships/hyperlink" Target="https://leetcode.com/problems/add-two-numbers/" TargetMode="External"/><Relationship Id="rId55" Type="http://schemas.openxmlformats.org/officeDocument/2006/relationships/hyperlink" Target="https://leetcode.com/problems/find-all-duplicates-in-an-array/" TargetMode="External"/><Relationship Id="rId97" Type="http://schemas.openxmlformats.org/officeDocument/2006/relationships/hyperlink" Target="https://leetcode.com/problems/longest-valid-parentheses/" TargetMode="External"/><Relationship Id="rId120" Type="http://schemas.openxmlformats.org/officeDocument/2006/relationships/hyperlink" Target="https://leetcode.com/problems/basic-calculator-ii/" TargetMode="External"/><Relationship Id="rId162" Type="http://schemas.openxmlformats.org/officeDocument/2006/relationships/hyperlink" Target="https://leetcode.com/problems/minimum-number-of-taps-to-open-to-water-a-garden/" TargetMode="External"/><Relationship Id="rId218" Type="http://schemas.openxmlformats.org/officeDocument/2006/relationships/hyperlink" Target="https://leetcode.com/problems/binary-tree-cameras/" TargetMode="External"/><Relationship Id="rId271" Type="http://schemas.openxmlformats.org/officeDocument/2006/relationships/hyperlink" Target="https://leetcode.com/problems/backspace-string-compare/" TargetMode="External"/><Relationship Id="rId24" Type="http://schemas.openxmlformats.org/officeDocument/2006/relationships/hyperlink" Target="https://leetcode.com/problems/squares-of-a-sorted-array/discuss/495394/C%2B%2B%3A-Simplest-one-pass-two-pointers" TargetMode="External"/><Relationship Id="rId66" Type="http://schemas.openxmlformats.org/officeDocument/2006/relationships/hyperlink" Target="https://www.youtube.com/watch?v=YAWRyWJalM0" TargetMode="External"/><Relationship Id="rId131" Type="http://schemas.openxmlformats.org/officeDocument/2006/relationships/hyperlink" Target="https://leetcode.com/problems/substring-with-concatenation-of-all-words/" TargetMode="External"/><Relationship Id="rId327" Type="http://schemas.openxmlformats.org/officeDocument/2006/relationships/hyperlink" Target="https://leetcode.com/problems/swap-nodes-in-pairs/" TargetMode="External"/><Relationship Id="rId173" Type="http://schemas.openxmlformats.org/officeDocument/2006/relationships/hyperlink" Target="https://leetcode.com/problems/critical-connections-in-a-network/" TargetMode="External"/><Relationship Id="rId229" Type="http://schemas.openxmlformats.org/officeDocument/2006/relationships/hyperlink" Target="https://leetcode.com/problems/peak-index-in-a-mountain-array/" TargetMode="External"/><Relationship Id="rId240" Type="http://schemas.openxmlformats.org/officeDocument/2006/relationships/hyperlink" Target="https://leetcode.com/problems/count-of-smaller-numbers-after-self/" TargetMode="External"/><Relationship Id="rId35" Type="http://schemas.openxmlformats.org/officeDocument/2006/relationships/hyperlink" Target="https://leetcode.com/problems/subarray-sum-equals-k/" TargetMode="External"/><Relationship Id="rId77" Type="http://schemas.openxmlformats.org/officeDocument/2006/relationships/hyperlink" Target="https://www.youtube.com/watch?v=_iIK7Gu7MNo" TargetMode="External"/><Relationship Id="rId100" Type="http://schemas.openxmlformats.org/officeDocument/2006/relationships/hyperlink" Target="https://leetcode.com/problems/frog-jump/" TargetMode="External"/><Relationship Id="rId282" Type="http://schemas.openxmlformats.org/officeDocument/2006/relationships/hyperlink" Target="https://leetcode.com/problems/lru-cache/" TargetMode="External"/><Relationship Id="rId338" Type="http://schemas.openxmlformats.org/officeDocument/2006/relationships/hyperlink" Target="https://leetcode.com/problems/ugly-number-ii/" TargetMode="External"/><Relationship Id="rId8" Type="http://schemas.openxmlformats.org/officeDocument/2006/relationships/hyperlink" Target="https://www.youtube.com/watch?v=XIWykOHE1SE" TargetMode="External"/><Relationship Id="rId142" Type="http://schemas.openxmlformats.org/officeDocument/2006/relationships/hyperlink" Target="https://leetcode.com/problems/encode-and-decode-tinyurl/" TargetMode="External"/><Relationship Id="rId184" Type="http://schemas.openxmlformats.org/officeDocument/2006/relationships/hyperlink" Target="https://leetcode.com/problems/range-sum-of-b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G481"/>
  <sheetViews>
    <sheetView topLeftCell="A91" zoomScale="84" zoomScaleNormal="115" workbookViewId="0">
      <selection activeCell="B189" sqref="B189"/>
    </sheetView>
  </sheetViews>
  <sheetFormatPr defaultColWidth="11.19921875" defaultRowHeight="15.6"/>
  <cols>
    <col min="1" max="1" width="28.5" customWidth="1"/>
    <col min="2" max="2" width="123" customWidth="1"/>
    <col min="3" max="3" width="27.5" customWidth="1"/>
    <col min="4" max="4" width="71.59765625" customWidth="1"/>
    <col min="5" max="5" width="65.19921875" customWidth="1"/>
    <col min="6" max="6" width="78.296875" customWidth="1"/>
    <col min="7" max="7" width="44.69921875" customWidth="1"/>
  </cols>
  <sheetData>
    <row r="1" spans="1:7" ht="24.6">
      <c r="B1" s="1"/>
    </row>
    <row r="2" spans="1:7">
      <c r="B2" s="10" t="s">
        <v>463</v>
      </c>
    </row>
    <row r="4" spans="1:7" ht="21">
      <c r="A4" s="2" t="s">
        <v>0</v>
      </c>
      <c r="B4" s="2" t="s">
        <v>1</v>
      </c>
      <c r="C4" s="3" t="s">
        <v>2</v>
      </c>
    </row>
    <row r="5" spans="1:7" ht="25.8">
      <c r="B5" s="16" t="s">
        <v>482</v>
      </c>
      <c r="C5" s="11" t="s">
        <v>464</v>
      </c>
    </row>
    <row r="6" spans="1:7" ht="43.2" customHeight="1">
      <c r="A6" s="5" t="s">
        <v>4</v>
      </c>
      <c r="B6" s="6" t="s">
        <v>5</v>
      </c>
      <c r="C6" s="14" t="s">
        <v>465</v>
      </c>
      <c r="D6" s="12" t="s">
        <v>466</v>
      </c>
    </row>
    <row r="7" spans="1:7" ht="21">
      <c r="A7" s="5" t="s">
        <v>4</v>
      </c>
      <c r="B7" s="6" t="s">
        <v>6</v>
      </c>
      <c r="C7" s="13" t="s">
        <v>467</v>
      </c>
      <c r="D7" s="12"/>
    </row>
    <row r="8" spans="1:7" ht="28.8">
      <c r="A8" s="5" t="s">
        <v>4</v>
      </c>
      <c r="B8" s="6" t="s">
        <v>7</v>
      </c>
      <c r="C8" s="15" t="s">
        <v>469</v>
      </c>
      <c r="D8" t="s">
        <v>472</v>
      </c>
      <c r="E8" s="19" t="s">
        <v>473</v>
      </c>
    </row>
    <row r="9" spans="1:7" ht="25.8">
      <c r="A9" s="5" t="s">
        <v>4</v>
      </c>
      <c r="B9" s="6" t="s">
        <v>8</v>
      </c>
      <c r="C9" s="13" t="s">
        <v>467</v>
      </c>
      <c r="D9" t="s">
        <v>470</v>
      </c>
      <c r="E9" s="18" t="s">
        <v>471</v>
      </c>
    </row>
    <row r="10" spans="1:7" ht="28.8">
      <c r="A10" s="5" t="s">
        <v>4</v>
      </c>
      <c r="B10" s="6" t="s">
        <v>9</v>
      </c>
      <c r="C10" s="17" t="s">
        <v>469</v>
      </c>
      <c r="D10" s="16" t="s">
        <v>473</v>
      </c>
      <c r="E10" s="19" t="s">
        <v>473</v>
      </c>
    </row>
    <row r="11" spans="1:7" ht="21">
      <c r="A11" s="5" t="s">
        <v>4</v>
      </c>
      <c r="B11" s="6" t="s">
        <v>10</v>
      </c>
      <c r="C11" s="20" t="s">
        <v>475</v>
      </c>
      <c r="D11" s="17" t="s">
        <v>469</v>
      </c>
      <c r="E11" s="21" t="s">
        <v>476</v>
      </c>
      <c r="F11" s="10" t="s">
        <v>481</v>
      </c>
      <c r="G11" s="10" t="s">
        <v>480</v>
      </c>
    </row>
    <row r="12" spans="1:7" ht="21">
      <c r="A12" s="5" t="s">
        <v>4</v>
      </c>
      <c r="B12" s="6" t="s">
        <v>11</v>
      </c>
      <c r="C12" s="13" t="s">
        <v>467</v>
      </c>
      <c r="F12" s="10" t="s">
        <v>477</v>
      </c>
    </row>
    <row r="13" spans="1:7" ht="28.8">
      <c r="A13" s="5" t="s">
        <v>4</v>
      </c>
      <c r="B13" s="6" t="s">
        <v>12</v>
      </c>
      <c r="C13" s="13" t="s">
        <v>467</v>
      </c>
      <c r="D13" s="23" t="s">
        <v>17</v>
      </c>
      <c r="E13" s="22" t="s">
        <v>478</v>
      </c>
      <c r="F13" s="10" t="s">
        <v>479</v>
      </c>
    </row>
    <row r="14" spans="1:7" ht="21">
      <c r="A14" s="5" t="s">
        <v>4</v>
      </c>
      <c r="B14" s="25" t="s">
        <v>13</v>
      </c>
      <c r="C14" s="17" t="s">
        <v>469</v>
      </c>
      <c r="D14" s="26" t="s">
        <v>484</v>
      </c>
    </row>
    <row r="15" spans="1:7" ht="21">
      <c r="A15" s="5" t="s">
        <v>4</v>
      </c>
      <c r="B15" s="25" t="s">
        <v>14</v>
      </c>
      <c r="C15" s="17" t="s">
        <v>469</v>
      </c>
      <c r="D15" s="26" t="s">
        <v>484</v>
      </c>
    </row>
    <row r="16" spans="1:7" ht="21">
      <c r="A16" s="5" t="s">
        <v>4</v>
      </c>
      <c r="B16" s="6" t="s">
        <v>15</v>
      </c>
      <c r="C16" s="17" t="s">
        <v>469</v>
      </c>
      <c r="D16" s="31" t="s">
        <v>489</v>
      </c>
      <c r="E16" s="30" t="s">
        <v>490</v>
      </c>
    </row>
    <row r="17" spans="1:6" ht="23.4">
      <c r="A17" s="5" t="s">
        <v>4</v>
      </c>
      <c r="B17" s="6" t="s">
        <v>16</v>
      </c>
      <c r="C17" s="20" t="s">
        <v>475</v>
      </c>
      <c r="D17" s="29" t="s">
        <v>488</v>
      </c>
      <c r="E17" s="28" t="s">
        <v>486</v>
      </c>
      <c r="F17" s="10" t="s">
        <v>487</v>
      </c>
    </row>
    <row r="18" spans="1:6" ht="23.4">
      <c r="A18" s="5" t="s">
        <v>4</v>
      </c>
      <c r="B18" s="6" t="s">
        <v>17</v>
      </c>
      <c r="C18" s="13" t="s">
        <v>467</v>
      </c>
      <c r="D18" s="24" t="s">
        <v>479</v>
      </c>
    </row>
    <row r="19" spans="1:6" ht="21">
      <c r="A19" s="5" t="s">
        <v>4</v>
      </c>
      <c r="B19" s="46" t="s">
        <v>18</v>
      </c>
      <c r="C19" s="45" t="s">
        <v>475</v>
      </c>
      <c r="D19" s="31" t="s">
        <v>491</v>
      </c>
      <c r="E19" s="47" t="s">
        <v>903</v>
      </c>
    </row>
    <row r="20" spans="1:6" ht="21">
      <c r="A20" s="5" t="s">
        <v>4</v>
      </c>
      <c r="B20" s="6" t="s">
        <v>19</v>
      </c>
      <c r="C20" s="4" t="s">
        <v>3</v>
      </c>
    </row>
    <row r="21" spans="1:6" ht="21">
      <c r="A21" s="5" t="s">
        <v>4</v>
      </c>
      <c r="B21" s="6" t="s">
        <v>20</v>
      </c>
      <c r="C21" s="4" t="s">
        <v>3</v>
      </c>
    </row>
    <row r="22" spans="1:6" ht="21">
      <c r="A22" s="5" t="s">
        <v>4</v>
      </c>
      <c r="B22" s="6" t="s">
        <v>21</v>
      </c>
      <c r="C22" s="4" t="s">
        <v>3</v>
      </c>
    </row>
    <row r="23" spans="1:6" ht="21">
      <c r="A23" s="5" t="s">
        <v>4</v>
      </c>
      <c r="B23" s="6" t="s">
        <v>22</v>
      </c>
      <c r="C23" s="4" t="s">
        <v>3</v>
      </c>
    </row>
    <row r="24" spans="1:6" ht="21">
      <c r="A24" s="5" t="s">
        <v>4</v>
      </c>
      <c r="B24" s="6" t="s">
        <v>23</v>
      </c>
      <c r="C24" s="4" t="s">
        <v>3</v>
      </c>
    </row>
    <row r="25" spans="1:6" ht="21">
      <c r="A25" s="5" t="s">
        <v>4</v>
      </c>
      <c r="B25" s="6" t="s">
        <v>24</v>
      </c>
      <c r="C25" s="4" t="s">
        <v>3</v>
      </c>
    </row>
    <row r="26" spans="1:6" ht="21">
      <c r="A26" s="5" t="s">
        <v>4</v>
      </c>
      <c r="B26" s="6" t="s">
        <v>25</v>
      </c>
      <c r="C26" s="4" t="s">
        <v>3</v>
      </c>
    </row>
    <row r="27" spans="1:6" ht="21">
      <c r="A27" s="5" t="s">
        <v>4</v>
      </c>
      <c r="B27" s="6" t="s">
        <v>26</v>
      </c>
      <c r="C27" s="4" t="s">
        <v>3</v>
      </c>
    </row>
    <row r="28" spans="1:6" ht="21">
      <c r="A28" s="5" t="s">
        <v>4</v>
      </c>
      <c r="B28" s="6" t="s">
        <v>27</v>
      </c>
      <c r="C28" s="4" t="s">
        <v>3</v>
      </c>
    </row>
    <row r="29" spans="1:6" ht="21">
      <c r="A29" s="5" t="s">
        <v>4</v>
      </c>
      <c r="B29" s="6" t="s">
        <v>28</v>
      </c>
      <c r="C29" s="4" t="s">
        <v>3</v>
      </c>
    </row>
    <row r="30" spans="1:6" ht="21">
      <c r="A30" s="5" t="s">
        <v>4</v>
      </c>
      <c r="B30" s="6" t="s">
        <v>29</v>
      </c>
      <c r="C30" s="4" t="s">
        <v>3</v>
      </c>
    </row>
    <row r="31" spans="1:6" ht="21">
      <c r="A31" s="5" t="s">
        <v>4</v>
      </c>
      <c r="B31" s="6" t="s">
        <v>30</v>
      </c>
      <c r="C31" s="4" t="s">
        <v>3</v>
      </c>
    </row>
    <row r="32" spans="1:6" ht="21">
      <c r="A32" s="5" t="s">
        <v>4</v>
      </c>
      <c r="B32" s="6" t="s">
        <v>31</v>
      </c>
      <c r="C32" s="4" t="s">
        <v>3</v>
      </c>
    </row>
    <row r="33" spans="1:4" ht="21">
      <c r="A33" s="5" t="s">
        <v>4</v>
      </c>
      <c r="B33" s="6" t="s">
        <v>32</v>
      </c>
      <c r="C33" s="4" t="s">
        <v>3</v>
      </c>
    </row>
    <row r="34" spans="1:4" ht="21">
      <c r="A34" s="5" t="s">
        <v>4</v>
      </c>
      <c r="B34" s="6" t="s">
        <v>33</v>
      </c>
      <c r="C34" s="4" t="s">
        <v>3</v>
      </c>
    </row>
    <row r="35" spans="1:4" ht="21">
      <c r="A35" s="5" t="s">
        <v>4</v>
      </c>
      <c r="B35" s="6" t="s">
        <v>34</v>
      </c>
      <c r="C35" s="4" t="s">
        <v>3</v>
      </c>
    </row>
    <row r="36" spans="1:4" ht="21">
      <c r="A36" s="5" t="s">
        <v>4</v>
      </c>
      <c r="B36" s="6" t="s">
        <v>35</v>
      </c>
      <c r="C36" s="4" t="s">
        <v>3</v>
      </c>
    </row>
    <row r="37" spans="1:4" ht="21">
      <c r="A37" s="5" t="s">
        <v>4</v>
      </c>
      <c r="B37" s="6" t="s">
        <v>36</v>
      </c>
      <c r="C37" s="4" t="s">
        <v>3</v>
      </c>
    </row>
    <row r="38" spans="1:4" ht="21">
      <c r="A38" s="5" t="s">
        <v>4</v>
      </c>
      <c r="B38" s="6" t="s">
        <v>37</v>
      </c>
      <c r="C38" s="4" t="s">
        <v>3</v>
      </c>
    </row>
    <row r="39" spans="1:4" ht="21">
      <c r="A39" s="5" t="s">
        <v>4</v>
      </c>
      <c r="B39" s="6" t="s">
        <v>38</v>
      </c>
      <c r="C39" s="4" t="s">
        <v>3</v>
      </c>
    </row>
    <row r="40" spans="1:4" ht="21">
      <c r="A40" s="5" t="s">
        <v>4</v>
      </c>
      <c r="B40" s="6" t="s">
        <v>39</v>
      </c>
      <c r="C40" s="4" t="s">
        <v>3</v>
      </c>
    </row>
    <row r="41" spans="1:4" ht="21">
      <c r="A41" s="5" t="s">
        <v>4</v>
      </c>
      <c r="B41" s="6" t="s">
        <v>40</v>
      </c>
      <c r="C41" s="4" t="s">
        <v>3</v>
      </c>
    </row>
    <row r="42" spans="1:4" ht="21">
      <c r="B42" s="7"/>
      <c r="C42" s="4" t="s">
        <v>3</v>
      </c>
    </row>
    <row r="43" spans="1:4" ht="25.8">
      <c r="A43" s="5"/>
      <c r="B43" s="16" t="s">
        <v>483</v>
      </c>
      <c r="C43" s="4" t="s">
        <v>3</v>
      </c>
    </row>
    <row r="44" spans="1:4" ht="21">
      <c r="A44" s="8" t="s">
        <v>41</v>
      </c>
      <c r="B44" s="6" t="s">
        <v>42</v>
      </c>
      <c r="C44" s="13" t="s">
        <v>467</v>
      </c>
    </row>
    <row r="45" spans="1:4" ht="21">
      <c r="A45" s="8" t="s">
        <v>41</v>
      </c>
      <c r="B45" s="6" t="s">
        <v>43</v>
      </c>
      <c r="C45" s="20" t="s">
        <v>474</v>
      </c>
      <c r="D45" s="27" t="s">
        <v>485</v>
      </c>
    </row>
    <row r="46" spans="1:4" ht="21">
      <c r="A46" s="8" t="s">
        <v>41</v>
      </c>
      <c r="B46" s="6" t="s">
        <v>44</v>
      </c>
      <c r="C46" s="4" t="s">
        <v>3</v>
      </c>
    </row>
    <row r="47" spans="1:4" ht="21">
      <c r="A47" s="8" t="s">
        <v>41</v>
      </c>
      <c r="B47" s="6" t="s">
        <v>45</v>
      </c>
      <c r="C47" s="4" t="s">
        <v>3</v>
      </c>
    </row>
    <row r="48" spans="1:4" ht="21">
      <c r="A48" s="8" t="s">
        <v>41</v>
      </c>
      <c r="B48" s="6" t="s">
        <v>46</v>
      </c>
      <c r="C48" s="4" t="s">
        <v>3</v>
      </c>
    </row>
    <row r="49" spans="1:3" ht="21">
      <c r="A49" s="8" t="s">
        <v>41</v>
      </c>
      <c r="B49" s="6" t="s">
        <v>47</v>
      </c>
      <c r="C49" s="4" t="s">
        <v>3</v>
      </c>
    </row>
    <row r="50" spans="1:3" ht="21">
      <c r="A50" s="8" t="s">
        <v>41</v>
      </c>
      <c r="B50" s="6" t="s">
        <v>48</v>
      </c>
      <c r="C50" s="4" t="s">
        <v>3</v>
      </c>
    </row>
    <row r="51" spans="1:3" ht="21">
      <c r="A51" s="8" t="s">
        <v>41</v>
      </c>
      <c r="B51" s="6" t="s">
        <v>49</v>
      </c>
      <c r="C51" s="4" t="s">
        <v>3</v>
      </c>
    </row>
    <row r="52" spans="1:3" ht="21">
      <c r="A52" s="8" t="s">
        <v>41</v>
      </c>
      <c r="B52" s="6" t="s">
        <v>50</v>
      </c>
      <c r="C52" s="4" t="s">
        <v>3</v>
      </c>
    </row>
    <row r="53" spans="1:3" ht="21">
      <c r="A53" s="8" t="s">
        <v>41</v>
      </c>
      <c r="B53" s="6" t="s">
        <v>51</v>
      </c>
      <c r="C53" s="4" t="s">
        <v>3</v>
      </c>
    </row>
    <row r="55" spans="1:3" ht="21">
      <c r="A55" s="5"/>
      <c r="B55" s="7"/>
      <c r="C55" s="4"/>
    </row>
    <row r="56" spans="1:3" ht="21">
      <c r="A56" s="5" t="s">
        <v>52</v>
      </c>
      <c r="B56" s="6" t="s">
        <v>53</v>
      </c>
      <c r="C56" s="48" t="s">
        <v>904</v>
      </c>
    </row>
    <row r="57" spans="1:3" ht="21">
      <c r="A57" s="5" t="s">
        <v>52</v>
      </c>
      <c r="B57" s="6" t="s">
        <v>54</v>
      </c>
      <c r="C57" s="4" t="s">
        <v>3</v>
      </c>
    </row>
    <row r="58" spans="1:3" ht="21">
      <c r="A58" s="5" t="s">
        <v>52</v>
      </c>
      <c r="B58" s="6" t="s">
        <v>55</v>
      </c>
      <c r="C58" s="4" t="s">
        <v>3</v>
      </c>
    </row>
    <row r="59" spans="1:3" ht="21">
      <c r="A59" s="5" t="s">
        <v>52</v>
      </c>
      <c r="B59" s="7" t="s">
        <v>56</v>
      </c>
      <c r="C59" s="4" t="s">
        <v>3</v>
      </c>
    </row>
    <row r="60" spans="1:3" ht="21">
      <c r="A60" s="5" t="s">
        <v>52</v>
      </c>
      <c r="B60" s="6" t="s">
        <v>57</v>
      </c>
      <c r="C60" s="4" t="s">
        <v>3</v>
      </c>
    </row>
    <row r="61" spans="1:3" ht="21">
      <c r="A61" s="5" t="s">
        <v>52</v>
      </c>
      <c r="B61" s="6" t="s">
        <v>58</v>
      </c>
      <c r="C61" s="4" t="s">
        <v>3</v>
      </c>
    </row>
    <row r="62" spans="1:3" ht="21">
      <c r="A62" s="5" t="s">
        <v>52</v>
      </c>
      <c r="B62" s="6" t="s">
        <v>59</v>
      </c>
      <c r="C62" s="4" t="s">
        <v>3</v>
      </c>
    </row>
    <row r="63" spans="1:3" ht="21">
      <c r="A63" s="5" t="s">
        <v>52</v>
      </c>
      <c r="B63" s="6" t="s">
        <v>60</v>
      </c>
      <c r="C63" s="4" t="s">
        <v>3</v>
      </c>
    </row>
    <row r="64" spans="1:3" ht="21">
      <c r="A64" s="5" t="s">
        <v>52</v>
      </c>
      <c r="B64" s="6" t="s">
        <v>61</v>
      </c>
      <c r="C64" s="4" t="s">
        <v>3</v>
      </c>
    </row>
    <row r="65" spans="1:3" ht="21">
      <c r="A65" s="5" t="s">
        <v>52</v>
      </c>
      <c r="B65" s="6" t="s">
        <v>62</v>
      </c>
      <c r="C65" s="4" t="s">
        <v>3</v>
      </c>
    </row>
    <row r="66" spans="1:3" ht="21">
      <c r="A66" s="5" t="s">
        <v>52</v>
      </c>
      <c r="B66" s="6" t="s">
        <v>63</v>
      </c>
      <c r="C66" s="4" t="s">
        <v>3</v>
      </c>
    </row>
    <row r="67" spans="1:3" ht="21">
      <c r="A67" s="5" t="s">
        <v>52</v>
      </c>
      <c r="B67" s="6" t="s">
        <v>64</v>
      </c>
      <c r="C67" s="4" t="s">
        <v>3</v>
      </c>
    </row>
    <row r="68" spans="1:3" ht="21">
      <c r="A68" s="5" t="s">
        <v>52</v>
      </c>
      <c r="B68" s="6" t="s">
        <v>65</v>
      </c>
      <c r="C68" s="4" t="s">
        <v>3</v>
      </c>
    </row>
    <row r="69" spans="1:3" ht="21">
      <c r="A69" s="5" t="s">
        <v>52</v>
      </c>
      <c r="B69" s="6" t="s">
        <v>66</v>
      </c>
      <c r="C69" s="4" t="s">
        <v>3</v>
      </c>
    </row>
    <row r="70" spans="1:3" ht="21">
      <c r="A70" s="5" t="s">
        <v>52</v>
      </c>
      <c r="B70" s="6" t="s">
        <v>67</v>
      </c>
      <c r="C70" s="4" t="s">
        <v>3</v>
      </c>
    </row>
    <row r="71" spans="1:3" ht="21">
      <c r="A71" s="5" t="s">
        <v>52</v>
      </c>
      <c r="B71" s="6" t="s">
        <v>68</v>
      </c>
      <c r="C71" s="4" t="s">
        <v>3</v>
      </c>
    </row>
    <row r="72" spans="1:3" ht="21">
      <c r="A72" s="5" t="s">
        <v>52</v>
      </c>
      <c r="B72" s="6" t="s">
        <v>69</v>
      </c>
      <c r="C72" s="4" t="s">
        <v>3</v>
      </c>
    </row>
    <row r="73" spans="1:3" ht="21">
      <c r="A73" s="5" t="s">
        <v>52</v>
      </c>
      <c r="B73" s="6" t="s">
        <v>70</v>
      </c>
      <c r="C73" s="4" t="s">
        <v>3</v>
      </c>
    </row>
    <row r="74" spans="1:3" ht="21">
      <c r="A74" s="5" t="s">
        <v>52</v>
      </c>
      <c r="B74" s="6" t="s">
        <v>71</v>
      </c>
      <c r="C74" s="4" t="s">
        <v>3</v>
      </c>
    </row>
    <row r="75" spans="1:3" ht="21">
      <c r="A75" s="5" t="s">
        <v>52</v>
      </c>
      <c r="B75" s="6" t="s">
        <v>72</v>
      </c>
      <c r="C75" s="4" t="s">
        <v>3</v>
      </c>
    </row>
    <row r="76" spans="1:3" ht="21">
      <c r="A76" s="5" t="s">
        <v>52</v>
      </c>
      <c r="B76" s="6" t="s">
        <v>73</v>
      </c>
      <c r="C76" s="4" t="s">
        <v>3</v>
      </c>
    </row>
    <row r="77" spans="1:3" ht="21">
      <c r="A77" s="5" t="s">
        <v>52</v>
      </c>
      <c r="B77" s="6" t="s">
        <v>74</v>
      </c>
      <c r="C77" s="4" t="s">
        <v>3</v>
      </c>
    </row>
    <row r="78" spans="1:3" ht="21">
      <c r="A78" s="5" t="s">
        <v>52</v>
      </c>
      <c r="B78" s="6" t="s">
        <v>75</v>
      </c>
      <c r="C78" s="4" t="s">
        <v>3</v>
      </c>
    </row>
    <row r="79" spans="1:3" ht="21">
      <c r="A79" s="5" t="s">
        <v>52</v>
      </c>
      <c r="B79" s="6" t="s">
        <v>76</v>
      </c>
      <c r="C79" s="4" t="s">
        <v>3</v>
      </c>
    </row>
    <row r="80" spans="1:3" ht="21">
      <c r="A80" s="5" t="s">
        <v>52</v>
      </c>
      <c r="B80" s="6" t="s">
        <v>77</v>
      </c>
      <c r="C80" s="4" t="s">
        <v>3</v>
      </c>
    </row>
    <row r="81" spans="1:3" ht="21">
      <c r="A81" s="5" t="s">
        <v>52</v>
      </c>
      <c r="B81" s="6" t="s">
        <v>78</v>
      </c>
      <c r="C81" s="4" t="s">
        <v>3</v>
      </c>
    </row>
    <row r="82" spans="1:3" ht="21">
      <c r="A82" s="5" t="s">
        <v>52</v>
      </c>
      <c r="B82" s="6" t="s">
        <v>79</v>
      </c>
      <c r="C82" s="4" t="s">
        <v>3</v>
      </c>
    </row>
    <row r="83" spans="1:3" ht="21">
      <c r="A83" s="5" t="s">
        <v>52</v>
      </c>
      <c r="B83" s="6" t="s">
        <v>80</v>
      </c>
      <c r="C83" s="4" t="s">
        <v>3</v>
      </c>
    </row>
    <row r="84" spans="1:3" ht="21">
      <c r="A84" s="5" t="s">
        <v>52</v>
      </c>
      <c r="B84" s="6" t="s">
        <v>81</v>
      </c>
      <c r="C84" s="4" t="s">
        <v>3</v>
      </c>
    </row>
    <row r="85" spans="1:3" ht="21">
      <c r="A85" s="5" t="s">
        <v>52</v>
      </c>
      <c r="B85" s="6" t="s">
        <v>82</v>
      </c>
      <c r="C85" s="4" t="s">
        <v>3</v>
      </c>
    </row>
    <row r="86" spans="1:3" ht="21">
      <c r="A86" s="5" t="s">
        <v>52</v>
      </c>
      <c r="B86" s="6" t="s">
        <v>83</v>
      </c>
      <c r="C86" s="4" t="s">
        <v>3</v>
      </c>
    </row>
    <row r="87" spans="1:3" ht="21">
      <c r="A87" s="5" t="s">
        <v>52</v>
      </c>
      <c r="B87" s="6" t="s">
        <v>84</v>
      </c>
      <c r="C87" s="4" t="s">
        <v>3</v>
      </c>
    </row>
    <row r="88" spans="1:3" ht="21">
      <c r="A88" s="5" t="s">
        <v>52</v>
      </c>
      <c r="B88" s="6" t="s">
        <v>85</v>
      </c>
      <c r="C88" s="4" t="s">
        <v>3</v>
      </c>
    </row>
    <row r="89" spans="1:3" ht="21">
      <c r="A89" s="5" t="s">
        <v>52</v>
      </c>
      <c r="B89" s="6" t="s">
        <v>86</v>
      </c>
      <c r="C89" s="4" t="s">
        <v>3</v>
      </c>
    </row>
    <row r="90" spans="1:3" ht="21">
      <c r="A90" s="5" t="s">
        <v>52</v>
      </c>
      <c r="B90" s="6" t="s">
        <v>87</v>
      </c>
      <c r="C90" s="4" t="s">
        <v>3</v>
      </c>
    </row>
    <row r="91" spans="1:3" ht="21">
      <c r="A91" s="5" t="s">
        <v>52</v>
      </c>
      <c r="B91" s="6" t="s">
        <v>88</v>
      </c>
      <c r="C91" s="4" t="s">
        <v>3</v>
      </c>
    </row>
    <row r="92" spans="1:3" ht="21">
      <c r="A92" s="5" t="s">
        <v>52</v>
      </c>
      <c r="B92" s="6" t="s">
        <v>89</v>
      </c>
      <c r="C92" s="4" t="s">
        <v>3</v>
      </c>
    </row>
    <row r="93" spans="1:3" ht="21">
      <c r="A93" s="5" t="s">
        <v>52</v>
      </c>
      <c r="B93" s="6" t="s">
        <v>90</v>
      </c>
      <c r="C93" s="4" t="s">
        <v>3</v>
      </c>
    </row>
    <row r="94" spans="1:3" ht="21">
      <c r="A94" s="5" t="s">
        <v>52</v>
      </c>
      <c r="B94" s="6" t="s">
        <v>91</v>
      </c>
      <c r="C94" s="4" t="s">
        <v>3</v>
      </c>
    </row>
    <row r="95" spans="1:3" ht="21">
      <c r="A95" s="5" t="s">
        <v>52</v>
      </c>
      <c r="B95" s="6" t="s">
        <v>92</v>
      </c>
      <c r="C95" s="4" t="s">
        <v>3</v>
      </c>
    </row>
    <row r="96" spans="1:3" ht="21">
      <c r="A96" s="5" t="s">
        <v>52</v>
      </c>
      <c r="B96" s="6" t="s">
        <v>93</v>
      </c>
      <c r="C96" s="4" t="s">
        <v>3</v>
      </c>
    </row>
    <row r="97" spans="1:3" ht="21">
      <c r="A97" s="5" t="s">
        <v>52</v>
      </c>
      <c r="B97" s="6" t="s">
        <v>94</v>
      </c>
      <c r="C97" s="4" t="s">
        <v>3</v>
      </c>
    </row>
    <row r="98" spans="1:3" ht="21">
      <c r="A98" s="5" t="s">
        <v>52</v>
      </c>
      <c r="B98" s="6" t="s">
        <v>95</v>
      </c>
      <c r="C98" s="4" t="s">
        <v>3</v>
      </c>
    </row>
    <row r="100" spans="1:3" ht="21">
      <c r="A100" s="8"/>
      <c r="B100" s="7"/>
      <c r="C100" s="4"/>
    </row>
    <row r="101" spans="1:3" ht="21">
      <c r="A101" s="5" t="s">
        <v>96</v>
      </c>
      <c r="B101" s="6" t="s">
        <v>97</v>
      </c>
      <c r="C101" s="4" t="s">
        <v>3</v>
      </c>
    </row>
    <row r="102" spans="1:3" ht="21">
      <c r="A102" s="5" t="s">
        <v>96</v>
      </c>
      <c r="B102" s="6" t="s">
        <v>98</v>
      </c>
      <c r="C102" s="4" t="s">
        <v>3</v>
      </c>
    </row>
    <row r="103" spans="1:3" ht="21">
      <c r="A103" s="5" t="s">
        <v>96</v>
      </c>
      <c r="B103" s="6" t="s">
        <v>99</v>
      </c>
      <c r="C103" s="4" t="s">
        <v>3</v>
      </c>
    </row>
    <row r="104" spans="1:3" ht="21">
      <c r="A104" s="5" t="s">
        <v>96</v>
      </c>
      <c r="B104" s="6" t="s">
        <v>100</v>
      </c>
      <c r="C104" s="4" t="s">
        <v>3</v>
      </c>
    </row>
    <row r="105" spans="1:3" ht="21">
      <c r="A105" s="5" t="s">
        <v>96</v>
      </c>
      <c r="B105" s="6" t="s">
        <v>101</v>
      </c>
      <c r="C105" s="4" t="s">
        <v>3</v>
      </c>
    </row>
    <row r="106" spans="1:3" ht="21">
      <c r="A106" s="5" t="s">
        <v>96</v>
      </c>
      <c r="B106" s="6" t="s">
        <v>102</v>
      </c>
      <c r="C106" s="4" t="s">
        <v>3</v>
      </c>
    </row>
    <row r="107" spans="1:3" ht="21">
      <c r="A107" s="5" t="s">
        <v>96</v>
      </c>
      <c r="B107" s="6" t="s">
        <v>103</v>
      </c>
      <c r="C107" s="4" t="s">
        <v>3</v>
      </c>
    </row>
    <row r="108" spans="1:3" ht="21">
      <c r="A108" s="5" t="s">
        <v>96</v>
      </c>
      <c r="B108" s="6" t="s">
        <v>104</v>
      </c>
      <c r="C108" s="4" t="s">
        <v>3</v>
      </c>
    </row>
    <row r="109" spans="1:3" ht="21">
      <c r="A109" s="5" t="s">
        <v>96</v>
      </c>
      <c r="B109" s="6" t="s">
        <v>105</v>
      </c>
      <c r="C109" s="4" t="s">
        <v>3</v>
      </c>
    </row>
    <row r="110" spans="1:3" ht="21">
      <c r="A110" s="5" t="s">
        <v>96</v>
      </c>
      <c r="B110" s="6" t="s">
        <v>106</v>
      </c>
      <c r="C110" s="4" t="s">
        <v>3</v>
      </c>
    </row>
    <row r="111" spans="1:3" ht="21">
      <c r="A111" s="5" t="s">
        <v>96</v>
      </c>
      <c r="B111" s="6" t="s">
        <v>107</v>
      </c>
      <c r="C111" s="4" t="s">
        <v>3</v>
      </c>
    </row>
    <row r="112" spans="1:3" ht="21">
      <c r="A112" s="5" t="s">
        <v>96</v>
      </c>
      <c r="B112" s="6" t="s">
        <v>108</v>
      </c>
      <c r="C112" s="4" t="s">
        <v>3</v>
      </c>
    </row>
    <row r="113" spans="1:3" ht="21">
      <c r="A113" s="5" t="s">
        <v>96</v>
      </c>
      <c r="B113" s="6" t="s">
        <v>109</v>
      </c>
      <c r="C113" s="4" t="s">
        <v>3</v>
      </c>
    </row>
    <row r="114" spans="1:3" ht="21">
      <c r="A114" s="5" t="s">
        <v>96</v>
      </c>
      <c r="B114" s="6" t="s">
        <v>110</v>
      </c>
      <c r="C114" s="4" t="s">
        <v>3</v>
      </c>
    </row>
    <row r="115" spans="1:3" ht="21">
      <c r="A115" s="5" t="s">
        <v>96</v>
      </c>
      <c r="B115" s="6" t="s">
        <v>111</v>
      </c>
      <c r="C115" s="4" t="s">
        <v>3</v>
      </c>
    </row>
    <row r="116" spans="1:3" ht="21">
      <c r="A116" s="5" t="s">
        <v>96</v>
      </c>
      <c r="B116" s="6" t="s">
        <v>112</v>
      </c>
      <c r="C116" s="4" t="s">
        <v>3</v>
      </c>
    </row>
    <row r="117" spans="1:3" ht="21">
      <c r="A117" s="5" t="s">
        <v>96</v>
      </c>
      <c r="B117" s="6" t="s">
        <v>113</v>
      </c>
      <c r="C117" s="4" t="s">
        <v>3</v>
      </c>
    </row>
    <row r="118" spans="1:3" ht="21">
      <c r="A118" s="5" t="s">
        <v>96</v>
      </c>
      <c r="B118" s="6" t="s">
        <v>114</v>
      </c>
      <c r="C118" s="4" t="s">
        <v>3</v>
      </c>
    </row>
    <row r="119" spans="1:3" ht="21">
      <c r="A119" s="5" t="s">
        <v>96</v>
      </c>
      <c r="B119" s="6" t="s">
        <v>115</v>
      </c>
      <c r="C119" s="4" t="s">
        <v>3</v>
      </c>
    </row>
    <row r="120" spans="1:3" ht="21">
      <c r="A120" s="5" t="s">
        <v>96</v>
      </c>
      <c r="B120" s="6" t="s">
        <v>116</v>
      </c>
      <c r="C120" s="4" t="s">
        <v>3</v>
      </c>
    </row>
    <row r="121" spans="1:3" ht="21">
      <c r="A121" s="5" t="s">
        <v>96</v>
      </c>
      <c r="B121" s="6" t="s">
        <v>117</v>
      </c>
      <c r="C121" s="4" t="s">
        <v>3</v>
      </c>
    </row>
    <row r="122" spans="1:3" ht="21">
      <c r="A122" s="5" t="s">
        <v>96</v>
      </c>
      <c r="B122" s="6" t="s">
        <v>118</v>
      </c>
      <c r="C122" s="4" t="s">
        <v>3</v>
      </c>
    </row>
    <row r="123" spans="1:3" ht="21">
      <c r="A123" s="5" t="s">
        <v>96</v>
      </c>
      <c r="B123" s="6" t="s">
        <v>119</v>
      </c>
      <c r="C123" s="4" t="s">
        <v>3</v>
      </c>
    </row>
    <row r="124" spans="1:3" ht="21">
      <c r="A124" s="5" t="s">
        <v>96</v>
      </c>
      <c r="B124" s="6" t="s">
        <v>120</v>
      </c>
      <c r="C124" s="4" t="s">
        <v>3</v>
      </c>
    </row>
    <row r="125" spans="1:3" ht="21">
      <c r="A125" s="5" t="s">
        <v>96</v>
      </c>
      <c r="B125" s="6" t="s">
        <v>121</v>
      </c>
      <c r="C125" s="4" t="s">
        <v>3</v>
      </c>
    </row>
    <row r="126" spans="1:3" ht="21">
      <c r="A126" s="5" t="s">
        <v>96</v>
      </c>
      <c r="B126" s="6" t="s">
        <v>122</v>
      </c>
      <c r="C126" s="4" t="s">
        <v>3</v>
      </c>
    </row>
    <row r="127" spans="1:3" ht="21">
      <c r="A127" s="5" t="s">
        <v>96</v>
      </c>
      <c r="B127" s="6" t="s">
        <v>123</v>
      </c>
      <c r="C127" s="4" t="s">
        <v>3</v>
      </c>
    </row>
    <row r="128" spans="1:3" ht="21">
      <c r="A128" s="5" t="s">
        <v>96</v>
      </c>
      <c r="B128" s="6" t="s">
        <v>124</v>
      </c>
      <c r="C128" s="4" t="s">
        <v>3</v>
      </c>
    </row>
    <row r="129" spans="1:3" ht="21">
      <c r="A129" s="5" t="s">
        <v>96</v>
      </c>
      <c r="B129" s="6" t="s">
        <v>125</v>
      </c>
      <c r="C129" s="4" t="s">
        <v>3</v>
      </c>
    </row>
    <row r="130" spans="1:3" ht="21">
      <c r="A130" s="5" t="s">
        <v>96</v>
      </c>
      <c r="B130" s="6" t="s">
        <v>126</v>
      </c>
      <c r="C130" s="4" t="s">
        <v>3</v>
      </c>
    </row>
    <row r="131" spans="1:3" ht="21">
      <c r="A131" s="5" t="s">
        <v>96</v>
      </c>
      <c r="B131" s="6" t="s">
        <v>127</v>
      </c>
      <c r="C131" s="4" t="s">
        <v>3</v>
      </c>
    </row>
    <row r="132" spans="1:3" ht="21">
      <c r="A132" s="5" t="s">
        <v>96</v>
      </c>
      <c r="B132" s="6" t="s">
        <v>128</v>
      </c>
      <c r="C132" s="4" t="s">
        <v>3</v>
      </c>
    </row>
    <row r="133" spans="1:3" ht="21">
      <c r="A133" s="5" t="s">
        <v>96</v>
      </c>
      <c r="B133" s="6" t="s">
        <v>129</v>
      </c>
      <c r="C133" s="4" t="s">
        <v>3</v>
      </c>
    </row>
    <row r="134" spans="1:3" ht="21">
      <c r="A134" s="5" t="s">
        <v>96</v>
      </c>
      <c r="B134" s="6" t="s">
        <v>130</v>
      </c>
      <c r="C134" s="4" t="s">
        <v>3</v>
      </c>
    </row>
    <row r="135" spans="1:3" ht="21">
      <c r="A135" s="5" t="s">
        <v>96</v>
      </c>
      <c r="B135" s="6" t="s">
        <v>131</v>
      </c>
      <c r="C135" s="4" t="s">
        <v>3</v>
      </c>
    </row>
    <row r="136" spans="1:3" ht="21">
      <c r="A136" s="5" t="s">
        <v>96</v>
      </c>
      <c r="B136" s="6" t="s">
        <v>132</v>
      </c>
      <c r="C136" s="4" t="s">
        <v>3</v>
      </c>
    </row>
    <row r="138" spans="1:3">
      <c r="B138" s="10" t="s">
        <v>492</v>
      </c>
      <c r="C138" s="4"/>
    </row>
    <row r="139" spans="1:3" ht="21">
      <c r="A139" s="8" t="s">
        <v>133</v>
      </c>
      <c r="B139" s="6" t="s">
        <v>134</v>
      </c>
      <c r="C139" s="4" t="s">
        <v>3</v>
      </c>
    </row>
    <row r="140" spans="1:3" ht="21">
      <c r="A140" s="8" t="s">
        <v>133</v>
      </c>
      <c r="B140" s="6" t="s">
        <v>135</v>
      </c>
      <c r="C140" s="4" t="s">
        <v>3</v>
      </c>
    </row>
    <row r="141" spans="1:3" ht="21">
      <c r="A141" s="8" t="s">
        <v>133</v>
      </c>
      <c r="B141" s="6" t="s">
        <v>136</v>
      </c>
      <c r="C141" s="4" t="s">
        <v>3</v>
      </c>
    </row>
    <row r="142" spans="1:3" ht="21">
      <c r="A142" s="8" t="s">
        <v>133</v>
      </c>
      <c r="B142" s="6" t="s">
        <v>137</v>
      </c>
      <c r="C142" s="4" t="s">
        <v>3</v>
      </c>
    </row>
    <row r="143" spans="1:3" ht="21">
      <c r="A143" s="8" t="s">
        <v>133</v>
      </c>
      <c r="B143" s="6" t="s">
        <v>138</v>
      </c>
      <c r="C143" s="4" t="s">
        <v>3</v>
      </c>
    </row>
    <row r="144" spans="1:3" ht="21">
      <c r="A144" s="8" t="s">
        <v>133</v>
      </c>
      <c r="B144" s="6" t="s">
        <v>139</v>
      </c>
      <c r="C144" s="4" t="s">
        <v>3</v>
      </c>
    </row>
    <row r="145" spans="1:3" ht="21">
      <c r="A145" s="8" t="s">
        <v>133</v>
      </c>
      <c r="B145" s="6" t="s">
        <v>140</v>
      </c>
      <c r="C145" s="4" t="s">
        <v>3</v>
      </c>
    </row>
    <row r="146" spans="1:3" ht="21">
      <c r="A146" s="8" t="s">
        <v>133</v>
      </c>
      <c r="B146" s="6" t="s">
        <v>141</v>
      </c>
      <c r="C146" s="4" t="s">
        <v>3</v>
      </c>
    </row>
    <row r="147" spans="1:3" ht="21">
      <c r="A147" s="8" t="s">
        <v>133</v>
      </c>
      <c r="B147" s="6" t="s">
        <v>142</v>
      </c>
      <c r="C147" s="4" t="s">
        <v>3</v>
      </c>
    </row>
    <row r="148" spans="1:3" ht="21">
      <c r="A148" s="8" t="s">
        <v>133</v>
      </c>
      <c r="B148" s="6" t="s">
        <v>143</v>
      </c>
      <c r="C148" s="4" t="s">
        <v>3</v>
      </c>
    </row>
    <row r="149" spans="1:3" ht="21">
      <c r="A149" s="8" t="s">
        <v>133</v>
      </c>
      <c r="B149" s="6" t="s">
        <v>144</v>
      </c>
      <c r="C149" s="4" t="s">
        <v>3</v>
      </c>
    </row>
    <row r="150" spans="1:3" ht="21">
      <c r="A150" s="8" t="s">
        <v>133</v>
      </c>
      <c r="B150" s="6" t="s">
        <v>145</v>
      </c>
      <c r="C150" s="4" t="s">
        <v>3</v>
      </c>
    </row>
    <row r="151" spans="1:3" ht="21">
      <c r="A151" s="8" t="s">
        <v>133</v>
      </c>
      <c r="B151" s="6" t="s">
        <v>146</v>
      </c>
      <c r="C151" s="4" t="s">
        <v>3</v>
      </c>
    </row>
    <row r="152" spans="1:3" ht="21">
      <c r="A152" s="8" t="s">
        <v>133</v>
      </c>
      <c r="B152" s="6" t="s">
        <v>147</v>
      </c>
      <c r="C152" s="4" t="s">
        <v>3</v>
      </c>
    </row>
    <row r="153" spans="1:3" ht="21">
      <c r="A153" s="8" t="s">
        <v>133</v>
      </c>
      <c r="B153" s="6" t="s">
        <v>148</v>
      </c>
      <c r="C153" s="4" t="s">
        <v>3</v>
      </c>
    </row>
    <row r="154" spans="1:3" ht="21">
      <c r="A154" s="8" t="s">
        <v>133</v>
      </c>
      <c r="B154" s="6" t="s">
        <v>149</v>
      </c>
      <c r="C154" s="4" t="s">
        <v>3</v>
      </c>
    </row>
    <row r="155" spans="1:3" ht="21">
      <c r="A155" s="8" t="s">
        <v>133</v>
      </c>
      <c r="B155" s="6" t="s">
        <v>150</v>
      </c>
      <c r="C155" s="4" t="s">
        <v>3</v>
      </c>
    </row>
    <row r="156" spans="1:3" ht="21">
      <c r="A156" s="8" t="s">
        <v>133</v>
      </c>
      <c r="B156" s="6" t="s">
        <v>151</v>
      </c>
      <c r="C156" s="4" t="s">
        <v>3</v>
      </c>
    </row>
    <row r="157" spans="1:3" ht="21">
      <c r="A157" s="8" t="s">
        <v>133</v>
      </c>
      <c r="B157" s="6" t="s">
        <v>152</v>
      </c>
      <c r="C157" s="4" t="s">
        <v>3</v>
      </c>
    </row>
    <row r="158" spans="1:3" ht="21">
      <c r="A158" s="8" t="s">
        <v>133</v>
      </c>
      <c r="B158" s="6" t="s">
        <v>153</v>
      </c>
      <c r="C158" s="4" t="s">
        <v>3</v>
      </c>
    </row>
    <row r="159" spans="1:3" ht="21">
      <c r="A159" s="8" t="s">
        <v>133</v>
      </c>
      <c r="B159" s="6" t="s">
        <v>154</v>
      </c>
      <c r="C159" s="4" t="s">
        <v>3</v>
      </c>
    </row>
    <row r="160" spans="1:3" ht="21">
      <c r="A160" s="8" t="s">
        <v>133</v>
      </c>
      <c r="B160" s="6" t="s">
        <v>155</v>
      </c>
      <c r="C160" s="4" t="s">
        <v>3</v>
      </c>
    </row>
    <row r="161" spans="1:3" ht="21">
      <c r="A161" s="8" t="s">
        <v>133</v>
      </c>
      <c r="B161" s="6" t="s">
        <v>156</v>
      </c>
      <c r="C161" s="4" t="s">
        <v>3</v>
      </c>
    </row>
    <row r="162" spans="1:3" ht="21">
      <c r="A162" s="8" t="s">
        <v>133</v>
      </c>
      <c r="B162" s="6" t="s">
        <v>157</v>
      </c>
      <c r="C162" s="4" t="s">
        <v>3</v>
      </c>
    </row>
    <row r="163" spans="1:3" ht="21">
      <c r="A163" s="8" t="s">
        <v>133</v>
      </c>
      <c r="B163" s="6" t="s">
        <v>158</v>
      </c>
      <c r="C163" s="4" t="s">
        <v>3</v>
      </c>
    </row>
    <row r="164" spans="1:3" ht="21">
      <c r="A164" s="8" t="s">
        <v>133</v>
      </c>
      <c r="B164" s="7" t="s">
        <v>159</v>
      </c>
      <c r="C164" s="4" t="s">
        <v>3</v>
      </c>
    </row>
    <row r="165" spans="1:3" ht="21">
      <c r="A165" s="8" t="s">
        <v>133</v>
      </c>
      <c r="B165" s="7" t="s">
        <v>160</v>
      </c>
      <c r="C165" s="4" t="s">
        <v>3</v>
      </c>
    </row>
    <row r="166" spans="1:3" ht="21">
      <c r="A166" s="8" t="s">
        <v>133</v>
      </c>
      <c r="B166" s="6" t="s">
        <v>161</v>
      </c>
      <c r="C166" s="4" t="s">
        <v>3</v>
      </c>
    </row>
    <row r="167" spans="1:3" ht="21">
      <c r="A167" s="8" t="s">
        <v>133</v>
      </c>
      <c r="B167" s="6" t="s">
        <v>162</v>
      </c>
      <c r="C167" s="4" t="s">
        <v>3</v>
      </c>
    </row>
    <row r="168" spans="1:3" ht="21">
      <c r="A168" s="8" t="s">
        <v>133</v>
      </c>
      <c r="B168" s="6" t="s">
        <v>163</v>
      </c>
      <c r="C168" s="4" t="s">
        <v>3</v>
      </c>
    </row>
    <row r="169" spans="1:3" ht="21">
      <c r="A169" s="8" t="s">
        <v>133</v>
      </c>
      <c r="B169" s="6" t="s">
        <v>164</v>
      </c>
      <c r="C169" s="4" t="s">
        <v>3</v>
      </c>
    </row>
    <row r="170" spans="1:3" ht="21">
      <c r="A170" s="8" t="s">
        <v>133</v>
      </c>
      <c r="B170" s="6" t="s">
        <v>165</v>
      </c>
      <c r="C170" s="4" t="s">
        <v>3</v>
      </c>
    </row>
    <row r="171" spans="1:3" ht="21">
      <c r="A171" s="8" t="s">
        <v>133</v>
      </c>
      <c r="B171" s="6" t="s">
        <v>166</v>
      </c>
      <c r="C171" s="4" t="s">
        <v>3</v>
      </c>
    </row>
    <row r="172" spans="1:3" ht="21">
      <c r="A172" s="8" t="s">
        <v>133</v>
      </c>
      <c r="B172" s="6" t="s">
        <v>167</v>
      </c>
      <c r="C172" s="4" t="s">
        <v>3</v>
      </c>
    </row>
    <row r="173" spans="1:3" ht="21">
      <c r="A173" s="8" t="s">
        <v>133</v>
      </c>
      <c r="B173" s="6" t="s">
        <v>168</v>
      </c>
      <c r="C173" s="4" t="s">
        <v>3</v>
      </c>
    </row>
    <row r="174" spans="1:3" ht="21">
      <c r="A174" s="8" t="s">
        <v>133</v>
      </c>
      <c r="B174" s="6" t="s">
        <v>169</v>
      </c>
      <c r="C174" s="4" t="s">
        <v>3</v>
      </c>
    </row>
    <row r="175" spans="1:3" ht="21">
      <c r="A175" s="5" t="s">
        <v>4</v>
      </c>
      <c r="B175" s="6" t="s">
        <v>15</v>
      </c>
    </row>
    <row r="176" spans="1:3" ht="21">
      <c r="B176" s="7"/>
      <c r="C176" s="4"/>
    </row>
    <row r="177" spans="1:3" ht="21">
      <c r="A177" s="5" t="s">
        <v>170</v>
      </c>
      <c r="B177" s="6" t="s">
        <v>171</v>
      </c>
      <c r="C177" s="4" t="s">
        <v>3</v>
      </c>
    </row>
    <row r="178" spans="1:3" ht="21">
      <c r="A178" s="5" t="s">
        <v>170</v>
      </c>
      <c r="B178" s="6" t="s">
        <v>172</v>
      </c>
      <c r="C178" s="4" t="s">
        <v>3</v>
      </c>
    </row>
    <row r="179" spans="1:3" ht="21">
      <c r="A179" s="5" t="s">
        <v>170</v>
      </c>
      <c r="B179" s="6" t="s">
        <v>173</v>
      </c>
      <c r="C179" s="4" t="s">
        <v>904</v>
      </c>
    </row>
    <row r="180" spans="1:3" ht="21">
      <c r="A180" s="5" t="s">
        <v>170</v>
      </c>
      <c r="B180" s="145" t="s">
        <v>174</v>
      </c>
      <c r="C180" s="4" t="s">
        <v>3</v>
      </c>
    </row>
    <row r="181" spans="1:3" ht="21">
      <c r="A181" s="5" t="s">
        <v>170</v>
      </c>
      <c r="B181" s="6" t="s">
        <v>175</v>
      </c>
      <c r="C181" s="4" t="s">
        <v>3</v>
      </c>
    </row>
    <row r="182" spans="1:3" ht="21">
      <c r="A182" s="5" t="s">
        <v>170</v>
      </c>
      <c r="B182" s="6" t="s">
        <v>176</v>
      </c>
      <c r="C182" s="4" t="s">
        <v>3</v>
      </c>
    </row>
    <row r="183" spans="1:3" ht="21">
      <c r="A183" s="5" t="s">
        <v>170</v>
      </c>
      <c r="B183" s="6" t="s">
        <v>177</v>
      </c>
      <c r="C183" s="4" t="s">
        <v>3</v>
      </c>
    </row>
    <row r="184" spans="1:3" ht="21">
      <c r="A184" s="5" t="s">
        <v>170</v>
      </c>
      <c r="B184" s="6" t="s">
        <v>178</v>
      </c>
      <c r="C184" s="4" t="s">
        <v>3</v>
      </c>
    </row>
    <row r="185" spans="1:3" ht="21">
      <c r="A185" s="5" t="s">
        <v>170</v>
      </c>
      <c r="B185" s="6" t="s">
        <v>179</v>
      </c>
      <c r="C185" s="4" t="s">
        <v>3</v>
      </c>
    </row>
    <row r="186" spans="1:3" ht="21">
      <c r="A186" s="5" t="s">
        <v>170</v>
      </c>
      <c r="B186" s="6" t="s">
        <v>180</v>
      </c>
      <c r="C186" s="4" t="s">
        <v>3</v>
      </c>
    </row>
    <row r="187" spans="1:3" ht="21">
      <c r="A187" s="5" t="s">
        <v>170</v>
      </c>
      <c r="B187" s="6" t="s">
        <v>181</v>
      </c>
      <c r="C187" s="4" t="s">
        <v>3</v>
      </c>
    </row>
    <row r="188" spans="1:3" ht="21">
      <c r="A188" s="5" t="s">
        <v>170</v>
      </c>
      <c r="B188" s="6" t="s">
        <v>182</v>
      </c>
      <c r="C188" s="4" t="s">
        <v>3</v>
      </c>
    </row>
    <row r="189" spans="1:3" ht="21">
      <c r="A189" s="5" t="s">
        <v>170</v>
      </c>
      <c r="B189" s="6" t="s">
        <v>183</v>
      </c>
      <c r="C189" s="4" t="s">
        <v>3</v>
      </c>
    </row>
    <row r="190" spans="1:3" ht="21">
      <c r="A190" s="5" t="s">
        <v>170</v>
      </c>
      <c r="B190" s="6" t="s">
        <v>184</v>
      </c>
      <c r="C190" s="4" t="s">
        <v>3</v>
      </c>
    </row>
    <row r="191" spans="1:3" ht="21">
      <c r="A191" s="5" t="s">
        <v>170</v>
      </c>
      <c r="B191" s="6" t="s">
        <v>185</v>
      </c>
      <c r="C191" s="4" t="s">
        <v>3</v>
      </c>
    </row>
    <row r="192" spans="1:3" ht="21">
      <c r="A192" s="5" t="s">
        <v>170</v>
      </c>
      <c r="B192" s="6" t="s">
        <v>186</v>
      </c>
      <c r="C192" s="4" t="s">
        <v>3</v>
      </c>
    </row>
    <row r="193" spans="1:3" ht="21">
      <c r="A193" s="5" t="s">
        <v>170</v>
      </c>
      <c r="B193" s="6" t="s">
        <v>187</v>
      </c>
      <c r="C193" s="4" t="s">
        <v>3</v>
      </c>
    </row>
    <row r="194" spans="1:3" ht="21">
      <c r="A194" s="5" t="s">
        <v>170</v>
      </c>
      <c r="B194" s="6" t="s">
        <v>188</v>
      </c>
      <c r="C194" s="4" t="s">
        <v>3</v>
      </c>
    </row>
    <row r="195" spans="1:3" ht="21">
      <c r="A195" s="5" t="s">
        <v>170</v>
      </c>
      <c r="B195" s="6" t="s">
        <v>189</v>
      </c>
      <c r="C195" s="4" t="s">
        <v>3</v>
      </c>
    </row>
    <row r="196" spans="1:3" ht="21">
      <c r="A196" s="5" t="s">
        <v>170</v>
      </c>
      <c r="B196" s="6" t="s">
        <v>190</v>
      </c>
      <c r="C196" s="4" t="s">
        <v>3</v>
      </c>
    </row>
    <row r="197" spans="1:3" ht="21">
      <c r="A197" s="5" t="s">
        <v>170</v>
      </c>
      <c r="B197" s="6" t="s">
        <v>191</v>
      </c>
      <c r="C197" s="4" t="s">
        <v>3</v>
      </c>
    </row>
    <row r="198" spans="1:3" ht="21">
      <c r="A198" s="5" t="s">
        <v>170</v>
      </c>
      <c r="B198" s="6" t="s">
        <v>192</v>
      </c>
      <c r="C198" s="4" t="s">
        <v>3</v>
      </c>
    </row>
    <row r="199" spans="1:3" ht="21">
      <c r="A199" s="5" t="s">
        <v>170</v>
      </c>
      <c r="B199" s="6" t="s">
        <v>193</v>
      </c>
      <c r="C199" s="4" t="s">
        <v>3</v>
      </c>
    </row>
    <row r="200" spans="1:3" ht="21">
      <c r="A200" s="5" t="s">
        <v>170</v>
      </c>
      <c r="B200" s="6" t="s">
        <v>194</v>
      </c>
      <c r="C200" s="4" t="s">
        <v>3</v>
      </c>
    </row>
    <row r="201" spans="1:3" ht="21">
      <c r="A201" s="5" t="s">
        <v>170</v>
      </c>
      <c r="B201" s="6" t="s">
        <v>195</v>
      </c>
      <c r="C201" s="4" t="s">
        <v>3</v>
      </c>
    </row>
    <row r="202" spans="1:3" ht="21">
      <c r="A202" s="5" t="s">
        <v>170</v>
      </c>
      <c r="B202" s="6" t="s">
        <v>196</v>
      </c>
      <c r="C202" s="4" t="s">
        <v>3</v>
      </c>
    </row>
    <row r="203" spans="1:3" ht="21">
      <c r="A203" s="5" t="s">
        <v>170</v>
      </c>
      <c r="B203" s="6" t="s">
        <v>197</v>
      </c>
      <c r="C203" s="4" t="s">
        <v>3</v>
      </c>
    </row>
    <row r="204" spans="1:3" ht="21">
      <c r="A204" s="5" t="s">
        <v>170</v>
      </c>
      <c r="B204" s="6" t="s">
        <v>198</v>
      </c>
      <c r="C204" s="4" t="s">
        <v>3</v>
      </c>
    </row>
    <row r="205" spans="1:3" ht="21">
      <c r="A205" s="5" t="s">
        <v>170</v>
      </c>
      <c r="B205" s="6" t="s">
        <v>199</v>
      </c>
      <c r="C205" s="4" t="s">
        <v>3</v>
      </c>
    </row>
    <row r="206" spans="1:3" ht="21">
      <c r="A206" s="5" t="s">
        <v>170</v>
      </c>
      <c r="B206" s="6" t="s">
        <v>200</v>
      </c>
      <c r="C206" s="4" t="s">
        <v>3</v>
      </c>
    </row>
    <row r="207" spans="1:3" ht="21">
      <c r="A207" s="5" t="s">
        <v>170</v>
      </c>
      <c r="B207" s="6" t="s">
        <v>201</v>
      </c>
      <c r="C207" s="4" t="s">
        <v>3</v>
      </c>
    </row>
    <row r="208" spans="1:3" ht="21">
      <c r="A208" s="5" t="s">
        <v>170</v>
      </c>
      <c r="B208" s="6" t="s">
        <v>202</v>
      </c>
      <c r="C208" s="4" t="s">
        <v>3</v>
      </c>
    </row>
    <row r="209" spans="1:3" ht="21">
      <c r="A209" s="5" t="s">
        <v>170</v>
      </c>
      <c r="B209" s="6" t="s">
        <v>203</v>
      </c>
      <c r="C209" s="4" t="s">
        <v>3</v>
      </c>
    </row>
    <row r="210" spans="1:3" ht="21">
      <c r="A210" s="5" t="s">
        <v>170</v>
      </c>
      <c r="B210" s="6" t="s">
        <v>204</v>
      </c>
      <c r="C210" s="4" t="s">
        <v>3</v>
      </c>
    </row>
    <row r="211" spans="1:3" ht="21">
      <c r="A211" s="5" t="s">
        <v>170</v>
      </c>
      <c r="B211" s="6" t="s">
        <v>205</v>
      </c>
      <c r="C211" s="4" t="s">
        <v>3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206</v>
      </c>
      <c r="B214" s="6" t="s">
        <v>207</v>
      </c>
      <c r="C214" s="4" t="s">
        <v>3</v>
      </c>
    </row>
    <row r="215" spans="1:3" ht="21">
      <c r="A215" s="5" t="s">
        <v>206</v>
      </c>
      <c r="B215" s="6" t="s">
        <v>208</v>
      </c>
      <c r="C215" s="4" t="s">
        <v>3</v>
      </c>
    </row>
    <row r="216" spans="1:3" ht="21">
      <c r="A216" s="5" t="s">
        <v>206</v>
      </c>
      <c r="B216" s="6" t="s">
        <v>209</v>
      </c>
      <c r="C216" s="4" t="s">
        <v>3</v>
      </c>
    </row>
    <row r="217" spans="1:3" ht="21">
      <c r="A217" s="5" t="s">
        <v>206</v>
      </c>
      <c r="B217" s="6" t="s">
        <v>210</v>
      </c>
      <c r="C217" s="4" t="s">
        <v>3</v>
      </c>
    </row>
    <row r="218" spans="1:3" ht="21">
      <c r="A218" s="5" t="s">
        <v>206</v>
      </c>
      <c r="B218" s="6" t="s">
        <v>211</v>
      </c>
      <c r="C218" s="4" t="s">
        <v>3</v>
      </c>
    </row>
    <row r="219" spans="1:3" ht="21">
      <c r="A219" s="5" t="s">
        <v>206</v>
      </c>
      <c r="B219" s="6" t="s">
        <v>212</v>
      </c>
      <c r="C219" s="4" t="s">
        <v>3</v>
      </c>
    </row>
    <row r="220" spans="1:3" ht="21">
      <c r="A220" s="5" t="s">
        <v>206</v>
      </c>
      <c r="B220" s="9" t="s">
        <v>213</v>
      </c>
      <c r="C220" s="4" t="s">
        <v>3</v>
      </c>
    </row>
    <row r="221" spans="1:3" ht="21">
      <c r="A221" s="5" t="s">
        <v>206</v>
      </c>
      <c r="B221" s="6" t="s">
        <v>214</v>
      </c>
      <c r="C221" s="4" t="s">
        <v>3</v>
      </c>
    </row>
    <row r="222" spans="1:3" ht="21">
      <c r="A222" s="5" t="s">
        <v>206</v>
      </c>
      <c r="B222" s="6" t="s">
        <v>215</v>
      </c>
      <c r="C222" s="4" t="s">
        <v>3</v>
      </c>
    </row>
    <row r="223" spans="1:3" ht="21">
      <c r="A223" s="5" t="s">
        <v>206</v>
      </c>
      <c r="B223" s="6" t="s">
        <v>216</v>
      </c>
      <c r="C223" s="4" t="s">
        <v>3</v>
      </c>
    </row>
    <row r="224" spans="1:3" ht="21">
      <c r="A224" s="5" t="s">
        <v>206</v>
      </c>
      <c r="B224" s="6" t="s">
        <v>217</v>
      </c>
      <c r="C224" s="4" t="s">
        <v>3</v>
      </c>
    </row>
    <row r="225" spans="1:3" ht="21">
      <c r="A225" s="5" t="s">
        <v>206</v>
      </c>
      <c r="B225" s="6" t="s">
        <v>218</v>
      </c>
      <c r="C225" s="4" t="s">
        <v>3</v>
      </c>
    </row>
    <row r="226" spans="1:3" ht="21">
      <c r="A226" s="5" t="s">
        <v>206</v>
      </c>
      <c r="B226" s="6" t="s">
        <v>219</v>
      </c>
      <c r="C226" s="4" t="s">
        <v>3</v>
      </c>
    </row>
    <row r="227" spans="1:3" ht="21">
      <c r="A227" s="5" t="s">
        <v>206</v>
      </c>
      <c r="B227" s="6" t="s">
        <v>220</v>
      </c>
      <c r="C227" s="4" t="s">
        <v>3</v>
      </c>
    </row>
    <row r="228" spans="1:3" ht="21">
      <c r="A228" s="5" t="s">
        <v>206</v>
      </c>
      <c r="B228" s="6" t="s">
        <v>221</v>
      </c>
      <c r="C228" s="4" t="s">
        <v>3</v>
      </c>
    </row>
    <row r="229" spans="1:3" ht="21">
      <c r="A229" s="5" t="s">
        <v>206</v>
      </c>
      <c r="B229" s="6" t="s">
        <v>222</v>
      </c>
      <c r="C229" s="4" t="s">
        <v>3</v>
      </c>
    </row>
    <row r="230" spans="1:3" ht="21">
      <c r="A230" s="5" t="s">
        <v>206</v>
      </c>
      <c r="B230" s="6" t="s">
        <v>223</v>
      </c>
      <c r="C230" s="4" t="s">
        <v>3</v>
      </c>
    </row>
    <row r="231" spans="1:3" ht="21">
      <c r="A231" s="5" t="s">
        <v>206</v>
      </c>
      <c r="B231" s="6" t="s">
        <v>224</v>
      </c>
      <c r="C231" s="4" t="s">
        <v>3</v>
      </c>
    </row>
    <row r="232" spans="1:3" ht="21">
      <c r="A232" s="5" t="s">
        <v>206</v>
      </c>
      <c r="B232" s="6" t="s">
        <v>225</v>
      </c>
      <c r="C232" s="4" t="s">
        <v>3</v>
      </c>
    </row>
    <row r="233" spans="1:3" ht="21">
      <c r="A233" s="5" t="s">
        <v>206</v>
      </c>
      <c r="B233" s="6" t="s">
        <v>226</v>
      </c>
      <c r="C233" s="4" t="s">
        <v>3</v>
      </c>
    </row>
    <row r="234" spans="1:3" ht="21">
      <c r="A234" s="5" t="s">
        <v>206</v>
      </c>
      <c r="B234" s="6" t="s">
        <v>227</v>
      </c>
      <c r="C234" s="4" t="s">
        <v>3</v>
      </c>
    </row>
    <row r="235" spans="1:3" ht="21">
      <c r="A235" s="5" t="s">
        <v>206</v>
      </c>
      <c r="B235" s="6" t="s">
        <v>228</v>
      </c>
      <c r="C235" s="4" t="s">
        <v>3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229</v>
      </c>
      <c r="B238" s="6" t="s">
        <v>230</v>
      </c>
      <c r="C238" s="4" t="s">
        <v>3</v>
      </c>
    </row>
    <row r="239" spans="1:3" ht="21">
      <c r="A239" s="5" t="s">
        <v>229</v>
      </c>
      <c r="B239" s="6" t="s">
        <v>231</v>
      </c>
      <c r="C239" s="4" t="s">
        <v>3</v>
      </c>
    </row>
    <row r="240" spans="1:3" ht="21">
      <c r="A240" s="5" t="s">
        <v>229</v>
      </c>
      <c r="B240" s="6" t="s">
        <v>232</v>
      </c>
      <c r="C240" s="4" t="s">
        <v>3</v>
      </c>
    </row>
    <row r="241" spans="1:3" ht="21">
      <c r="A241" s="5" t="s">
        <v>229</v>
      </c>
      <c r="B241" s="6" t="s">
        <v>233</v>
      </c>
      <c r="C241" s="4" t="s">
        <v>3</v>
      </c>
    </row>
    <row r="242" spans="1:3" ht="21">
      <c r="A242" s="5" t="s">
        <v>229</v>
      </c>
      <c r="B242" s="6" t="s">
        <v>234</v>
      </c>
      <c r="C242" s="4" t="s">
        <v>3</v>
      </c>
    </row>
    <row r="243" spans="1:3" ht="21">
      <c r="A243" s="5" t="s">
        <v>229</v>
      </c>
      <c r="B243" s="6" t="s">
        <v>235</v>
      </c>
      <c r="C243" s="4" t="s">
        <v>3</v>
      </c>
    </row>
    <row r="244" spans="1:3" ht="21">
      <c r="A244" s="5" t="s">
        <v>229</v>
      </c>
      <c r="B244" s="6" t="s">
        <v>236</v>
      </c>
      <c r="C244" s="4" t="s">
        <v>3</v>
      </c>
    </row>
    <row r="245" spans="1:3" ht="21">
      <c r="A245" s="5" t="s">
        <v>229</v>
      </c>
      <c r="B245" s="6" t="s">
        <v>237</v>
      </c>
      <c r="C245" s="4" t="s">
        <v>3</v>
      </c>
    </row>
    <row r="246" spans="1:3" ht="21">
      <c r="A246" s="5" t="s">
        <v>229</v>
      </c>
      <c r="B246" s="6" t="s">
        <v>238</v>
      </c>
      <c r="C246" s="4" t="s">
        <v>3</v>
      </c>
    </row>
    <row r="247" spans="1:3" ht="21">
      <c r="A247" s="5" t="s">
        <v>229</v>
      </c>
      <c r="B247" s="6" t="s">
        <v>239</v>
      </c>
      <c r="C247" s="4" t="s">
        <v>3</v>
      </c>
    </row>
    <row r="248" spans="1:3" ht="21">
      <c r="A248" s="5" t="s">
        <v>229</v>
      </c>
      <c r="B248" s="6" t="s">
        <v>240</v>
      </c>
      <c r="C248" s="4" t="s">
        <v>3</v>
      </c>
    </row>
    <row r="249" spans="1:3" ht="21">
      <c r="A249" s="5" t="s">
        <v>229</v>
      </c>
      <c r="B249" s="6" t="s">
        <v>241</v>
      </c>
      <c r="C249" s="4" t="s">
        <v>3</v>
      </c>
    </row>
    <row r="250" spans="1:3" ht="21">
      <c r="A250" s="5" t="s">
        <v>229</v>
      </c>
      <c r="B250" s="6" t="s">
        <v>242</v>
      </c>
      <c r="C250" s="4" t="s">
        <v>3</v>
      </c>
    </row>
    <row r="251" spans="1:3" ht="21">
      <c r="A251" s="5" t="s">
        <v>229</v>
      </c>
      <c r="B251" s="6" t="s">
        <v>243</v>
      </c>
      <c r="C251" s="4" t="s">
        <v>3</v>
      </c>
    </row>
    <row r="252" spans="1:3" ht="21">
      <c r="A252" s="5" t="s">
        <v>229</v>
      </c>
      <c r="B252" s="6" t="s">
        <v>244</v>
      </c>
      <c r="C252" s="4" t="s">
        <v>3</v>
      </c>
    </row>
    <row r="253" spans="1:3" ht="21">
      <c r="A253" s="5" t="s">
        <v>229</v>
      </c>
      <c r="B253" s="6" t="s">
        <v>245</v>
      </c>
      <c r="C253" s="4" t="s">
        <v>3</v>
      </c>
    </row>
    <row r="254" spans="1:3" ht="21">
      <c r="A254" s="5" t="s">
        <v>229</v>
      </c>
      <c r="B254" s="6" t="s">
        <v>246</v>
      </c>
      <c r="C254" s="4" t="s">
        <v>3</v>
      </c>
    </row>
    <row r="255" spans="1:3" ht="21">
      <c r="A255" s="5" t="s">
        <v>229</v>
      </c>
      <c r="B255" s="6" t="s">
        <v>247</v>
      </c>
      <c r="C255" s="4" t="s">
        <v>3</v>
      </c>
    </row>
    <row r="256" spans="1:3" ht="21">
      <c r="A256" s="5" t="s">
        <v>229</v>
      </c>
      <c r="B256" s="6" t="s">
        <v>248</v>
      </c>
      <c r="C256" s="4" t="s">
        <v>3</v>
      </c>
    </row>
    <row r="257" spans="1:3" ht="21">
      <c r="A257" s="5" t="s">
        <v>229</v>
      </c>
      <c r="B257" s="6" t="s">
        <v>249</v>
      </c>
      <c r="C257" s="4" t="s">
        <v>3</v>
      </c>
    </row>
    <row r="258" spans="1:3" ht="21">
      <c r="A258" s="5" t="s">
        <v>229</v>
      </c>
      <c r="B258" s="6" t="s">
        <v>250</v>
      </c>
      <c r="C258" s="4" t="s">
        <v>3</v>
      </c>
    </row>
    <row r="259" spans="1:3" ht="21">
      <c r="A259" s="5" t="s">
        <v>229</v>
      </c>
      <c r="B259" s="6" t="s">
        <v>251</v>
      </c>
      <c r="C259" s="4" t="s">
        <v>3</v>
      </c>
    </row>
    <row r="260" spans="1:3" ht="21">
      <c r="A260" s="5" t="s">
        <v>229</v>
      </c>
      <c r="B260" s="6" t="s">
        <v>252</v>
      </c>
      <c r="C260" s="4" t="s">
        <v>3</v>
      </c>
    </row>
    <row r="261" spans="1:3" ht="21">
      <c r="A261" s="5" t="s">
        <v>229</v>
      </c>
      <c r="B261" s="6" t="s">
        <v>253</v>
      </c>
      <c r="C261" s="4" t="s">
        <v>3</v>
      </c>
    </row>
    <row r="262" spans="1:3" ht="21">
      <c r="A262" s="5" t="s">
        <v>229</v>
      </c>
      <c r="B262" s="6" t="s">
        <v>254</v>
      </c>
      <c r="C262" s="4" t="s">
        <v>3</v>
      </c>
    </row>
    <row r="263" spans="1:3" ht="21">
      <c r="A263" s="5" t="s">
        <v>229</v>
      </c>
      <c r="B263" s="6" t="s">
        <v>255</v>
      </c>
      <c r="C263" s="4" t="s">
        <v>3</v>
      </c>
    </row>
    <row r="264" spans="1:3" ht="21">
      <c r="A264" s="5" t="s">
        <v>229</v>
      </c>
      <c r="B264" s="6" t="s">
        <v>256</v>
      </c>
      <c r="C264" s="4" t="s">
        <v>3</v>
      </c>
    </row>
    <row r="265" spans="1:3" ht="21">
      <c r="A265" s="5" t="s">
        <v>229</v>
      </c>
      <c r="B265" s="6" t="s">
        <v>257</v>
      </c>
      <c r="C265" s="4" t="s">
        <v>3</v>
      </c>
    </row>
    <row r="266" spans="1:3" ht="21">
      <c r="A266" s="5" t="s">
        <v>229</v>
      </c>
      <c r="B266" s="6" t="s">
        <v>258</v>
      </c>
      <c r="C266" s="4" t="s">
        <v>3</v>
      </c>
    </row>
    <row r="267" spans="1:3" ht="21">
      <c r="A267" s="5" t="s">
        <v>229</v>
      </c>
      <c r="B267" s="6" t="s">
        <v>259</v>
      </c>
      <c r="C267" s="4" t="s">
        <v>3</v>
      </c>
    </row>
    <row r="268" spans="1:3" ht="21">
      <c r="A268" s="5" t="s">
        <v>229</v>
      </c>
      <c r="B268" s="6" t="s">
        <v>260</v>
      </c>
      <c r="C268" s="4" t="s">
        <v>3</v>
      </c>
    </row>
    <row r="269" spans="1:3" ht="21">
      <c r="A269" s="5" t="s">
        <v>229</v>
      </c>
      <c r="B269" s="6" t="s">
        <v>261</v>
      </c>
      <c r="C269" s="4" t="s">
        <v>3</v>
      </c>
    </row>
    <row r="270" spans="1:3" ht="21">
      <c r="A270" s="5" t="s">
        <v>229</v>
      </c>
      <c r="B270" s="6" t="s">
        <v>262</v>
      </c>
      <c r="C270" s="4" t="s">
        <v>3</v>
      </c>
    </row>
    <row r="271" spans="1:3" ht="21">
      <c r="A271" s="5" t="s">
        <v>229</v>
      </c>
      <c r="B271" s="6" t="s">
        <v>86</v>
      </c>
      <c r="C271" s="4" t="s">
        <v>3</v>
      </c>
    </row>
    <row r="272" spans="1:3" ht="21">
      <c r="A272" s="5" t="s">
        <v>229</v>
      </c>
      <c r="B272" s="6" t="s">
        <v>263</v>
      </c>
      <c r="C272" s="4" t="s">
        <v>3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264</v>
      </c>
      <c r="B275" s="6" t="s">
        <v>265</v>
      </c>
      <c r="C275" s="4" t="s">
        <v>3</v>
      </c>
    </row>
    <row r="276" spans="1:3" ht="21">
      <c r="A276" s="5" t="s">
        <v>264</v>
      </c>
      <c r="B276" s="6" t="s">
        <v>266</v>
      </c>
      <c r="C276" s="4" t="s">
        <v>3</v>
      </c>
    </row>
    <row r="277" spans="1:3" ht="21">
      <c r="A277" s="5" t="s">
        <v>264</v>
      </c>
      <c r="B277" s="6" t="s">
        <v>267</v>
      </c>
      <c r="C277" s="4" t="s">
        <v>3</v>
      </c>
    </row>
    <row r="278" spans="1:3" ht="21">
      <c r="A278" s="5" t="s">
        <v>264</v>
      </c>
      <c r="B278" s="6" t="s">
        <v>268</v>
      </c>
      <c r="C278" s="4" t="s">
        <v>3</v>
      </c>
    </row>
    <row r="279" spans="1:3" ht="21">
      <c r="A279" s="5" t="s">
        <v>264</v>
      </c>
      <c r="B279" s="6" t="s">
        <v>269</v>
      </c>
      <c r="C279" s="4" t="s">
        <v>3</v>
      </c>
    </row>
    <row r="280" spans="1:3" ht="21">
      <c r="A280" s="5" t="s">
        <v>264</v>
      </c>
      <c r="B280" s="6" t="s">
        <v>270</v>
      </c>
      <c r="C280" s="4" t="s">
        <v>3</v>
      </c>
    </row>
    <row r="281" spans="1:3" ht="21">
      <c r="A281" s="5" t="s">
        <v>264</v>
      </c>
      <c r="B281" s="6" t="s">
        <v>271</v>
      </c>
      <c r="C281" s="4" t="s">
        <v>3</v>
      </c>
    </row>
    <row r="282" spans="1:3" ht="21">
      <c r="A282" s="5" t="s">
        <v>264</v>
      </c>
      <c r="B282" s="6" t="s">
        <v>272</v>
      </c>
      <c r="C282" s="4" t="s">
        <v>3</v>
      </c>
    </row>
    <row r="283" spans="1:3" ht="21">
      <c r="A283" s="5" t="s">
        <v>264</v>
      </c>
      <c r="B283" s="6" t="s">
        <v>273</v>
      </c>
      <c r="C283" s="4" t="s">
        <v>3</v>
      </c>
    </row>
    <row r="284" spans="1:3" ht="21">
      <c r="A284" s="5" t="s">
        <v>264</v>
      </c>
      <c r="B284" s="6" t="s">
        <v>274</v>
      </c>
      <c r="C284" s="4" t="s">
        <v>3</v>
      </c>
    </row>
    <row r="285" spans="1:3" ht="21">
      <c r="A285" s="5" t="s">
        <v>264</v>
      </c>
      <c r="B285" s="6" t="s">
        <v>275</v>
      </c>
      <c r="C285" s="4" t="s">
        <v>3</v>
      </c>
    </row>
    <row r="286" spans="1:3" ht="21">
      <c r="A286" s="5" t="s">
        <v>264</v>
      </c>
      <c r="B286" s="6" t="s">
        <v>276</v>
      </c>
      <c r="C286" s="4" t="s">
        <v>3</v>
      </c>
    </row>
    <row r="287" spans="1:3" ht="21">
      <c r="A287" s="5" t="s">
        <v>264</v>
      </c>
      <c r="B287" s="6" t="s">
        <v>277</v>
      </c>
      <c r="C287" s="4" t="s">
        <v>3</v>
      </c>
    </row>
    <row r="288" spans="1:3" ht="21">
      <c r="A288" s="5" t="s">
        <v>264</v>
      </c>
      <c r="B288" s="6" t="s">
        <v>278</v>
      </c>
      <c r="C288" s="4" t="s">
        <v>3</v>
      </c>
    </row>
    <row r="289" spans="1:3" ht="21">
      <c r="A289" s="5" t="s">
        <v>264</v>
      </c>
      <c r="B289" s="6" t="s">
        <v>279</v>
      </c>
      <c r="C289" s="4" t="s">
        <v>3</v>
      </c>
    </row>
    <row r="290" spans="1:3" ht="21">
      <c r="A290" s="5" t="s">
        <v>264</v>
      </c>
      <c r="B290" s="6" t="s">
        <v>280</v>
      </c>
      <c r="C290" s="4" t="s">
        <v>3</v>
      </c>
    </row>
    <row r="291" spans="1:3" ht="21">
      <c r="A291" s="5" t="s">
        <v>264</v>
      </c>
      <c r="B291" s="6" t="s">
        <v>281</v>
      </c>
      <c r="C291" s="4" t="s">
        <v>3</v>
      </c>
    </row>
    <row r="292" spans="1:3" ht="21">
      <c r="A292" s="5" t="s">
        <v>264</v>
      </c>
      <c r="B292" s="6" t="s">
        <v>282</v>
      </c>
      <c r="C292" s="4" t="s">
        <v>3</v>
      </c>
    </row>
    <row r="293" spans="1:3" ht="21">
      <c r="A293" s="5" t="s">
        <v>264</v>
      </c>
      <c r="B293" s="6" t="s">
        <v>283</v>
      </c>
      <c r="C293" s="4" t="s">
        <v>3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284</v>
      </c>
      <c r="B296" s="6" t="s">
        <v>285</v>
      </c>
      <c r="C296" s="4" t="s">
        <v>3</v>
      </c>
    </row>
    <row r="297" spans="1:3" ht="21">
      <c r="A297" s="5" t="s">
        <v>284</v>
      </c>
      <c r="B297" s="6" t="s">
        <v>286</v>
      </c>
      <c r="C297" s="4" t="s">
        <v>3</v>
      </c>
    </row>
    <row r="298" spans="1:3" ht="21">
      <c r="A298" s="5" t="s">
        <v>284</v>
      </c>
      <c r="B298" s="6" t="s">
        <v>287</v>
      </c>
      <c r="C298" s="4" t="s">
        <v>3</v>
      </c>
    </row>
    <row r="299" spans="1:3" ht="21">
      <c r="A299" s="5" t="s">
        <v>284</v>
      </c>
      <c r="B299" s="6" t="s">
        <v>288</v>
      </c>
      <c r="C299" s="4" t="s">
        <v>3</v>
      </c>
    </row>
    <row r="300" spans="1:3" ht="21">
      <c r="A300" s="5" t="s">
        <v>284</v>
      </c>
      <c r="B300" s="6" t="s">
        <v>289</v>
      </c>
      <c r="C300" s="4" t="s">
        <v>3</v>
      </c>
    </row>
    <row r="301" spans="1:3" ht="21">
      <c r="A301" s="5" t="s">
        <v>284</v>
      </c>
      <c r="B301" s="6" t="s">
        <v>290</v>
      </c>
      <c r="C301" s="4" t="s">
        <v>3</v>
      </c>
    </row>
    <row r="302" spans="1:3" ht="21">
      <c r="A302" s="5" t="s">
        <v>284</v>
      </c>
      <c r="B302" s="6" t="s">
        <v>291</v>
      </c>
      <c r="C302" s="4" t="s">
        <v>3</v>
      </c>
    </row>
    <row r="303" spans="1:3" ht="21">
      <c r="A303" s="5" t="s">
        <v>284</v>
      </c>
      <c r="B303" s="6" t="s">
        <v>292</v>
      </c>
      <c r="C303" s="4" t="s">
        <v>3</v>
      </c>
    </row>
    <row r="304" spans="1:3" ht="21">
      <c r="A304" s="5" t="s">
        <v>284</v>
      </c>
      <c r="B304" s="6" t="s">
        <v>293</v>
      </c>
      <c r="C304" s="4" t="s">
        <v>3</v>
      </c>
    </row>
    <row r="305" spans="1:3" ht="21">
      <c r="A305" s="5" t="s">
        <v>284</v>
      </c>
      <c r="B305" s="6" t="s">
        <v>294</v>
      </c>
      <c r="C305" s="4" t="s">
        <v>3</v>
      </c>
    </row>
    <row r="306" spans="1:3" ht="21">
      <c r="A306" s="5" t="s">
        <v>284</v>
      </c>
      <c r="B306" s="6" t="s">
        <v>295</v>
      </c>
      <c r="C306" s="4" t="s">
        <v>3</v>
      </c>
    </row>
    <row r="307" spans="1:3" ht="21">
      <c r="A307" s="5" t="s">
        <v>284</v>
      </c>
      <c r="B307" s="6" t="s">
        <v>296</v>
      </c>
      <c r="C307" s="4" t="s">
        <v>3</v>
      </c>
    </row>
    <row r="308" spans="1:3" ht="21">
      <c r="A308" s="5" t="s">
        <v>284</v>
      </c>
      <c r="B308" s="6" t="s">
        <v>297</v>
      </c>
      <c r="C308" s="4" t="s">
        <v>3</v>
      </c>
    </row>
    <row r="309" spans="1:3" ht="21">
      <c r="A309" s="5" t="s">
        <v>284</v>
      </c>
      <c r="B309" s="9" t="s">
        <v>298</v>
      </c>
      <c r="C309" s="4" t="s">
        <v>3</v>
      </c>
    </row>
    <row r="310" spans="1:3" ht="21">
      <c r="A310" s="5" t="s">
        <v>284</v>
      </c>
      <c r="B310" s="6" t="s">
        <v>299</v>
      </c>
      <c r="C310" s="4" t="s">
        <v>3</v>
      </c>
    </row>
    <row r="311" spans="1:3" ht="21">
      <c r="A311" s="5" t="s">
        <v>284</v>
      </c>
      <c r="B311" s="6" t="s">
        <v>300</v>
      </c>
      <c r="C311" s="4" t="s">
        <v>3</v>
      </c>
    </row>
    <row r="312" spans="1:3" ht="21">
      <c r="A312" s="5" t="s">
        <v>284</v>
      </c>
      <c r="B312" s="6" t="s">
        <v>301</v>
      </c>
      <c r="C312" s="4" t="s">
        <v>3</v>
      </c>
    </row>
    <row r="313" spans="1:3" ht="21">
      <c r="A313" s="5" t="s">
        <v>284</v>
      </c>
      <c r="B313" s="6" t="s">
        <v>302</v>
      </c>
      <c r="C313" s="4" t="s">
        <v>3</v>
      </c>
    </row>
    <row r="314" spans="1:3" ht="21">
      <c r="A314" s="5" t="s">
        <v>284</v>
      </c>
      <c r="B314" s="6" t="s">
        <v>303</v>
      </c>
      <c r="C314" s="4" t="s">
        <v>3</v>
      </c>
    </row>
    <row r="315" spans="1:3" ht="21">
      <c r="A315" s="5" t="s">
        <v>284</v>
      </c>
      <c r="B315" s="6" t="s">
        <v>304</v>
      </c>
      <c r="C315" s="4" t="s">
        <v>3</v>
      </c>
    </row>
    <row r="316" spans="1:3" ht="21">
      <c r="A316" s="5" t="s">
        <v>284</v>
      </c>
      <c r="B316" s="6" t="s">
        <v>305</v>
      </c>
      <c r="C316" s="4" t="s">
        <v>3</v>
      </c>
    </row>
    <row r="317" spans="1:3" ht="21">
      <c r="A317" s="5" t="s">
        <v>284</v>
      </c>
      <c r="B317" s="6" t="s">
        <v>306</v>
      </c>
      <c r="C317" s="4" t="s">
        <v>3</v>
      </c>
    </row>
    <row r="318" spans="1:3" ht="21">
      <c r="A318" s="5" t="s">
        <v>284</v>
      </c>
      <c r="B318" s="6" t="s">
        <v>307</v>
      </c>
      <c r="C318" s="4" t="s">
        <v>3</v>
      </c>
    </row>
    <row r="319" spans="1:3" ht="21">
      <c r="A319" s="5" t="s">
        <v>284</v>
      </c>
      <c r="B319" s="6" t="s">
        <v>308</v>
      </c>
      <c r="C319" s="4" t="s">
        <v>3</v>
      </c>
    </row>
    <row r="320" spans="1:3" ht="21">
      <c r="A320" s="5" t="s">
        <v>284</v>
      </c>
      <c r="B320" s="6" t="s">
        <v>309</v>
      </c>
      <c r="C320" s="4" t="s">
        <v>3</v>
      </c>
    </row>
    <row r="321" spans="1:4" ht="21">
      <c r="A321" s="5" t="s">
        <v>284</v>
      </c>
      <c r="B321" s="6" t="s">
        <v>310</v>
      </c>
      <c r="C321" s="4" t="s">
        <v>3</v>
      </c>
    </row>
    <row r="322" spans="1:4" ht="21">
      <c r="A322" s="5" t="s">
        <v>284</v>
      </c>
      <c r="B322" s="6" t="s">
        <v>311</v>
      </c>
      <c r="C322" s="4" t="s">
        <v>3</v>
      </c>
    </row>
    <row r="323" spans="1:4" ht="21">
      <c r="A323" s="5" t="s">
        <v>284</v>
      </c>
      <c r="B323" s="6" t="s">
        <v>312</v>
      </c>
      <c r="C323" s="4" t="s">
        <v>3</v>
      </c>
    </row>
    <row r="324" spans="1:4" ht="21">
      <c r="A324" s="5" t="s">
        <v>284</v>
      </c>
      <c r="B324" s="6" t="s">
        <v>313</v>
      </c>
      <c r="C324" s="4" t="s">
        <v>3</v>
      </c>
    </row>
    <row r="325" spans="1:4" ht="21">
      <c r="A325" s="5" t="s">
        <v>284</v>
      </c>
      <c r="B325" s="6" t="s">
        <v>314</v>
      </c>
      <c r="C325" s="4" t="s">
        <v>3</v>
      </c>
    </row>
    <row r="326" spans="1:4" ht="21">
      <c r="A326" s="5" t="s">
        <v>284</v>
      </c>
      <c r="B326" s="6" t="s">
        <v>315</v>
      </c>
      <c r="C326" s="4" t="s">
        <v>3</v>
      </c>
    </row>
    <row r="327" spans="1:4" ht="21">
      <c r="A327" s="5" t="s">
        <v>284</v>
      </c>
      <c r="B327" s="6" t="s">
        <v>316</v>
      </c>
      <c r="C327" s="4" t="s">
        <v>3</v>
      </c>
    </row>
    <row r="328" spans="1:4" ht="21">
      <c r="A328" s="5" t="s">
        <v>284</v>
      </c>
      <c r="B328" s="6" t="s">
        <v>317</v>
      </c>
      <c r="C328" s="4" t="s">
        <v>3</v>
      </c>
    </row>
    <row r="329" spans="1:4" ht="21">
      <c r="A329" s="5" t="s">
        <v>284</v>
      </c>
      <c r="B329" s="6" t="s">
        <v>318</v>
      </c>
      <c r="C329" s="4" t="s">
        <v>3</v>
      </c>
    </row>
    <row r="330" spans="1:4" ht="21">
      <c r="A330" s="5" t="s">
        <v>284</v>
      </c>
      <c r="B330" s="6" t="s">
        <v>319</v>
      </c>
      <c r="C330" s="4" t="s">
        <v>3</v>
      </c>
    </row>
    <row r="331" spans="1:4" ht="21">
      <c r="A331" s="5" t="s">
        <v>284</v>
      </c>
      <c r="B331" s="6" t="s">
        <v>320</v>
      </c>
      <c r="C331" s="4" t="s">
        <v>3</v>
      </c>
    </row>
    <row r="332" spans="1:4" ht="21">
      <c r="A332" s="5" t="s">
        <v>284</v>
      </c>
      <c r="B332" s="6" t="s">
        <v>321</v>
      </c>
      <c r="C332" s="4" t="s">
        <v>3</v>
      </c>
    </row>
    <row r="333" spans="1:4" ht="21">
      <c r="A333" s="5" t="s">
        <v>284</v>
      </c>
      <c r="B333" s="6" t="s">
        <v>322</v>
      </c>
      <c r="C333" s="4" t="s">
        <v>3</v>
      </c>
    </row>
    <row r="334" spans="1:4" ht="21">
      <c r="A334" s="5" t="s">
        <v>4</v>
      </c>
      <c r="B334" s="25" t="s">
        <v>18</v>
      </c>
      <c r="C334" s="17" t="s">
        <v>469</v>
      </c>
      <c r="D334" s="31" t="s">
        <v>491</v>
      </c>
    </row>
    <row r="335" spans="1:4" ht="21">
      <c r="B335" s="7"/>
      <c r="C335" s="4"/>
    </row>
    <row r="336" spans="1:4" ht="21">
      <c r="A336" s="8" t="s">
        <v>323</v>
      </c>
      <c r="B336" s="6" t="s">
        <v>324</v>
      </c>
      <c r="C336" s="4" t="s">
        <v>3</v>
      </c>
    </row>
    <row r="337" spans="1:6" ht="21">
      <c r="A337" s="8" t="s">
        <v>323</v>
      </c>
      <c r="B337" s="6" t="s">
        <v>325</v>
      </c>
      <c r="C337" s="4" t="s">
        <v>3</v>
      </c>
    </row>
    <row r="338" spans="1:6" ht="21">
      <c r="A338" s="8" t="s">
        <v>323</v>
      </c>
      <c r="B338" s="6" t="s">
        <v>326</v>
      </c>
      <c r="C338" s="4" t="s">
        <v>3</v>
      </c>
    </row>
    <row r="339" spans="1:6" ht="21">
      <c r="A339" s="8" t="s">
        <v>468</v>
      </c>
      <c r="B339" s="6" t="s">
        <v>327</v>
      </c>
      <c r="C339" s="4" t="s">
        <v>3</v>
      </c>
      <c r="D339" s="5" t="s">
        <v>4</v>
      </c>
      <c r="E339" s="6" t="s">
        <v>7</v>
      </c>
      <c r="F339" s="4" t="s">
        <v>3</v>
      </c>
    </row>
    <row r="340" spans="1:6" ht="21">
      <c r="A340" s="8" t="s">
        <v>323</v>
      </c>
      <c r="B340" s="6" t="s">
        <v>328</v>
      </c>
      <c r="C340" s="4" t="s">
        <v>3</v>
      </c>
    </row>
    <row r="341" spans="1:6" ht="21">
      <c r="A341" s="8" t="s">
        <v>323</v>
      </c>
      <c r="B341" s="6" t="s">
        <v>329</v>
      </c>
      <c r="C341" s="4" t="s">
        <v>3</v>
      </c>
    </row>
    <row r="342" spans="1:6" ht="21">
      <c r="A342" s="8" t="s">
        <v>323</v>
      </c>
      <c r="B342" s="6" t="s">
        <v>330</v>
      </c>
      <c r="C342" s="4" t="s">
        <v>3</v>
      </c>
    </row>
    <row r="343" spans="1:6" ht="21">
      <c r="A343" s="8" t="s">
        <v>323</v>
      </c>
      <c r="B343" s="6" t="s">
        <v>331</v>
      </c>
      <c r="C343" s="4" t="s">
        <v>3</v>
      </c>
    </row>
    <row r="344" spans="1:6" ht="21">
      <c r="A344" s="8" t="s">
        <v>323</v>
      </c>
      <c r="B344" s="9" t="s">
        <v>332</v>
      </c>
      <c r="C344" s="4" t="s">
        <v>3</v>
      </c>
    </row>
    <row r="345" spans="1:6" ht="21">
      <c r="A345" s="8" t="s">
        <v>323</v>
      </c>
      <c r="B345" s="6" t="s">
        <v>333</v>
      </c>
      <c r="C345" s="4" t="s">
        <v>3</v>
      </c>
    </row>
    <row r="346" spans="1:6" ht="21">
      <c r="A346" s="8" t="s">
        <v>323</v>
      </c>
      <c r="B346" s="6" t="s">
        <v>334</v>
      </c>
      <c r="C346" s="4" t="s">
        <v>3</v>
      </c>
    </row>
    <row r="347" spans="1:6" ht="21">
      <c r="A347" s="8" t="s">
        <v>323</v>
      </c>
      <c r="B347" s="6" t="s">
        <v>335</v>
      </c>
      <c r="C347" s="4" t="s">
        <v>3</v>
      </c>
    </row>
    <row r="348" spans="1:6" ht="21">
      <c r="A348" s="8" t="s">
        <v>323</v>
      </c>
      <c r="B348" s="6" t="s">
        <v>336</v>
      </c>
      <c r="C348" s="4" t="s">
        <v>3</v>
      </c>
    </row>
    <row r="349" spans="1:6" ht="21">
      <c r="A349" s="8" t="s">
        <v>323</v>
      </c>
      <c r="B349" s="6" t="s">
        <v>337</v>
      </c>
      <c r="C349" s="4" t="s">
        <v>3</v>
      </c>
    </row>
    <row r="350" spans="1:6" ht="21">
      <c r="A350" s="8" t="s">
        <v>323</v>
      </c>
      <c r="B350" s="6" t="s">
        <v>338</v>
      </c>
      <c r="C350" s="4" t="s">
        <v>3</v>
      </c>
    </row>
    <row r="351" spans="1:6" ht="21">
      <c r="A351" s="8" t="s">
        <v>323</v>
      </c>
      <c r="B351" s="6" t="s">
        <v>339</v>
      </c>
      <c r="C351" s="4" t="s">
        <v>3</v>
      </c>
    </row>
    <row r="352" spans="1:6" ht="21">
      <c r="A352" s="8" t="s">
        <v>323</v>
      </c>
      <c r="B352" s="6" t="s">
        <v>340</v>
      </c>
      <c r="C352" s="4" t="s">
        <v>3</v>
      </c>
    </row>
    <row r="353" spans="1:3" ht="21">
      <c r="A353" s="8" t="s">
        <v>323</v>
      </c>
      <c r="B353" s="6" t="s">
        <v>341</v>
      </c>
      <c r="C353" s="4" t="s">
        <v>3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342</v>
      </c>
      <c r="B356" s="6" t="s">
        <v>343</v>
      </c>
      <c r="C356" s="4" t="s">
        <v>3</v>
      </c>
    </row>
    <row r="357" spans="1:3" ht="21">
      <c r="A357" s="8" t="s">
        <v>342</v>
      </c>
      <c r="B357" s="6" t="s">
        <v>344</v>
      </c>
      <c r="C357" s="4" t="s">
        <v>3</v>
      </c>
    </row>
    <row r="358" spans="1:3" ht="21">
      <c r="A358" s="8" t="s">
        <v>342</v>
      </c>
      <c r="B358" s="6" t="s">
        <v>345</v>
      </c>
      <c r="C358" s="4" t="s">
        <v>3</v>
      </c>
    </row>
    <row r="359" spans="1:3" ht="21">
      <c r="A359" s="8" t="s">
        <v>342</v>
      </c>
      <c r="B359" s="6" t="s">
        <v>346</v>
      </c>
      <c r="C359" s="4" t="s">
        <v>3</v>
      </c>
    </row>
    <row r="360" spans="1:3" ht="21">
      <c r="A360" s="8" t="s">
        <v>342</v>
      </c>
      <c r="B360" s="6" t="s">
        <v>347</v>
      </c>
      <c r="C360" s="4" t="s">
        <v>3</v>
      </c>
    </row>
    <row r="361" spans="1:3" ht="21">
      <c r="A361" s="8" t="s">
        <v>342</v>
      </c>
      <c r="B361" s="6" t="s">
        <v>348</v>
      </c>
      <c r="C361" s="4" t="s">
        <v>3</v>
      </c>
    </row>
    <row r="362" spans="1:3" ht="21">
      <c r="A362" s="8" t="s">
        <v>342</v>
      </c>
      <c r="B362" s="6" t="s">
        <v>349</v>
      </c>
      <c r="C362" s="4" t="s">
        <v>3</v>
      </c>
    </row>
    <row r="363" spans="1:3" ht="21">
      <c r="A363" s="8" t="s">
        <v>342</v>
      </c>
      <c r="B363" s="6" t="s">
        <v>350</v>
      </c>
      <c r="C363" s="4" t="s">
        <v>3</v>
      </c>
    </row>
    <row r="364" spans="1:3" ht="21">
      <c r="A364" s="8" t="s">
        <v>342</v>
      </c>
      <c r="B364" s="6" t="s">
        <v>351</v>
      </c>
      <c r="C364" s="4" t="s">
        <v>3</v>
      </c>
    </row>
    <row r="365" spans="1:3" ht="21">
      <c r="A365" s="8" t="s">
        <v>342</v>
      </c>
      <c r="B365" s="6" t="s">
        <v>352</v>
      </c>
      <c r="C365" s="4" t="s">
        <v>3</v>
      </c>
    </row>
    <row r="366" spans="1:3" ht="21">
      <c r="A366" s="8" t="s">
        <v>342</v>
      </c>
      <c r="B366" s="6" t="s">
        <v>353</v>
      </c>
      <c r="C366" s="4" t="s">
        <v>3</v>
      </c>
    </row>
    <row r="367" spans="1:3" ht="21">
      <c r="A367" s="8" t="s">
        <v>342</v>
      </c>
      <c r="B367" s="6" t="s">
        <v>354</v>
      </c>
      <c r="C367" s="4" t="s">
        <v>3</v>
      </c>
    </row>
    <row r="368" spans="1:3" ht="21">
      <c r="A368" s="8" t="s">
        <v>342</v>
      </c>
      <c r="B368" s="6" t="s">
        <v>355</v>
      </c>
      <c r="C368" s="4" t="s">
        <v>3</v>
      </c>
    </row>
    <row r="369" spans="1:3" ht="21">
      <c r="A369" s="8" t="s">
        <v>342</v>
      </c>
      <c r="B369" s="6" t="s">
        <v>356</v>
      </c>
      <c r="C369" s="4" t="s">
        <v>3</v>
      </c>
    </row>
    <row r="370" spans="1:3" ht="21">
      <c r="A370" s="8" t="s">
        <v>342</v>
      </c>
      <c r="B370" s="6" t="s">
        <v>357</v>
      </c>
      <c r="C370" s="4" t="s">
        <v>3</v>
      </c>
    </row>
    <row r="371" spans="1:3" ht="21">
      <c r="A371" s="8" t="s">
        <v>342</v>
      </c>
      <c r="B371" s="6" t="s">
        <v>358</v>
      </c>
      <c r="C371" s="4" t="s">
        <v>3</v>
      </c>
    </row>
    <row r="372" spans="1:3" ht="21">
      <c r="A372" s="8" t="s">
        <v>342</v>
      </c>
      <c r="B372" s="6" t="s">
        <v>359</v>
      </c>
      <c r="C372" s="4" t="s">
        <v>3</v>
      </c>
    </row>
    <row r="373" spans="1:3" ht="21">
      <c r="A373" s="8" t="s">
        <v>342</v>
      </c>
      <c r="B373" s="6" t="s">
        <v>360</v>
      </c>
      <c r="C373" s="4" t="s">
        <v>3</v>
      </c>
    </row>
    <row r="374" spans="1:3" ht="21">
      <c r="A374" s="8" t="s">
        <v>342</v>
      </c>
      <c r="B374" s="6" t="s">
        <v>361</v>
      </c>
      <c r="C374" s="4" t="s">
        <v>3</v>
      </c>
    </row>
    <row r="375" spans="1:3" ht="21">
      <c r="A375" s="8" t="s">
        <v>342</v>
      </c>
      <c r="B375" s="6" t="s">
        <v>362</v>
      </c>
      <c r="C375" s="4" t="s">
        <v>3</v>
      </c>
    </row>
    <row r="376" spans="1:3" ht="21">
      <c r="A376" s="8" t="s">
        <v>342</v>
      </c>
      <c r="B376" s="6" t="s">
        <v>363</v>
      </c>
      <c r="C376" s="4" t="s">
        <v>3</v>
      </c>
    </row>
    <row r="377" spans="1:3" ht="21">
      <c r="A377" s="8" t="s">
        <v>342</v>
      </c>
      <c r="B377" s="6" t="s">
        <v>364</v>
      </c>
      <c r="C377" s="4" t="s">
        <v>3</v>
      </c>
    </row>
    <row r="378" spans="1:3" ht="21">
      <c r="A378" s="8" t="s">
        <v>342</v>
      </c>
      <c r="B378" s="6" t="s">
        <v>365</v>
      </c>
      <c r="C378" s="4" t="s">
        <v>3</v>
      </c>
    </row>
    <row r="379" spans="1:3" ht="21">
      <c r="A379" s="8" t="s">
        <v>342</v>
      </c>
      <c r="B379" s="6" t="s">
        <v>366</v>
      </c>
      <c r="C379" s="4" t="s">
        <v>3</v>
      </c>
    </row>
    <row r="380" spans="1:3" ht="21">
      <c r="A380" s="8" t="s">
        <v>342</v>
      </c>
      <c r="B380" s="6" t="s">
        <v>367</v>
      </c>
      <c r="C380" s="4" t="s">
        <v>3</v>
      </c>
    </row>
    <row r="381" spans="1:3" ht="21">
      <c r="A381" s="8" t="s">
        <v>342</v>
      </c>
      <c r="B381" s="6" t="s">
        <v>368</v>
      </c>
      <c r="C381" s="4" t="s">
        <v>3</v>
      </c>
    </row>
    <row r="382" spans="1:3" ht="21">
      <c r="A382" s="8" t="s">
        <v>342</v>
      </c>
      <c r="B382" s="6" t="s">
        <v>369</v>
      </c>
      <c r="C382" s="4" t="s">
        <v>3</v>
      </c>
    </row>
    <row r="383" spans="1:3" ht="21">
      <c r="A383" s="8" t="s">
        <v>342</v>
      </c>
      <c r="B383" s="6" t="s">
        <v>370</v>
      </c>
      <c r="C383" s="4" t="s">
        <v>3</v>
      </c>
    </row>
    <row r="384" spans="1:3" ht="21">
      <c r="A384" s="8" t="s">
        <v>342</v>
      </c>
      <c r="B384" s="6" t="s">
        <v>371</v>
      </c>
      <c r="C384" s="4" t="s">
        <v>3</v>
      </c>
    </row>
    <row r="385" spans="1:3" ht="21">
      <c r="A385" s="8" t="s">
        <v>342</v>
      </c>
      <c r="B385" s="6" t="s">
        <v>372</v>
      </c>
      <c r="C385" s="4" t="s">
        <v>3</v>
      </c>
    </row>
    <row r="386" spans="1:3" ht="21">
      <c r="A386" s="8" t="s">
        <v>342</v>
      </c>
      <c r="B386" s="6" t="s">
        <v>373</v>
      </c>
      <c r="C386" s="4" t="s">
        <v>3</v>
      </c>
    </row>
    <row r="387" spans="1:3" ht="21">
      <c r="A387" s="8" t="s">
        <v>342</v>
      </c>
      <c r="B387" s="6" t="s">
        <v>374</v>
      </c>
      <c r="C387" s="4" t="s">
        <v>3</v>
      </c>
    </row>
    <row r="388" spans="1:3" ht="21">
      <c r="A388" s="8" t="s">
        <v>342</v>
      </c>
      <c r="B388" s="6" t="s">
        <v>375</v>
      </c>
      <c r="C388" s="4" t="s">
        <v>3</v>
      </c>
    </row>
    <row r="389" spans="1:3" ht="21">
      <c r="A389" s="8" t="s">
        <v>342</v>
      </c>
      <c r="B389" s="6" t="s">
        <v>376</v>
      </c>
      <c r="C389" s="4" t="s">
        <v>3</v>
      </c>
    </row>
    <row r="390" spans="1:3" ht="21">
      <c r="A390" s="8" t="s">
        <v>342</v>
      </c>
      <c r="B390" s="6" t="s">
        <v>376</v>
      </c>
      <c r="C390" s="4" t="s">
        <v>3</v>
      </c>
    </row>
    <row r="391" spans="1:3" ht="21">
      <c r="A391" s="8" t="s">
        <v>342</v>
      </c>
      <c r="B391" s="6" t="s">
        <v>377</v>
      </c>
      <c r="C391" s="4" t="s">
        <v>3</v>
      </c>
    </row>
    <row r="392" spans="1:3" ht="21">
      <c r="A392" s="8" t="s">
        <v>342</v>
      </c>
      <c r="B392" s="6" t="s">
        <v>378</v>
      </c>
      <c r="C392" s="4" t="s">
        <v>3</v>
      </c>
    </row>
    <row r="393" spans="1:3" ht="21">
      <c r="A393" s="8" t="s">
        <v>342</v>
      </c>
      <c r="B393" s="6" t="s">
        <v>379</v>
      </c>
      <c r="C393" s="4" t="s">
        <v>3</v>
      </c>
    </row>
    <row r="394" spans="1:3" ht="21">
      <c r="A394" s="8" t="s">
        <v>342</v>
      </c>
      <c r="B394" s="6" t="s">
        <v>380</v>
      </c>
      <c r="C394" s="4" t="s">
        <v>3</v>
      </c>
    </row>
    <row r="395" spans="1:3" ht="21">
      <c r="A395" s="8" t="s">
        <v>342</v>
      </c>
      <c r="B395" s="6" t="s">
        <v>381</v>
      </c>
      <c r="C395" s="4" t="s">
        <v>3</v>
      </c>
    </row>
    <row r="396" spans="1:3" ht="21">
      <c r="A396" s="8" t="s">
        <v>342</v>
      </c>
      <c r="B396" s="6" t="s">
        <v>382</v>
      </c>
      <c r="C396" s="4" t="s">
        <v>3</v>
      </c>
    </row>
    <row r="397" spans="1:3" ht="21">
      <c r="A397" s="8" t="s">
        <v>342</v>
      </c>
      <c r="B397" s="6" t="s">
        <v>383</v>
      </c>
      <c r="C397" s="4" t="s">
        <v>3</v>
      </c>
    </row>
    <row r="398" spans="1:3" ht="21">
      <c r="A398" s="8" t="s">
        <v>342</v>
      </c>
      <c r="B398" s="6" t="s">
        <v>384</v>
      </c>
      <c r="C398" s="4" t="s">
        <v>3</v>
      </c>
    </row>
    <row r="399" spans="1:3" ht="21">
      <c r="A399" s="8" t="s">
        <v>342</v>
      </c>
      <c r="B399" s="6" t="s">
        <v>385</v>
      </c>
      <c r="C399" s="4" t="s">
        <v>3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386</v>
      </c>
      <c r="B402" s="6" t="s">
        <v>387</v>
      </c>
      <c r="C402" s="4" t="s">
        <v>3</v>
      </c>
    </row>
    <row r="403" spans="1:3" ht="21">
      <c r="A403" s="8" t="s">
        <v>386</v>
      </c>
      <c r="B403" s="6" t="s">
        <v>388</v>
      </c>
      <c r="C403" s="4" t="s">
        <v>3</v>
      </c>
    </row>
    <row r="404" spans="1:3" ht="21">
      <c r="A404" s="8" t="s">
        <v>386</v>
      </c>
      <c r="B404" s="6" t="s">
        <v>389</v>
      </c>
      <c r="C404" s="4" t="s">
        <v>3</v>
      </c>
    </row>
    <row r="405" spans="1:3" ht="21">
      <c r="A405" s="8" t="s">
        <v>386</v>
      </c>
      <c r="B405" s="6" t="s">
        <v>88</v>
      </c>
      <c r="C405" s="4" t="s">
        <v>3</v>
      </c>
    </row>
    <row r="406" spans="1:3" ht="21">
      <c r="A406" s="8" t="s">
        <v>386</v>
      </c>
      <c r="B406" s="6" t="s">
        <v>390</v>
      </c>
      <c r="C406" s="4" t="s">
        <v>3</v>
      </c>
    </row>
    <row r="407" spans="1:3" ht="21">
      <c r="A407" s="8" t="s">
        <v>386</v>
      </c>
      <c r="B407" s="6" t="s">
        <v>391</v>
      </c>
      <c r="C407" s="4" t="s">
        <v>3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392</v>
      </c>
      <c r="B410" s="6" t="s">
        <v>393</v>
      </c>
      <c r="C410" s="4" t="s">
        <v>3</v>
      </c>
    </row>
    <row r="411" spans="1:3" ht="21">
      <c r="A411" s="5" t="s">
        <v>392</v>
      </c>
      <c r="B411" s="6" t="s">
        <v>394</v>
      </c>
      <c r="C411" s="4" t="s">
        <v>3</v>
      </c>
    </row>
    <row r="412" spans="1:3" ht="21">
      <c r="A412" s="5" t="s">
        <v>392</v>
      </c>
      <c r="B412" s="6" t="s">
        <v>395</v>
      </c>
      <c r="C412" s="4" t="s">
        <v>3</v>
      </c>
    </row>
    <row r="413" spans="1:3" ht="21">
      <c r="A413" s="5" t="s">
        <v>392</v>
      </c>
      <c r="B413" s="6" t="s">
        <v>396</v>
      </c>
      <c r="C413" s="4" t="s">
        <v>3</v>
      </c>
    </row>
    <row r="414" spans="1:3" ht="21">
      <c r="A414" s="5" t="s">
        <v>392</v>
      </c>
      <c r="B414" s="6" t="s">
        <v>397</v>
      </c>
      <c r="C414" s="4" t="s">
        <v>3</v>
      </c>
    </row>
    <row r="415" spans="1:3" ht="21">
      <c r="A415" s="5" t="s">
        <v>392</v>
      </c>
      <c r="B415" s="6" t="s">
        <v>398</v>
      </c>
      <c r="C415" s="4" t="s">
        <v>3</v>
      </c>
    </row>
    <row r="416" spans="1:3" ht="21">
      <c r="A416" s="5" t="s">
        <v>392</v>
      </c>
      <c r="B416" s="6" t="s">
        <v>399</v>
      </c>
      <c r="C416" s="4" t="s">
        <v>3</v>
      </c>
    </row>
    <row r="417" spans="1:3" ht="21">
      <c r="A417" s="5" t="s">
        <v>392</v>
      </c>
      <c r="B417" s="6" t="s">
        <v>272</v>
      </c>
      <c r="C417" s="4" t="s">
        <v>3</v>
      </c>
    </row>
    <row r="418" spans="1:3" ht="21">
      <c r="A418" s="5" t="s">
        <v>392</v>
      </c>
      <c r="B418" s="6" t="s">
        <v>400</v>
      </c>
      <c r="C418" s="4" t="s">
        <v>3</v>
      </c>
    </row>
    <row r="419" spans="1:3" ht="21">
      <c r="A419" s="5" t="s">
        <v>392</v>
      </c>
      <c r="B419" s="6" t="s">
        <v>401</v>
      </c>
      <c r="C419" s="4" t="s">
        <v>3</v>
      </c>
    </row>
    <row r="420" spans="1:3" ht="21">
      <c r="A420" s="5" t="s">
        <v>392</v>
      </c>
      <c r="B420" s="6" t="s">
        <v>402</v>
      </c>
      <c r="C420" s="4" t="s">
        <v>3</v>
      </c>
    </row>
    <row r="421" spans="1:3" ht="21">
      <c r="A421" s="5" t="s">
        <v>392</v>
      </c>
      <c r="B421" s="6" t="s">
        <v>403</v>
      </c>
      <c r="C421" s="4" t="s">
        <v>3</v>
      </c>
    </row>
    <row r="422" spans="1:3" ht="21">
      <c r="A422" s="5" t="s">
        <v>392</v>
      </c>
      <c r="B422" s="6" t="s">
        <v>404</v>
      </c>
      <c r="C422" s="4" t="s">
        <v>3</v>
      </c>
    </row>
    <row r="423" spans="1:3" ht="21">
      <c r="A423" s="5" t="s">
        <v>392</v>
      </c>
      <c r="B423" s="6" t="s">
        <v>405</v>
      </c>
      <c r="C423" s="4" t="s">
        <v>3</v>
      </c>
    </row>
    <row r="424" spans="1:3" ht="21">
      <c r="A424" s="5" t="s">
        <v>392</v>
      </c>
      <c r="B424" s="6" t="s">
        <v>406</v>
      </c>
      <c r="C424" s="4" t="s">
        <v>3</v>
      </c>
    </row>
    <row r="425" spans="1:3" ht="21">
      <c r="A425" s="5" t="s">
        <v>392</v>
      </c>
      <c r="B425" s="6" t="s">
        <v>407</v>
      </c>
      <c r="C425" s="4" t="s">
        <v>3</v>
      </c>
    </row>
    <row r="426" spans="1:3" ht="21">
      <c r="A426" s="5" t="s">
        <v>392</v>
      </c>
      <c r="B426" s="6" t="s">
        <v>408</v>
      </c>
      <c r="C426" s="4" t="s">
        <v>3</v>
      </c>
    </row>
    <row r="427" spans="1:3" ht="21">
      <c r="A427" s="5" t="s">
        <v>392</v>
      </c>
      <c r="B427" s="6" t="s">
        <v>409</v>
      </c>
      <c r="C427" s="4" t="s">
        <v>3</v>
      </c>
    </row>
    <row r="428" spans="1:3" ht="21">
      <c r="A428" s="5" t="s">
        <v>392</v>
      </c>
      <c r="B428" s="6" t="s">
        <v>410</v>
      </c>
      <c r="C428" s="4" t="s">
        <v>3</v>
      </c>
    </row>
    <row r="429" spans="1:3" ht="21">
      <c r="A429" s="5" t="s">
        <v>392</v>
      </c>
      <c r="B429" s="6" t="s">
        <v>411</v>
      </c>
      <c r="C429" s="4" t="s">
        <v>3</v>
      </c>
    </row>
    <row r="430" spans="1:3" ht="21">
      <c r="A430" s="5" t="s">
        <v>392</v>
      </c>
      <c r="B430" s="6" t="s">
        <v>412</v>
      </c>
      <c r="C430" s="4" t="s">
        <v>3</v>
      </c>
    </row>
    <row r="431" spans="1:3" ht="21">
      <c r="A431" s="5" t="s">
        <v>392</v>
      </c>
      <c r="B431" s="6" t="s">
        <v>413</v>
      </c>
      <c r="C431" s="4" t="s">
        <v>3</v>
      </c>
    </row>
    <row r="432" spans="1:3" ht="21">
      <c r="A432" s="5" t="s">
        <v>392</v>
      </c>
      <c r="B432" s="6" t="s">
        <v>414</v>
      </c>
      <c r="C432" s="4" t="s">
        <v>3</v>
      </c>
    </row>
    <row r="433" spans="1:3" ht="21">
      <c r="A433" s="5" t="s">
        <v>392</v>
      </c>
      <c r="B433" s="6" t="s">
        <v>415</v>
      </c>
      <c r="C433" s="4" t="s">
        <v>3</v>
      </c>
    </row>
    <row r="434" spans="1:3" ht="21">
      <c r="A434" s="5" t="s">
        <v>392</v>
      </c>
      <c r="B434" s="6" t="s">
        <v>416</v>
      </c>
      <c r="C434" s="4" t="s">
        <v>3</v>
      </c>
    </row>
    <row r="435" spans="1:3" ht="21">
      <c r="A435" s="5" t="s">
        <v>392</v>
      </c>
      <c r="B435" s="6" t="s">
        <v>417</v>
      </c>
      <c r="C435" s="4" t="s">
        <v>3</v>
      </c>
    </row>
    <row r="436" spans="1:3" ht="21">
      <c r="A436" s="5" t="s">
        <v>392</v>
      </c>
      <c r="B436" s="6" t="s">
        <v>418</v>
      </c>
      <c r="C436" s="4" t="s">
        <v>3</v>
      </c>
    </row>
    <row r="437" spans="1:3" ht="21">
      <c r="A437" s="5" t="s">
        <v>392</v>
      </c>
      <c r="B437" s="6" t="s">
        <v>419</v>
      </c>
      <c r="C437" s="4" t="s">
        <v>3</v>
      </c>
    </row>
    <row r="438" spans="1:3" ht="21">
      <c r="A438" s="5" t="s">
        <v>392</v>
      </c>
      <c r="B438" s="6" t="s">
        <v>420</v>
      </c>
      <c r="C438" s="4" t="s">
        <v>3</v>
      </c>
    </row>
    <row r="439" spans="1:3" ht="21">
      <c r="A439" s="5" t="s">
        <v>392</v>
      </c>
      <c r="B439" s="6" t="s">
        <v>421</v>
      </c>
      <c r="C439" s="4" t="s">
        <v>3</v>
      </c>
    </row>
    <row r="440" spans="1:3" ht="21">
      <c r="A440" s="5" t="s">
        <v>392</v>
      </c>
      <c r="B440" s="6" t="s">
        <v>422</v>
      </c>
      <c r="C440" s="4" t="s">
        <v>3</v>
      </c>
    </row>
    <row r="441" spans="1:3" ht="21">
      <c r="A441" s="5" t="s">
        <v>392</v>
      </c>
      <c r="B441" s="6" t="s">
        <v>423</v>
      </c>
      <c r="C441" s="4" t="s">
        <v>3</v>
      </c>
    </row>
    <row r="442" spans="1:3" ht="21">
      <c r="A442" s="5" t="s">
        <v>392</v>
      </c>
      <c r="B442" s="6" t="s">
        <v>424</v>
      </c>
      <c r="C442" s="4" t="s">
        <v>3</v>
      </c>
    </row>
    <row r="443" spans="1:3" ht="21">
      <c r="A443" s="5" t="s">
        <v>392</v>
      </c>
      <c r="B443" s="6" t="s">
        <v>425</v>
      </c>
      <c r="C443" s="4" t="s">
        <v>3</v>
      </c>
    </row>
    <row r="444" spans="1:3" ht="21">
      <c r="A444" s="5" t="s">
        <v>392</v>
      </c>
      <c r="B444" s="6" t="s">
        <v>426</v>
      </c>
      <c r="C444" s="4" t="s">
        <v>3</v>
      </c>
    </row>
    <row r="445" spans="1:3" ht="21">
      <c r="A445" s="5" t="s">
        <v>392</v>
      </c>
      <c r="B445" s="6" t="s">
        <v>427</v>
      </c>
      <c r="C445" s="4" t="s">
        <v>3</v>
      </c>
    </row>
    <row r="446" spans="1:3" ht="21">
      <c r="A446" s="5" t="s">
        <v>392</v>
      </c>
      <c r="B446" s="6" t="s">
        <v>428</v>
      </c>
      <c r="C446" s="4" t="s">
        <v>3</v>
      </c>
    </row>
    <row r="447" spans="1:3" ht="21">
      <c r="A447" s="5" t="s">
        <v>392</v>
      </c>
      <c r="B447" s="6" t="s">
        <v>429</v>
      </c>
      <c r="C447" s="4" t="s">
        <v>3</v>
      </c>
    </row>
    <row r="448" spans="1:3" ht="21">
      <c r="A448" s="5" t="s">
        <v>392</v>
      </c>
      <c r="B448" s="6" t="s">
        <v>430</v>
      </c>
      <c r="C448" s="4" t="s">
        <v>3</v>
      </c>
    </row>
    <row r="449" spans="1:3" ht="21">
      <c r="A449" s="5" t="s">
        <v>392</v>
      </c>
      <c r="B449" s="6" t="s">
        <v>431</v>
      </c>
      <c r="C449" s="4" t="s">
        <v>3</v>
      </c>
    </row>
    <row r="450" spans="1:3" ht="21">
      <c r="A450" s="5" t="s">
        <v>392</v>
      </c>
      <c r="B450" s="6" t="s">
        <v>432</v>
      </c>
      <c r="C450" s="4" t="s">
        <v>3</v>
      </c>
    </row>
    <row r="451" spans="1:3" ht="21">
      <c r="A451" s="5" t="s">
        <v>392</v>
      </c>
      <c r="B451" s="6" t="s">
        <v>433</v>
      </c>
      <c r="C451" s="4" t="s">
        <v>3</v>
      </c>
    </row>
    <row r="452" spans="1:3" ht="21">
      <c r="A452" s="5" t="s">
        <v>392</v>
      </c>
      <c r="B452" s="6" t="s">
        <v>434</v>
      </c>
      <c r="C452" s="4" t="s">
        <v>3</v>
      </c>
    </row>
    <row r="453" spans="1:3" ht="21">
      <c r="A453" s="5" t="s">
        <v>392</v>
      </c>
      <c r="B453" s="6" t="s">
        <v>435</v>
      </c>
      <c r="C453" s="4" t="s">
        <v>3</v>
      </c>
    </row>
    <row r="454" spans="1:3" ht="21">
      <c r="A454" s="5" t="s">
        <v>392</v>
      </c>
      <c r="B454" s="6" t="s">
        <v>436</v>
      </c>
      <c r="C454" s="4" t="s">
        <v>3</v>
      </c>
    </row>
    <row r="455" spans="1:3" ht="21">
      <c r="A455" s="5" t="s">
        <v>392</v>
      </c>
      <c r="B455" s="6" t="s">
        <v>437</v>
      </c>
      <c r="C455" s="4" t="s">
        <v>3</v>
      </c>
    </row>
    <row r="456" spans="1:3" ht="21">
      <c r="A456" s="5" t="s">
        <v>392</v>
      </c>
      <c r="B456" s="6" t="s">
        <v>438</v>
      </c>
      <c r="C456" s="4" t="s">
        <v>3</v>
      </c>
    </row>
    <row r="457" spans="1:3" ht="21">
      <c r="A457" s="5" t="s">
        <v>392</v>
      </c>
      <c r="B457" s="6" t="s">
        <v>439</v>
      </c>
      <c r="C457" s="4" t="s">
        <v>3</v>
      </c>
    </row>
    <row r="458" spans="1:3" ht="21">
      <c r="A458" s="5" t="s">
        <v>392</v>
      </c>
      <c r="B458" s="6" t="s">
        <v>440</v>
      </c>
      <c r="C458" s="4" t="s">
        <v>3</v>
      </c>
    </row>
    <row r="459" spans="1:3" ht="21">
      <c r="A459" s="5" t="s">
        <v>392</v>
      </c>
      <c r="B459" s="6" t="s">
        <v>441</v>
      </c>
      <c r="C459" s="4" t="s">
        <v>3</v>
      </c>
    </row>
    <row r="460" spans="1:3" ht="21">
      <c r="A460" s="5" t="s">
        <v>392</v>
      </c>
      <c r="B460" s="6" t="s">
        <v>442</v>
      </c>
      <c r="C460" s="4" t="s">
        <v>3</v>
      </c>
    </row>
    <row r="461" spans="1:3" ht="21">
      <c r="A461" s="5" t="s">
        <v>392</v>
      </c>
      <c r="B461" s="6" t="s">
        <v>443</v>
      </c>
      <c r="C461" s="4" t="s">
        <v>3</v>
      </c>
    </row>
    <row r="462" spans="1:3" ht="21">
      <c r="A462" s="5" t="s">
        <v>392</v>
      </c>
      <c r="B462" s="6" t="s">
        <v>444</v>
      </c>
      <c r="C462" s="4" t="s">
        <v>3</v>
      </c>
    </row>
    <row r="463" spans="1:3" ht="21">
      <c r="A463" s="5" t="s">
        <v>392</v>
      </c>
      <c r="B463" s="6" t="s">
        <v>445</v>
      </c>
      <c r="C463" s="4" t="s">
        <v>3</v>
      </c>
    </row>
    <row r="464" spans="1:3" ht="21">
      <c r="A464" s="5" t="s">
        <v>392</v>
      </c>
      <c r="B464" s="6" t="s">
        <v>446</v>
      </c>
      <c r="C464" s="4" t="s">
        <v>3</v>
      </c>
    </row>
    <row r="465" spans="1:3" ht="21">
      <c r="A465" s="5" t="s">
        <v>392</v>
      </c>
      <c r="B465" s="6" t="s">
        <v>447</v>
      </c>
      <c r="C465" s="4" t="s">
        <v>3</v>
      </c>
    </row>
    <row r="466" spans="1:3" ht="21">
      <c r="A466" s="5" t="s">
        <v>392</v>
      </c>
      <c r="B466" s="6" t="s">
        <v>448</v>
      </c>
      <c r="C466" s="4" t="s">
        <v>3</v>
      </c>
    </row>
    <row r="467" spans="1:3" ht="21">
      <c r="A467" s="5" t="s">
        <v>392</v>
      </c>
      <c r="B467" s="6" t="s">
        <v>449</v>
      </c>
      <c r="C467" s="4" t="s">
        <v>3</v>
      </c>
    </row>
    <row r="468" spans="1:3" ht="21">
      <c r="A468" s="5" t="s">
        <v>392</v>
      </c>
      <c r="B468" s="6" t="s">
        <v>450</v>
      </c>
      <c r="C468" s="4" t="s">
        <v>3</v>
      </c>
    </row>
    <row r="469" spans="1:3" ht="21">
      <c r="A469" s="5" t="s">
        <v>392</v>
      </c>
      <c r="B469" s="6" t="s">
        <v>451</v>
      </c>
      <c r="C469" s="4" t="s">
        <v>3</v>
      </c>
    </row>
    <row r="470" spans="1:3" ht="21">
      <c r="B470" s="6" t="s">
        <v>14</v>
      </c>
      <c r="C470" s="4"/>
    </row>
    <row r="471" spans="1:3" ht="21">
      <c r="A471" s="8"/>
      <c r="B471" s="7"/>
      <c r="C471" s="4"/>
    </row>
    <row r="472" spans="1:3" ht="21">
      <c r="A472" s="5" t="s">
        <v>452</v>
      </c>
      <c r="B472" s="6" t="s">
        <v>453</v>
      </c>
      <c r="C472" s="4" t="s">
        <v>3</v>
      </c>
    </row>
    <row r="473" spans="1:3" ht="21">
      <c r="A473" s="5" t="s">
        <v>452</v>
      </c>
      <c r="B473" s="6" t="s">
        <v>454</v>
      </c>
      <c r="C473" s="4" t="s">
        <v>3</v>
      </c>
    </row>
    <row r="474" spans="1:3" ht="21">
      <c r="A474" s="5" t="s">
        <v>452</v>
      </c>
      <c r="B474" s="6" t="s">
        <v>455</v>
      </c>
      <c r="C474" s="4" t="s">
        <v>3</v>
      </c>
    </row>
    <row r="475" spans="1:3" ht="21">
      <c r="A475" s="5" t="s">
        <v>452</v>
      </c>
      <c r="B475" s="6" t="s">
        <v>456</v>
      </c>
      <c r="C475" s="4" t="s">
        <v>3</v>
      </c>
    </row>
    <row r="476" spans="1:3" ht="21">
      <c r="A476" s="5" t="s">
        <v>452</v>
      </c>
      <c r="B476" s="6" t="s">
        <v>457</v>
      </c>
      <c r="C476" s="4" t="s">
        <v>3</v>
      </c>
    </row>
    <row r="477" spans="1:3" ht="21">
      <c r="A477" s="5" t="s">
        <v>452</v>
      </c>
      <c r="B477" s="6" t="s">
        <v>458</v>
      </c>
      <c r="C477" s="4" t="s">
        <v>3</v>
      </c>
    </row>
    <row r="478" spans="1:3" ht="21">
      <c r="A478" s="5" t="s">
        <v>452</v>
      </c>
      <c r="B478" s="6" t="s">
        <v>459</v>
      </c>
      <c r="C478" s="4" t="s">
        <v>3</v>
      </c>
    </row>
    <row r="479" spans="1:3" ht="21">
      <c r="A479" s="5" t="s">
        <v>452</v>
      </c>
      <c r="B479" s="6" t="s">
        <v>460</v>
      </c>
      <c r="C479" s="4" t="s">
        <v>3</v>
      </c>
    </row>
    <row r="480" spans="1:3" ht="21">
      <c r="A480" s="5" t="s">
        <v>452</v>
      </c>
      <c r="B480" s="6" t="s">
        <v>461</v>
      </c>
      <c r="C480" s="4" t="s">
        <v>3</v>
      </c>
    </row>
    <row r="481" spans="1:3" ht="21">
      <c r="A481" s="5" t="s">
        <v>452</v>
      </c>
      <c r="B481" s="6" t="s">
        <v>462</v>
      </c>
      <c r="C481" s="4" t="s">
        <v>3</v>
      </c>
    </row>
  </sheetData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40" r:id="rId311" xr:uid="{1BE23822-8512-014F-9154-F6EDA4FC8428}"/>
    <hyperlink ref="B341" r:id="rId312" xr:uid="{38EC228E-ABFF-3542-9CFB-3DDFC628E9D0}"/>
    <hyperlink ref="B342" r:id="rId313" xr:uid="{73F240F8-C469-454E-BA5C-CFF2F7A7A5F6}"/>
    <hyperlink ref="B343" r:id="rId314" xr:uid="{3BBD1BAC-68C7-A94A-9063-AF62B5C837FD}"/>
    <hyperlink ref="B344" r:id="rId315" xr:uid="{F9751D9B-2689-E24B-9FC3-CA32FE888708}"/>
    <hyperlink ref="B345" r:id="rId316" xr:uid="{73C61D6A-D97C-B944-8B27-BB91564AB0D7}"/>
    <hyperlink ref="B346" r:id="rId317" xr:uid="{936E077C-C016-A04F-895A-782D6D9D9433}"/>
    <hyperlink ref="B347" r:id="rId318" xr:uid="{5454A2A1-6607-BE48-9215-CB8965EC3568}"/>
    <hyperlink ref="B348" r:id="rId319" xr:uid="{FC1EAA10-F7ED-6B42-A79B-3D8B44E2C8B3}"/>
    <hyperlink ref="B349" r:id="rId320" xr:uid="{FDB7F712-4A42-1048-8929-A1E752B07C6A}"/>
    <hyperlink ref="B350" r:id="rId321" xr:uid="{AF3ACA60-0B0E-E146-B51F-A2CD05EB6549}"/>
    <hyperlink ref="B351" r:id="rId322" xr:uid="{BB63E040-7A1A-E046-9BDD-9CBD1DA89DE9}"/>
    <hyperlink ref="B352" r:id="rId323" xr:uid="{9AF8FD93-CCC9-D540-AE9A-00583F309649}"/>
    <hyperlink ref="B353" r:id="rId324" xr:uid="{66A746A0-71FE-E546-92B7-D1C3D582E067}"/>
    <hyperlink ref="B357" r:id="rId325" xr:uid="{BD79CCE1-5315-3944-9F9B-618615EC4583}"/>
    <hyperlink ref="B358" r:id="rId326" xr:uid="{A5068A51-C961-6847-BB27-40A850B6D393}"/>
    <hyperlink ref="B359" r:id="rId327" xr:uid="{6B8D36F0-E796-B944-A456-E8A9E2EE0BDB}"/>
    <hyperlink ref="B360" r:id="rId328" xr:uid="{776652B7-2C11-4641-BF6A-EABEEB9B55AB}"/>
    <hyperlink ref="B361" r:id="rId329" xr:uid="{95C6B35D-712A-2343-B790-236B55C5EC49}"/>
    <hyperlink ref="B362" r:id="rId330" xr:uid="{4ED53872-1FE9-F140-AA35-F228F762880B}"/>
    <hyperlink ref="B363" r:id="rId331" xr:uid="{6D5E6A28-85AA-BF4C-B2BD-9378D6E28EC7}"/>
    <hyperlink ref="B364" r:id="rId332" xr:uid="{BCAD1ECB-15EE-CF49-878E-AA682DE3AC22}"/>
    <hyperlink ref="B365" r:id="rId333" xr:uid="{C85468B5-25E9-E446-808E-72CFE911F0C2}"/>
    <hyperlink ref="B366" r:id="rId334" xr:uid="{9503AECA-1A6A-9640-A04C-4CEAA2304448}"/>
    <hyperlink ref="B367" r:id="rId335" xr:uid="{74211516-06B0-AA45-845B-52C8202751DA}"/>
    <hyperlink ref="B368" r:id="rId336" xr:uid="{02C696BC-4B91-9444-900F-9CD68E409ABC}"/>
    <hyperlink ref="B369" r:id="rId337" xr:uid="{04646C45-4118-374C-839D-94D31D534FAC}"/>
    <hyperlink ref="B370" r:id="rId338" xr:uid="{F90BCCAE-8596-FC4D-BDD7-774392C596DF}"/>
    <hyperlink ref="B371" r:id="rId339" xr:uid="{65230925-36EC-8A4B-8E46-6350B9BC0F95}"/>
    <hyperlink ref="B372" r:id="rId340" xr:uid="{E91B8177-0C7A-1F40-BD34-4CC60F03B84F}"/>
    <hyperlink ref="B373" r:id="rId341" xr:uid="{E8CBFD60-7335-0B4D-9FF5-99B4A8DC551D}"/>
    <hyperlink ref="B374" r:id="rId342" xr:uid="{A35F55D4-9B87-C745-94DB-E7D820193C30}"/>
    <hyperlink ref="B375" r:id="rId343" xr:uid="{6461A29F-D404-334F-B13F-296B4CA5E8A4}"/>
    <hyperlink ref="B376" r:id="rId344" xr:uid="{FA9B4BE7-85CC-B24F-9461-5E9B42DDD824}"/>
    <hyperlink ref="B377" r:id="rId345" xr:uid="{A75ACEA2-CDF6-A147-8540-A6DF55B15F45}"/>
    <hyperlink ref="B378" r:id="rId346" xr:uid="{62FF87E2-E658-AB4D-AC57-7BCF9D49516E}"/>
    <hyperlink ref="B379" r:id="rId347" location=":~:text=Graph%20coloring%20problem%20is%20to,are%20colored%20using%20same%20color." xr:uid="{269338A6-5145-6944-9F7F-BD2A86DFA308}"/>
    <hyperlink ref="B380" r:id="rId348" xr:uid="{8F583049-CE8D-CD42-88CD-CF3857942670}"/>
    <hyperlink ref="B381" r:id="rId349" xr:uid="{EE2348AD-E296-894A-B5AE-5884A3C5E419}"/>
    <hyperlink ref="B382" r:id="rId350" xr:uid="{6EACB34E-B32E-8F43-8055-2406F7417A7E}"/>
    <hyperlink ref="B383" r:id="rId351" xr:uid="{2446F10A-B762-B64C-97B2-6131A0BECC1F}"/>
    <hyperlink ref="B384" r:id="rId352" xr:uid="{6FDFCC53-17A6-7244-88A7-49406D7C9200}"/>
    <hyperlink ref="B385" r:id="rId353" xr:uid="{3EC43646-EAB1-E443-A2F6-8E6E5FC77083}"/>
    <hyperlink ref="B386" r:id="rId354" xr:uid="{659D9F20-C862-C947-B422-84143CFE317F}"/>
    <hyperlink ref="B387" r:id="rId355" xr:uid="{3F5192FE-1C50-C049-88D5-68FA0F5430A0}"/>
    <hyperlink ref="B388" r:id="rId356" xr:uid="{5EAD7CDA-9545-454B-BE77-9AFEC6AC1083}"/>
    <hyperlink ref="B389" r:id="rId357" xr:uid="{761E5451-736B-6745-9CF5-4C6EF5D4C099}"/>
    <hyperlink ref="B390" r:id="rId358" xr:uid="{4C8677A9-D94C-134F-AF31-E424751BF867}"/>
    <hyperlink ref="B391" r:id="rId359" xr:uid="{CCF7920F-D5CE-004A-86C3-D821FB230970}"/>
    <hyperlink ref="B392" r:id="rId360" xr:uid="{B4C07A0A-1EDD-7947-9646-3FD603441AD7}"/>
    <hyperlink ref="B393" r:id="rId361" xr:uid="{49F7BB43-6851-0641-9DC5-27DBC66706F6}"/>
    <hyperlink ref="B394" r:id="rId362" xr:uid="{77038647-48C7-5547-8E0F-898610362465}"/>
    <hyperlink ref="B396" r:id="rId363" xr:uid="{EEFFE19C-6571-C64F-A0E1-5A4A700D94D4}"/>
    <hyperlink ref="B395" r:id="rId364" xr:uid="{A4A2BFC4-6B88-2E4E-B362-17D8EE041C89}"/>
    <hyperlink ref="B397" r:id="rId365" xr:uid="{DC5B603A-8D65-3648-A08A-E5FFA0FAE879}"/>
    <hyperlink ref="B398" r:id="rId366" xr:uid="{F8807DD9-F4F2-B147-9C31-DBC93B2E477B}"/>
    <hyperlink ref="B399" r:id="rId367" xr:uid="{6F7B396C-D7E9-C04E-BAE2-53D2EE07172B}"/>
    <hyperlink ref="B402" r:id="rId368" xr:uid="{0D4A5941-C669-4A49-BAE3-9B553D03BD0F}"/>
    <hyperlink ref="B403" r:id="rId369" xr:uid="{54144336-5BCA-D749-962A-E448C2CED3D3}"/>
    <hyperlink ref="B404" r:id="rId370" xr:uid="{3A41DD21-CACF-1F48-A7C7-F568C6F31F3E}"/>
    <hyperlink ref="B405" r:id="rId371" xr:uid="{A36160A8-F45E-3443-9645-42C1004B8F8C}"/>
    <hyperlink ref="B406" r:id="rId372" xr:uid="{8B0A00A3-6AC0-DF46-AD87-A4DA016A2A00}"/>
    <hyperlink ref="B407" r:id="rId373" xr:uid="{62A81CB4-A961-C543-B31C-92059DB6C105}"/>
    <hyperlink ref="B410" r:id="rId374" xr:uid="{08030975-009C-C34A-A875-72FE2718F44C}"/>
    <hyperlink ref="B411" r:id="rId375" xr:uid="{A113C7A9-2359-B643-9C08-E845813439C0}"/>
    <hyperlink ref="B412" r:id="rId376" xr:uid="{FE300343-4633-AD47-A64D-2086629EB398}"/>
    <hyperlink ref="B413" r:id="rId377" xr:uid="{4FC9F782-D38F-C642-A863-887B17AD05CD}"/>
    <hyperlink ref="B414" r:id="rId378" xr:uid="{830C5466-10E3-7A48-B3E7-35C15A1CA4EF}"/>
    <hyperlink ref="B415" r:id="rId379" xr:uid="{1B987077-E9D3-6F40-89EE-0D4E7180D884}"/>
    <hyperlink ref="B416" r:id="rId380" xr:uid="{D4843E1F-7226-864E-A4BB-264D5A487B6D}"/>
    <hyperlink ref="B417" r:id="rId381" xr:uid="{61816592-2D19-9946-8253-47A60218F2EA}"/>
    <hyperlink ref="B418" r:id="rId382" xr:uid="{736C840F-19A3-0A4B-8863-ECB772B46385}"/>
    <hyperlink ref="B419" r:id="rId383" xr:uid="{05A238AD-3C5B-C546-94E9-75BBF964711A}"/>
    <hyperlink ref="B420" r:id="rId384" xr:uid="{7029629C-3F2A-4A49-997B-CFE86EC8B3C2}"/>
    <hyperlink ref="B421" r:id="rId385" xr:uid="{ADA66B57-2FAC-AB42-BD83-4931708F3AB5}"/>
    <hyperlink ref="B422" r:id="rId386" xr:uid="{F16BF1F9-755B-B045-B9A8-0B97E3BAC8B0}"/>
    <hyperlink ref="B423" r:id="rId387" xr:uid="{ECCE930A-B960-234C-81EC-4B8514282AE9}"/>
    <hyperlink ref="B424" r:id="rId388" xr:uid="{7AA58141-7D24-7C42-A0C1-F852B21CFFD9}"/>
    <hyperlink ref="B425" r:id="rId389" xr:uid="{B1FCB47D-7921-3446-B2C7-72CBA815D056}"/>
    <hyperlink ref="B426" r:id="rId390" xr:uid="{8C547719-AA03-3543-B31F-7300674AF4C5}"/>
    <hyperlink ref="B427" r:id="rId391" xr:uid="{09922668-AFC0-F242-860E-9967E0F0FEF4}"/>
    <hyperlink ref="B428" r:id="rId392" xr:uid="{0DA963DA-238B-D44E-9E03-6E6BD933B35E}"/>
    <hyperlink ref="B429" r:id="rId393" xr:uid="{89518AFF-2526-C845-BC9D-95FE77AF416E}"/>
    <hyperlink ref="B430" r:id="rId394" xr:uid="{FAECBBBE-196C-7A41-A0FB-E0597CB2CF51}"/>
    <hyperlink ref="B431" r:id="rId395" xr:uid="{8126B039-0B25-B040-A0F6-C3457341A2E9}"/>
    <hyperlink ref="B432" r:id="rId396" xr:uid="{6CB326E6-E698-EB42-884B-C89FFA33E3BA}"/>
    <hyperlink ref="B433" r:id="rId397" xr:uid="{8C97EFD1-933F-A44F-A1CF-6386233104A2}"/>
    <hyperlink ref="B434" r:id="rId398" xr:uid="{8F019F07-8532-E147-8BE1-4EBE833F61CA}"/>
    <hyperlink ref="B435" r:id="rId399" xr:uid="{00F1A08F-3767-784A-97A3-4603DE38BACC}"/>
    <hyperlink ref="B436" r:id="rId400" xr:uid="{2A84ADCB-071F-9A48-994D-7A838307EFD8}"/>
    <hyperlink ref="B437" r:id="rId401" xr:uid="{132F8C6D-D5E8-6440-AC4E-B81EA2100416}"/>
    <hyperlink ref="B438" r:id="rId402" xr:uid="{2DA6EAC2-1A1D-754F-9613-226CBC7890AF}"/>
    <hyperlink ref="B439" r:id="rId403" xr:uid="{05BED99A-4562-D14E-8627-D07CF5335A9B}"/>
    <hyperlink ref="B440" r:id="rId404" xr:uid="{111D902A-3F60-2D4B-89D3-5BCBD8AA38DD}"/>
    <hyperlink ref="B441" r:id="rId405" xr:uid="{F19236BE-AC32-3542-9214-DFC3BAE04ED0}"/>
    <hyperlink ref="B442" r:id="rId406" xr:uid="{4D97CD96-EA1B-664E-9380-EFD27077D273}"/>
    <hyperlink ref="B443" r:id="rId407" xr:uid="{49A46D91-633F-A148-ACFA-49B7D1AA4B33}"/>
    <hyperlink ref="B444" r:id="rId408" xr:uid="{7C3B7901-67E3-EA4D-BC64-21A78BC03AC6}"/>
    <hyperlink ref="B445" r:id="rId409" xr:uid="{B27CA8C3-D34F-5E4D-94A5-11D14AFD0F82}"/>
    <hyperlink ref="B446" r:id="rId410" xr:uid="{8FECE038-9764-5E4A-8C6E-9B3209812651}"/>
    <hyperlink ref="B447" r:id="rId411" xr:uid="{95696D4B-89CB-5640-BE92-53B3C043F7EB}"/>
    <hyperlink ref="B448" r:id="rId412" xr:uid="{DA74B737-802A-4944-A93E-0B9C8417630B}"/>
    <hyperlink ref="B449" r:id="rId413" xr:uid="{B2C4C168-50FA-AF41-8F56-9E70613CF17D}"/>
    <hyperlink ref="B451" r:id="rId414" xr:uid="{B7090C60-AC27-3F4F-8F0D-42F0791928C6}"/>
    <hyperlink ref="B450" r:id="rId415" xr:uid="{07400041-66C6-514B-B3E3-427F2947C2B7}"/>
    <hyperlink ref="B452" r:id="rId416" xr:uid="{B7E78172-8FB8-4E42-87D8-6A4654D79C62}"/>
    <hyperlink ref="B453" r:id="rId417" xr:uid="{9A5D4670-BC64-334A-88CF-6F8287692C5E}"/>
    <hyperlink ref="B454" r:id="rId418" xr:uid="{604283B6-53BC-044F-8D9D-E6094E798317}"/>
    <hyperlink ref="B455" r:id="rId419" xr:uid="{5EB15AC7-3E0E-E44C-A5B9-32F30F234B5A}"/>
    <hyperlink ref="B456" r:id="rId420" xr:uid="{3076BD5F-4B23-4146-A50A-499C9FF4C3D2}"/>
    <hyperlink ref="B457" r:id="rId421" xr:uid="{6A29D9C2-1E78-1B43-A251-0AB0A97FA70E}"/>
    <hyperlink ref="B458" r:id="rId422" xr:uid="{00597D5E-D693-DF4E-84C0-47E58A6ACA8F}"/>
    <hyperlink ref="B459" r:id="rId423" xr:uid="{48640988-9964-0B4C-A014-83E2CEB3D632}"/>
    <hyperlink ref="B460" r:id="rId424" xr:uid="{617AADC9-7534-FE45-96B0-EF4C1867B793}"/>
    <hyperlink ref="B461" r:id="rId425" xr:uid="{7F8CDAA4-5094-8E4E-961B-41CDE5ACC0C0}"/>
    <hyperlink ref="B462" r:id="rId426" xr:uid="{63F28ABD-12CF-5947-80DA-229E3CA3133E}"/>
    <hyperlink ref="B469" r:id="rId427" xr:uid="{0A1DB92C-3315-1942-B27D-4B90986A6D9D}"/>
    <hyperlink ref="B468" r:id="rId428" xr:uid="{11738B67-CADD-5D45-8417-8BE7A03FC79F}"/>
    <hyperlink ref="B467" r:id="rId429" xr:uid="{B2B23748-D9E4-BE4F-A93E-49ECB4063831}"/>
    <hyperlink ref="B466" r:id="rId430" xr:uid="{A2FB8A72-37B9-7E4A-B050-FD6CD20BCE73}"/>
    <hyperlink ref="B465" r:id="rId431" xr:uid="{5A93C9AF-BFEB-EB40-95AC-C309ED09A604}"/>
    <hyperlink ref="B464" r:id="rId432" xr:uid="{CC203923-2DC2-874B-B846-A8455E3CC2F2}"/>
    <hyperlink ref="B463" r:id="rId433" xr:uid="{FCB0246E-0179-B447-B3CE-C60CDB388472}"/>
    <hyperlink ref="B472" r:id="rId434" xr:uid="{F06CEE72-8CA4-C547-862C-39B86CD3226A}"/>
    <hyperlink ref="B473" r:id="rId435" xr:uid="{CB3045F2-8D63-0F4E-85BC-AF016DB4F247}"/>
    <hyperlink ref="B474" r:id="rId436" xr:uid="{667D57F5-E5AD-674F-A2F5-AFF4A14E4026}"/>
    <hyperlink ref="B475" r:id="rId437" xr:uid="{27A13A65-56CE-BF4D-BA0D-EB87D910272D}"/>
    <hyperlink ref="B476" r:id="rId438" xr:uid="{2C72A52E-6F06-0246-AEB5-93CD0DEA8866}"/>
    <hyperlink ref="B477" r:id="rId439" xr:uid="{24B29046-B4DD-674B-9EDF-6C94BEC3FDD8}"/>
    <hyperlink ref="B478" r:id="rId440" xr:uid="{D018EBC3-3FB3-AC4D-9D64-D218345A46C8}"/>
    <hyperlink ref="B481" r:id="rId441" xr:uid="{1E1D3964-01E0-3145-ACFE-B6A5BF0EECB0}"/>
    <hyperlink ref="B479" r:id="rId442" xr:uid="{FA0E5061-A7E2-C045-9671-1CD9446D1932}"/>
    <hyperlink ref="B480" r:id="rId443" location=":~:text=Given%20an%20integer%20n%2C%20calculate,*%2C%20%2F%20and%20pow().&amp;text=A%20Simple%20Solution%20is%20to%20repeatedly%20add%20n%20to%20result." xr:uid="{92704F5B-7B31-2F42-80DD-764B2206D9DB}"/>
    <hyperlink ref="B356" r:id="rId444" xr:uid="{A48B1A24-83B1-7A4C-8129-CD37804DF849}"/>
    <hyperlink ref="B2" r:id="rId445" display="Youtube Channel: https://www.youtube.com/channel/UCQHLxxBFrbfdrk1jF0moTpw " xr:uid="{E07D4FE5-46C7-AC4D-9E01-2300AA43B58A}"/>
    <hyperlink ref="B339" r:id="rId446" xr:uid="{50175B29-124F-4E4E-8E98-961BD3320359}"/>
    <hyperlink ref="E339" r:id="rId447" xr:uid="{B41D385C-9738-4E90-BBAE-6DABD8575BB7}"/>
    <hyperlink ref="D13" r:id="rId448" xr:uid="{C5BBC9EE-4A25-42D5-A350-62D50B581AA2}"/>
    <hyperlink ref="B470" r:id="rId449" xr:uid="{6FDDC505-1DC0-48AD-BD73-5A5FEBC1EA54}"/>
    <hyperlink ref="F17" r:id="rId450" xr:uid="{2D6A09BA-C6CF-4BA2-A970-BAC1119C4145}"/>
    <hyperlink ref="F13" r:id="rId451" xr:uid="{A00A2661-CFEA-41CA-8FF4-8C96ABB0E86B}"/>
    <hyperlink ref="F12" r:id="rId452" xr:uid="{D5C5DD36-856A-423B-92FA-8F142C32E018}"/>
    <hyperlink ref="F11" r:id="rId453" xr:uid="{95B0798A-12EB-4974-B18E-AB82181F9959}"/>
    <hyperlink ref="G11" r:id="rId454" xr:uid="{7B1F5534-1D1A-4C27-B582-8E6488692EC4}"/>
    <hyperlink ref="B175" r:id="rId455" xr:uid="{D3244127-253E-4632-8D60-FBD70F54CE21}"/>
    <hyperlink ref="B334" r:id="rId456" xr:uid="{C9026B5B-7D2D-4D92-B103-B7A9F65C3C68}"/>
    <hyperlink ref="B138" r:id="rId457" xr:uid="{9F8AC19D-6C41-4E02-9A48-F6BECEA1C902}"/>
  </hyperlinks>
  <pageMargins left="0.7" right="0.7" top="0.75" bottom="0.75" header="0.3" footer="0.3"/>
  <pageSetup paperSize="9" orientation="portrait" r:id="rId4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A09E1-839F-4A0D-95A2-9B59F4C6568D}">
  <dimension ref="A1:Z618"/>
  <sheetViews>
    <sheetView topLeftCell="A25" zoomScale="47" workbookViewId="0">
      <selection activeCell="C9" sqref="C9"/>
    </sheetView>
  </sheetViews>
  <sheetFormatPr defaultColWidth="13" defaultRowHeight="36.6" customHeight="1"/>
  <cols>
    <col min="1" max="1" width="72.5" style="75" customWidth="1"/>
    <col min="2" max="2" width="72.296875" style="75" customWidth="1"/>
    <col min="3" max="3" width="30.8984375" style="75" customWidth="1"/>
    <col min="4" max="4" width="99.8984375" style="75" customWidth="1"/>
    <col min="5" max="16384" width="13" style="75"/>
  </cols>
  <sheetData>
    <row r="1" spans="1:26" ht="36.6" customHeight="1">
      <c r="A1" s="72"/>
      <c r="B1" s="64" t="s">
        <v>905</v>
      </c>
      <c r="C1" s="73"/>
      <c r="D1" s="72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36.6" customHeight="1">
      <c r="A2" s="65" t="s">
        <v>906</v>
      </c>
      <c r="B2" s="66" t="s">
        <v>907</v>
      </c>
      <c r="C2" s="76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36.6" customHeight="1">
      <c r="A3" s="144" t="s">
        <v>908</v>
      </c>
      <c r="B3" s="76"/>
      <c r="C3" s="76"/>
      <c r="D3" s="7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36.6" customHeight="1">
      <c r="A4" s="144" t="s">
        <v>52</v>
      </c>
      <c r="B4" s="76"/>
      <c r="C4" s="76"/>
      <c r="D4" s="7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spans="1:26" ht="36.6" customHeight="1">
      <c r="A5" s="144" t="s">
        <v>909</v>
      </c>
      <c r="B5" s="76"/>
      <c r="C5" s="76"/>
      <c r="D5" s="76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spans="1:26" ht="36.6" customHeight="1">
      <c r="A6" s="144" t="s">
        <v>910</v>
      </c>
      <c r="B6" s="76"/>
      <c r="C6" s="76"/>
      <c r="D6" s="76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spans="1:26" ht="36.6" customHeight="1">
      <c r="A7" s="144" t="s">
        <v>911</v>
      </c>
      <c r="B7" s="76"/>
      <c r="C7" s="78"/>
      <c r="D7" s="76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spans="1:26" ht="36.6" customHeight="1">
      <c r="A8" s="144" t="s">
        <v>912</v>
      </c>
      <c r="B8" s="68" t="s">
        <v>913</v>
      </c>
      <c r="C8" s="69" t="s">
        <v>914</v>
      </c>
      <c r="D8" s="76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spans="1:26" ht="36.6" customHeight="1">
      <c r="A9" s="144" t="s">
        <v>342</v>
      </c>
      <c r="B9" s="70">
        <v>450</v>
      </c>
      <c r="C9" s="79"/>
      <c r="D9" s="71" t="s">
        <v>915</v>
      </c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spans="1:26" ht="36.6" customHeight="1">
      <c r="A10" s="144" t="s">
        <v>916</v>
      </c>
      <c r="B10" s="76"/>
      <c r="C10" s="80"/>
      <c r="D10" s="71" t="s">
        <v>525</v>
      </c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spans="1:26" ht="36.6" customHeight="1">
      <c r="A11" s="144" t="s">
        <v>229</v>
      </c>
      <c r="B11" s="67" t="s">
        <v>917</v>
      </c>
      <c r="C11" s="72"/>
      <c r="D11" s="71" t="s">
        <v>550</v>
      </c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spans="1:26" ht="36.6" customHeight="1">
      <c r="A12" s="144" t="s">
        <v>967</v>
      </c>
      <c r="B12" s="70" t="s">
        <v>918</v>
      </c>
      <c r="C12" s="81"/>
      <c r="D12" s="71" t="s">
        <v>919</v>
      </c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spans="1:26" ht="36.6" customHeight="1">
      <c r="A13" s="144" t="s">
        <v>920</v>
      </c>
      <c r="B13" s="76"/>
      <c r="C13" s="76"/>
      <c r="D13" s="76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spans="1:26" ht="36.6" customHeight="1">
      <c r="A14" s="144" t="s">
        <v>452</v>
      </c>
      <c r="B14" s="76"/>
      <c r="C14" s="76"/>
      <c r="D14" s="76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 ht="36.6" customHeight="1">
      <c r="A15" s="144" t="s">
        <v>921</v>
      </c>
      <c r="B15" s="76"/>
      <c r="C15" s="76"/>
      <c r="D15" s="76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 ht="36.6" customHeight="1">
      <c r="A16" s="160" t="s">
        <v>968</v>
      </c>
      <c r="B16" s="160"/>
      <c r="C16" s="160"/>
      <c r="D16" s="160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36.6" customHeight="1">
      <c r="A17" s="161" t="s">
        <v>922</v>
      </c>
      <c r="B17" s="161"/>
      <c r="C17" s="161"/>
      <c r="D17" s="161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spans="1:26" ht="36.6" customHeight="1">
      <c r="A18" s="85" t="s">
        <v>923</v>
      </c>
      <c r="B18" s="82"/>
      <c r="C18" s="83"/>
      <c r="D18" s="82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spans="1:26" ht="36.6" customHeight="1">
      <c r="A19" s="86" t="s">
        <v>924</v>
      </c>
      <c r="B19" s="87" t="s">
        <v>925</v>
      </c>
      <c r="C19" s="88"/>
      <c r="D19" s="87" t="s">
        <v>925</v>
      </c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spans="1:26" ht="36.6" customHeight="1">
      <c r="A20" s="89" t="s">
        <v>926</v>
      </c>
      <c r="B20" s="82"/>
      <c r="C20" s="83"/>
      <c r="D20" s="82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spans="1:26" ht="36.6" customHeight="1">
      <c r="A21" s="89" t="s">
        <v>927</v>
      </c>
      <c r="B21" s="82"/>
      <c r="C21" s="83"/>
      <c r="D21" s="82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spans="1:26" ht="36.6" customHeight="1">
      <c r="A22" s="86" t="s">
        <v>928</v>
      </c>
      <c r="B22" s="87" t="s">
        <v>929</v>
      </c>
      <c r="C22" s="83"/>
      <c r="D22" s="87" t="s">
        <v>929</v>
      </c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spans="1:26" ht="36.6" customHeight="1">
      <c r="A23" s="89" t="str">
        <f>HYPERLINK("https://leetcode.com/problems/majority-element/","majority element")</f>
        <v>majority element</v>
      </c>
      <c r="B23" s="82" t="s">
        <v>930</v>
      </c>
      <c r="C23" s="83"/>
      <c r="D23" s="82" t="s">
        <v>930</v>
      </c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spans="1:26" ht="36.6" customHeight="1">
      <c r="A24" s="89" t="str">
        <f>HYPERLINK("https://leetcode.com/problems/majority-element-ii/","majority element 2")</f>
        <v>majority element 2</v>
      </c>
      <c r="B24" s="82" t="s">
        <v>931</v>
      </c>
      <c r="C24" s="83"/>
      <c r="D24" s="82" t="s">
        <v>931</v>
      </c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spans="1:26" ht="36.6" customHeight="1">
      <c r="A25" s="89" t="str">
        <f>HYPERLINK("geeksforgeeks.org/given-an-array-of-of-size-n-finds-all-the-elements-that-appear-more-than-nk-times/","majority element general")</f>
        <v>majority element general</v>
      </c>
      <c r="B25" s="82" t="s">
        <v>932</v>
      </c>
      <c r="C25" s="83"/>
      <c r="D25" s="82" t="s">
        <v>932</v>
      </c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spans="1:26" ht="36.6" customHeight="1">
      <c r="A26" s="161" t="s">
        <v>933</v>
      </c>
      <c r="B26" s="161"/>
      <c r="C26" s="161"/>
      <c r="D26" s="161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spans="1:26" ht="36.6" customHeight="1">
      <c r="A27" s="85" t="str">
        <f>HYPERLINK("https://leetcode.com/problems/max-chunks-to-make-sorted/","Max chunks to make sorted")</f>
        <v>Max chunks to make sorted</v>
      </c>
      <c r="B27" s="82" t="s">
        <v>934</v>
      </c>
      <c r="C27" s="83"/>
      <c r="D27" s="82" t="s">
        <v>934</v>
      </c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spans="1:26" ht="36.6" customHeight="1">
      <c r="A28" s="90" t="s">
        <v>935</v>
      </c>
      <c r="B28" s="87" t="s">
        <v>936</v>
      </c>
      <c r="C28" s="83"/>
      <c r="D28" s="87" t="s">
        <v>936</v>
      </c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spans="1:26" ht="36.6" customHeight="1">
      <c r="A29" s="90" t="str">
        <f>HYPERLINK("https://leetcode.com/problems/maximum-product-of-three-numbers/","max product of 3 numbers")</f>
        <v>max product of 3 numbers</v>
      </c>
      <c r="B29" s="87" t="s">
        <v>937</v>
      </c>
      <c r="C29" s="83"/>
      <c r="D29" s="87" t="s">
        <v>937</v>
      </c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spans="1:26" ht="36.6" customHeight="1">
      <c r="A30" s="86" t="str">
        <f>HYPERLINK("https://leetcode.com/problems/largest-number-at-least-twice-of-others/","largest number atleast twice of others")</f>
        <v>largest number atleast twice of others</v>
      </c>
      <c r="B30" s="82" t="s">
        <v>938</v>
      </c>
      <c r="C30" s="83"/>
      <c r="D30" s="82" t="s">
        <v>938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spans="1:26" ht="36.6" customHeight="1">
      <c r="A31" s="86" t="s">
        <v>939</v>
      </c>
      <c r="B31" s="87" t="s">
        <v>940</v>
      </c>
      <c r="C31" s="83"/>
      <c r="D31" s="87" t="s">
        <v>940</v>
      </c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spans="1:26" ht="36.6" customHeight="1">
      <c r="A32" s="90" t="str">
        <f>HYPERLINK("https://leetcode.com/problems/number-of-subarrays-with-bounded-maximum/","number of subarrays with bounded maximum")</f>
        <v>number of subarrays with bounded maximum</v>
      </c>
      <c r="B32" s="87" t="s">
        <v>941</v>
      </c>
      <c r="C32" s="83"/>
      <c r="D32" s="87" t="s">
        <v>941</v>
      </c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spans="1:26" ht="36.6" customHeight="1">
      <c r="A33" s="90" t="str">
        <f>HYPERLINK("https://leetcode.com/problems/maximum-subarray/","maximum subarray")</f>
        <v>maximum subarray</v>
      </c>
      <c r="B33" s="87" t="s">
        <v>942</v>
      </c>
      <c r="C33" s="83"/>
      <c r="D33" s="87" t="s">
        <v>942</v>
      </c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spans="1:26" ht="36.6" customHeight="1">
      <c r="A34" s="161" t="s">
        <v>943</v>
      </c>
      <c r="B34" s="161"/>
      <c r="C34" s="161"/>
      <c r="D34" s="161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spans="1:26" ht="36.6" customHeight="1">
      <c r="A35" s="86" t="str">
        <f>HYPERLINK("https://www.codechef.com/JAN18/problems/KCON","K-CON")</f>
        <v>K-CON</v>
      </c>
      <c r="B35" s="87" t="s">
        <v>944</v>
      </c>
      <c r="C35" s="83"/>
      <c r="D35" s="87" t="s">
        <v>944</v>
      </c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spans="1:26" ht="36.6" customHeight="1">
      <c r="A36" s="89" t="str">
        <f>HYPERLINK("https://leetcode.com/problems/best-meeting-point/","best meeting points")</f>
        <v>best meeting points</v>
      </c>
      <c r="B36" s="82" t="s">
        <v>945</v>
      </c>
      <c r="C36" s="83"/>
      <c r="D36" s="82" t="s">
        <v>945</v>
      </c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spans="1:26" ht="36.6" customHeight="1">
      <c r="A37" s="86" t="str">
        <f>HYPERLINK("https://www.geeksforgeeks.org/segregate-0s-and-1s-in-an-array-by-traversing-array-once/","Segregate 0 and 1")</f>
        <v>Segregate 0 and 1</v>
      </c>
      <c r="B37" s="87" t="s">
        <v>946</v>
      </c>
      <c r="C37" s="83"/>
      <c r="D37" s="87" t="s">
        <v>946</v>
      </c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spans="1:26" ht="36.6" customHeight="1">
      <c r="A38" s="91" t="s">
        <v>947</v>
      </c>
      <c r="B38" s="92" t="s">
        <v>948</v>
      </c>
      <c r="C38" s="93"/>
      <c r="D38" s="92" t="s">
        <v>948</v>
      </c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spans="1:26" ht="36.6" customHeight="1">
      <c r="A39" s="95" t="s">
        <v>949</v>
      </c>
      <c r="B39" s="92" t="s">
        <v>950</v>
      </c>
      <c r="C39" s="93"/>
      <c r="D39" s="92" t="s">
        <v>950</v>
      </c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spans="1:26" ht="36.6" customHeight="1">
      <c r="A40" s="95" t="str">
        <f>HYPERLINK("https://leetcode.com/problems/partition-labels/","partition labels")</f>
        <v>partition labels</v>
      </c>
      <c r="B40" s="96" t="s">
        <v>951</v>
      </c>
      <c r="C40" s="93"/>
      <c r="D40" s="96" t="s">
        <v>951</v>
      </c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spans="1:26" ht="36.6" customHeight="1">
      <c r="A41" s="97" t="s">
        <v>1441</v>
      </c>
      <c r="B41" s="96"/>
      <c r="C41" s="93"/>
      <c r="D41" s="96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spans="1:26" ht="36.6" customHeight="1">
      <c r="A42" s="162" t="s">
        <v>952</v>
      </c>
      <c r="B42" s="162"/>
      <c r="C42" s="162"/>
      <c r="D42" s="162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spans="1:26" ht="36.6" customHeight="1">
      <c r="A43" s="89" t="s">
        <v>953</v>
      </c>
      <c r="B43" s="82" t="s">
        <v>954</v>
      </c>
      <c r="C43" s="83"/>
      <c r="D43" s="82" t="s">
        <v>954</v>
      </c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spans="1:26" ht="36.6" customHeight="1">
      <c r="A44" s="89" t="s">
        <v>955</v>
      </c>
      <c r="B44" s="98" t="s">
        <v>954</v>
      </c>
      <c r="C44" s="83"/>
      <c r="D44" s="98" t="s">
        <v>954</v>
      </c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spans="1:26" ht="36.6" customHeight="1">
      <c r="A45" s="89" t="s">
        <v>956</v>
      </c>
      <c r="B45" s="82" t="s">
        <v>954</v>
      </c>
      <c r="C45" s="83"/>
      <c r="D45" s="82" t="s">
        <v>954</v>
      </c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spans="1:26" ht="36.6" customHeight="1">
      <c r="A46" s="89" t="str">
        <f>HYPERLINK("https://leetcode.com/problems/consecutive-numbers-sum/","consecutive number sum")</f>
        <v>consecutive number sum</v>
      </c>
      <c r="B46" s="82" t="s">
        <v>957</v>
      </c>
      <c r="C46" s="55"/>
      <c r="D46" s="82" t="s">
        <v>957</v>
      </c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spans="1:26" ht="36.6" customHeight="1">
      <c r="A47" s="99" t="s">
        <v>958</v>
      </c>
      <c r="B47" s="87"/>
      <c r="C47" s="100"/>
      <c r="D47" s="87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spans="1:26" ht="36.6" customHeight="1">
      <c r="A48" s="86" t="s">
        <v>959</v>
      </c>
      <c r="B48" s="87" t="s">
        <v>960</v>
      </c>
      <c r="C48" s="83"/>
      <c r="D48" s="87" t="s">
        <v>960</v>
      </c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spans="1:26" ht="36.6" customHeight="1">
      <c r="A49" s="86" t="str">
        <f>HYPERLINK("https://www.geeksforgeeks.org/sieve-of-eratosthenes/","Sieve of Eratosthenes")</f>
        <v>Sieve of Eratosthenes</v>
      </c>
      <c r="B49" s="87" t="s">
        <v>961</v>
      </c>
      <c r="C49" s="83"/>
      <c r="D49" s="87" t="s">
        <v>961</v>
      </c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 ht="36.6" customHeight="1">
      <c r="A50" s="86" t="str">
        <f>HYPERLINK("https://www.spoj.com/problems/PRIME1/cstart=10","Segmented sieve")</f>
        <v>Segmented sieve</v>
      </c>
      <c r="B50" s="87" t="s">
        <v>962</v>
      </c>
      <c r="C50" s="83"/>
      <c r="D50" s="87" t="s">
        <v>962</v>
      </c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spans="1:26" ht="36.6" customHeight="1">
      <c r="A51" s="89" t="s">
        <v>963</v>
      </c>
      <c r="B51" s="87" t="s">
        <v>963</v>
      </c>
      <c r="C51" s="83"/>
      <c r="D51" s="87" t="s">
        <v>963</v>
      </c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spans="1:26" ht="36.6" customHeight="1">
      <c r="A52" s="86" t="str">
        <f>HYPERLINK("https://www.geeksforgeeks.org/find-the-number-of-jumps-to-reach-x-in-the-number-line-from-zero/","MIn Jump required with +i or -i allowed")</f>
        <v>MIn Jump required with +i or -i allowed</v>
      </c>
      <c r="B52" s="87" t="s">
        <v>964</v>
      </c>
      <c r="C52" s="83"/>
      <c r="D52" s="87" t="s">
        <v>964</v>
      </c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spans="1:26" ht="36.6" customHeight="1">
      <c r="A53" s="86" t="s">
        <v>965</v>
      </c>
      <c r="B53" s="87" t="s">
        <v>966</v>
      </c>
      <c r="C53" s="83"/>
      <c r="D53" s="87" t="s">
        <v>966</v>
      </c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spans="1:26" ht="36.6" customHeight="1">
      <c r="A54" s="101"/>
      <c r="B54" s="102"/>
      <c r="C54" s="84"/>
      <c r="D54" s="102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spans="1:26" ht="36.6" customHeight="1">
      <c r="A55" s="161" t="s">
        <v>969</v>
      </c>
      <c r="B55" s="161"/>
      <c r="C55" s="161"/>
      <c r="D55" s="161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spans="1:26" ht="36.6" customHeight="1">
      <c r="A56" s="101" t="str">
        <f>HYPERLINK("https://leetcode.com/problems/minimum-domino-rotations-for-equal-row/","minimum domino rotation for equal row")</f>
        <v>minimum domino rotation for equal row</v>
      </c>
      <c r="B56" s="103" t="s">
        <v>970</v>
      </c>
      <c r="C56" s="84"/>
      <c r="D56" s="103" t="s">
        <v>970</v>
      </c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spans="1:26" ht="36.6" customHeight="1">
      <c r="A57" s="101" t="str">
        <f>HYPERLINK("https://leetcode.com/problems/multiply-strings/","multiply strings")</f>
        <v>multiply strings</v>
      </c>
      <c r="B57" s="103" t="s">
        <v>971</v>
      </c>
      <c r="C57" s="84"/>
      <c r="D57" s="103" t="s">
        <v>971</v>
      </c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spans="1:26" ht="36.6" customHeight="1">
      <c r="A58" s="101" t="str">
        <f>HYPERLINK("https://www.geeksforgeeks.org/given-an-array-a-and-a-number-x-check-for-pair-in-a-with-sum-as-x/","Two Sum")</f>
        <v>Two Sum</v>
      </c>
      <c r="B58" s="102" t="s">
        <v>972</v>
      </c>
      <c r="C58" s="84"/>
      <c r="D58" s="102" t="s">
        <v>972</v>
      </c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spans="1:26" ht="36.6" customHeight="1">
      <c r="A59" s="101" t="str">
        <f>HYPERLINK("https://www.geeksforgeeks.org/find-a-pair-with-the-given-difference/","Two Difference")</f>
        <v>Two Difference</v>
      </c>
      <c r="B59" s="102" t="s">
        <v>973</v>
      </c>
      <c r="C59" s="84"/>
      <c r="D59" s="102" t="s">
        <v>973</v>
      </c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spans="1:26" ht="36.6" customHeight="1">
      <c r="A60" s="101" t="s">
        <v>974</v>
      </c>
      <c r="B60" s="102" t="s">
        <v>975</v>
      </c>
      <c r="C60" s="84"/>
      <c r="D60" s="102" t="s">
        <v>975</v>
      </c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spans="1:26" ht="36.6" customHeight="1">
      <c r="A61" s="104" t="str">
        <f>HYPERLINK("https://leetcode.com/problems/smallest-range-covering-elements-from-k-lists/","smallest range from k lists")</f>
        <v>smallest range from k lists</v>
      </c>
      <c r="B61" s="103" t="s">
        <v>976</v>
      </c>
      <c r="C61" s="84"/>
      <c r="D61" s="103" t="s">
        <v>976</v>
      </c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spans="1:26" ht="36.6" customHeight="1">
      <c r="A62" s="101" t="str">
        <f>HYPERLINK("https://leetcode.com/problems/maximum-product-subarray/","maximum product subarray")</f>
        <v>maximum product subarray</v>
      </c>
      <c r="B62" s="103" t="s">
        <v>977</v>
      </c>
      <c r="C62" s="84"/>
      <c r="D62" s="103" t="s">
        <v>977</v>
      </c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spans="1:26" ht="36.6" customHeight="1">
      <c r="A63" s="101" t="str">
        <f>HYPERLINK("https://www.geeksforgeeks.org/minimum-number-platforms-required-railwaybus-station/","Min No. of Platform")</f>
        <v>Min No. of Platform</v>
      </c>
      <c r="B63" s="102" t="s">
        <v>978</v>
      </c>
      <c r="C63" s="84"/>
      <c r="D63" s="102" t="s">
        <v>978</v>
      </c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spans="1:26" ht="36.6" customHeight="1">
      <c r="A64" s="104" t="str">
        <f>HYPERLINK("https://leetcode.com/problems/reverse-vowels-of-a-string/","Reverse vowels of a string")</f>
        <v>Reverse vowels of a string</v>
      </c>
      <c r="B64" s="105" t="s">
        <v>979</v>
      </c>
      <c r="C64" s="84"/>
      <c r="D64" s="105" t="s">
        <v>979</v>
      </c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spans="1:26" ht="36.6" customHeight="1">
      <c r="A65" s="104"/>
      <c r="B65" s="103"/>
      <c r="C65" s="84"/>
      <c r="D65" s="103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spans="1:26" ht="36.6" customHeight="1">
      <c r="A66" s="56" t="s">
        <v>980</v>
      </c>
      <c r="B66" s="103"/>
      <c r="C66" s="84"/>
      <c r="D66" s="103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spans="1:26" ht="36.6" customHeight="1">
      <c r="A67" s="106" t="str">
        <f>HYPERLINK("https://leetcode.com/problems/first-missing-positive/","First missing positive")</f>
        <v>First missing positive</v>
      </c>
      <c r="B67" s="103" t="s">
        <v>981</v>
      </c>
      <c r="C67" s="84"/>
      <c r="D67" s="103" t="s">
        <v>981</v>
      </c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spans="1:26" ht="36.6" customHeight="1">
      <c r="A68" s="106" t="str">
        <f>HYPERLINK("https://leetcode.com/problems/rotate-image/","rotate image")</f>
        <v>rotate image</v>
      </c>
      <c r="B68" s="103" t="s">
        <v>982</v>
      </c>
      <c r="C68" s="84"/>
      <c r="D68" s="103" t="s">
        <v>982</v>
      </c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spans="1:26" ht="36.6" customHeight="1">
      <c r="A69" s="107" t="s">
        <v>37</v>
      </c>
      <c r="B69" s="105" t="s">
        <v>983</v>
      </c>
      <c r="C69" s="84"/>
      <c r="D69" s="105" t="s">
        <v>983</v>
      </c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spans="1:26" ht="36.6" customHeight="1">
      <c r="A70" s="106" t="str">
        <f>HYPERLINK("https://leetcode.com/problems/push-dominoes/","push dominoes")</f>
        <v>push dominoes</v>
      </c>
      <c r="B70" s="103" t="s">
        <v>984</v>
      </c>
      <c r="C70" s="84"/>
      <c r="D70" s="103" t="s">
        <v>984</v>
      </c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spans="1:26" ht="36.6" customHeight="1">
      <c r="A71" s="108" t="str">
        <f>HYPERLINK("https://leetcode.com/problems/valid-palindrome-ii/","valid pallindrome 2")</f>
        <v>valid pallindrome 2</v>
      </c>
      <c r="B71" s="102" t="s">
        <v>985</v>
      </c>
      <c r="C71" s="84"/>
      <c r="D71" s="102" t="s">
        <v>985</v>
      </c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spans="1:26" ht="36.6" customHeight="1">
      <c r="A72" s="106" t="s">
        <v>986</v>
      </c>
      <c r="B72" s="103" t="s">
        <v>987</v>
      </c>
      <c r="C72" s="84"/>
      <c r="D72" s="103" t="s">
        <v>987</v>
      </c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spans="1:26" ht="36.6" customHeight="1">
      <c r="A73" s="109" t="s">
        <v>988</v>
      </c>
      <c r="B73" s="105" t="s">
        <v>989</v>
      </c>
      <c r="C73" s="84"/>
      <c r="D73" s="105" t="s">
        <v>989</v>
      </c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spans="1:26" ht="36.6" customHeight="1">
      <c r="A74" s="163" t="s">
        <v>990</v>
      </c>
      <c r="B74" s="163"/>
      <c r="C74" s="163"/>
      <c r="D74" s="163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spans="1:26" ht="36.6" customHeight="1">
      <c r="A75" s="104" t="s">
        <v>991</v>
      </c>
      <c r="B75" s="103" t="s">
        <v>992</v>
      </c>
      <c r="C75" s="84"/>
      <c r="D75" s="103" t="s">
        <v>992</v>
      </c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spans="1:26" ht="36.6" customHeight="1">
      <c r="A76" s="61" t="str">
        <f>HYPERLINK("https://www.codechef.com/SNCKPE19/problems/BUDDYNIM","Buddy nim")</f>
        <v>Buddy nim</v>
      </c>
      <c r="B76" s="103" t="s">
        <v>993</v>
      </c>
      <c r="C76" s="84"/>
      <c r="D76" s="103" t="s">
        <v>993</v>
      </c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spans="1:26" ht="36.6" customHeight="1">
      <c r="A77" s="104" t="s">
        <v>994</v>
      </c>
      <c r="B77" s="103" t="s">
        <v>995</v>
      </c>
      <c r="C77" s="84"/>
      <c r="D77" s="103" t="s">
        <v>995</v>
      </c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spans="1:26" ht="36.6" customHeight="1">
      <c r="A78" s="104" t="s">
        <v>996</v>
      </c>
      <c r="B78" s="105" t="s">
        <v>997</v>
      </c>
      <c r="C78" s="84"/>
      <c r="D78" s="105" t="s">
        <v>997</v>
      </c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spans="1:26" ht="36.6" customHeight="1">
      <c r="A79" s="104" t="s">
        <v>998</v>
      </c>
      <c r="B79" s="105" t="s">
        <v>999</v>
      </c>
      <c r="C79" s="84"/>
      <c r="D79" s="105" t="s">
        <v>999</v>
      </c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spans="1:26" ht="36.6" customHeight="1">
      <c r="A80" s="108" t="str">
        <f>HYPERLINK("https://leetcode.com/problems/maximum-sum-of-two-non-overlapping-subarrays/","max sum of two non overlapping subarrays")</f>
        <v>max sum of two non overlapping subarrays</v>
      </c>
      <c r="B80" s="103" t="s">
        <v>1000</v>
      </c>
      <c r="C80" s="84"/>
      <c r="D80" s="103" t="s">
        <v>1000</v>
      </c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spans="1:26" ht="36.6" customHeight="1">
      <c r="A81" s="110" t="s">
        <v>13</v>
      </c>
      <c r="B81" s="105" t="s">
        <v>1001</v>
      </c>
      <c r="C81" s="84"/>
      <c r="D81" s="105" t="s">
        <v>1001</v>
      </c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spans="1:26" ht="36.6" customHeight="1">
      <c r="A82" s="58" t="s">
        <v>1002</v>
      </c>
      <c r="B82" s="103"/>
      <c r="C82" s="84"/>
      <c r="D82" s="103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spans="1:26" ht="36.6" customHeight="1">
      <c r="A83" s="161" t="s">
        <v>1003</v>
      </c>
      <c r="B83" s="161"/>
      <c r="C83" s="161"/>
      <c r="D83" s="161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spans="1:26" ht="36.6" customHeight="1">
      <c r="A84" s="101" t="s">
        <v>1004</v>
      </c>
      <c r="B84" s="102" t="s">
        <v>1005</v>
      </c>
      <c r="C84" s="84"/>
      <c r="D84" s="102" t="s">
        <v>1005</v>
      </c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spans="1:26" ht="36.6" customHeight="1">
      <c r="A85" s="104" t="s">
        <v>1006</v>
      </c>
      <c r="B85" s="102" t="s">
        <v>1007</v>
      </c>
      <c r="C85" s="84"/>
      <c r="D85" s="102" t="s">
        <v>1007</v>
      </c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spans="1:26" ht="36.6" customHeight="1">
      <c r="A86" s="101" t="str">
        <f>HYPERLINK("https://www.codechef.com/COOK103B/problems/MAXREMOV","Max range query")</f>
        <v>Max range query</v>
      </c>
      <c r="B86" s="102"/>
      <c r="C86" s="84"/>
      <c r="D86" s="102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spans="1:26" ht="36.6" customHeight="1">
      <c r="A87" s="101" t="s">
        <v>1008</v>
      </c>
      <c r="B87" s="102" t="s">
        <v>1009</v>
      </c>
      <c r="C87" s="84"/>
      <c r="D87" s="102" t="s">
        <v>1009</v>
      </c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spans="1:26" ht="36.6" customHeight="1">
      <c r="A88" s="101" t="s">
        <v>1010</v>
      </c>
      <c r="B88" s="102" t="s">
        <v>1011</v>
      </c>
      <c r="C88" s="84"/>
      <c r="D88" s="102" t="s">
        <v>1011</v>
      </c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spans="1:26" ht="36.6" customHeight="1">
      <c r="A89" s="103"/>
      <c r="B89" s="103"/>
      <c r="C89" s="84"/>
      <c r="D89" s="103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spans="1:26" ht="36.6" customHeight="1">
      <c r="A90" s="158" t="s">
        <v>41</v>
      </c>
      <c r="B90" s="158"/>
      <c r="C90" s="158"/>
      <c r="D90" s="158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spans="1:26" ht="36.6" customHeight="1">
      <c r="A91" s="56" t="s">
        <v>1012</v>
      </c>
      <c r="B91" s="111"/>
      <c r="C91" s="112"/>
      <c r="D91" s="111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 spans="1:26" ht="36.6" customHeight="1">
      <c r="A92" s="113" t="s">
        <v>42</v>
      </c>
      <c r="B92" s="111"/>
      <c r="C92" s="112"/>
      <c r="D92" s="111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</row>
    <row r="93" spans="1:26" ht="36.6" customHeight="1">
      <c r="A93" s="114" t="s">
        <v>43</v>
      </c>
      <c r="B93" s="111"/>
      <c r="C93" s="112"/>
      <c r="D93" s="111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 spans="1:26" ht="36.6" customHeight="1">
      <c r="A94" s="115" t="s">
        <v>44</v>
      </c>
      <c r="B94" s="111"/>
      <c r="C94" s="112"/>
      <c r="D94" s="111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</row>
    <row r="95" spans="1:26" ht="36.6" customHeight="1">
      <c r="A95" s="116" t="s">
        <v>45</v>
      </c>
      <c r="B95" s="111"/>
      <c r="C95" s="112"/>
      <c r="D95" s="111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 spans="1:26" ht="36.6" customHeight="1">
      <c r="A96" s="116" t="s">
        <v>46</v>
      </c>
      <c r="B96" s="111"/>
      <c r="C96" s="112"/>
      <c r="D96" s="111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</row>
    <row r="97" spans="1:26" ht="36.6" customHeight="1">
      <c r="A97" s="57" t="s">
        <v>1013</v>
      </c>
      <c r="B97" s="111"/>
      <c r="C97" s="112"/>
      <c r="D97" s="111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 spans="1:26" ht="36.6" customHeight="1">
      <c r="A98" s="114" t="s">
        <v>48</v>
      </c>
      <c r="B98" s="111"/>
      <c r="C98" s="112"/>
      <c r="D98" s="111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</row>
    <row r="99" spans="1:26" ht="36.6" customHeight="1">
      <c r="A99" s="115" t="s">
        <v>49</v>
      </c>
      <c r="B99" s="111"/>
      <c r="C99" s="112"/>
      <c r="D99" s="111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 spans="1:26" ht="36.6" customHeight="1">
      <c r="A100" s="116" t="s">
        <v>50</v>
      </c>
      <c r="B100" s="111"/>
      <c r="C100" s="112"/>
      <c r="D100" s="111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</row>
    <row r="101" spans="1:26" ht="36.6" customHeight="1">
      <c r="A101" s="116" t="s">
        <v>51</v>
      </c>
      <c r="B101" s="111"/>
      <c r="C101" s="112"/>
      <c r="D101" s="111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 spans="1:26" ht="36.6" customHeight="1">
      <c r="A102" s="103"/>
      <c r="B102" s="103"/>
      <c r="C102" s="84"/>
      <c r="D102" s="103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spans="1:26" ht="36.6" customHeight="1">
      <c r="A103" s="158" t="s">
        <v>1014</v>
      </c>
      <c r="B103" s="158"/>
      <c r="C103" s="158"/>
      <c r="D103" s="158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spans="1:26" ht="36.6" customHeight="1">
      <c r="A104" s="56" t="s">
        <v>1015</v>
      </c>
      <c r="B104" s="103"/>
      <c r="C104" s="84"/>
      <c r="D104" s="103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spans="1:26" ht="36.6" customHeight="1">
      <c r="A105" s="103" t="s">
        <v>1016</v>
      </c>
      <c r="B105" s="103"/>
      <c r="C105" s="84"/>
      <c r="D105" s="103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spans="1:26" ht="36.6" customHeight="1">
      <c r="A106" s="104" t="str">
        <f>HYPERLINK("https://leetcode.com/problems/median-of-two-sorted-arrays/","median of two sorted array")</f>
        <v>median of two sorted array</v>
      </c>
      <c r="B106" s="103" t="s">
        <v>1017</v>
      </c>
      <c r="C106" s="84"/>
      <c r="D106" s="103" t="s">
        <v>1017</v>
      </c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spans="1:26" ht="36.6" customHeight="1">
      <c r="A107" s="106" t="str">
        <f>HYPERLINK("https://leetcode.com/problems/capacity-to-ship-packages-within-d-days/","capacity to ship within D days")</f>
        <v>capacity to ship within D days</v>
      </c>
      <c r="B107" s="103" t="s">
        <v>1018</v>
      </c>
      <c r="C107" s="84"/>
      <c r="D107" s="103" t="s">
        <v>1018</v>
      </c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spans="1:26" ht="36.6" customHeight="1">
      <c r="A108" s="108" t="str">
        <f>HYPERLINK("https://leetcode.com/problems/koko-eating-bananas/","koko eating bananas")</f>
        <v>koko eating bananas</v>
      </c>
      <c r="B108" s="103" t="s">
        <v>1019</v>
      </c>
      <c r="C108" s="84"/>
      <c r="D108" s="103" t="s">
        <v>1019</v>
      </c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spans="1:26" ht="36.6" customHeight="1">
      <c r="A109" s="101" t="str">
        <f>HYPERLINK("https://leetcode.com/problems/find-the-smallest-divisor-given-a-threshold/","smallest divisor given a threshold")</f>
        <v>smallest divisor given a threshold</v>
      </c>
      <c r="B109" s="103" t="s">
        <v>1020</v>
      </c>
      <c r="C109" s="84"/>
      <c r="D109" s="103" t="s">
        <v>1020</v>
      </c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spans="1:26" ht="36.6" customHeight="1">
      <c r="A110" s="104" t="s">
        <v>1021</v>
      </c>
      <c r="B110" s="103" t="s">
        <v>1022</v>
      </c>
      <c r="C110" s="84"/>
      <c r="D110" s="103" t="s">
        <v>1022</v>
      </c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spans="1:26" ht="36.6" customHeight="1">
      <c r="A111" s="101" t="str">
        <f>HYPERLINK("https://leetcode.com/problems/split-array-largest-sum/","split array largest sum")</f>
        <v>split array largest sum</v>
      </c>
      <c r="B111" s="103" t="s">
        <v>1023</v>
      </c>
      <c r="C111" s="84"/>
      <c r="D111" s="103" t="s">
        <v>1023</v>
      </c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spans="1:26" ht="36.6" customHeight="1">
      <c r="A112" s="56" t="s">
        <v>1024</v>
      </c>
      <c r="B112" s="103"/>
      <c r="C112" s="84"/>
      <c r="D112" s="103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spans="1:26" ht="36.6" customHeight="1">
      <c r="A113" s="104" t="s">
        <v>1025</v>
      </c>
      <c r="B113" s="103" t="s">
        <v>1025</v>
      </c>
      <c r="C113" s="84"/>
      <c r="D113" s="103" t="s">
        <v>1025</v>
      </c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spans="1:26" ht="36.6" customHeight="1">
      <c r="A114" s="104" t="str">
        <f>HYPERLINK("https://leetcode.com/problems/k-th-smallest-prime-fraction/","Kth smallest prime fraction")</f>
        <v>Kth smallest prime fraction</v>
      </c>
      <c r="B114" s="103" t="s">
        <v>1026</v>
      </c>
      <c r="C114" s="84"/>
      <c r="D114" s="103" t="s">
        <v>1026</v>
      </c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spans="1:26" ht="36.6" customHeight="1">
      <c r="A115" s="104" t="str">
        <f>HYPERLINK("https://leetcode.com/problems/search-in-rotated-sorted-array/","search in rotated sorted array")</f>
        <v>search in rotated sorted array</v>
      </c>
      <c r="B115" s="103" t="s">
        <v>1027</v>
      </c>
      <c r="C115" s="84"/>
      <c r="D115" s="103" t="s">
        <v>1027</v>
      </c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spans="1:26" ht="36.6" customHeight="1">
      <c r="A116" s="104" t="s">
        <v>1028</v>
      </c>
      <c r="B116" s="105" t="s">
        <v>1029</v>
      </c>
      <c r="C116" s="84"/>
      <c r="D116" s="105" t="s">
        <v>1029</v>
      </c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spans="1:26" ht="36.6" customHeight="1">
      <c r="A117" s="104" t="s">
        <v>1030</v>
      </c>
      <c r="B117" s="105" t="s">
        <v>1031</v>
      </c>
      <c r="C117" s="84"/>
      <c r="D117" s="105" t="s">
        <v>1031</v>
      </c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spans="1:26" ht="36.6" customHeight="1">
      <c r="A118" s="104" t="s">
        <v>1032</v>
      </c>
      <c r="B118" s="105" t="s">
        <v>1033</v>
      </c>
      <c r="C118" s="84"/>
      <c r="D118" s="105" t="s">
        <v>1033</v>
      </c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spans="1:26" ht="36.6" customHeight="1">
      <c r="A119" s="117" t="str">
        <f>HYPERLINK("https://www.geeksforgeeks.org/counting-sort/","counting sort")</f>
        <v>counting sort</v>
      </c>
      <c r="B119" s="103" t="s">
        <v>1034</v>
      </c>
      <c r="C119" s="118"/>
      <c r="D119" s="103" t="s">
        <v>1034</v>
      </c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spans="1:26" ht="36.6" customHeight="1">
      <c r="A120" s="117" t="str">
        <f>HYPERLINK("https://www.geeksforgeeks.org/merge-sort/","merge sort")</f>
        <v>merge sort</v>
      </c>
      <c r="B120" s="103" t="s">
        <v>1035</v>
      </c>
      <c r="C120" s="118"/>
      <c r="D120" s="103" t="s">
        <v>1035</v>
      </c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spans="1:26" ht="36.6" customHeight="1">
      <c r="A121" s="119" t="str">
        <f>HYPERLINK("https://www.geeksforgeeks.org/counting-inversions/","count inversions")</f>
        <v>count inversions</v>
      </c>
      <c r="B121" s="103" t="s">
        <v>1036</v>
      </c>
      <c r="C121" s="84"/>
      <c r="D121" s="103" t="s">
        <v>1036</v>
      </c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spans="1:26" ht="36.6" customHeight="1">
      <c r="A122" s="164" t="s">
        <v>1037</v>
      </c>
      <c r="B122" s="164"/>
      <c r="C122" s="164"/>
      <c r="D122" s="16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spans="1:26" ht="36.6" customHeight="1">
      <c r="A123" s="56" t="s">
        <v>1038</v>
      </c>
      <c r="B123" s="103"/>
      <c r="C123" s="84"/>
      <c r="D123" s="103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spans="1:26" ht="36.6" customHeight="1">
      <c r="A124" s="104" t="str">
        <f>HYPERLINK("https://leetcode.com/problems/reverse-linked-list/","reverse LinkedList")</f>
        <v>reverse LinkedList</v>
      </c>
      <c r="B124" s="103" t="s">
        <v>1039</v>
      </c>
      <c r="C124" s="84"/>
      <c r="D124" s="103" t="s">
        <v>1039</v>
      </c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spans="1:26" ht="36.6" customHeight="1">
      <c r="A125" s="120" t="s">
        <v>1040</v>
      </c>
      <c r="B125" s="103"/>
      <c r="C125" s="84"/>
      <c r="D125" s="103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spans="1:26" ht="36.6" customHeight="1">
      <c r="A126" s="104" t="str">
        <f>HYPERLINK("https://www.geeksforgeeks.org/write-a-c-function-to-print-the-middle-of-the-linked-list/","Find the middle element")</f>
        <v>Find the middle element</v>
      </c>
      <c r="B126" s="103" t="s">
        <v>1041</v>
      </c>
      <c r="C126" s="84"/>
      <c r="D126" s="103" t="s">
        <v>1041</v>
      </c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spans="1:26" ht="36.6" customHeight="1">
      <c r="A127" s="104" t="str">
        <f>HYPERLINK("https://www.geeksforgeeks.org/detect-loop-in-a-linked-list/","Floyd cycle")</f>
        <v>Floyd cycle</v>
      </c>
      <c r="B127" s="103" t="s">
        <v>1042</v>
      </c>
      <c r="C127" s="84"/>
      <c r="D127" s="103" t="s">
        <v>1042</v>
      </c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spans="1:26" ht="36.6" customHeight="1">
      <c r="A128" s="104" t="str">
        <f>HYPERLINK("https://www.geeksforgeeks.org/a-linked-list-with-next-and-arbit-pointer/","Clone a linkedlist")</f>
        <v>Clone a linkedlist</v>
      </c>
      <c r="B128" s="103" t="s">
        <v>1043</v>
      </c>
      <c r="C128" s="84"/>
      <c r="D128" s="103" t="s">
        <v>1043</v>
      </c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spans="1:26" ht="36.6" customHeight="1">
      <c r="A129" s="104" t="s">
        <v>1044</v>
      </c>
      <c r="B129" s="105" t="s">
        <v>1045</v>
      </c>
      <c r="C129" s="84"/>
      <c r="D129" s="105" t="s">
        <v>1045</v>
      </c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spans="1:26" ht="36.6" customHeight="1">
      <c r="A130" s="57" t="s">
        <v>1046</v>
      </c>
      <c r="B130" s="103"/>
      <c r="C130" s="84"/>
      <c r="D130" s="103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spans="1:26" ht="36.6" customHeight="1">
      <c r="A131" s="61" t="s">
        <v>1047</v>
      </c>
      <c r="B131" s="103" t="s">
        <v>1048</v>
      </c>
      <c r="C131" s="118"/>
      <c r="D131" s="103" t="s">
        <v>1048</v>
      </c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spans="1:26" ht="36.6" customHeight="1">
      <c r="A132" s="104" t="str">
        <f>HYPERLINK("https://leetcode.com/problems/lru-cache/","LRU Cache")</f>
        <v>LRU Cache</v>
      </c>
      <c r="B132" s="103" t="s">
        <v>1049</v>
      </c>
      <c r="C132" s="84"/>
      <c r="D132" s="103" t="s">
        <v>1049</v>
      </c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spans="1:26" ht="36.6" customHeight="1">
      <c r="A133" s="121" t="s">
        <v>146</v>
      </c>
      <c r="B133" s="121"/>
      <c r="C133" s="112"/>
      <c r="D133" s="121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</row>
    <row r="134" spans="1:26" ht="36.6" customHeight="1">
      <c r="A134" s="121" t="s">
        <v>147</v>
      </c>
      <c r="B134" s="121"/>
      <c r="C134" s="112"/>
      <c r="D134" s="121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</row>
    <row r="135" spans="1:26" ht="36.6" customHeight="1">
      <c r="A135" s="121" t="s">
        <v>151</v>
      </c>
      <c r="B135" s="121"/>
      <c r="C135" s="112"/>
      <c r="D135" s="121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</row>
    <row r="136" spans="1:26" ht="36.6" customHeight="1">
      <c r="A136" s="121" t="s">
        <v>156</v>
      </c>
      <c r="B136" s="121"/>
      <c r="C136" s="112"/>
      <c r="D136" s="121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</row>
    <row r="137" spans="1:26" ht="36.6" customHeight="1">
      <c r="A137" s="57" t="s">
        <v>1050</v>
      </c>
      <c r="B137" s="121"/>
      <c r="C137" s="112"/>
      <c r="D137" s="121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</row>
    <row r="138" spans="1:26" ht="36.6" customHeight="1">
      <c r="A138" s="121" t="s">
        <v>158</v>
      </c>
      <c r="B138" s="121"/>
      <c r="C138" s="112"/>
      <c r="D138" s="121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</row>
    <row r="139" spans="1:26" ht="36.6" customHeight="1">
      <c r="A139" s="121" t="s">
        <v>161</v>
      </c>
      <c r="B139" s="121"/>
      <c r="C139" s="112"/>
      <c r="D139" s="121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</row>
    <row r="140" spans="1:26" ht="36.6" customHeight="1">
      <c r="A140" s="121" t="s">
        <v>162</v>
      </c>
      <c r="B140" s="121"/>
      <c r="C140" s="112"/>
      <c r="D140" s="121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</row>
    <row r="141" spans="1:26" ht="36.6" customHeight="1">
      <c r="A141" s="121" t="s">
        <v>166</v>
      </c>
      <c r="B141" s="121"/>
      <c r="C141" s="112"/>
      <c r="D141" s="121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</row>
    <row r="142" spans="1:26" ht="36.6" customHeight="1">
      <c r="A142" s="121" t="s">
        <v>139</v>
      </c>
      <c r="B142" s="122"/>
      <c r="C142" s="112"/>
      <c r="D142" s="122"/>
      <c r="E142" s="112"/>
      <c r="F142" s="112"/>
      <c r="G142" s="112"/>
      <c r="H142" s="112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spans="1:26" ht="36.6" customHeight="1">
      <c r="A143" s="121" t="s">
        <v>143</v>
      </c>
      <c r="B143" s="111"/>
      <c r="C143" s="112"/>
      <c r="D143" s="111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</row>
    <row r="144" spans="1:26" ht="36.6" customHeight="1">
      <c r="A144" s="158" t="s">
        <v>1051</v>
      </c>
      <c r="B144" s="158"/>
      <c r="C144" s="158"/>
      <c r="D144" s="158"/>
      <c r="E144" s="158"/>
      <c r="F144" s="158"/>
      <c r="G144" s="158"/>
      <c r="H144" s="158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spans="1:26" ht="36.6" customHeight="1">
      <c r="A145" s="56" t="s">
        <v>1052</v>
      </c>
      <c r="B145" s="103"/>
      <c r="C145" s="84"/>
      <c r="D145" s="103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spans="1:26" ht="36.6" customHeight="1">
      <c r="A146" s="61" t="str">
        <f>HYPERLINK("https://www.geeksforgeeks.org/next-greater-element/","Next Greater Element on right")</f>
        <v>Next Greater Element on right</v>
      </c>
      <c r="B146" s="103" t="s">
        <v>1053</v>
      </c>
      <c r="C146" s="118"/>
      <c r="D146" s="103" t="s">
        <v>1053</v>
      </c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spans="1:26" ht="36.6" customHeight="1">
      <c r="A147" s="61" t="str">
        <f>HYPERLINK("https://leetcode.com/problems/next-greater-element-ii/","Next Greater Element 2")</f>
        <v>Next Greater Element 2</v>
      </c>
      <c r="B147" s="103" t="s">
        <v>1054</v>
      </c>
      <c r="C147" s="118"/>
      <c r="D147" s="103" t="s">
        <v>1054</v>
      </c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spans="1:26" ht="36.6" customHeight="1">
      <c r="A148" s="61" t="str">
        <f>HYPERLINK("https://leetcode.com/problems/daily-temperatures/","Daily Temperatures")</f>
        <v>Daily Temperatures</v>
      </c>
      <c r="B148" s="103" t="s">
        <v>1055</v>
      </c>
      <c r="C148" s="118"/>
      <c r="D148" s="103" t="s">
        <v>1055</v>
      </c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spans="1:26" ht="36.6" customHeight="1">
      <c r="A149" s="61" t="str">
        <f>HYPERLINK("https://www.geeksforgeeks.org/the-stock-span-problem/","Stock Span Problem")</f>
        <v>Stock Span Problem</v>
      </c>
      <c r="B149" s="103" t="s">
        <v>1056</v>
      </c>
      <c r="C149" s="118"/>
      <c r="D149" s="103" t="s">
        <v>1056</v>
      </c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spans="1:26" ht="36.6" customHeight="1">
      <c r="A150" s="61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103" t="s">
        <v>1057</v>
      </c>
      <c r="C150" s="118"/>
      <c r="D150" s="103" t="s">
        <v>1057</v>
      </c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spans="1:26" ht="36.6" customHeight="1">
      <c r="A151" s="61" t="str">
        <f>HYPERLINK("https://leetcode.com/problems/largest-rectangle-in-histogram/","Largest Rectangular Area Histogram")</f>
        <v>Largest Rectangular Area Histogram</v>
      </c>
      <c r="B151" s="103" t="s">
        <v>1058</v>
      </c>
      <c r="C151" s="118"/>
      <c r="D151" s="103" t="s">
        <v>1058</v>
      </c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spans="1:26" ht="36.6" customHeight="1">
      <c r="A152" s="61" t="str">
        <f>HYPERLINK("https://leetcode.com/problems/maximal-rectangle/","maximu size binary matrix containing 1")</f>
        <v>maximu size binary matrix containing 1</v>
      </c>
      <c r="B152" s="103" t="s">
        <v>1059</v>
      </c>
      <c r="C152" s="118"/>
      <c r="D152" s="103" t="s">
        <v>1059</v>
      </c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spans="1:26" ht="36.6" customHeight="1">
      <c r="A153" s="61" t="str">
        <f>HYPERLINK("https://leetcode.com/problems/asteroid-collision/","Asteroid Collision")</f>
        <v>Asteroid Collision</v>
      </c>
      <c r="B153" s="103" t="s">
        <v>1060</v>
      </c>
      <c r="C153" s="118"/>
      <c r="D153" s="103" t="s">
        <v>1060</v>
      </c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spans="1:26" ht="36.6" customHeight="1">
      <c r="A154" s="56" t="s">
        <v>1061</v>
      </c>
      <c r="B154" s="103"/>
      <c r="C154" s="84"/>
      <c r="D154" s="103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spans="1:26" ht="36.6" customHeight="1">
      <c r="A155" s="61" t="str">
        <f>HYPERLINK("https://leetcode.com/problems/valid-parentheses/","Valid Parentheses")</f>
        <v>Valid Parentheses</v>
      </c>
      <c r="B155" s="103" t="s">
        <v>1062</v>
      </c>
      <c r="C155" s="118"/>
      <c r="D155" s="103" t="s">
        <v>1062</v>
      </c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spans="1:26" ht="36.6" customHeight="1">
      <c r="A156" s="61" t="str">
        <f>HYPERLINK("https://www.geeksforgeeks.org/length-of-the-longest-valid-substring/","Length of longest valid substring")</f>
        <v>Length of longest valid substring</v>
      </c>
      <c r="B156" s="103" t="s">
        <v>1063</v>
      </c>
      <c r="C156" s="118"/>
      <c r="D156" s="103" t="s">
        <v>1063</v>
      </c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spans="1:26" ht="36.6" customHeight="1">
      <c r="A157" s="61" t="str">
        <f>HYPERLINK("https://www.geeksforgeeks.org/find-expression-duplicate-parenthesis-not/","Count of duplicate Parentheses")</f>
        <v>Count of duplicate Parentheses</v>
      </c>
      <c r="B157" s="103" t="s">
        <v>1064</v>
      </c>
      <c r="C157" s="84"/>
      <c r="D157" s="103" t="s">
        <v>1064</v>
      </c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spans="1:26" ht="36.6" customHeight="1">
      <c r="A158" s="61" t="str">
        <f>HYPERLINK("https://www.geeksforgeeks.org/minimum-number-of-bracket-reversals-needed-to-make-an-expression-balanced/","Minimum Number of bracket reversal")</f>
        <v>Minimum Number of bracket reversal</v>
      </c>
      <c r="B158" s="103" t="s">
        <v>1065</v>
      </c>
      <c r="C158" s="118"/>
      <c r="D158" s="103" t="s">
        <v>1065</v>
      </c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spans="1:26" ht="36.6" customHeight="1">
      <c r="A159" s="61" t="str">
        <f>HYPERLINK("https://leetcode.com/problems/minimum-add-to-make-parentheses-valid/","Minimum Add To make Parentheses Valid")</f>
        <v>Minimum Add To make Parentheses Valid</v>
      </c>
      <c r="B159" s="103" t="s">
        <v>1066</v>
      </c>
      <c r="C159" s="84"/>
      <c r="D159" s="103" t="s">
        <v>1066</v>
      </c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spans="1:26" ht="36.6" customHeight="1">
      <c r="A160" s="61" t="str">
        <f>HYPERLINK("https://leetcode.com/problems/remove-k-digits/","Remove K digits From number")</f>
        <v>Remove K digits From number</v>
      </c>
      <c r="B160" s="103" t="s">
        <v>1067</v>
      </c>
      <c r="C160" s="118"/>
      <c r="D160" s="103" t="s">
        <v>1067</v>
      </c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spans="1:26" ht="36.6" customHeight="1">
      <c r="A161" s="103" t="s">
        <v>1068</v>
      </c>
      <c r="B161" s="103"/>
      <c r="C161" s="118"/>
      <c r="D161" s="103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spans="1:26" ht="36.6" customHeight="1">
      <c r="A162" s="61" t="str">
        <f>HYPERLINK("https://www.geeksforgeeks.org/first-negative-integer-every-window-size-k/","First negative Integer in k sized window")</f>
        <v>First negative Integer in k sized window</v>
      </c>
      <c r="B162" s="103" t="s">
        <v>1069</v>
      </c>
      <c r="C162" s="118"/>
      <c r="D162" s="103" t="s">
        <v>1069</v>
      </c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spans="1:26" ht="36.6" customHeight="1">
      <c r="A163" s="104" t="str">
        <f>HYPERLINK("https://www.geeksforgeeks.org/maximum-sum-of-smallest-and-second-smallest-in-an-array/","Maximum sum of smallest and second smallest")</f>
        <v>Maximum sum of smallest and second smallest</v>
      </c>
      <c r="B163" s="103" t="s">
        <v>1070</v>
      </c>
      <c r="C163" s="84"/>
      <c r="D163" s="103" t="s">
        <v>1070</v>
      </c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spans="1:26" ht="36.6" customHeight="1">
      <c r="A164" s="104" t="str">
        <f>HYPERLINK("https://www.geeksforgeeks.org/reversing-first-k-elements-queue/","K reverse in a queue")</f>
        <v>K reverse in a queue</v>
      </c>
      <c r="B164" s="105" t="s">
        <v>1071</v>
      </c>
      <c r="C164" s="84"/>
      <c r="D164" s="105" t="s">
        <v>1071</v>
      </c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spans="1:26" ht="36.6" customHeight="1">
      <c r="A165" s="104" t="str">
        <f>HYPERLINK("https://www.geeksforgeeks.org/efficiently-implement-k-stacks-single-array/","K stacks in a single array")</f>
        <v>K stacks in a single array</v>
      </c>
      <c r="B165" s="103" t="s">
        <v>1072</v>
      </c>
      <c r="C165" s="84"/>
      <c r="D165" s="103" t="s">
        <v>1072</v>
      </c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spans="1:26" ht="36.6" customHeight="1">
      <c r="A166" s="104"/>
      <c r="B166" s="103"/>
      <c r="C166" s="84"/>
      <c r="D166" s="103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spans="1:26" ht="36.6" customHeight="1">
      <c r="A167" s="56" t="s">
        <v>1073</v>
      </c>
      <c r="B167" s="103"/>
      <c r="C167" s="84"/>
      <c r="D167" s="103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spans="1:26" ht="36.6" customHeight="1">
      <c r="A168" s="104" t="s">
        <v>1074</v>
      </c>
      <c r="B168" s="103" t="s">
        <v>1075</v>
      </c>
      <c r="C168" s="84"/>
      <c r="D168" s="103" t="s">
        <v>1075</v>
      </c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spans="1:26" ht="36.6" customHeight="1">
      <c r="A169" s="104" t="str">
        <f>HYPERLINK("https://leetcode.com/problems/gas-station/","Gas Station")</f>
        <v>Gas Station</v>
      </c>
      <c r="B169" s="103" t="s">
        <v>1076</v>
      </c>
      <c r="C169" s="84"/>
      <c r="D169" s="103" t="s">
        <v>1076</v>
      </c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spans="1:26" ht="36.6" customHeight="1">
      <c r="A170" s="61" t="str">
        <f>HYPERLINK("https://www.geeksforgeeks.org/interesting-method-generate-binary-numbers-1-n/","Print Binary Number")</f>
        <v>Print Binary Number</v>
      </c>
      <c r="B170" s="103" t="s">
        <v>1077</v>
      </c>
      <c r="C170" s="118"/>
      <c r="D170" s="103" t="s">
        <v>1077</v>
      </c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spans="1:26" ht="36.6" customHeight="1">
      <c r="A171" s="104" t="s">
        <v>1078</v>
      </c>
      <c r="B171" s="103" t="s">
        <v>1079</v>
      </c>
      <c r="C171" s="118"/>
      <c r="D171" s="103" t="s">
        <v>1079</v>
      </c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spans="1:26" ht="36.6" customHeight="1">
      <c r="A172" s="61" t="str">
        <f>HYPERLINK("https://leetcode.com/problems/backspace-string-compare/","Backspace String Compare")</f>
        <v>Backspace String Compare</v>
      </c>
      <c r="B172" s="103" t="s">
        <v>1080</v>
      </c>
      <c r="C172" s="118"/>
      <c r="D172" s="103" t="s">
        <v>1080</v>
      </c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spans="1:26" ht="36.6" customHeight="1">
      <c r="A173" s="61" t="str">
        <f>HYPERLINK("https://leetcode.com/problems/car-fleet/","Car fleet")</f>
        <v>Car fleet</v>
      </c>
      <c r="B173" s="103" t="s">
        <v>1081</v>
      </c>
      <c r="C173" s="118"/>
      <c r="D173" s="103" t="s">
        <v>1081</v>
      </c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spans="1:26" ht="36.6" customHeight="1">
      <c r="A174" s="104" t="str">
        <f>HYPERLINK("https://leetcode.com/problems/validate-stack-sequences/","Validate Stack")</f>
        <v>Validate Stack</v>
      </c>
      <c r="B174" s="103" t="s">
        <v>1082</v>
      </c>
      <c r="C174" s="84"/>
      <c r="D174" s="103" t="s">
        <v>1082</v>
      </c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spans="1:26" ht="36.6" customHeight="1">
      <c r="A175" s="56" t="s">
        <v>1083</v>
      </c>
      <c r="B175" s="103"/>
      <c r="C175" s="84"/>
      <c r="D175" s="103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spans="1:26" ht="36.6" customHeight="1">
      <c r="A176" s="106" t="str">
        <f>HYPERLINK("https://leetcode.com/problems/maximum-frequency-stack/","max frequency stack")</f>
        <v>max frequency stack</v>
      </c>
      <c r="B176" s="103" t="s">
        <v>1084</v>
      </c>
      <c r="C176" s="84"/>
      <c r="D176" s="103" t="s">
        <v>1084</v>
      </c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spans="1:26" ht="36.6" customHeight="1">
      <c r="A177" s="106" t="str">
        <f>HYPERLINK("https://leetcode.com/problems/min-stack/","Min Stack")</f>
        <v>Min Stack</v>
      </c>
      <c r="B177" s="103" t="s">
        <v>1085</v>
      </c>
      <c r="C177" s="84"/>
      <c r="D177" s="103" t="s">
        <v>1085</v>
      </c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spans="1:26" ht="36.6" customHeight="1">
      <c r="A178" s="103" t="s">
        <v>1086</v>
      </c>
      <c r="B178" s="103"/>
      <c r="C178" s="84"/>
      <c r="D178" s="103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spans="1:26" ht="36.6" customHeight="1">
      <c r="A179" s="104" t="s">
        <v>1087</v>
      </c>
      <c r="B179" s="103"/>
      <c r="C179" s="84"/>
      <c r="D179" s="103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spans="1:26" ht="36.6" customHeight="1">
      <c r="A180" s="156" t="s">
        <v>912</v>
      </c>
      <c r="B180" s="156"/>
      <c r="C180" s="156"/>
      <c r="D180" s="156"/>
      <c r="E180" s="156"/>
      <c r="F180" s="156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spans="1:26" ht="36.6" customHeight="1">
      <c r="A181" s="56" t="s">
        <v>1088</v>
      </c>
      <c r="B181" s="103"/>
      <c r="C181" s="84"/>
      <c r="D181" s="103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spans="1:26" ht="36.6" customHeight="1">
      <c r="A182" s="104" t="str">
        <f>HYPERLINK("https://leetcode.com/problems/binary-tree-inorder-traversal/","Inorder Traversal")</f>
        <v>Inorder Traversal</v>
      </c>
      <c r="B182" s="103" t="s">
        <v>1089</v>
      </c>
      <c r="C182" s="84"/>
      <c r="D182" s="103" t="s">
        <v>1089</v>
      </c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spans="1:26" ht="36.6" customHeight="1">
      <c r="A183" s="104" t="str">
        <f>HYPERLINK("https://leetcode.com/problems/binary-tree-preorder-traversal/","Preorder Traversal")</f>
        <v>Preorder Traversal</v>
      </c>
      <c r="B183" s="103" t="s">
        <v>1090</v>
      </c>
      <c r="C183" s="84"/>
      <c r="D183" s="103" t="s">
        <v>1090</v>
      </c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spans="1:26" ht="36.6" customHeight="1">
      <c r="A184" s="104" t="str">
        <f>HYPERLINK("https://leetcode.com/problems/binary-tree-postorder-traversal/","Postorder Traversal")</f>
        <v>Postorder Traversal</v>
      </c>
      <c r="B184" s="103" t="s">
        <v>1091</v>
      </c>
      <c r="C184" s="84"/>
      <c r="D184" s="103" t="s">
        <v>1091</v>
      </c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spans="1:26" ht="36.6" customHeight="1">
      <c r="A185" s="104" t="str">
        <f>HYPERLINK("https://leetcode.com/problems/binary-tree-level-order-traversal/","Binary Tree Level Order")</f>
        <v>Binary Tree Level Order</v>
      </c>
      <c r="B185" s="103" t="s">
        <v>1092</v>
      </c>
      <c r="C185" s="84"/>
      <c r="D185" s="103" t="s">
        <v>1092</v>
      </c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spans="1:26" ht="36.6" customHeight="1">
      <c r="A186" s="123" t="str">
        <f>HYPERLINK("https://leetcode.com/problems/binary-search-tree-to-greater-sum-tree/","Binary search tree to greater sum")</f>
        <v>Binary search tree to greater sum</v>
      </c>
      <c r="B186" s="103" t="s">
        <v>1093</v>
      </c>
      <c r="C186" s="84"/>
      <c r="D186" s="103" t="s">
        <v>1093</v>
      </c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spans="1:26" ht="36.6" customHeight="1">
      <c r="A187" s="123" t="s">
        <v>1094</v>
      </c>
      <c r="B187" s="103" t="s">
        <v>1094</v>
      </c>
      <c r="C187" s="84"/>
      <c r="D187" s="103" t="s">
        <v>1094</v>
      </c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spans="1:26" ht="36.6" customHeight="1">
      <c r="A188" s="123" t="s">
        <v>1095</v>
      </c>
      <c r="B188" s="103" t="s">
        <v>1096</v>
      </c>
      <c r="C188" s="84"/>
      <c r="D188" s="103" t="s">
        <v>1096</v>
      </c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spans="1:26" ht="36.6" customHeight="1">
      <c r="A189" s="57" t="s">
        <v>1097</v>
      </c>
      <c r="B189" s="103"/>
      <c r="C189" s="84"/>
      <c r="D189" s="103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spans="1:26" ht="36.6" customHeight="1">
      <c r="A190" s="104" t="str">
        <f>HYPERLINK("https://leetcode.com/problems/binary-tree-right-side-view/","right side view")</f>
        <v>right side view</v>
      </c>
      <c r="B190" s="103" t="s">
        <v>1098</v>
      </c>
      <c r="C190" s="84"/>
      <c r="D190" s="103" t="s">
        <v>1098</v>
      </c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spans="1:26" ht="36.6" customHeight="1">
      <c r="A191" s="104" t="str">
        <f>HYPERLINK("https://practice.geeksforgeeks.org/problems/left-view-of-binary-tree/1","Left View")</f>
        <v>Left View</v>
      </c>
      <c r="B191" s="103" t="s">
        <v>1099</v>
      </c>
      <c r="C191" s="84"/>
      <c r="D191" s="103" t="s">
        <v>1099</v>
      </c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spans="1:26" ht="36.6" customHeight="1">
      <c r="A192" s="104" t="str">
        <f>HYPERLINK("https://www.geeksforgeeks.org/print-nodes-in-the-top-view-of-binary-tree-set-3/","Top View")</f>
        <v>Top View</v>
      </c>
      <c r="B192" s="103" t="s">
        <v>1100</v>
      </c>
      <c r="C192" s="84"/>
      <c r="D192" s="103" t="s">
        <v>1100</v>
      </c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spans="1:26" ht="36.6" customHeight="1">
      <c r="A193" s="104" t="str">
        <f>HYPERLINK("https://practice.geeksforgeeks.org/problems/bottom-view-of-binary-tree/1","Bottom View")</f>
        <v>Bottom View</v>
      </c>
      <c r="B193" s="103" t="s">
        <v>1101</v>
      </c>
      <c r="C193" s="84"/>
      <c r="D193" s="103" t="s">
        <v>1101</v>
      </c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spans="1:26" ht="36.6" customHeight="1">
      <c r="A194" s="104" t="s">
        <v>1102</v>
      </c>
      <c r="B194" s="103" t="s">
        <v>1102</v>
      </c>
      <c r="C194" s="84"/>
      <c r="D194" s="103" t="s">
        <v>1102</v>
      </c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spans="1:26" ht="36.6" customHeight="1">
      <c r="A195" s="104" t="str">
        <f>HYPERLINK("https://leetcode.com/problems/vertical-order-traversal-of-a-binary-tree/","Vertical order")</f>
        <v>Vertical order</v>
      </c>
      <c r="B195" s="103" t="s">
        <v>1103</v>
      </c>
      <c r="C195" s="84"/>
      <c r="D195" s="103" t="s">
        <v>1103</v>
      </c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spans="1:26" ht="36.6" customHeight="1">
      <c r="A196" s="104" t="str">
        <f>HYPERLINK("https://www.geeksforgeeks.org/diagonal-traversal-of-binary-tree/","Diagonal Traversal")</f>
        <v>Diagonal Traversal</v>
      </c>
      <c r="B196" s="103" t="s">
        <v>1104</v>
      </c>
      <c r="C196" s="84"/>
      <c r="D196" s="103" t="s">
        <v>1104</v>
      </c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spans="1:26" ht="36.6" customHeight="1">
      <c r="A197" s="104" t="s">
        <v>1105</v>
      </c>
      <c r="B197" s="103" t="s">
        <v>1106</v>
      </c>
      <c r="C197" s="84"/>
      <c r="D197" s="103" t="s">
        <v>1106</v>
      </c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spans="1:26" ht="36.6" customHeight="1">
      <c r="A198" s="104" t="s">
        <v>1107</v>
      </c>
      <c r="B198" s="103" t="s">
        <v>1108</v>
      </c>
      <c r="C198" s="84"/>
      <c r="D198" s="103" t="s">
        <v>1108</v>
      </c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spans="1:26" ht="36.6" customHeight="1">
      <c r="A199" s="57" t="s">
        <v>1109</v>
      </c>
      <c r="B199" s="103"/>
      <c r="C199" s="84"/>
      <c r="D199" s="103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spans="1:26" ht="36.6" customHeight="1">
      <c r="A200" s="104" t="str">
        <f>HYPERLINK("https://practice.geeksforgeeks.org/problems/image-multiplication/0","image multiplication")</f>
        <v>image multiplication</v>
      </c>
      <c r="B200" s="103" t="s">
        <v>1110</v>
      </c>
      <c r="C200" s="118"/>
      <c r="D200" s="103" t="s">
        <v>1110</v>
      </c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spans="1:26" ht="36.6" customHeight="1">
      <c r="A201" s="104" t="s">
        <v>1111</v>
      </c>
      <c r="B201" s="103" t="s">
        <v>1112</v>
      </c>
      <c r="C201" s="84"/>
      <c r="D201" s="103" t="s">
        <v>1112</v>
      </c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spans="1:26" ht="36.6" customHeight="1">
      <c r="A202" s="104" t="s">
        <v>1113</v>
      </c>
      <c r="B202" s="103" t="s">
        <v>1113</v>
      </c>
      <c r="C202" s="84"/>
      <c r="D202" s="103" t="s">
        <v>1113</v>
      </c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spans="1:26" ht="36.6" customHeight="1">
      <c r="A203" s="104" t="str">
        <f>HYPERLINK("https://leetcode.com/problems/lowest-common-ancestor-of-a-binary-search-tree/","Lowest common ancestor in BST")</f>
        <v>Lowest common ancestor in BST</v>
      </c>
      <c r="B203" s="103" t="s">
        <v>1114</v>
      </c>
      <c r="C203" s="84"/>
      <c r="D203" s="103" t="s">
        <v>1114</v>
      </c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spans="1:26" ht="36.6" customHeight="1">
      <c r="A204" s="104" t="str">
        <f>HYPERLINK("https://practice.geeksforgeeks.org/problems/lowest-common-ancestor-in-a-binary-tree/1","Lowest common ancestor")</f>
        <v>Lowest common ancestor</v>
      </c>
      <c r="B204" s="103" t="s">
        <v>1115</v>
      </c>
      <c r="C204" s="84"/>
      <c r="D204" s="103" t="s">
        <v>1115</v>
      </c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spans="1:26" ht="36.6" customHeight="1">
      <c r="A205" s="56" t="s">
        <v>1116</v>
      </c>
      <c r="B205" s="103"/>
      <c r="C205" s="84"/>
      <c r="D205" s="103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spans="1:26" ht="36.6" customHeight="1">
      <c r="A206" s="123" t="str">
        <f>HYPERLINK("https://leetcode.com/problems/distribute-coins-in-binary-tree/","Distribute coins in a binary tree")</f>
        <v>Distribute coins in a binary tree</v>
      </c>
      <c r="B206" s="103" t="s">
        <v>1117</v>
      </c>
      <c r="C206" s="118"/>
      <c r="D206" s="103" t="s">
        <v>1117</v>
      </c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spans="1:26" ht="36.6" customHeight="1">
      <c r="A207" s="123" t="str">
        <f>HYPERLINK("https://leetcode.com/problems/binary-tree-cameras/","Binary Tree Cameras")</f>
        <v>Binary Tree Cameras</v>
      </c>
      <c r="B207" s="103" t="s">
        <v>1118</v>
      </c>
      <c r="C207" s="84"/>
      <c r="D207" s="103" t="s">
        <v>1118</v>
      </c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spans="1:26" ht="36.6" customHeight="1">
      <c r="A208" s="104" t="s">
        <v>1119</v>
      </c>
      <c r="B208" s="103"/>
      <c r="C208" s="84"/>
      <c r="D208" s="103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spans="1:26" ht="36.6" customHeight="1">
      <c r="A209" s="104" t="s">
        <v>1120</v>
      </c>
      <c r="B209" s="103" t="s">
        <v>1121</v>
      </c>
      <c r="C209" s="84"/>
      <c r="D209" s="103" t="s">
        <v>1121</v>
      </c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spans="1:26" ht="36.6" customHeight="1">
      <c r="A210" s="104" t="str">
        <f>HYPERLINK("https://leetcode.com/problems/flatten-binary-tree-to-linked-list/","Flatten binary tree to linked list")</f>
        <v>Flatten binary tree to linked list</v>
      </c>
      <c r="B210" s="103" t="s">
        <v>1122</v>
      </c>
      <c r="C210" s="84"/>
      <c r="D210" s="103" t="s">
        <v>1122</v>
      </c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spans="1:26" ht="36.6" customHeight="1">
      <c r="A211" s="123" t="str">
        <f>HYPERLINK("https://www.geeksforgeeks.org/convert-a-binary-tree-to-a-circular-doubly-link-list/","Convert a binary tree to circular doubly linked list")</f>
        <v>Convert a binary tree to circular doubly linked list</v>
      </c>
      <c r="B211" s="103" t="s">
        <v>1123</v>
      </c>
      <c r="C211" s="84"/>
      <c r="D211" s="103" t="s">
        <v>1123</v>
      </c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spans="1:26" ht="36.6" customHeight="1">
      <c r="A212" s="59" t="s">
        <v>1124</v>
      </c>
      <c r="B212" s="103"/>
      <c r="C212" s="84"/>
      <c r="D212" s="103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spans="1:26" ht="36.6" customHeight="1">
      <c r="A213" s="104" t="str">
        <f>HYPERLINK("https://www.geeksforgeeks.org/in-place-conversion-of-sorted-dll-to-balanced-bst/","Conversion of sorted DLL to BST")</f>
        <v>Conversion of sorted DLL to BST</v>
      </c>
      <c r="B213" s="103" t="s">
        <v>1125</v>
      </c>
      <c r="C213" s="84"/>
      <c r="D213" s="103" t="s">
        <v>1125</v>
      </c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spans="1:26" ht="36.6" customHeight="1">
      <c r="A214" s="104" t="str">
        <f>HYPERLINK("https://www.geeksforgeeks.org/merge-two-balanced-binary-search-trees/","Merge Two BST")</f>
        <v>Merge Two BST</v>
      </c>
      <c r="B214" s="103" t="s">
        <v>1126</v>
      </c>
      <c r="C214" s="84"/>
      <c r="D214" s="103" t="s">
        <v>1126</v>
      </c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spans="1:26" ht="36.6" customHeight="1">
      <c r="A215" s="104" t="str">
        <f>HYPERLINK("https://www.geeksforgeeks.org/clone-binary-tree-random-pointers/","clone a binary tree with random pointer")</f>
        <v>clone a binary tree with random pointer</v>
      </c>
      <c r="B215" s="103" t="s">
        <v>1127</v>
      </c>
      <c r="C215" s="118"/>
      <c r="D215" s="103" t="s">
        <v>1127</v>
      </c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spans="1:26" ht="36.6" customHeight="1">
      <c r="A216" s="104" t="s">
        <v>1128</v>
      </c>
      <c r="B216" s="103"/>
      <c r="C216" s="118"/>
      <c r="D216" s="103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spans="1:26" ht="36.6" customHeight="1">
      <c r="A217" s="104" t="str">
        <f>HYPERLINK("https://leetcode.com/problems/construct-binary-tree-from-preorder-and-inorder-traversal/","Construct from inorder and preorder")</f>
        <v>Construct from inorder and preorder</v>
      </c>
      <c r="B217" s="103" t="s">
        <v>1129</v>
      </c>
      <c r="C217" s="84"/>
      <c r="D217" s="103" t="s">
        <v>1129</v>
      </c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spans="1:26" ht="36.6" customHeight="1">
      <c r="A218" s="104" t="str">
        <f>HYPERLINK("https://leetcode.com/problems/construct-binary-tree-from-inorder-and-postorder-traversal/","Construct from inorder and postorder")</f>
        <v>Construct from inorder and postorder</v>
      </c>
      <c r="B218" s="103" t="s">
        <v>1130</v>
      </c>
      <c r="C218" s="118"/>
      <c r="D218" s="103" t="s">
        <v>1130</v>
      </c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spans="1:26" ht="36.6" customHeight="1">
      <c r="A219" s="56" t="s">
        <v>1131</v>
      </c>
      <c r="B219" s="103"/>
      <c r="C219" s="118"/>
      <c r="D219" s="103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spans="1:26" ht="36.6" customHeight="1">
      <c r="A220" s="104" t="str">
        <f>HYPERLINK("https://www.geeksforgeeks.org/construct-tree-inorder-level-order-traversals/","Inorder and level order")</f>
        <v>Inorder and level order</v>
      </c>
      <c r="B220" s="103" t="s">
        <v>1132</v>
      </c>
      <c r="C220" s="118"/>
      <c r="D220" s="103" t="s">
        <v>1132</v>
      </c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spans="1:26" ht="36.6" customHeight="1">
      <c r="A221" s="104" t="s">
        <v>1133</v>
      </c>
      <c r="B221" s="103" t="s">
        <v>1134</v>
      </c>
      <c r="C221" s="84"/>
      <c r="D221" s="103" t="s">
        <v>1134</v>
      </c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spans="1:26" ht="36.6" customHeight="1">
      <c r="A222" s="104" t="s">
        <v>1135</v>
      </c>
      <c r="B222" s="103" t="s">
        <v>1136</v>
      </c>
      <c r="C222" s="84"/>
      <c r="D222" s="103" t="s">
        <v>1136</v>
      </c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spans="1:26" ht="36.6" customHeight="1">
      <c r="A223" s="104" t="s">
        <v>1137</v>
      </c>
      <c r="B223" s="103" t="s">
        <v>1137</v>
      </c>
      <c r="C223" s="84"/>
      <c r="D223" s="103" t="s">
        <v>1137</v>
      </c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spans="1:26" ht="36.6" customHeight="1">
      <c r="A224" s="104" t="s">
        <v>1138</v>
      </c>
      <c r="B224" s="105" t="s">
        <v>1139</v>
      </c>
      <c r="C224" s="84"/>
      <c r="D224" s="105" t="s">
        <v>1139</v>
      </c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spans="1:26" ht="36.6" customHeight="1">
      <c r="A225" s="124" t="str">
        <f>HYPERLINK("https://leetcode.com/problems/serialize-and-deserialize-binary-tree/","serialize and deserialise")</f>
        <v>serialize and deserialise</v>
      </c>
      <c r="B225" s="103" t="s">
        <v>1140</v>
      </c>
      <c r="C225" s="118"/>
      <c r="D225" s="103" t="s">
        <v>1140</v>
      </c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spans="1:26" ht="36.6" customHeight="1">
      <c r="A226" s="124" t="s">
        <v>1141</v>
      </c>
      <c r="B226" s="103" t="s">
        <v>1141</v>
      </c>
      <c r="C226" s="84"/>
      <c r="D226" s="103" t="s">
        <v>1141</v>
      </c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spans="1:26" ht="36.6" customHeight="1">
      <c r="A227" s="104" t="s">
        <v>1142</v>
      </c>
      <c r="B227" s="103" t="s">
        <v>1143</v>
      </c>
      <c r="C227" s="84"/>
      <c r="D227" s="103" t="s">
        <v>1143</v>
      </c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spans="1:26" ht="36.6" customHeight="1">
      <c r="A228" s="57" t="s">
        <v>1144</v>
      </c>
      <c r="B228" s="103"/>
      <c r="C228" s="84"/>
      <c r="D228" s="103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spans="1:26" ht="36.6" customHeight="1">
      <c r="A229" s="104" t="s">
        <v>1145</v>
      </c>
      <c r="B229" s="103" t="s">
        <v>1146</v>
      </c>
      <c r="C229" s="84"/>
      <c r="D229" s="103" t="s">
        <v>1146</v>
      </c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spans="1:26" ht="36.6" customHeight="1">
      <c r="A230" s="104" t="s">
        <v>1147</v>
      </c>
      <c r="B230" s="103" t="s">
        <v>1147</v>
      </c>
      <c r="C230" s="84"/>
      <c r="D230" s="103" t="s">
        <v>1147</v>
      </c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spans="1:26" ht="36.6" customHeight="1">
      <c r="A231" s="104" t="s">
        <v>1148</v>
      </c>
      <c r="B231" s="103" t="s">
        <v>1149</v>
      </c>
      <c r="C231" s="84"/>
      <c r="D231" s="103" t="s">
        <v>1149</v>
      </c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spans="1:26" ht="36.6" customHeight="1">
      <c r="A232" s="104" t="s">
        <v>1150</v>
      </c>
      <c r="B232" s="103" t="s">
        <v>1151</v>
      </c>
      <c r="C232" s="84"/>
      <c r="D232" s="103" t="s">
        <v>1151</v>
      </c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spans="1:26" ht="36.6" customHeight="1">
      <c r="A233" s="125" t="s">
        <v>1152</v>
      </c>
      <c r="B233" s="103"/>
      <c r="C233" s="84"/>
      <c r="D233" s="103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spans="1:26" ht="36.6" customHeight="1">
      <c r="A234" s="104" t="s">
        <v>1153</v>
      </c>
      <c r="B234" s="103"/>
      <c r="C234" s="84"/>
      <c r="D234" s="103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spans="1:26" ht="36.6" customHeight="1">
      <c r="A235" s="157" t="s">
        <v>1154</v>
      </c>
      <c r="B235" s="157"/>
      <c r="C235" s="157"/>
      <c r="D235" s="157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spans="1:26" ht="36.6" customHeight="1">
      <c r="A236" s="56" t="s">
        <v>1155</v>
      </c>
      <c r="B236" s="103"/>
      <c r="C236" s="84"/>
      <c r="D236" s="103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spans="1:26" ht="36.6" customHeight="1">
      <c r="A237" s="101" t="s">
        <v>1156</v>
      </c>
      <c r="B237" s="102" t="s">
        <v>1157</v>
      </c>
      <c r="C237" s="84"/>
      <c r="D237" s="102" t="s">
        <v>1157</v>
      </c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spans="1:26" ht="36.6" customHeight="1">
      <c r="A238" s="61" t="str">
        <f>HYPERLINK("https://leetcode.com/problems/is-graph-bipartite/","Bipartite graph")</f>
        <v>Bipartite graph</v>
      </c>
      <c r="B238" s="103" t="s">
        <v>1158</v>
      </c>
      <c r="C238" s="84"/>
      <c r="D238" s="103" t="s">
        <v>1158</v>
      </c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spans="1:26" ht="36.6" customHeight="1">
      <c r="A239" s="61" t="str">
        <f>HYPERLINK("https://leetcode.com/problems/bus-routes/","Bus routes")</f>
        <v>Bus routes</v>
      </c>
      <c r="B239" s="103"/>
      <c r="C239" s="84"/>
      <c r="D239" s="103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spans="1:26" ht="36.6" customHeight="1">
      <c r="A240" s="126" t="str">
        <f>HYPERLINK("https://www.spoj.com/problems/MST/","Prim's Algo")</f>
        <v>Prim's Algo</v>
      </c>
      <c r="B240" s="103" t="s">
        <v>1159</v>
      </c>
      <c r="C240" s="84"/>
      <c r="D240" s="103" t="s">
        <v>1159</v>
      </c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spans="1:26" ht="36.6" customHeight="1">
      <c r="A241" s="123" t="s">
        <v>1160</v>
      </c>
      <c r="B241" s="103" t="s">
        <v>1161</v>
      </c>
      <c r="C241" s="84"/>
      <c r="D241" s="103" t="s">
        <v>1161</v>
      </c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spans="1:26" ht="36.6" customHeight="1">
      <c r="A242" s="61" t="str">
        <f>HYPERLINK("https://www.geeksforgeeks.org/dijkstras-shortest-path-algorithm-greedy-algo-7/","Dijkstra algo")</f>
        <v>Dijkstra algo</v>
      </c>
      <c r="B242" s="103" t="s">
        <v>1162</v>
      </c>
      <c r="C242" s="84"/>
      <c r="D242" s="103" t="s">
        <v>1162</v>
      </c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spans="1:26" ht="36.6" customHeight="1">
      <c r="A243" s="56" t="s">
        <v>1163</v>
      </c>
      <c r="B243" s="103"/>
      <c r="C243" s="84"/>
      <c r="D243" s="103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spans="1:26" ht="36.6" customHeight="1">
      <c r="A244" s="61" t="str">
        <f>HYPERLINK("https://www.codechef.com/problems/REVERSE","chef and reversing")</f>
        <v>chef and reversing</v>
      </c>
      <c r="B244" s="103" t="s">
        <v>1164</v>
      </c>
      <c r="C244" s="84"/>
      <c r="D244" s="103" t="s">
        <v>1164</v>
      </c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spans="1:26" ht="36.6" customHeight="1">
      <c r="A245" s="104" t="s">
        <v>1165</v>
      </c>
      <c r="B245" s="103" t="s">
        <v>1166</v>
      </c>
      <c r="C245" s="84"/>
      <c r="D245" s="103" t="s">
        <v>1166</v>
      </c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spans="1:26" ht="36.6" customHeight="1">
      <c r="A246" s="101" t="str">
        <f>HYPERLINK("https://practice.geeksforgeeks.org/problems/depth-first-traversal-for-a-graph/1","DFS")</f>
        <v>DFS</v>
      </c>
      <c r="B246" s="103" t="s">
        <v>694</v>
      </c>
      <c r="C246" s="84"/>
      <c r="D246" s="103" t="s">
        <v>694</v>
      </c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spans="1:26" ht="36.6" customHeight="1">
      <c r="A247" s="125" t="str">
        <f>HYPERLINK("https://leetcode.com/problems/evaluate-division/","evaluate division")</f>
        <v>evaluate division</v>
      </c>
      <c r="B247" s="103"/>
      <c r="C247" s="84"/>
      <c r="D247" s="103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spans="1:26" ht="36.6" customHeight="1">
      <c r="A248" s="101" t="s">
        <v>1167</v>
      </c>
      <c r="B248" s="103"/>
      <c r="C248" s="84"/>
      <c r="D248" s="103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spans="1:26" ht="36.6" customHeight="1">
      <c r="A249" s="101" t="s">
        <v>1168</v>
      </c>
      <c r="B249" s="102" t="s">
        <v>1169</v>
      </c>
      <c r="C249" s="84"/>
      <c r="D249" s="102" t="s">
        <v>1169</v>
      </c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spans="1:26" ht="36.6" customHeight="1">
      <c r="A250" s="101" t="s">
        <v>1170</v>
      </c>
      <c r="B250" s="102" t="s">
        <v>1171</v>
      </c>
      <c r="C250" s="84"/>
      <c r="D250" s="102" t="s">
        <v>1171</v>
      </c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spans="1:26" ht="36.6" customHeight="1">
      <c r="A251" s="101" t="str">
        <f>HYPERLINK("https://leetcode.com/problems/01-matrix/","0-1 matrix")</f>
        <v>0-1 matrix</v>
      </c>
      <c r="B251" s="102" t="s">
        <v>1172</v>
      </c>
      <c r="C251" s="127"/>
      <c r="D251" s="102" t="s">
        <v>1172</v>
      </c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spans="1:26" ht="36.6" customHeight="1">
      <c r="A252" s="101" t="s">
        <v>1173</v>
      </c>
      <c r="B252" s="102" t="s">
        <v>1174</v>
      </c>
      <c r="C252" s="127"/>
      <c r="D252" s="102" t="s">
        <v>1174</v>
      </c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spans="1:26" ht="36.6" customHeight="1">
      <c r="A253" s="101" t="s">
        <v>1175</v>
      </c>
      <c r="B253" s="103" t="s">
        <v>1176</v>
      </c>
      <c r="C253" s="84"/>
      <c r="D253" s="103" t="s">
        <v>1176</v>
      </c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spans="1:26" ht="36.6" customHeight="1">
      <c r="A254" s="57" t="s">
        <v>1177</v>
      </c>
      <c r="B254" s="103"/>
      <c r="C254" s="84"/>
      <c r="D254" s="103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spans="1:26" ht="36.6" customHeight="1">
      <c r="A255" s="101" t="s">
        <v>1178</v>
      </c>
      <c r="B255" s="103" t="s">
        <v>1179</v>
      </c>
      <c r="C255" s="84"/>
      <c r="D255" s="103" t="s">
        <v>1179</v>
      </c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spans="1:26" ht="36.6" customHeight="1">
      <c r="A256" s="61" t="str">
        <f>HYPERLINK("https://leetcode.com/problems/shortest-bridge/","Shortest bridge")</f>
        <v>Shortest bridge</v>
      </c>
      <c r="B256" s="103"/>
      <c r="C256" s="84"/>
      <c r="D256" s="103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spans="1:26" ht="36.6" customHeight="1">
      <c r="A257" s="113" t="s">
        <v>1180</v>
      </c>
      <c r="B257" s="128" t="s">
        <v>1180</v>
      </c>
      <c r="C257" s="112"/>
      <c r="D257" s="128" t="s">
        <v>1180</v>
      </c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spans="1:26" ht="36.6" customHeight="1">
      <c r="A258" s="101" t="s">
        <v>1181</v>
      </c>
      <c r="B258" s="103"/>
      <c r="C258" s="84"/>
      <c r="D258" s="103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spans="1:26" ht="36.6" customHeight="1">
      <c r="A259" s="61" t="str">
        <f>HYPERLINK("https://www.geeksforgeeks.org/bellman-ford-algorithm-dp-23/","bellman ford")</f>
        <v>bellman ford</v>
      </c>
      <c r="B259" s="103" t="s">
        <v>1182</v>
      </c>
      <c r="C259" s="84"/>
      <c r="D259" s="103" t="s">
        <v>1182</v>
      </c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spans="1:26" ht="36.6" customHeight="1">
      <c r="A260" s="56" t="s">
        <v>1183</v>
      </c>
      <c r="B260" s="103"/>
      <c r="C260" s="84"/>
      <c r="D260" s="103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spans="1:26" ht="36.6" customHeight="1">
      <c r="A261" s="101" t="s">
        <v>1184</v>
      </c>
      <c r="B261" s="102" t="s">
        <v>1185</v>
      </c>
      <c r="C261" s="127"/>
      <c r="D261" s="102" t="s">
        <v>1185</v>
      </c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spans="1:26" ht="36.6" customHeight="1">
      <c r="A262" s="101" t="s">
        <v>1186</v>
      </c>
      <c r="B262" s="102" t="s">
        <v>1187</v>
      </c>
      <c r="C262" s="127"/>
      <c r="D262" s="102" t="s">
        <v>1187</v>
      </c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spans="1:26" ht="36.6" customHeight="1">
      <c r="A263" s="126" t="str">
        <f>HYPERLINK("https://www.geeksforgeeks.org/topological-sorting/","topological sorting")</f>
        <v>topological sorting</v>
      </c>
      <c r="B263" s="103" t="s">
        <v>1188</v>
      </c>
      <c r="C263" s="84"/>
      <c r="D263" s="103" t="s">
        <v>1188</v>
      </c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spans="1:26" ht="36.6" customHeight="1">
      <c r="A264" s="126" t="str">
        <f>HYPERLINK("https://www.geeksforgeeks.org/topological-sorting-indegree-based-solution/","Kahn's algo")</f>
        <v>Kahn's algo</v>
      </c>
      <c r="B264" s="103" t="s">
        <v>1189</v>
      </c>
      <c r="C264" s="84"/>
      <c r="D264" s="103" t="s">
        <v>1189</v>
      </c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spans="1:26" ht="36.6" customHeight="1">
      <c r="A265" s="61" t="str">
        <f>HYPERLINK("https://leetcode.com/problems/course-schedule-ii/","course schedule 2")</f>
        <v>course schedule 2</v>
      </c>
      <c r="B265" s="103" t="s">
        <v>1190</v>
      </c>
      <c r="C265" s="84"/>
      <c r="D265" s="103" t="s">
        <v>1190</v>
      </c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spans="1:26" ht="36.6" customHeight="1">
      <c r="A266" s="101" t="str">
        <f>HYPERLINK("https://www.geeksforgeeks.org/articulation-points-or-cut-vertices-in-a-graph/","Articulation point")</f>
        <v>Articulation point</v>
      </c>
      <c r="B266" s="102" t="s">
        <v>1191</v>
      </c>
      <c r="C266" s="84"/>
      <c r="D266" s="102" t="s">
        <v>1191</v>
      </c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spans="1:26" ht="36.6" customHeight="1">
      <c r="A267" s="108" t="s">
        <v>1192</v>
      </c>
      <c r="B267" s="103" t="s">
        <v>1193</v>
      </c>
      <c r="C267" s="118"/>
      <c r="D267" s="103" t="s">
        <v>1193</v>
      </c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spans="1:26" ht="36.6" customHeight="1">
      <c r="A268" s="108" t="s">
        <v>1194</v>
      </c>
      <c r="B268" s="102" t="s">
        <v>1195</v>
      </c>
      <c r="C268" s="84"/>
      <c r="D268" s="102" t="s">
        <v>1195</v>
      </c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spans="1:26" ht="36.6" customHeight="1">
      <c r="A269" s="101" t="s">
        <v>1196</v>
      </c>
      <c r="B269" s="102" t="s">
        <v>1197</v>
      </c>
      <c r="C269" s="84"/>
      <c r="D269" s="102" t="s">
        <v>1197</v>
      </c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spans="1:26" ht="36.6" customHeight="1">
      <c r="A270" s="57" t="s">
        <v>1198</v>
      </c>
      <c r="B270" s="103"/>
      <c r="C270" s="118"/>
      <c r="D270" s="103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spans="1:26" ht="36.6" customHeight="1">
      <c r="A271" s="103" t="s">
        <v>1199</v>
      </c>
      <c r="B271" s="103"/>
      <c r="C271" s="84"/>
      <c r="D271" s="103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spans="1:26" ht="36.6" customHeight="1">
      <c r="A272" s="129" t="s">
        <v>1200</v>
      </c>
      <c r="B272" s="103"/>
      <c r="C272" s="84"/>
      <c r="D272" s="103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spans="1:26" ht="36.6" customHeight="1">
      <c r="A273" s="104" t="s">
        <v>1201</v>
      </c>
      <c r="B273" s="102" t="s">
        <v>1202</v>
      </c>
      <c r="C273" s="127"/>
      <c r="D273" s="102" t="s">
        <v>1202</v>
      </c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spans="1:26" ht="36.6" customHeight="1">
      <c r="A274" s="108" t="s">
        <v>1203</v>
      </c>
      <c r="B274" s="102" t="s">
        <v>1204</v>
      </c>
      <c r="C274" s="84"/>
      <c r="D274" s="102" t="s">
        <v>1204</v>
      </c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spans="1:26" ht="36.6" customHeight="1">
      <c r="A275" s="106" t="s">
        <v>1205</v>
      </c>
      <c r="B275" s="102" t="s">
        <v>1206</v>
      </c>
      <c r="C275" s="84"/>
      <c r="D275" s="102" t="s">
        <v>1206</v>
      </c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spans="1:26" ht="36.6" customHeight="1">
      <c r="A276" s="108" t="s">
        <v>1207</v>
      </c>
      <c r="B276" s="102" t="s">
        <v>1208</v>
      </c>
      <c r="C276" s="84"/>
      <c r="D276" s="102" t="s">
        <v>1208</v>
      </c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spans="1:26" ht="36.6" customHeight="1">
      <c r="A277" s="108" t="s">
        <v>1209</v>
      </c>
      <c r="B277" s="102" t="s">
        <v>1210</v>
      </c>
      <c r="C277" s="84"/>
      <c r="D277" s="102" t="s">
        <v>1210</v>
      </c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spans="1:26" ht="36.6" customHeight="1">
      <c r="A278" s="101" t="str">
        <f>HYPERLINK("https://leetcode.com/problems/redundant-connection-ii/","Redundant connection 2")</f>
        <v>Redundant connection 2</v>
      </c>
      <c r="B278" s="102" t="s">
        <v>1211</v>
      </c>
      <c r="C278" s="84"/>
      <c r="D278" s="102" t="s">
        <v>1211</v>
      </c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spans="1:26" ht="36.6" customHeight="1">
      <c r="A279" s="56" t="s">
        <v>1212</v>
      </c>
      <c r="B279" s="102"/>
      <c r="C279" s="84"/>
      <c r="D279" s="102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spans="1:26" ht="36.6" customHeight="1">
      <c r="A280" s="101" t="s">
        <v>1213</v>
      </c>
      <c r="B280" s="102" t="s">
        <v>1214</v>
      </c>
      <c r="C280" s="84"/>
      <c r="D280" s="102" t="s">
        <v>1214</v>
      </c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spans="1:26" ht="36.6" customHeight="1">
      <c r="A281" s="101" t="s">
        <v>1215</v>
      </c>
      <c r="B281" s="102" t="s">
        <v>1216</v>
      </c>
      <c r="C281" s="84"/>
      <c r="D281" s="102" t="s">
        <v>1216</v>
      </c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spans="1:26" ht="36.6" customHeight="1">
      <c r="A282" s="108" t="str">
        <f>HYPERLINK("https://www.geeksforgeeks.org/kruskals-minimum-spanning-tree-algorithm-greedy-algo-2/","Kruskal's algo")</f>
        <v>Kruskal's algo</v>
      </c>
      <c r="B282" s="102" t="s">
        <v>1217</v>
      </c>
      <c r="C282" s="84"/>
      <c r="D282" s="102" t="s">
        <v>1217</v>
      </c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spans="1:26" ht="36.6" customHeight="1">
      <c r="A283" s="108" t="s">
        <v>1218</v>
      </c>
      <c r="B283" s="102" t="s">
        <v>1219</v>
      </c>
      <c r="C283" s="127"/>
      <c r="D283" s="102" t="s">
        <v>1219</v>
      </c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spans="1:26" ht="36.6" customHeight="1">
      <c r="A284" s="101" t="s">
        <v>1220</v>
      </c>
      <c r="B284" s="102" t="s">
        <v>1221</v>
      </c>
      <c r="C284" s="84"/>
      <c r="D284" s="102" t="s">
        <v>1221</v>
      </c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spans="1:26" ht="36.6" customHeight="1">
      <c r="A285" s="104" t="str">
        <f>HYPERLINK("https://leetcode.com/problems/sort-items-by-groups-respecting-dependencies/","Sort item by group accord to dependencies")</f>
        <v>Sort item by group accord to dependencies</v>
      </c>
      <c r="B285" s="103" t="s">
        <v>1222</v>
      </c>
      <c r="C285" s="84"/>
      <c r="D285" s="103" t="s">
        <v>1222</v>
      </c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spans="1:26" ht="36.6" customHeight="1">
      <c r="A286" s="56" t="s">
        <v>1223</v>
      </c>
      <c r="B286" s="103"/>
      <c r="C286" s="84"/>
      <c r="D286" s="103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spans="1:26" ht="36.6" customHeight="1">
      <c r="A287" s="101" t="s">
        <v>1224</v>
      </c>
      <c r="B287" s="102" t="s">
        <v>1225</v>
      </c>
      <c r="C287" s="127"/>
      <c r="D287" s="102" t="s">
        <v>1225</v>
      </c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spans="1:26" ht="36.6" customHeight="1">
      <c r="A288" s="130" t="s">
        <v>1226</v>
      </c>
      <c r="B288" s="102" t="s">
        <v>1227</v>
      </c>
      <c r="C288" s="84"/>
      <c r="D288" s="102" t="s">
        <v>1227</v>
      </c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spans="1:26" ht="36.6" customHeight="1">
      <c r="A289" s="130" t="s">
        <v>1228</v>
      </c>
      <c r="B289" s="102" t="s">
        <v>1229</v>
      </c>
      <c r="C289" s="84"/>
      <c r="D289" s="102" t="s">
        <v>1229</v>
      </c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spans="1:26" ht="36.6" customHeight="1">
      <c r="A290" s="61" t="str">
        <f>HYPERLINK("https://www.geeksforgeeks.org/minimum-number-swaps-required-sort-array/","Min swaps required to sort array")</f>
        <v>Min swaps required to sort array</v>
      </c>
      <c r="B290" s="103" t="s">
        <v>1230</v>
      </c>
      <c r="C290" s="84"/>
      <c r="D290" s="103" t="s">
        <v>1230</v>
      </c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spans="1:26" ht="36.6" customHeight="1">
      <c r="A291" s="56" t="s">
        <v>1231</v>
      </c>
      <c r="B291" s="103"/>
      <c r="C291" s="84"/>
      <c r="D291" s="103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spans="1:26" ht="36.6" customHeight="1">
      <c r="A292" s="61" t="s">
        <v>1232</v>
      </c>
      <c r="B292" s="103"/>
      <c r="C292" s="84"/>
      <c r="D292" s="103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spans="1:26" ht="36.6" customHeight="1">
      <c r="A293" s="104" t="s">
        <v>1233</v>
      </c>
      <c r="B293" s="103"/>
      <c r="C293" s="84"/>
      <c r="D293" s="103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spans="1:26" ht="36.6" customHeight="1">
      <c r="A294" s="104" t="s">
        <v>1234</v>
      </c>
      <c r="B294" s="103"/>
      <c r="C294" s="84"/>
      <c r="D294" s="103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spans="1:26" ht="36.6" customHeight="1">
      <c r="A295" s="104" t="s">
        <v>1235</v>
      </c>
      <c r="B295" s="105" t="s">
        <v>1236</v>
      </c>
      <c r="C295" s="84"/>
      <c r="D295" s="105" t="s">
        <v>1236</v>
      </c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spans="1:26" ht="36.6" customHeight="1">
      <c r="A296" s="104" t="s">
        <v>1237</v>
      </c>
      <c r="B296" s="103"/>
      <c r="C296" s="84"/>
      <c r="D296" s="103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spans="1:26" ht="36.6" customHeight="1">
      <c r="A297" s="104" t="s">
        <v>1238</v>
      </c>
      <c r="B297" s="103"/>
      <c r="C297" s="84"/>
      <c r="D297" s="103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spans="1:26" ht="36.6" customHeight="1">
      <c r="A298" s="104" t="s">
        <v>1239</v>
      </c>
      <c r="B298" s="103"/>
      <c r="C298" s="84"/>
      <c r="D298" s="103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spans="1:26" ht="36.6" customHeight="1">
      <c r="A299" s="57" t="s">
        <v>1240</v>
      </c>
      <c r="B299" s="103"/>
      <c r="C299" s="84"/>
      <c r="D299" s="103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spans="1:26" ht="36.6" customHeight="1">
      <c r="A300" s="104" t="s">
        <v>1241</v>
      </c>
      <c r="B300" s="103"/>
      <c r="C300" s="84"/>
      <c r="D300" s="103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spans="1:26" ht="36.6" customHeight="1">
      <c r="A301" s="104" t="s">
        <v>1242</v>
      </c>
      <c r="B301" s="103"/>
      <c r="C301" s="84"/>
      <c r="D301" s="103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spans="1:26" ht="36.6" customHeight="1">
      <c r="A302" s="104" t="s">
        <v>1243</v>
      </c>
      <c r="B302" s="103" t="s">
        <v>1243</v>
      </c>
      <c r="C302" s="84"/>
      <c r="D302" s="103" t="s">
        <v>1243</v>
      </c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spans="1:26" ht="36.6" customHeight="1">
      <c r="A303" s="104" t="s">
        <v>1244</v>
      </c>
      <c r="B303" s="103" t="s">
        <v>1245</v>
      </c>
      <c r="C303" s="84"/>
      <c r="D303" s="103" t="s">
        <v>1245</v>
      </c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spans="1:26" ht="36.6" customHeight="1">
      <c r="A304" s="104" t="s">
        <v>1246</v>
      </c>
      <c r="B304" s="103"/>
      <c r="C304" s="84"/>
      <c r="D304" s="103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spans="1:26" ht="36.6" customHeight="1">
      <c r="A305" s="104" t="s">
        <v>1247</v>
      </c>
      <c r="B305" s="103"/>
      <c r="C305" s="84"/>
      <c r="D305" s="103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spans="1:26" ht="36.6" customHeight="1">
      <c r="A306" s="131" t="s">
        <v>1248</v>
      </c>
      <c r="B306" s="128" t="s">
        <v>1249</v>
      </c>
      <c r="C306" s="112"/>
      <c r="D306" s="128" t="s">
        <v>1249</v>
      </c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spans="1:26" ht="36.6" customHeight="1">
      <c r="A307" s="131" t="s">
        <v>1250</v>
      </c>
      <c r="B307" s="111"/>
      <c r="C307" s="112"/>
      <c r="D307" s="111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spans="1:26" ht="36.6" customHeight="1">
      <c r="A308" s="158" t="s">
        <v>1251</v>
      </c>
      <c r="B308" s="158"/>
      <c r="C308" s="158"/>
      <c r="D308" s="158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spans="1:26" ht="36.6" customHeight="1">
      <c r="A309" s="56" t="s">
        <v>1252</v>
      </c>
      <c r="B309" s="103"/>
      <c r="C309" s="84"/>
      <c r="D309" s="103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spans="1:26" ht="36.6" customHeight="1">
      <c r="A310" s="104" t="str">
        <f>HYPERLINK("https://leetcode.com/problems/subarray-sum-equals-k/","number of subarrays sum exactly k")</f>
        <v>number of subarrays sum exactly k</v>
      </c>
      <c r="B310" s="103" t="s">
        <v>1253</v>
      </c>
      <c r="C310" s="84"/>
      <c r="D310" s="103" t="s">
        <v>1253</v>
      </c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spans="1:26" ht="36.6" customHeight="1">
      <c r="A311" s="104" t="str">
        <f>HYPERLINK("https://www.geeksforgeeks.org/count-sub-arrays-sum-divisible-k/","Subarray sum Divisible by k")</f>
        <v>Subarray sum Divisible by k</v>
      </c>
      <c r="B311" s="103" t="s">
        <v>1254</v>
      </c>
      <c r="C311" s="84"/>
      <c r="D311" s="103" t="s">
        <v>1254</v>
      </c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spans="1:26" ht="36.6" customHeight="1">
      <c r="A312" s="104" t="s">
        <v>1255</v>
      </c>
      <c r="B312" s="103"/>
      <c r="C312" s="84"/>
      <c r="D312" s="103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spans="1:26" ht="36.6" customHeight="1">
      <c r="A313" s="104" t="str">
        <f>HYPERLINK("https://www.geeksforgeeks.org/count-subarrays-equal-number-1s-0s/","subarray with equal number of 0 and 1")</f>
        <v>subarray with equal number of 0 and 1</v>
      </c>
      <c r="B313" s="103" t="s">
        <v>1256</v>
      </c>
      <c r="C313" s="84"/>
      <c r="D313" s="103" t="s">
        <v>1256</v>
      </c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spans="1:26" ht="36.6" customHeight="1">
      <c r="A314" s="104" t="str">
        <f>HYPERLINK("https://www.geeksforgeeks.org/substring-equal-number-0-1-2/","Substring with equal 0 1 and 2")</f>
        <v>Substring with equal 0 1 and 2</v>
      </c>
      <c r="B314" s="103" t="s">
        <v>1257</v>
      </c>
      <c r="C314" s="84"/>
      <c r="D314" s="103" t="s">
        <v>1257</v>
      </c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spans="1:26" ht="36.6" customHeight="1">
      <c r="A315" s="104" t="str">
        <f>HYPERLINK("https://leetcode.com/problems/k-closest-points-to-origin/","K closest point from origin")</f>
        <v>K closest point from origin</v>
      </c>
      <c r="B315" s="103" t="s">
        <v>1258</v>
      </c>
      <c r="C315" s="84"/>
      <c r="D315" s="103" t="s">
        <v>1258</v>
      </c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spans="1:26" ht="36.6" customHeight="1">
      <c r="A316" s="104" t="str">
        <f>HYPERLINK("https://www.geeksforgeeks.org/maximum-consecutive-ones-or-zeros-in-a-binary-array/","Longest consecutive 1's")</f>
        <v>Longest consecutive 1's</v>
      </c>
      <c r="B316" s="103" t="s">
        <v>1259</v>
      </c>
      <c r="C316" s="84"/>
      <c r="D316" s="103" t="s">
        <v>1259</v>
      </c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spans="1:26" ht="36.6" customHeight="1">
      <c r="A317" s="106"/>
      <c r="B317" s="103"/>
      <c r="C317" s="84"/>
      <c r="D317" s="103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spans="1:26" ht="36.6" customHeight="1">
      <c r="A318" s="60" t="s">
        <v>1260</v>
      </c>
      <c r="B318" s="103"/>
      <c r="C318" s="84"/>
      <c r="D318" s="103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spans="1:26" ht="36.6" customHeight="1">
      <c r="A319" s="104" t="str">
        <f>HYPERLINK("https://leetcode.com/problems/minimum-number-of-refueling-stops/","Minimum number of refueling spots")</f>
        <v>Minimum number of refueling spots</v>
      </c>
      <c r="B319" s="103" t="s">
        <v>1261</v>
      </c>
      <c r="C319" s="84"/>
      <c r="D319" s="103" t="s">
        <v>1261</v>
      </c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spans="1:26" ht="36.6" customHeight="1">
      <c r="A320" s="104" t="s">
        <v>1262</v>
      </c>
      <c r="B320" s="103"/>
      <c r="C320" s="84"/>
      <c r="D320" s="103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spans="1:26" ht="36.6" customHeight="1">
      <c r="A321" s="106" t="str">
        <f>HYPERLINK("https://leetcode.com/problems/x-of-a-kind-in-a-deck-of-cards/","X of akind in a deck")</f>
        <v>X of akind in a deck</v>
      </c>
      <c r="B321" s="103" t="s">
        <v>1263</v>
      </c>
      <c r="C321" s="84"/>
      <c r="D321" s="103" t="s">
        <v>1263</v>
      </c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spans="1:26" ht="36.6" customHeight="1">
      <c r="A322" s="106" t="str">
        <f>HYPERLINK("https://www.geeksforgeeks.org/check-whether-arithmetic-progression-can-formed-given-array/","Check AP sequence")</f>
        <v>Check AP sequence</v>
      </c>
      <c r="B322" s="103" t="s">
        <v>1264</v>
      </c>
      <c r="C322" s="84"/>
      <c r="D322" s="103" t="s">
        <v>1264</v>
      </c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spans="1:26" ht="36.6" customHeight="1">
      <c r="A323" s="104"/>
      <c r="B323" s="103"/>
      <c r="C323" s="84"/>
      <c r="D323" s="103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spans="1:26" ht="36.6" customHeight="1">
      <c r="A324" s="56" t="s">
        <v>1265</v>
      </c>
      <c r="B324" s="103"/>
      <c r="C324" s="84"/>
      <c r="D324" s="103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spans="1:26" ht="36.6" customHeight="1">
      <c r="A325" s="104" t="str">
        <f>HYPERLINK("https://leetcode.com/problems/array-of-doubled-pairs/","Array of doubled Pair")</f>
        <v>Array of doubled Pair</v>
      </c>
      <c r="B325" s="103" t="s">
        <v>1266</v>
      </c>
      <c r="C325" s="84"/>
      <c r="D325" s="103" t="s">
        <v>1266</v>
      </c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spans="1:26" ht="36.6" customHeight="1">
      <c r="A326" s="104" t="str">
        <f>HYPERLINK("https://leetcode.com/problems/rabbits-in-forest/","Rabbits in forest")</f>
        <v>Rabbits in forest</v>
      </c>
      <c r="B326" s="103" t="s">
        <v>1267</v>
      </c>
      <c r="C326" s="84"/>
      <c r="D326" s="103" t="s">
        <v>1267</v>
      </c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spans="1:26" ht="36.6" customHeight="1">
      <c r="A327" s="104" t="str">
        <f>HYPERLINK("https://leetcode.com/problems/longest-consecutive-sequence/","Longest consecutive sequence")</f>
        <v>Longest consecutive sequence</v>
      </c>
      <c r="B327" s="103" t="s">
        <v>1268</v>
      </c>
      <c r="C327" s="84"/>
      <c r="D327" s="103" t="s">
        <v>1268</v>
      </c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spans="1:26" ht="36.6" customHeight="1">
      <c r="A328" s="104" t="s">
        <v>1269</v>
      </c>
      <c r="B328" s="103" t="s">
        <v>1270</v>
      </c>
      <c r="C328" s="84"/>
      <c r="D328" s="103" t="s">
        <v>1270</v>
      </c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spans="1:26" ht="36.6" customHeight="1">
      <c r="A329" s="104" t="str">
        <f>HYPERLINK("https://practice.geeksforgeeks.org/problems/morning-assembly/0","Morning Assembly")</f>
        <v>Morning Assembly</v>
      </c>
      <c r="B329" s="103" t="s">
        <v>1271</v>
      </c>
      <c r="C329" s="84"/>
      <c r="D329" s="103" t="s">
        <v>1271</v>
      </c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spans="1:26" ht="36.6" customHeight="1">
      <c r="A330" s="104" t="str">
        <f>HYPERLINK("https://leetcode.com/problems/brick-wall/","Brick wall")</f>
        <v>Brick wall</v>
      </c>
      <c r="B330" s="103"/>
      <c r="C330" s="84"/>
      <c r="D330" s="103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spans="1:26" ht="36.6" customHeight="1">
      <c r="A331" s="56" t="s">
        <v>1272</v>
      </c>
      <c r="B331" s="103"/>
      <c r="C331" s="84"/>
      <c r="D331" s="103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spans="1:26" ht="36.6" customHeight="1">
      <c r="A332" s="104" t="str">
        <f>HYPERLINK("https://leetcode.com/problems/grid-illumination/","Grid illumination")</f>
        <v>Grid illumination</v>
      </c>
      <c r="B332" s="103" t="s">
        <v>1273</v>
      </c>
      <c r="C332" s="84"/>
      <c r="D332" s="103" t="s">
        <v>1273</v>
      </c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spans="1:26" ht="36.6" customHeight="1">
      <c r="A333" s="104" t="str">
        <f>HYPERLINK("https://leetcode.com/problems/island-perimeter/","Island perimeter")</f>
        <v>Island perimeter</v>
      </c>
      <c r="B333" s="103" t="s">
        <v>1274</v>
      </c>
      <c r="C333" s="84"/>
      <c r="D333" s="103" t="s">
        <v>1274</v>
      </c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spans="1:26" ht="36.6" customHeight="1">
      <c r="A334" s="104" t="str">
        <f>HYPERLINK("https://leetcode.com/problems/bulb-switcher/","bulb switcher")</f>
        <v>bulb switcher</v>
      </c>
      <c r="B334" s="103" t="s">
        <v>995</v>
      </c>
      <c r="C334" s="84"/>
      <c r="D334" s="103" t="s">
        <v>995</v>
      </c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spans="1:26" ht="36.6" customHeight="1">
      <c r="A335" s="104" t="str">
        <f>HYPERLINK("https://leetcode.com/problems/isomorphic-strings/","Isomorphic string")</f>
        <v>Isomorphic string</v>
      </c>
      <c r="B335" s="103" t="s">
        <v>1275</v>
      </c>
      <c r="C335" s="84"/>
      <c r="D335" s="103" t="s">
        <v>1275</v>
      </c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spans="1:26" ht="36.6" customHeight="1">
      <c r="A336" s="104" t="str">
        <f>HYPERLINK("https://practice.geeksforgeeks.org/problems/pairs-of-non-coinciding-points/0","Pairs of coinciding points")</f>
        <v>Pairs of coinciding points</v>
      </c>
      <c r="B336" s="103" t="s">
        <v>1276</v>
      </c>
      <c r="C336" s="84"/>
      <c r="D336" s="103" t="s">
        <v>1276</v>
      </c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spans="1:26" ht="36.6" customHeight="1">
      <c r="A337" s="103"/>
      <c r="B337" s="103"/>
      <c r="C337" s="84"/>
      <c r="D337" s="103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spans="1:26" ht="36.6" customHeight="1">
      <c r="A338" s="56" t="s">
        <v>1277</v>
      </c>
      <c r="B338" s="103"/>
      <c r="C338" s="84"/>
      <c r="D338" s="103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spans="1:26" ht="36.6" customHeight="1">
      <c r="A339" s="104" t="str">
        <f>HYPERLINK("https://leetcode.com/problems/trapping-rain-water/","trapping rain water")</f>
        <v>trapping rain water</v>
      </c>
      <c r="B339" s="103" t="s">
        <v>1278</v>
      </c>
      <c r="C339" s="84"/>
      <c r="D339" s="103" t="s">
        <v>1278</v>
      </c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spans="1:26" ht="36.6" customHeight="1">
      <c r="A340" s="101" t="s">
        <v>1279</v>
      </c>
      <c r="B340" s="103" t="s">
        <v>1280</v>
      </c>
      <c r="C340" s="84"/>
      <c r="D340" s="103" t="s">
        <v>1280</v>
      </c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spans="1:26" ht="36.6" customHeight="1">
      <c r="A341" s="104" t="str">
        <f>HYPERLINK("https://www.geeksforgeeks.org/count-pairs-in-array-whose-sum-is-divisible-by-k/","Count Pair whose sum is divisible by k")</f>
        <v>Count Pair whose sum is divisible by k</v>
      </c>
      <c r="B341" s="103" t="s">
        <v>1281</v>
      </c>
      <c r="C341" s="84"/>
      <c r="D341" s="103" t="s">
        <v>1281</v>
      </c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spans="1:26" ht="36.6" customHeight="1">
      <c r="A342" s="104" t="str">
        <f>HYPERLINK("https://www.geeksforgeeks.org/length-largest-subarray-contiguous-elements-set-1/","length of largest subarray with continuous element")</f>
        <v>length of largest subarray with continuous element</v>
      </c>
      <c r="B342" s="103" t="s">
        <v>1282</v>
      </c>
      <c r="C342" s="84"/>
      <c r="D342" s="103" t="s">
        <v>1282</v>
      </c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spans="1:26" ht="36.6" customHeight="1">
      <c r="A343" s="104" t="str">
        <f>HYPERLINK("https://www.geeksforgeeks.org/length-largest-subarray-contiguous-elements-set-2/","length of largest subarray with cont element 2")</f>
        <v>length of largest subarray with cont element 2</v>
      </c>
      <c r="B343" s="103" t="s">
        <v>1283</v>
      </c>
      <c r="C343" s="84"/>
      <c r="D343" s="103" t="s">
        <v>1283</v>
      </c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spans="1:26" ht="36.6" customHeight="1">
      <c r="A344" s="104" t="str">
        <f>HYPERLINK("https://www.geeksforgeeks.org/find-smallest-number-whose-digits-multiply-given-number-n/","smallest number whose digit mult to given no.")</f>
        <v>smallest number whose digit mult to given no.</v>
      </c>
      <c r="B344" s="103" t="s">
        <v>1284</v>
      </c>
      <c r="C344" s="84"/>
      <c r="D344" s="103" t="s">
        <v>1284</v>
      </c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spans="1:26" ht="36.6" customHeight="1">
      <c r="A345" s="104" t="str">
        <f>HYPERLINK("https://www.geeksforgeeks.org/check-if-frequency-of-all-characters-can-become-same-by-one-removal/","same frequency after one removal")</f>
        <v>same frequency after one removal</v>
      </c>
      <c r="B345" s="103" t="s">
        <v>1285</v>
      </c>
      <c r="C345" s="84"/>
      <c r="D345" s="103" t="s">
        <v>1285</v>
      </c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spans="1:26" ht="36.6" customHeight="1">
      <c r="A346" s="104" t="str">
        <f>HYPERLINK("https://leetcode.com/problems/insert-delete-getrandom-o1/","Insert Delete GetRandom O(1)")</f>
        <v>Insert Delete GetRandom O(1)</v>
      </c>
      <c r="B346" s="103" t="s">
        <v>1286</v>
      </c>
      <c r="C346" s="84"/>
      <c r="D346" s="103" t="s">
        <v>1286</v>
      </c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spans="1:26" ht="36.6" customHeight="1">
      <c r="A347" s="104"/>
      <c r="B347" s="103"/>
      <c r="C347" s="84"/>
      <c r="D347" s="103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spans="1:26" ht="36.6" customHeight="1">
      <c r="A348" s="56" t="s">
        <v>1287</v>
      </c>
      <c r="B348" s="103"/>
      <c r="C348" s="84"/>
      <c r="D348" s="103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spans="1:26" ht="36.6" customHeight="1">
      <c r="A349" s="104" t="str">
        <f>HYPERLINK("https://leetcode.com/problems/insert-delete-getrandom-o1-duplicates-allowed/","Insert delete get random duplicates allowed")</f>
        <v>Insert delete get random duplicates allowed</v>
      </c>
      <c r="B349" s="103" t="s">
        <v>1288</v>
      </c>
      <c r="C349" s="84"/>
      <c r="D349" s="103" t="s">
        <v>1288</v>
      </c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spans="1:26" ht="36.6" customHeight="1">
      <c r="A350" s="104" t="str">
        <f>HYPERLINK("https://leetcode.com/problems/find-all-anagrams-in-a-string/","Find all anagrams in a string")</f>
        <v>Find all anagrams in a string</v>
      </c>
      <c r="B350" s="103" t="s">
        <v>1289</v>
      </c>
      <c r="C350" s="84"/>
      <c r="D350" s="103" t="s">
        <v>1289</v>
      </c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spans="1:26" ht="36.6" customHeight="1">
      <c r="A351" s="104" t="str">
        <f>HYPERLINK("https://www.geeksforgeeks.org/check-anagram-string-palindrome-not/","Anagram Pallindrome")</f>
        <v>Anagram Pallindrome</v>
      </c>
      <c r="B351" s="103" t="s">
        <v>1290</v>
      </c>
      <c r="C351" s="84"/>
      <c r="D351" s="103" t="s">
        <v>1290</v>
      </c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spans="1:26" ht="36.6" customHeight="1">
      <c r="A352" s="106" t="str">
        <f>HYPERLINK("https://leetcode.com/problems/minimum-window-substring/","Find smallest size of string containing all char of other")</f>
        <v>Find smallest size of string containing all char of other</v>
      </c>
      <c r="B352" s="103" t="s">
        <v>1291</v>
      </c>
      <c r="C352" s="84"/>
      <c r="D352" s="103" t="s">
        <v>1291</v>
      </c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spans="1:26" ht="36.6" customHeight="1">
      <c r="A353" s="106" t="str">
        <f>HYPERLINK("https://leetcode.com/problems/group-anagrams/","Group anagram")</f>
        <v>Group anagram</v>
      </c>
      <c r="B353" s="103" t="s">
        <v>1292</v>
      </c>
      <c r="C353" s="84"/>
      <c r="D353" s="103" t="s">
        <v>1292</v>
      </c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spans="1:26" ht="36.6" customHeight="1">
      <c r="A354" s="106" t="str">
        <f>HYPERLINK("https://www.geeksforgeeks.org/length-of-the-longest-substring-without-repeating-characters/","longest substring with unique character")</f>
        <v>longest substring with unique character</v>
      </c>
      <c r="B354" s="103" t="s">
        <v>1293</v>
      </c>
      <c r="C354" s="84"/>
      <c r="D354" s="103" t="s">
        <v>1293</v>
      </c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spans="1:26" ht="36.6" customHeight="1">
      <c r="A355" s="104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103" t="s">
        <v>1294</v>
      </c>
      <c r="C355" s="84"/>
      <c r="D355" s="103" t="s">
        <v>1294</v>
      </c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spans="1:26" ht="36.6" customHeight="1">
      <c r="A356" s="104" t="s">
        <v>1295</v>
      </c>
      <c r="B356" s="103" t="s">
        <v>1296</v>
      </c>
      <c r="C356" s="84"/>
      <c r="D356" s="103" t="s">
        <v>1296</v>
      </c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spans="1:26" ht="36.6" customHeight="1">
      <c r="A357" s="104" t="str">
        <f>HYPERLINK("https://www.geeksforgeeks.org/check-two-strings-k-anagrams-not/","K anagram")</f>
        <v>K anagram</v>
      </c>
      <c r="B357" s="103" t="s">
        <v>1297</v>
      </c>
      <c r="C357" s="84"/>
      <c r="D357" s="103" t="s">
        <v>1297</v>
      </c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spans="1:26" ht="36.6" customHeight="1">
      <c r="A358" s="104"/>
      <c r="B358" s="103"/>
      <c r="C358" s="84"/>
      <c r="D358" s="103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spans="1:26" ht="36.6" customHeight="1">
      <c r="A359" s="56" t="s">
        <v>1298</v>
      </c>
      <c r="B359" s="103"/>
      <c r="C359" s="84"/>
      <c r="D359" s="103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spans="1:26" ht="36.6" customHeight="1">
      <c r="A360" s="132" t="str">
        <f>HYPERLINK("https://www.geeksforgeeks.org/rearrange-characters-string-no-two-adjacent/","rearrange character string such that no two are same")</f>
        <v>rearrange character string such that no two are same</v>
      </c>
      <c r="B360" s="103" t="s">
        <v>1299</v>
      </c>
      <c r="C360" s="84"/>
      <c r="D360" s="103" t="s">
        <v>1299</v>
      </c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spans="1:26" ht="36.6" customHeight="1">
      <c r="A361" s="104" t="s">
        <v>1300</v>
      </c>
      <c r="B361" s="103" t="s">
        <v>1300</v>
      </c>
      <c r="C361" s="84"/>
      <c r="D361" s="103" t="s">
        <v>1300</v>
      </c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spans="1:26" ht="36.6" customHeight="1">
      <c r="A362" s="104" t="s">
        <v>1301</v>
      </c>
      <c r="B362" s="103" t="s">
        <v>1301</v>
      </c>
      <c r="C362" s="84"/>
      <c r="D362" s="103" t="s">
        <v>1301</v>
      </c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spans="1:26" ht="36.6" customHeight="1">
      <c r="A363" s="104" t="str">
        <f>HYPERLINK("https://leetcode.com/problems/kth-smallest-element-in-a-sorted-matrix/","Kth smallest element in sorted 2d matrix")</f>
        <v>Kth smallest element in sorted 2d matrix</v>
      </c>
      <c r="B363" s="103" t="s">
        <v>1302</v>
      </c>
      <c r="C363" s="84"/>
      <c r="D363" s="103" t="s">
        <v>1302</v>
      </c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spans="1:26" ht="36.6" customHeight="1">
      <c r="A364" s="104" t="str">
        <f>HYPERLINK("https://leetcode.com/problems/k-th-smallest-prime-fraction/","Kth smallest prime fraction")</f>
        <v>Kth smallest prime fraction</v>
      </c>
      <c r="B364" s="103" t="s">
        <v>1026</v>
      </c>
      <c r="C364" s="84"/>
      <c r="D364" s="103" t="s">
        <v>1026</v>
      </c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spans="1:26" ht="36.6" customHeight="1">
      <c r="A365" s="104" t="str">
        <f>HYPERLINK("https://leetcode.com/problems/employee-free-time/","Employee Free time")</f>
        <v>Employee Free time</v>
      </c>
      <c r="B365" s="103" t="s">
        <v>1303</v>
      </c>
      <c r="C365" s="84"/>
      <c r="D365" s="103" t="s">
        <v>1303</v>
      </c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spans="1:26" ht="36.6" customHeight="1">
      <c r="A366" s="103"/>
      <c r="B366" s="103"/>
      <c r="C366" s="84"/>
      <c r="D366" s="103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spans="1:26" ht="36.6" customHeight="1">
      <c r="A367" s="159" t="s">
        <v>229</v>
      </c>
      <c r="B367" s="159"/>
      <c r="C367" s="159"/>
      <c r="D367" s="159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spans="1:26" ht="36.6" customHeight="1">
      <c r="A368" s="56" t="s">
        <v>1304</v>
      </c>
      <c r="B368" s="111"/>
      <c r="C368" s="112"/>
      <c r="D368" s="111"/>
      <c r="E368" s="112"/>
      <c r="F368" s="112"/>
      <c r="G368" s="112"/>
      <c r="H368" s="112"/>
      <c r="I368" s="112"/>
      <c r="J368" s="112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112"/>
      <c r="Z368" s="112"/>
    </row>
    <row r="369" spans="1:26" ht="36.6" customHeight="1">
      <c r="A369" s="121" t="s">
        <v>230</v>
      </c>
      <c r="B369" s="121"/>
      <c r="C369" s="112"/>
      <c r="D369" s="121"/>
      <c r="E369" s="112"/>
      <c r="F369" s="112"/>
      <c r="G369" s="112"/>
      <c r="H369" s="112"/>
      <c r="I369" s="112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spans="1:26" ht="36.6" customHeight="1">
      <c r="A370" s="114" t="s">
        <v>231</v>
      </c>
      <c r="B370" s="121"/>
      <c r="C370" s="112"/>
      <c r="D370" s="121"/>
      <c r="E370" s="112"/>
      <c r="F370" s="112"/>
      <c r="G370" s="112"/>
      <c r="H370" s="112"/>
      <c r="I370" s="112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spans="1:26" ht="36.6" customHeight="1">
      <c r="A371" s="114" t="s">
        <v>232</v>
      </c>
      <c r="B371" s="121"/>
      <c r="C371" s="112"/>
      <c r="D371" s="121"/>
      <c r="E371" s="112"/>
      <c r="F371" s="112"/>
      <c r="G371" s="112"/>
      <c r="H371" s="112"/>
      <c r="I371" s="112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spans="1:26" ht="36.6" customHeight="1">
      <c r="A372" s="121" t="s">
        <v>233</v>
      </c>
      <c r="B372" s="121"/>
      <c r="C372" s="112"/>
      <c r="D372" s="121"/>
      <c r="E372" s="112"/>
      <c r="F372" s="112"/>
      <c r="G372" s="112"/>
      <c r="H372" s="112"/>
      <c r="I372" s="112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spans="1:26" ht="36.6" customHeight="1">
      <c r="A373" s="121" t="s">
        <v>234</v>
      </c>
      <c r="B373" s="121"/>
      <c r="C373" s="112"/>
      <c r="D373" s="121"/>
      <c r="E373" s="112"/>
      <c r="F373" s="112"/>
      <c r="G373" s="112"/>
      <c r="H373" s="112"/>
      <c r="I373" s="112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spans="1:26" ht="36.6" customHeight="1">
      <c r="A374" s="121" t="s">
        <v>235</v>
      </c>
      <c r="B374" s="121"/>
      <c r="C374" s="112"/>
      <c r="D374" s="121"/>
      <c r="E374" s="112"/>
      <c r="F374" s="112"/>
      <c r="G374" s="112"/>
      <c r="H374" s="112"/>
      <c r="I374" s="112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spans="1:26" ht="36.6" customHeight="1">
      <c r="A375" s="121" t="s">
        <v>236</v>
      </c>
      <c r="B375" s="121"/>
      <c r="C375" s="112"/>
      <c r="D375" s="121"/>
      <c r="E375" s="112"/>
      <c r="F375" s="112"/>
      <c r="G375" s="112"/>
      <c r="H375" s="112"/>
      <c r="I375" s="112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spans="1:26" ht="36.6" customHeight="1">
      <c r="A376" s="121" t="s">
        <v>237</v>
      </c>
      <c r="B376" s="121"/>
      <c r="C376" s="112"/>
      <c r="D376" s="121"/>
      <c r="E376" s="112"/>
      <c r="F376" s="112"/>
      <c r="G376" s="112"/>
      <c r="H376" s="112"/>
      <c r="I376" s="112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spans="1:26" ht="36.6" customHeight="1">
      <c r="A377" s="57" t="s">
        <v>1305</v>
      </c>
      <c r="B377" s="121"/>
      <c r="C377" s="112"/>
      <c r="D377" s="121"/>
      <c r="E377" s="112"/>
      <c r="F377" s="112"/>
      <c r="G377" s="112"/>
      <c r="H377" s="112"/>
      <c r="I377" s="112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spans="1:26" ht="36.6" customHeight="1">
      <c r="A378" s="121" t="s">
        <v>238</v>
      </c>
      <c r="B378" s="121"/>
      <c r="C378" s="112"/>
      <c r="D378" s="121"/>
      <c r="E378" s="112"/>
      <c r="F378" s="112"/>
      <c r="G378" s="112"/>
      <c r="H378" s="112"/>
      <c r="I378" s="112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spans="1:26" ht="36.6" customHeight="1">
      <c r="A379" s="121" t="s">
        <v>239</v>
      </c>
      <c r="B379" s="121"/>
      <c r="C379" s="112"/>
      <c r="D379" s="121"/>
      <c r="E379" s="112"/>
      <c r="F379" s="112"/>
      <c r="G379" s="112"/>
      <c r="H379" s="112"/>
      <c r="I379" s="112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spans="1:26" ht="36.6" customHeight="1">
      <c r="A380" s="133" t="s">
        <v>240</v>
      </c>
      <c r="B380" s="121"/>
      <c r="C380" s="112"/>
      <c r="D380" s="121"/>
      <c r="E380" s="112"/>
      <c r="F380" s="112"/>
      <c r="G380" s="112"/>
      <c r="H380" s="112"/>
      <c r="I380" s="112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spans="1:26" ht="36.6" customHeight="1">
      <c r="A381" s="121" t="s">
        <v>241</v>
      </c>
      <c r="B381" s="121"/>
      <c r="C381" s="112"/>
      <c r="D381" s="121"/>
      <c r="E381" s="112"/>
      <c r="F381" s="112"/>
      <c r="G381" s="112"/>
      <c r="H381" s="112"/>
      <c r="I381" s="112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spans="1:26" ht="36.6" customHeight="1">
      <c r="A382" s="121" t="s">
        <v>242</v>
      </c>
      <c r="B382" s="121"/>
      <c r="C382" s="112"/>
      <c r="D382" s="121"/>
      <c r="E382" s="112"/>
      <c r="F382" s="112"/>
      <c r="G382" s="112"/>
      <c r="H382" s="112"/>
      <c r="I382" s="112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spans="1:26" ht="36.6" customHeight="1">
      <c r="A383" s="121" t="s">
        <v>243</v>
      </c>
      <c r="B383" s="121"/>
      <c r="C383" s="112"/>
      <c r="D383" s="121"/>
      <c r="E383" s="112"/>
      <c r="F383" s="112"/>
      <c r="G383" s="112"/>
      <c r="H383" s="112"/>
      <c r="I383" s="112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spans="1:26" ht="36.6" customHeight="1">
      <c r="A384" s="121" t="s">
        <v>244</v>
      </c>
      <c r="B384" s="121"/>
      <c r="C384" s="112"/>
      <c r="D384" s="121"/>
      <c r="E384" s="112"/>
      <c r="F384" s="112"/>
      <c r="G384" s="112"/>
      <c r="H384" s="112"/>
      <c r="I384" s="112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spans="1:26" ht="36.6" customHeight="1">
      <c r="A385" s="121" t="s">
        <v>245</v>
      </c>
      <c r="B385" s="121"/>
      <c r="C385" s="112"/>
      <c r="D385" s="121"/>
      <c r="E385" s="112"/>
      <c r="F385" s="112"/>
      <c r="G385" s="112"/>
      <c r="H385" s="112"/>
      <c r="I385" s="112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spans="1:26" ht="36.6" customHeight="1">
      <c r="A386" s="57" t="s">
        <v>1306</v>
      </c>
      <c r="B386" s="121"/>
      <c r="C386" s="112"/>
      <c r="D386" s="121"/>
      <c r="E386" s="112"/>
      <c r="F386" s="112"/>
      <c r="G386" s="112"/>
      <c r="H386" s="112"/>
      <c r="I386" s="112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spans="1:26" ht="36.6" customHeight="1">
      <c r="A387" s="121" t="s">
        <v>246</v>
      </c>
      <c r="B387" s="121"/>
      <c r="C387" s="112"/>
      <c r="D387" s="121"/>
      <c r="E387" s="112"/>
      <c r="F387" s="112"/>
      <c r="G387" s="112"/>
      <c r="H387" s="112"/>
      <c r="I387" s="112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spans="1:26" ht="36.6" customHeight="1">
      <c r="A388" s="121" t="s">
        <v>247</v>
      </c>
      <c r="B388" s="121"/>
      <c r="C388" s="112"/>
      <c r="D388" s="121"/>
      <c r="E388" s="112"/>
      <c r="F388" s="112"/>
      <c r="G388" s="112"/>
      <c r="H388" s="112"/>
      <c r="I388" s="112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spans="1:26" ht="36.6" customHeight="1">
      <c r="A389" s="121" t="s">
        <v>248</v>
      </c>
      <c r="B389" s="121"/>
      <c r="C389" s="112"/>
      <c r="D389" s="121"/>
      <c r="E389" s="112"/>
      <c r="F389" s="112"/>
      <c r="G389" s="112"/>
      <c r="H389" s="112"/>
      <c r="I389" s="112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spans="1:26" ht="36.6" customHeight="1">
      <c r="A390" s="121" t="s">
        <v>249</v>
      </c>
      <c r="B390" s="121"/>
      <c r="C390" s="112"/>
      <c r="D390" s="121"/>
      <c r="E390" s="112"/>
      <c r="F390" s="112"/>
      <c r="G390" s="112"/>
      <c r="H390" s="112"/>
      <c r="I390" s="112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spans="1:26" ht="36.6" customHeight="1">
      <c r="A391" s="121" t="s">
        <v>250</v>
      </c>
      <c r="B391" s="121"/>
      <c r="C391" s="112"/>
      <c r="D391" s="121"/>
      <c r="E391" s="112"/>
      <c r="F391" s="112"/>
      <c r="G391" s="112"/>
      <c r="H391" s="112"/>
      <c r="I391" s="112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spans="1:26" ht="36.6" customHeight="1">
      <c r="A392" s="121" t="s">
        <v>251</v>
      </c>
      <c r="B392" s="121"/>
      <c r="C392" s="112"/>
      <c r="D392" s="121"/>
      <c r="E392" s="112"/>
      <c r="F392" s="112"/>
      <c r="G392" s="112"/>
      <c r="H392" s="112"/>
      <c r="I392" s="112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spans="1:26" ht="36.6" customHeight="1">
      <c r="A393" s="121" t="s">
        <v>252</v>
      </c>
      <c r="B393" s="121"/>
      <c r="C393" s="112"/>
      <c r="D393" s="121"/>
      <c r="E393" s="112"/>
      <c r="F393" s="112"/>
      <c r="G393" s="112"/>
      <c r="H393" s="112"/>
      <c r="I393" s="112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spans="1:26" ht="36.6" customHeight="1">
      <c r="A394" s="121" t="s">
        <v>253</v>
      </c>
      <c r="B394" s="121"/>
      <c r="C394" s="112"/>
      <c r="D394" s="121"/>
      <c r="E394" s="112"/>
      <c r="F394" s="112"/>
      <c r="G394" s="112"/>
      <c r="H394" s="112"/>
      <c r="I394" s="112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spans="1:26" ht="36.6" customHeight="1">
      <c r="A395" s="57" t="s">
        <v>1307</v>
      </c>
      <c r="B395" s="121"/>
      <c r="C395" s="112"/>
      <c r="D395" s="121"/>
      <c r="E395" s="112"/>
      <c r="F395" s="112"/>
      <c r="G395" s="112"/>
      <c r="H395" s="112"/>
      <c r="I395" s="112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spans="1:26" ht="36.6" customHeight="1">
      <c r="A396" s="121" t="s">
        <v>254</v>
      </c>
      <c r="B396" s="121"/>
      <c r="C396" s="112"/>
      <c r="D396" s="121"/>
      <c r="E396" s="112"/>
      <c r="F396" s="112"/>
      <c r="G396" s="112"/>
      <c r="H396" s="112"/>
      <c r="I396" s="112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spans="1:26" ht="36.6" customHeight="1">
      <c r="A397" s="121" t="s">
        <v>255</v>
      </c>
      <c r="B397" s="121"/>
      <c r="C397" s="112"/>
      <c r="D397" s="121"/>
      <c r="E397" s="112"/>
      <c r="F397" s="112"/>
      <c r="G397" s="112"/>
      <c r="H397" s="112"/>
      <c r="I397" s="112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spans="1:26" ht="36.6" customHeight="1">
      <c r="A398" s="121" t="s">
        <v>256</v>
      </c>
      <c r="B398" s="121"/>
      <c r="C398" s="112"/>
      <c r="D398" s="121"/>
      <c r="E398" s="112"/>
      <c r="F398" s="112"/>
      <c r="G398" s="112"/>
      <c r="H398" s="112"/>
      <c r="I398" s="112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spans="1:26" ht="36.6" customHeight="1">
      <c r="A399" s="121" t="s">
        <v>257</v>
      </c>
      <c r="B399" s="121"/>
      <c r="C399" s="112"/>
      <c r="D399" s="121"/>
      <c r="E399" s="112"/>
      <c r="F399" s="112"/>
      <c r="G399" s="112"/>
      <c r="H399" s="112"/>
      <c r="I399" s="112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spans="1:26" ht="36.6" customHeight="1">
      <c r="A400" s="121" t="s">
        <v>258</v>
      </c>
      <c r="B400" s="121"/>
      <c r="C400" s="112"/>
      <c r="D400" s="121"/>
      <c r="E400" s="112"/>
      <c r="F400" s="112"/>
      <c r="G400" s="112"/>
      <c r="H400" s="112"/>
      <c r="I400" s="112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spans="1:26" ht="36.6" customHeight="1">
      <c r="A401" s="121" t="s">
        <v>259</v>
      </c>
      <c r="B401" s="121"/>
      <c r="C401" s="112"/>
      <c r="D401" s="121"/>
      <c r="E401" s="112"/>
      <c r="F401" s="112"/>
      <c r="G401" s="112"/>
      <c r="H401" s="112"/>
      <c r="I401" s="112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spans="1:26" ht="36.6" customHeight="1">
      <c r="A402" s="57" t="s">
        <v>1308</v>
      </c>
      <c r="B402" s="121"/>
      <c r="C402" s="112"/>
      <c r="D402" s="121"/>
      <c r="E402" s="112"/>
      <c r="F402" s="112"/>
      <c r="G402" s="112"/>
      <c r="H402" s="112"/>
      <c r="I402" s="112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spans="1:26" ht="36.6" customHeight="1">
      <c r="A403" s="121" t="s">
        <v>260</v>
      </c>
      <c r="B403" s="121"/>
      <c r="C403" s="112"/>
      <c r="D403" s="121"/>
      <c r="E403" s="112"/>
      <c r="F403" s="112"/>
      <c r="G403" s="112"/>
      <c r="H403" s="112"/>
      <c r="I403" s="112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spans="1:26" ht="36.6" customHeight="1">
      <c r="A404" s="121" t="s">
        <v>261</v>
      </c>
      <c r="B404" s="121"/>
      <c r="C404" s="112"/>
      <c r="D404" s="121"/>
      <c r="E404" s="112"/>
      <c r="F404" s="112"/>
      <c r="G404" s="112"/>
      <c r="H404" s="112"/>
      <c r="I404" s="112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spans="1:26" ht="36.6" customHeight="1">
      <c r="A405" s="121" t="s">
        <v>262</v>
      </c>
      <c r="B405" s="121"/>
      <c r="C405" s="112"/>
      <c r="D405" s="121"/>
      <c r="E405" s="112"/>
      <c r="F405" s="112"/>
      <c r="G405" s="112"/>
      <c r="H405" s="112"/>
      <c r="I405" s="112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spans="1:26" ht="36.6" customHeight="1">
      <c r="A406" s="121" t="s">
        <v>86</v>
      </c>
      <c r="B406" s="121"/>
      <c r="C406" s="112"/>
      <c r="D406" s="121"/>
      <c r="E406" s="112"/>
      <c r="F406" s="112"/>
      <c r="G406" s="112"/>
      <c r="H406" s="112"/>
      <c r="I406" s="112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spans="1:26" ht="36.6" customHeight="1">
      <c r="A407" s="121" t="s">
        <v>263</v>
      </c>
      <c r="B407" s="121"/>
      <c r="C407" s="112"/>
      <c r="D407" s="121"/>
      <c r="E407" s="112"/>
      <c r="F407" s="112"/>
      <c r="G407" s="112"/>
      <c r="H407" s="112"/>
      <c r="I407" s="112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spans="1:26" ht="36.6" customHeight="1">
      <c r="A408" s="156" t="s">
        <v>920</v>
      </c>
      <c r="B408" s="156"/>
      <c r="C408" s="156"/>
      <c r="D408" s="156"/>
      <c r="E408" s="156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spans="1:26" ht="36.6" customHeight="1">
      <c r="A409" s="56" t="s">
        <v>1309</v>
      </c>
      <c r="B409" s="121"/>
      <c r="C409" s="112"/>
      <c r="D409" s="121"/>
      <c r="E409" s="112"/>
      <c r="F409" s="112"/>
      <c r="G409" s="112"/>
      <c r="H409" s="112"/>
      <c r="I409" s="112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spans="1:26" ht="36.6" customHeight="1">
      <c r="A410" s="121" t="s">
        <v>265</v>
      </c>
      <c r="B410" s="121"/>
      <c r="C410" s="112"/>
      <c r="D410" s="121"/>
      <c r="E410" s="112"/>
      <c r="F410" s="112"/>
      <c r="G410" s="112"/>
      <c r="H410" s="112"/>
      <c r="I410" s="112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spans="1:26" ht="36.6" customHeight="1">
      <c r="A411" s="121" t="s">
        <v>266</v>
      </c>
      <c r="B411" s="121"/>
      <c r="C411" s="112"/>
      <c r="D411" s="121"/>
      <c r="E411" s="112"/>
      <c r="F411" s="112"/>
      <c r="G411" s="112"/>
      <c r="H411" s="112"/>
      <c r="I411" s="112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spans="1:26" ht="36.6" customHeight="1">
      <c r="A412" s="121" t="s">
        <v>267</v>
      </c>
      <c r="B412" s="121"/>
      <c r="C412" s="112"/>
      <c r="D412" s="121"/>
      <c r="E412" s="112"/>
      <c r="F412" s="112"/>
      <c r="G412" s="112"/>
      <c r="H412" s="112"/>
      <c r="I412" s="112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spans="1:26" ht="36.6" customHeight="1">
      <c r="A413" s="121" t="s">
        <v>268</v>
      </c>
      <c r="B413" s="121"/>
      <c r="C413" s="112"/>
      <c r="D413" s="121"/>
      <c r="E413" s="112"/>
      <c r="F413" s="112"/>
      <c r="G413" s="112"/>
      <c r="H413" s="112"/>
      <c r="I413" s="112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spans="1:26" ht="36.6" customHeight="1">
      <c r="A414" s="121" t="s">
        <v>269</v>
      </c>
      <c r="B414" s="121"/>
      <c r="C414" s="112"/>
      <c r="D414" s="121"/>
      <c r="E414" s="112"/>
      <c r="F414" s="112"/>
      <c r="G414" s="112"/>
      <c r="H414" s="112"/>
      <c r="I414" s="112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spans="1:26" ht="36.6" customHeight="1">
      <c r="A415" s="57" t="s">
        <v>1310</v>
      </c>
      <c r="B415" s="121"/>
      <c r="C415" s="112"/>
      <c r="D415" s="121"/>
      <c r="E415" s="112"/>
      <c r="F415" s="112"/>
      <c r="G415" s="112"/>
      <c r="H415" s="112"/>
      <c r="I415" s="112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spans="1:26" ht="36.6" customHeight="1">
      <c r="A416" s="121" t="s">
        <v>270</v>
      </c>
      <c r="B416" s="121"/>
      <c r="C416" s="112"/>
      <c r="D416" s="121"/>
      <c r="E416" s="112"/>
      <c r="F416" s="112"/>
      <c r="G416" s="112"/>
      <c r="H416" s="112"/>
      <c r="I416" s="112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spans="1:26" ht="36.6" customHeight="1">
      <c r="A417" s="121" t="s">
        <v>271</v>
      </c>
      <c r="B417" s="121"/>
      <c r="C417" s="112"/>
      <c r="D417" s="121"/>
      <c r="E417" s="112"/>
      <c r="F417" s="112"/>
      <c r="G417" s="112"/>
      <c r="H417" s="112"/>
      <c r="I417" s="112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spans="1:26" ht="36.6" customHeight="1">
      <c r="A418" s="121" t="s">
        <v>272</v>
      </c>
      <c r="B418" s="121"/>
      <c r="C418" s="112"/>
      <c r="D418" s="121"/>
      <c r="E418" s="112"/>
      <c r="F418" s="112"/>
      <c r="G418" s="112"/>
      <c r="H418" s="112"/>
      <c r="I418" s="112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spans="1:26" ht="36.6" customHeight="1">
      <c r="A419" s="121" t="s">
        <v>273</v>
      </c>
      <c r="B419" s="121"/>
      <c r="C419" s="112"/>
      <c r="D419" s="121"/>
      <c r="E419" s="112"/>
      <c r="F419" s="112"/>
      <c r="G419" s="112"/>
      <c r="H419" s="112"/>
      <c r="I419" s="112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spans="1:26" ht="36.6" customHeight="1">
      <c r="A420" s="57" t="s">
        <v>1311</v>
      </c>
      <c r="B420" s="121"/>
      <c r="C420" s="112"/>
      <c r="D420" s="121"/>
      <c r="E420" s="112"/>
      <c r="F420" s="112"/>
      <c r="G420" s="112"/>
      <c r="H420" s="112"/>
      <c r="I420" s="112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spans="1:26" ht="36.6" customHeight="1">
      <c r="A421" s="121" t="s">
        <v>274</v>
      </c>
      <c r="B421" s="121"/>
      <c r="C421" s="112"/>
      <c r="D421" s="121"/>
      <c r="E421" s="112"/>
      <c r="F421" s="112"/>
      <c r="G421" s="112"/>
      <c r="H421" s="112"/>
      <c r="I421" s="112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spans="1:26" ht="36.6" customHeight="1">
      <c r="A422" s="121" t="s">
        <v>275</v>
      </c>
      <c r="B422" s="121"/>
      <c r="C422" s="112"/>
      <c r="D422" s="121"/>
      <c r="E422" s="112"/>
      <c r="F422" s="112"/>
      <c r="G422" s="112"/>
      <c r="H422" s="112"/>
      <c r="I422" s="112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spans="1:26" ht="36.6" customHeight="1">
      <c r="A423" s="121" t="s">
        <v>276</v>
      </c>
      <c r="B423" s="121"/>
      <c r="C423" s="112"/>
      <c r="D423" s="121"/>
      <c r="E423" s="112"/>
      <c r="F423" s="112"/>
      <c r="G423" s="112"/>
      <c r="H423" s="112"/>
      <c r="I423" s="112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spans="1:26" ht="36.6" customHeight="1">
      <c r="A424" s="121" t="s">
        <v>277</v>
      </c>
      <c r="B424" s="121"/>
      <c r="C424" s="112"/>
      <c r="D424" s="121"/>
      <c r="E424" s="112"/>
      <c r="F424" s="112"/>
      <c r="G424" s="112"/>
      <c r="H424" s="112"/>
      <c r="I424" s="112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spans="1:26" ht="36.6" customHeight="1">
      <c r="A425" s="121" t="s">
        <v>1312</v>
      </c>
      <c r="B425" s="121"/>
      <c r="C425" s="112"/>
      <c r="D425" s="121"/>
      <c r="E425" s="112"/>
      <c r="F425" s="112"/>
      <c r="G425" s="112"/>
      <c r="H425" s="112"/>
      <c r="I425" s="112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spans="1:26" ht="36.6" customHeight="1">
      <c r="A426" s="57" t="s">
        <v>1313</v>
      </c>
      <c r="B426" s="121"/>
      <c r="C426" s="112"/>
      <c r="D426" s="121"/>
      <c r="E426" s="112"/>
      <c r="F426" s="112"/>
      <c r="G426" s="112"/>
      <c r="H426" s="112"/>
      <c r="I426" s="112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spans="1:26" ht="36.6" customHeight="1">
      <c r="A427" s="121" t="s">
        <v>279</v>
      </c>
      <c r="B427" s="121"/>
      <c r="C427" s="112"/>
      <c r="D427" s="121"/>
      <c r="E427" s="112"/>
      <c r="F427" s="112"/>
      <c r="G427" s="112"/>
      <c r="H427" s="112"/>
      <c r="I427" s="112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spans="1:26" ht="36.6" customHeight="1">
      <c r="A428" s="121" t="s">
        <v>280</v>
      </c>
      <c r="B428" s="121"/>
      <c r="C428" s="112"/>
      <c r="D428" s="121"/>
      <c r="E428" s="112"/>
      <c r="F428" s="112"/>
      <c r="G428" s="112"/>
      <c r="H428" s="112"/>
      <c r="I428" s="112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spans="1:26" ht="36.6" customHeight="1">
      <c r="A429" s="121" t="s">
        <v>281</v>
      </c>
      <c r="B429" s="121"/>
      <c r="C429" s="112"/>
      <c r="D429" s="121"/>
      <c r="E429" s="112"/>
      <c r="F429" s="112"/>
      <c r="G429" s="112"/>
      <c r="H429" s="112"/>
      <c r="I429" s="112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spans="1:26" ht="36.6" customHeight="1">
      <c r="A430" s="121" t="s">
        <v>282</v>
      </c>
      <c r="B430" s="121"/>
      <c r="C430" s="112"/>
      <c r="D430" s="121"/>
      <c r="E430" s="112"/>
      <c r="F430" s="112"/>
      <c r="G430" s="112"/>
      <c r="H430" s="112"/>
      <c r="I430" s="112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spans="1:26" ht="36.6" customHeight="1">
      <c r="A431" s="121" t="s">
        <v>283</v>
      </c>
      <c r="B431" s="121"/>
      <c r="C431" s="112"/>
      <c r="D431" s="121"/>
      <c r="E431" s="112"/>
      <c r="F431" s="112"/>
      <c r="G431" s="112"/>
      <c r="H431" s="112"/>
      <c r="I431" s="112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spans="1:26" ht="36.6" customHeight="1">
      <c r="A432" s="103"/>
      <c r="B432" s="103"/>
      <c r="C432" s="84"/>
      <c r="D432" s="103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spans="1:26" ht="36.6" customHeight="1">
      <c r="A433" s="158" t="s">
        <v>967</v>
      </c>
      <c r="B433" s="158"/>
      <c r="C433" s="158"/>
      <c r="D433" s="158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spans="1:26" ht="36.6" customHeight="1">
      <c r="A434" s="56" t="s">
        <v>1314</v>
      </c>
      <c r="B434" s="103"/>
      <c r="C434" s="84"/>
      <c r="D434" s="103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spans="1:26" ht="36.6" customHeight="1">
      <c r="A435" s="125" t="s">
        <v>1315</v>
      </c>
      <c r="B435" s="103" t="s">
        <v>1316</v>
      </c>
      <c r="C435" s="84"/>
      <c r="D435" s="103" t="s">
        <v>1316</v>
      </c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spans="1:26" ht="36.6" customHeight="1">
      <c r="A436" s="125" t="s">
        <v>1315</v>
      </c>
      <c r="B436" s="103" t="s">
        <v>1317</v>
      </c>
      <c r="C436" s="84"/>
      <c r="D436" s="103" t="s">
        <v>1317</v>
      </c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spans="1:26" ht="36.6" customHeight="1">
      <c r="A437" s="125" t="s">
        <v>1318</v>
      </c>
      <c r="B437" s="103" t="s">
        <v>1319</v>
      </c>
      <c r="C437" s="84"/>
      <c r="D437" s="103" t="s">
        <v>1319</v>
      </c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spans="1:26" ht="36.6" customHeight="1">
      <c r="A438" s="119" t="str">
        <f>HYPERLINK("https://leetcode.com/problems/russian-doll-envelopes/","Russian doll envelopes")</f>
        <v>Russian doll envelopes</v>
      </c>
      <c r="B438" s="103" t="s">
        <v>1320</v>
      </c>
      <c r="C438" s="84"/>
      <c r="D438" s="103" t="s">
        <v>1320</v>
      </c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spans="1:26" ht="36.6" customHeight="1">
      <c r="A439" s="106" t="s">
        <v>1321</v>
      </c>
      <c r="B439" s="103" t="s">
        <v>1322</v>
      </c>
      <c r="C439" s="84"/>
      <c r="D439" s="103" t="s">
        <v>1322</v>
      </c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spans="1:26" ht="36.6" customHeight="1">
      <c r="A440" s="104" t="s">
        <v>1323</v>
      </c>
      <c r="B440" s="103" t="s">
        <v>1324</v>
      </c>
      <c r="C440" s="84"/>
      <c r="D440" s="103" t="s">
        <v>1324</v>
      </c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spans="1:26" ht="36.6" customHeight="1">
      <c r="A441" s="125" t="s">
        <v>1325</v>
      </c>
      <c r="B441" s="103" t="s">
        <v>1326</v>
      </c>
      <c r="C441" s="84"/>
      <c r="D441" s="103" t="s">
        <v>1326</v>
      </c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spans="1:26" ht="36.6" customHeight="1">
      <c r="A442" s="57" t="s">
        <v>1327</v>
      </c>
      <c r="B442" s="103"/>
      <c r="C442" s="84"/>
      <c r="D442" s="103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spans="1:26" ht="36.6" customHeight="1">
      <c r="A443" s="106" t="s">
        <v>1328</v>
      </c>
      <c r="B443" s="103" t="s">
        <v>1328</v>
      </c>
      <c r="C443" s="84"/>
      <c r="D443" s="103" t="s">
        <v>1328</v>
      </c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spans="1:26" ht="36.6" customHeight="1">
      <c r="A444" s="106" t="s">
        <v>1329</v>
      </c>
      <c r="B444" s="103" t="s">
        <v>1329</v>
      </c>
      <c r="C444" s="84"/>
      <c r="D444" s="103" t="s">
        <v>1329</v>
      </c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spans="1:26" ht="36.6" customHeight="1">
      <c r="A445" s="106" t="s">
        <v>1330</v>
      </c>
      <c r="B445" s="103" t="s">
        <v>1330</v>
      </c>
      <c r="C445" s="84"/>
      <c r="D445" s="103" t="s">
        <v>1330</v>
      </c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spans="1:26" ht="36.6" customHeight="1">
      <c r="A446" s="104" t="s">
        <v>1331</v>
      </c>
      <c r="B446" s="103" t="s">
        <v>1332</v>
      </c>
      <c r="C446" s="84"/>
      <c r="D446" s="103" t="s">
        <v>1332</v>
      </c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spans="1:26" ht="36.6" customHeight="1">
      <c r="A447" s="104" t="s">
        <v>1333</v>
      </c>
      <c r="B447" s="103"/>
      <c r="C447" s="84"/>
      <c r="D447" s="103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spans="1:26" ht="36.6" customHeight="1">
      <c r="A448" s="104" t="s">
        <v>1334</v>
      </c>
      <c r="B448" s="103"/>
      <c r="C448" s="84"/>
      <c r="D448" s="103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spans="1:26" ht="36.6" customHeight="1">
      <c r="A449" s="117" t="s">
        <v>1335</v>
      </c>
      <c r="B449" s="103" t="s">
        <v>1336</v>
      </c>
      <c r="C449" s="84"/>
      <c r="D449" s="103" t="s">
        <v>1336</v>
      </c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spans="1:26" ht="36.6" customHeight="1">
      <c r="A450" s="117" t="s">
        <v>1337</v>
      </c>
      <c r="B450" s="103"/>
      <c r="C450" s="118"/>
      <c r="D450" s="103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spans="1:26" ht="36.6" customHeight="1">
      <c r="A451" s="119" t="s">
        <v>1338</v>
      </c>
      <c r="B451" s="103" t="s">
        <v>1339</v>
      </c>
      <c r="C451" s="84"/>
      <c r="D451" s="103" t="s">
        <v>1339</v>
      </c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spans="1:26" ht="36.6" customHeight="1">
      <c r="A452" s="117" t="s">
        <v>1340</v>
      </c>
      <c r="B452" s="103" t="s">
        <v>1340</v>
      </c>
      <c r="C452" s="84"/>
      <c r="D452" s="103" t="s">
        <v>1340</v>
      </c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spans="1:26" ht="36.6" customHeight="1">
      <c r="A453" s="57" t="s">
        <v>1341</v>
      </c>
      <c r="B453" s="103"/>
      <c r="C453" s="84"/>
      <c r="D453" s="103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spans="1:26" ht="36.6" customHeight="1">
      <c r="A454" s="104" t="s">
        <v>1342</v>
      </c>
      <c r="B454" s="103"/>
      <c r="C454" s="84"/>
      <c r="D454" s="103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spans="1:26" ht="36.6" customHeight="1">
      <c r="A455" s="119" t="str">
        <f>HYPERLINK("https://leetcode.com/problems/best-time-to-buy-and-sell-stock/","best time to buy and sell stock")</f>
        <v>best time to buy and sell stock</v>
      </c>
      <c r="B455" s="103" t="s">
        <v>1343</v>
      </c>
      <c r="C455" s="118"/>
      <c r="D455" s="103" t="s">
        <v>1343</v>
      </c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spans="1:26" ht="36.6" customHeight="1">
      <c r="A456" s="119" t="str">
        <f>HYPERLINK("https://leetcode.com/problems/best-time-to-buy-and-sell-stock-ii/","best time to buy and sell 2")</f>
        <v>best time to buy and sell 2</v>
      </c>
      <c r="B456" s="103" t="s">
        <v>1344</v>
      </c>
      <c r="C456" s="118"/>
      <c r="D456" s="103" t="s">
        <v>1344</v>
      </c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spans="1:26" ht="36.6" customHeight="1">
      <c r="A457" s="106" t="s">
        <v>1345</v>
      </c>
      <c r="B457" s="103" t="s">
        <v>1346</v>
      </c>
      <c r="C457" s="84"/>
      <c r="D457" s="103" t="s">
        <v>1346</v>
      </c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spans="1:26" ht="36.6" customHeight="1">
      <c r="A458" s="119" t="str">
        <f>HYPERLINK("https://leetcode.com/problems/best-time-to-buy-and-sell-stock-with-cooldown/","best time to buy and sell with cool down")</f>
        <v>best time to buy and sell with cool down</v>
      </c>
      <c r="B458" s="103" t="s">
        <v>1347</v>
      </c>
      <c r="C458" s="84"/>
      <c r="D458" s="103" t="s">
        <v>1347</v>
      </c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spans="1:26" ht="36.6" customHeight="1">
      <c r="A459" s="119" t="str">
        <f>HYPERLINK("https://leetcode.com/problems/best-time-to-buy-and-sell-stock-iii/","best time to buy and sell 3")</f>
        <v>best time to buy and sell 3</v>
      </c>
      <c r="B459" s="103" t="s">
        <v>1348</v>
      </c>
      <c r="C459" s="118"/>
      <c r="D459" s="103" t="s">
        <v>1348</v>
      </c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spans="1:26" ht="36.6" customHeight="1">
      <c r="A460" s="119" t="str">
        <f>HYPERLINK("https://leetcode.com/problems/best-time-to-buy-and-sell-stock-iv/","best time to but and sell 4")</f>
        <v>best time to but and sell 4</v>
      </c>
      <c r="B460" s="103" t="s">
        <v>1349</v>
      </c>
      <c r="C460" s="84"/>
      <c r="D460" s="103" t="s">
        <v>1349</v>
      </c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spans="1:26" ht="36.6" customHeight="1">
      <c r="A461" s="117" t="s">
        <v>1350</v>
      </c>
      <c r="B461" s="103" t="s">
        <v>1351</v>
      </c>
      <c r="C461" s="118"/>
      <c r="D461" s="103" t="s">
        <v>1351</v>
      </c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spans="1:26" ht="36.6" customHeight="1">
      <c r="A462" s="57" t="s">
        <v>1352</v>
      </c>
      <c r="B462" s="103"/>
      <c r="C462" s="84"/>
      <c r="D462" s="103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spans="1:26" ht="36.6" customHeight="1">
      <c r="A463" s="61" t="str">
        <f>HYPERLINK("https://leetcode.com/problems/burst-balloons/","burst balloons")</f>
        <v>burst balloons</v>
      </c>
      <c r="B463" s="103" t="s">
        <v>1353</v>
      </c>
      <c r="C463" s="118"/>
      <c r="D463" s="103" t="s">
        <v>1353</v>
      </c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spans="1:26" ht="36.6" customHeight="1">
      <c r="A464" s="61" t="s">
        <v>1354</v>
      </c>
      <c r="B464" s="103" t="s">
        <v>1355</v>
      </c>
      <c r="C464" s="118"/>
      <c r="D464" s="103" t="s">
        <v>1355</v>
      </c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spans="1:26" ht="36.6" customHeight="1">
      <c r="A465" s="117" t="s">
        <v>1356</v>
      </c>
      <c r="B465" s="103" t="s">
        <v>1356</v>
      </c>
      <c r="C465" s="118"/>
      <c r="D465" s="103" t="s">
        <v>1356</v>
      </c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spans="1:26" ht="36.6" customHeight="1">
      <c r="A466" s="117" t="s">
        <v>1357</v>
      </c>
      <c r="B466" s="103" t="s">
        <v>1358</v>
      </c>
      <c r="C466" s="118"/>
      <c r="D466" s="103" t="s">
        <v>1358</v>
      </c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spans="1:26" ht="36.6" customHeight="1">
      <c r="A467" s="61" t="str">
        <f>HYPERLINK("https://leetcode.com/problems/minimum-score-triangulation-of-polygon/","Minimum score triangulation")</f>
        <v>Minimum score triangulation</v>
      </c>
      <c r="B467" s="103" t="s">
        <v>1359</v>
      </c>
      <c r="C467" s="118"/>
      <c r="D467" s="103" t="s">
        <v>1359</v>
      </c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spans="1:26" ht="36.6" customHeight="1">
      <c r="A468" s="61" t="s">
        <v>1360</v>
      </c>
      <c r="B468" s="103" t="s">
        <v>1361</v>
      </c>
      <c r="C468" s="118"/>
      <c r="D468" s="103" t="s">
        <v>1361</v>
      </c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spans="1:26" ht="36.6" customHeight="1">
      <c r="A469" s="57" t="s">
        <v>1362</v>
      </c>
      <c r="B469" s="103"/>
      <c r="C469" s="84"/>
      <c r="D469" s="103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spans="1:26" ht="36.6" customHeight="1">
      <c r="A470" s="61" t="s">
        <v>1363</v>
      </c>
      <c r="B470" s="103" t="s">
        <v>1364</v>
      </c>
      <c r="C470" s="118"/>
      <c r="D470" s="103" t="s">
        <v>1364</v>
      </c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spans="1:26" ht="36.6" customHeight="1">
      <c r="A471" s="117" t="s">
        <v>1365</v>
      </c>
      <c r="B471" s="103" t="s">
        <v>1365</v>
      </c>
      <c r="C471" s="118"/>
      <c r="D471" s="103" t="s">
        <v>1365</v>
      </c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spans="1:26" ht="36.6" customHeight="1">
      <c r="A472" s="117" t="s">
        <v>1366</v>
      </c>
      <c r="B472" s="103" t="s">
        <v>1367</v>
      </c>
      <c r="C472" s="118"/>
      <c r="D472" s="103" t="s">
        <v>1367</v>
      </c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spans="1:26" ht="36.6" customHeight="1">
      <c r="A473" s="117" t="str">
        <f>HYPERLINK("https://www.geeksforgeeks.org/count-palindromic-subsequence-given-string/","Count all pallindromic subsequence")</f>
        <v>Count all pallindromic subsequence</v>
      </c>
      <c r="B473" s="103"/>
      <c r="C473" s="118"/>
      <c r="D473" s="103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spans="1:26" ht="36.6" customHeight="1">
      <c r="A474" s="117" t="str">
        <f>HYPERLINK("https://leetcode.com/problems/count-different-palindromic-subsequences/","Count distinct pallindromic subsequence")</f>
        <v>Count distinct pallindromic subsequence</v>
      </c>
      <c r="B474" s="103"/>
      <c r="C474" s="118"/>
      <c r="D474" s="103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spans="1:26" ht="36.6" customHeight="1">
      <c r="A475" s="106" t="s">
        <v>1368</v>
      </c>
      <c r="B475" s="103"/>
      <c r="C475" s="84"/>
      <c r="D475" s="103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spans="1:26" ht="36.6" customHeight="1">
      <c r="A476" s="61" t="str">
        <f>HYPERLINK("https://www.geeksforgeeks.org/number-subsequences-form-ai-bj-ck/","No. of sequence of type a^i+b^j+c^k")</f>
        <v>No. of sequence of type a^i+b^j+c^k</v>
      </c>
      <c r="B476" s="103" t="s">
        <v>1369</v>
      </c>
      <c r="C476" s="84"/>
      <c r="D476" s="103" t="s">
        <v>1369</v>
      </c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spans="1:26" ht="36.6" customHeight="1">
      <c r="A477" s="104" t="s">
        <v>1370</v>
      </c>
      <c r="B477" s="103"/>
      <c r="C477" s="84"/>
      <c r="D477" s="103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spans="1:26" ht="36.6" customHeight="1">
      <c r="A478" s="57" t="s">
        <v>1371</v>
      </c>
      <c r="B478" s="103"/>
      <c r="C478" s="84"/>
      <c r="D478" s="103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spans="1:26" ht="36.6" customHeight="1">
      <c r="A479" s="61" t="s">
        <v>1372</v>
      </c>
      <c r="B479" s="103" t="s">
        <v>1372</v>
      </c>
      <c r="C479" s="118"/>
      <c r="D479" s="103" t="s">
        <v>1372</v>
      </c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spans="1:26" ht="36.6" customHeight="1">
      <c r="A480" s="117" t="s">
        <v>1373</v>
      </c>
      <c r="B480" s="103"/>
      <c r="C480" s="84"/>
      <c r="D480" s="103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spans="1:26" ht="36.6" customHeight="1">
      <c r="A481" s="117" t="s">
        <v>1374</v>
      </c>
      <c r="B481" s="103"/>
      <c r="C481" s="84"/>
      <c r="D481" s="103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spans="1:26" ht="36.6" customHeight="1">
      <c r="A482" s="117" t="s">
        <v>1375</v>
      </c>
      <c r="B482" s="103"/>
      <c r="C482" s="84"/>
      <c r="D482" s="103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spans="1:26" ht="36.6" customHeight="1">
      <c r="A483" s="61" t="s">
        <v>1376</v>
      </c>
      <c r="B483" s="103"/>
      <c r="C483" s="84"/>
      <c r="D483" s="103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spans="1:26" ht="36.6" customHeight="1">
      <c r="A484" s="134" t="str">
        <f>HYPERLINK("https://www.geeksforgeeks.org/super-ugly-number-number-whose-prime-factors-given-set/","Super ugly number")</f>
        <v>Super ugly number</v>
      </c>
      <c r="B484" s="103" t="s">
        <v>1377</v>
      </c>
      <c r="C484" s="84"/>
      <c r="D484" s="103" t="s">
        <v>1377</v>
      </c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spans="1:26" ht="36.6" customHeight="1">
      <c r="A485" s="134" t="s">
        <v>1378</v>
      </c>
      <c r="B485" s="103"/>
      <c r="C485" s="84"/>
      <c r="D485" s="103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spans="1:26" ht="36.6" customHeight="1">
      <c r="A486" s="61" t="s">
        <v>1379</v>
      </c>
      <c r="B486" s="103" t="s">
        <v>1380</v>
      </c>
      <c r="C486" s="118"/>
      <c r="D486" s="103" t="s">
        <v>1380</v>
      </c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spans="1:26" ht="36.6" customHeight="1">
      <c r="A487" s="57" t="s">
        <v>1381</v>
      </c>
      <c r="B487" s="103"/>
      <c r="C487" s="84"/>
      <c r="D487" s="103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spans="1:26" ht="36.6" customHeight="1">
      <c r="A488" s="61" t="s">
        <v>1382</v>
      </c>
      <c r="B488" s="103"/>
      <c r="C488" s="84"/>
      <c r="D488" s="103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spans="1:26" ht="36.6" customHeight="1">
      <c r="A489" s="104" t="s">
        <v>1383</v>
      </c>
      <c r="B489" s="103"/>
      <c r="C489" s="84"/>
      <c r="D489" s="103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spans="1:26" ht="36.6" customHeight="1">
      <c r="A490" s="61" t="s">
        <v>1384</v>
      </c>
      <c r="B490" s="103"/>
      <c r="C490" s="84"/>
      <c r="D490" s="103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spans="1:26" ht="36.6" customHeight="1">
      <c r="A491" s="104" t="s">
        <v>1385</v>
      </c>
      <c r="B491" s="103"/>
      <c r="C491" s="84"/>
      <c r="D491" s="103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spans="1:26" ht="36.6" customHeight="1">
      <c r="A492" s="104" t="s">
        <v>1386</v>
      </c>
      <c r="B492" s="103"/>
      <c r="C492" s="84"/>
      <c r="D492" s="103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spans="1:26" ht="36.6" customHeight="1">
      <c r="A493" s="104" t="s">
        <v>1387</v>
      </c>
      <c r="B493" s="103"/>
      <c r="C493" s="84"/>
      <c r="D493" s="103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spans="1:26" ht="36.6" customHeight="1">
      <c r="A494" s="57" t="s">
        <v>1388</v>
      </c>
      <c r="B494" s="103"/>
      <c r="C494" s="84"/>
      <c r="D494" s="103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spans="1:26" ht="36.6" customHeight="1">
      <c r="A495" s="104" t="s">
        <v>1389</v>
      </c>
      <c r="B495" s="103"/>
      <c r="C495" s="84"/>
      <c r="D495" s="103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spans="1:26" ht="36.6" customHeight="1">
      <c r="A496" s="104" t="s">
        <v>1390</v>
      </c>
      <c r="B496" s="103"/>
      <c r="C496" s="84"/>
      <c r="D496" s="103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spans="1:26" ht="36.6" customHeight="1">
      <c r="A497" s="104" t="s">
        <v>1391</v>
      </c>
      <c r="B497" s="103"/>
      <c r="C497" s="84"/>
      <c r="D497" s="103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spans="1:26" ht="36.6" customHeight="1">
      <c r="A498" s="104" t="s">
        <v>1392</v>
      </c>
      <c r="B498" s="103"/>
      <c r="C498" s="84"/>
      <c r="D498" s="103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spans="1:26" ht="36.6" customHeight="1">
      <c r="A499" s="61" t="str">
        <f>HYPERLINK("https://leetcode.com/problems/scramble-string/","Scramble string")</f>
        <v>Scramble string</v>
      </c>
      <c r="B499" s="103" t="s">
        <v>1393</v>
      </c>
      <c r="C499" s="84"/>
      <c r="D499" s="103" t="s">
        <v>1393</v>
      </c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spans="1:26" ht="36.6" customHeight="1">
      <c r="A500" s="104" t="s">
        <v>1394</v>
      </c>
      <c r="B500" s="103"/>
      <c r="C500" s="84"/>
      <c r="D500" s="103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spans="1:26" ht="36.6" customHeight="1">
      <c r="A501" s="104" t="s">
        <v>1395</v>
      </c>
      <c r="B501" s="103"/>
      <c r="C501" s="84"/>
      <c r="D501" s="103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spans="1:26" ht="36.6" customHeight="1">
      <c r="A502" s="57" t="s">
        <v>1396</v>
      </c>
      <c r="B502" s="103"/>
      <c r="C502" s="84"/>
      <c r="D502" s="103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spans="1:26" ht="36.6" customHeight="1">
      <c r="A503" s="104" t="s">
        <v>1397</v>
      </c>
      <c r="B503" s="103"/>
      <c r="C503" s="84"/>
      <c r="D503" s="103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spans="1:26" ht="36.6" customHeight="1">
      <c r="A504" s="104" t="s">
        <v>1398</v>
      </c>
      <c r="B504" s="103"/>
      <c r="C504" s="84"/>
      <c r="D504" s="103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spans="1:26" ht="36.6" customHeight="1">
      <c r="A505" s="104" t="s">
        <v>1399</v>
      </c>
      <c r="B505" s="103"/>
      <c r="C505" s="84"/>
      <c r="D505" s="103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spans="1:26" ht="36.6" customHeight="1">
      <c r="A506" s="117" t="s">
        <v>1400</v>
      </c>
      <c r="B506" s="103" t="s">
        <v>1400</v>
      </c>
      <c r="C506" s="84"/>
      <c r="D506" s="103" t="s">
        <v>1400</v>
      </c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spans="1:26" ht="36.6" customHeight="1">
      <c r="A507" s="106" t="s">
        <v>1401</v>
      </c>
      <c r="B507" s="103"/>
      <c r="C507" s="84"/>
      <c r="D507" s="103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spans="1:26" ht="36.6" customHeight="1">
      <c r="A508" s="153" t="s">
        <v>1402</v>
      </c>
      <c r="B508" s="153"/>
      <c r="C508" s="153"/>
      <c r="D508" s="153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</row>
    <row r="509" spans="1:26" ht="36.6" customHeight="1">
      <c r="A509" s="56" t="s">
        <v>1403</v>
      </c>
      <c r="B509" s="111"/>
      <c r="C509" s="112"/>
      <c r="D509" s="111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</row>
    <row r="510" spans="1:26" ht="36.6" customHeight="1">
      <c r="A510" s="61" t="str">
        <f>HYPERLINK("https://www.spoj.com/problems/NAJPF/","KMP")</f>
        <v>KMP</v>
      </c>
      <c r="B510" s="105" t="s">
        <v>1404</v>
      </c>
      <c r="C510" s="118"/>
      <c r="D510" s="105" t="s">
        <v>1404</v>
      </c>
      <c r="E510" s="118"/>
      <c r="F510" s="118"/>
      <c r="G510" s="118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spans="1:26" ht="36.6" customHeight="1">
      <c r="A511" s="61" t="s">
        <v>1442</v>
      </c>
      <c r="B511" s="105" t="s">
        <v>1405</v>
      </c>
      <c r="C511" s="118"/>
      <c r="D511" s="105" t="s">
        <v>1405</v>
      </c>
      <c r="E511" s="118"/>
      <c r="F511" s="118"/>
      <c r="G511" s="118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spans="1:26" ht="36.6" customHeight="1">
      <c r="A512" s="101" t="s">
        <v>1406</v>
      </c>
      <c r="B512" s="102" t="s">
        <v>1407</v>
      </c>
      <c r="C512" s="118"/>
      <c r="D512" s="102" t="s">
        <v>1407</v>
      </c>
      <c r="E512" s="118"/>
      <c r="F512" s="118"/>
      <c r="G512" s="118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spans="1:26" ht="36.6" customHeight="1">
      <c r="A513" s="61" t="str">
        <f>HYPERLINK("https://www.geeksforgeeks.org/z-algorithm-linear-time-pattern-searching-algorithm/","Z algo")</f>
        <v>Z algo</v>
      </c>
      <c r="B513" s="103" t="s">
        <v>1408</v>
      </c>
      <c r="C513" s="84"/>
      <c r="D513" s="103" t="s">
        <v>1408</v>
      </c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spans="1:26" ht="36.6" customHeight="1">
      <c r="A514" s="61" t="str">
        <f>HYPERLINK("https://www.codechef.com/COOK103B/problems/SECPASS","chef and secret password")</f>
        <v>chef and secret password</v>
      </c>
      <c r="B514" s="103" t="s">
        <v>1409</v>
      </c>
      <c r="C514" s="84"/>
      <c r="D514" s="103" t="s">
        <v>1409</v>
      </c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spans="1:26" ht="36.6" customHeight="1">
      <c r="A515" s="61" t="str">
        <f>HYPERLINK("https://www.geeksforgeeks.org/manachers-algorithm-linear-time-longest-palindromic-substring-part-1/","Manacher's algo")</f>
        <v>Manacher's algo</v>
      </c>
      <c r="B515" s="103" t="s">
        <v>1410</v>
      </c>
      <c r="C515" s="84"/>
      <c r="D515" s="103" t="s">
        <v>1410</v>
      </c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spans="1:26" ht="36.6" customHeight="1">
      <c r="A516" s="56" t="s">
        <v>1411</v>
      </c>
      <c r="B516" s="103"/>
      <c r="C516" s="84"/>
      <c r="D516" s="103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spans="1:26" ht="36.6" customHeight="1">
      <c r="A517" s="136" t="s">
        <v>1412</v>
      </c>
      <c r="B517" s="103" t="s">
        <v>1413</v>
      </c>
      <c r="C517" s="84"/>
      <c r="D517" s="103" t="s">
        <v>1413</v>
      </c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spans="1:26" ht="36.6" customHeight="1">
      <c r="A518" s="124" t="str">
        <f>HYPERLINK("https://leetcode.com/problems/scramble-string/","Scramble string")</f>
        <v>Scramble string</v>
      </c>
      <c r="B518" s="103" t="s">
        <v>1393</v>
      </c>
      <c r="C518" s="84"/>
      <c r="D518" s="103" t="s">
        <v>1393</v>
      </c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spans="1:26" ht="36.6" customHeight="1">
      <c r="A519" s="61" t="s">
        <v>1414</v>
      </c>
      <c r="B519" s="103"/>
      <c r="C519" s="84"/>
      <c r="D519" s="103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spans="1:26" ht="36.6" customHeight="1">
      <c r="A520" s="61" t="s">
        <v>1415</v>
      </c>
      <c r="B520" s="103"/>
      <c r="C520" s="84"/>
      <c r="D520" s="103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spans="1:26" ht="36.6" customHeight="1">
      <c r="A521" s="61" t="s">
        <v>1416</v>
      </c>
      <c r="B521" s="103" t="s">
        <v>1417</v>
      </c>
      <c r="C521" s="84"/>
      <c r="D521" s="103" t="s">
        <v>1417</v>
      </c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spans="1:26" ht="36.6" customHeight="1">
      <c r="A522" s="154" t="s">
        <v>452</v>
      </c>
      <c r="B522" s="154"/>
      <c r="C522" s="154"/>
      <c r="D522" s="15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spans="1:26" ht="36.6" customHeight="1">
      <c r="A523" s="56" t="s">
        <v>1418</v>
      </c>
      <c r="B523" s="111"/>
      <c r="C523" s="112"/>
      <c r="D523" s="111"/>
      <c r="E523" s="112"/>
      <c r="F523" s="112"/>
      <c r="G523" s="112"/>
      <c r="H523" s="112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spans="1:26" ht="36.6" customHeight="1">
      <c r="A524" s="109" t="s">
        <v>453</v>
      </c>
      <c r="B524" s="111"/>
      <c r="C524" s="112"/>
      <c r="D524" s="111"/>
      <c r="E524" s="112"/>
      <c r="F524" s="112"/>
      <c r="G524" s="112"/>
      <c r="H524" s="112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spans="1:26" ht="36.6" customHeight="1">
      <c r="A525" s="109" t="s">
        <v>1419</v>
      </c>
      <c r="B525" s="111"/>
      <c r="C525" s="112"/>
      <c r="D525" s="111"/>
      <c r="E525" s="112"/>
      <c r="F525" s="112"/>
      <c r="G525" s="112"/>
      <c r="H525" s="112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spans="1:26" ht="36.6" customHeight="1">
      <c r="A526" s="131" t="s">
        <v>454</v>
      </c>
      <c r="B526" s="111"/>
      <c r="C526" s="112"/>
      <c r="D526" s="111"/>
      <c r="E526" s="112"/>
      <c r="F526" s="112"/>
      <c r="G526" s="112"/>
      <c r="H526" s="112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spans="1:26" ht="36.6" customHeight="1">
      <c r="A527" s="131" t="s">
        <v>455</v>
      </c>
      <c r="B527" s="111"/>
      <c r="C527" s="112"/>
      <c r="D527" s="111"/>
      <c r="E527" s="112"/>
      <c r="F527" s="112"/>
      <c r="G527" s="112"/>
      <c r="H527" s="112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spans="1:26" ht="36.6" customHeight="1">
      <c r="A528" s="109" t="s">
        <v>457</v>
      </c>
      <c r="B528" s="111"/>
      <c r="C528" s="112"/>
      <c r="D528" s="111"/>
      <c r="E528" s="112"/>
      <c r="F528" s="112"/>
      <c r="G528" s="112"/>
      <c r="H528" s="112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spans="1:26" ht="36.6" customHeight="1">
      <c r="A529" s="131" t="s">
        <v>459</v>
      </c>
      <c r="B529" s="111"/>
      <c r="C529" s="112"/>
      <c r="D529" s="111"/>
      <c r="E529" s="112"/>
      <c r="F529" s="112"/>
      <c r="G529" s="112"/>
      <c r="H529" s="112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spans="1:26" ht="36.6" customHeight="1">
      <c r="A530" s="131" t="s">
        <v>461</v>
      </c>
      <c r="B530" s="111"/>
      <c r="C530" s="112"/>
      <c r="D530" s="111"/>
      <c r="E530" s="112"/>
      <c r="F530" s="112"/>
      <c r="G530" s="112"/>
      <c r="H530" s="112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spans="1:26" ht="36.6" customHeight="1">
      <c r="A531" s="62" t="s">
        <v>1420</v>
      </c>
      <c r="B531" s="111"/>
      <c r="C531" s="112"/>
      <c r="D531" s="111"/>
      <c r="E531" s="112"/>
      <c r="F531" s="112"/>
      <c r="G531" s="112"/>
      <c r="H531" s="112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spans="1:26" ht="36.6" customHeight="1">
      <c r="A532" s="137" t="s">
        <v>1421</v>
      </c>
      <c r="B532" s="111"/>
      <c r="C532" s="112"/>
      <c r="D532" s="111"/>
      <c r="E532" s="112"/>
      <c r="F532" s="112"/>
      <c r="G532" s="112"/>
      <c r="H532" s="112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spans="1:26" ht="36.6" customHeight="1">
      <c r="A533" s="109" t="s">
        <v>1422</v>
      </c>
      <c r="B533" s="111"/>
      <c r="C533" s="112"/>
      <c r="D533" s="111"/>
      <c r="E533" s="112"/>
      <c r="F533" s="112"/>
      <c r="G533" s="112"/>
      <c r="H533" s="112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spans="1:26" ht="36.6" customHeight="1">
      <c r="A534" s="109" t="s">
        <v>1440</v>
      </c>
      <c r="B534" s="111"/>
      <c r="C534" s="112"/>
      <c r="D534" s="111"/>
      <c r="E534" s="112"/>
      <c r="F534" s="112"/>
      <c r="G534" s="112"/>
      <c r="H534" s="112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spans="1:26" ht="36.6" customHeight="1">
      <c r="A535" s="109" t="s">
        <v>1423</v>
      </c>
      <c r="B535" s="111"/>
      <c r="C535" s="112"/>
      <c r="D535" s="111"/>
      <c r="E535" s="112"/>
      <c r="F535" s="112"/>
      <c r="G535" s="112"/>
      <c r="H535" s="112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spans="1:26" ht="36.6" customHeight="1">
      <c r="A536" s="109" t="s">
        <v>1424</v>
      </c>
      <c r="B536" s="111"/>
      <c r="C536" s="112"/>
      <c r="D536" s="111"/>
      <c r="E536" s="112"/>
      <c r="F536" s="112"/>
      <c r="G536" s="112"/>
      <c r="H536" s="112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spans="1:26" ht="36.6" customHeight="1">
      <c r="A537" s="109" t="s">
        <v>1425</v>
      </c>
      <c r="B537" s="111"/>
      <c r="C537" s="112"/>
      <c r="D537" s="111"/>
      <c r="E537" s="112"/>
      <c r="F537" s="112"/>
      <c r="G537" s="112"/>
      <c r="H537" s="112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spans="1:26" ht="36.6" customHeight="1">
      <c r="A538" s="109" t="s">
        <v>1426</v>
      </c>
      <c r="B538" s="111"/>
      <c r="C538" s="112"/>
      <c r="D538" s="111"/>
      <c r="E538" s="112"/>
      <c r="F538" s="112"/>
      <c r="G538" s="112"/>
      <c r="H538" s="112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spans="1:26" ht="36.6" customHeight="1">
      <c r="A539" s="109"/>
      <c r="B539" s="111"/>
      <c r="C539" s="112"/>
      <c r="D539" s="111"/>
      <c r="E539" s="112"/>
      <c r="F539" s="112"/>
      <c r="G539" s="112"/>
      <c r="H539" s="112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spans="1:26" ht="36.6" customHeight="1">
      <c r="A540" s="155" t="s">
        <v>921</v>
      </c>
      <c r="B540" s="155"/>
      <c r="C540" s="155"/>
      <c r="D540" s="155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spans="1:26" ht="36.6" customHeight="1">
      <c r="A541" s="63" t="s">
        <v>1427</v>
      </c>
      <c r="B541" s="111"/>
      <c r="C541" s="112"/>
      <c r="D541" s="111"/>
      <c r="E541" s="112"/>
      <c r="F541" s="112"/>
      <c r="G541" s="112"/>
      <c r="H541" s="112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spans="1:26" ht="36.6" customHeight="1">
      <c r="A542" s="61" t="s">
        <v>1428</v>
      </c>
      <c r="B542" s="103" t="s">
        <v>1429</v>
      </c>
      <c r="C542" s="112"/>
      <c r="D542" s="103" t="s">
        <v>1429</v>
      </c>
      <c r="E542" s="112"/>
      <c r="F542" s="112"/>
      <c r="G542" s="112"/>
      <c r="H542" s="112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spans="1:26" ht="36.6" customHeight="1">
      <c r="A543" s="109" t="s">
        <v>1430</v>
      </c>
      <c r="B543" s="111" t="s">
        <v>1431</v>
      </c>
      <c r="C543" s="112"/>
      <c r="D543" s="111" t="s">
        <v>1431</v>
      </c>
      <c r="E543" s="112"/>
      <c r="F543" s="112"/>
      <c r="G543" s="112"/>
      <c r="H543" s="112"/>
      <c r="I543" s="112"/>
      <c r="J543" s="112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</row>
    <row r="544" spans="1:26" ht="36.6" customHeight="1">
      <c r="A544" s="61" t="s">
        <v>1432</v>
      </c>
      <c r="B544" s="103" t="s">
        <v>1433</v>
      </c>
      <c r="C544" s="112"/>
      <c r="D544" s="103" t="s">
        <v>1433</v>
      </c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spans="1:26" ht="36.6" customHeight="1">
      <c r="A545" s="61" t="s">
        <v>1434</v>
      </c>
      <c r="B545" s="103" t="s">
        <v>1435</v>
      </c>
      <c r="C545" s="112"/>
      <c r="D545" s="103" t="s">
        <v>1435</v>
      </c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spans="1:26" ht="36.6" customHeight="1">
      <c r="A546" s="61" t="s">
        <v>1436</v>
      </c>
      <c r="B546" s="103" t="s">
        <v>1437</v>
      </c>
      <c r="C546" s="112"/>
      <c r="D546" s="103" t="s">
        <v>1437</v>
      </c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spans="1:26" ht="36.6" customHeight="1">
      <c r="A547" s="61" t="s">
        <v>1438</v>
      </c>
      <c r="B547" s="103" t="s">
        <v>1439</v>
      </c>
      <c r="C547" s="112"/>
      <c r="D547" s="103" t="s">
        <v>1439</v>
      </c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spans="1:26" ht="36.6" customHeight="1">
      <c r="A548" s="77"/>
      <c r="B548" s="52" t="s">
        <v>1443</v>
      </c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91" spans="1:26" ht="36.6" customHeight="1">
      <c r="A591" s="51"/>
      <c r="B591" s="138"/>
    </row>
    <row r="592" spans="1:26" ht="36.6" customHeight="1">
      <c r="A592" s="112"/>
      <c r="B592" s="53"/>
      <c r="C592" s="112"/>
      <c r="D592" s="112"/>
      <c r="E592" s="112"/>
      <c r="F592" s="112"/>
      <c r="G592" s="112"/>
      <c r="H592" s="112"/>
      <c r="I592" s="112"/>
      <c r="J592" s="112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Y592" s="112"/>
      <c r="Z592" s="112"/>
    </row>
    <row r="593" spans="1:26" ht="36.6" customHeight="1">
      <c r="A593" s="112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Y593" s="112"/>
      <c r="Z593" s="112"/>
    </row>
    <row r="594" spans="1:26" ht="36.6" customHeight="1">
      <c r="A594" s="54"/>
      <c r="B594" s="139"/>
      <c r="C594" s="112"/>
      <c r="D594" s="112"/>
      <c r="E594" s="112"/>
      <c r="F594" s="112"/>
      <c r="G594" s="112"/>
      <c r="H594" s="112"/>
      <c r="I594" s="112"/>
      <c r="J594" s="112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Y594" s="112"/>
      <c r="Z594" s="112"/>
    </row>
    <row r="595" spans="1:26" ht="36.6" customHeight="1">
      <c r="A595" s="54"/>
      <c r="B595" s="140"/>
      <c r="C595" s="112"/>
      <c r="D595" s="112"/>
      <c r="E595" s="112"/>
      <c r="F595" s="112"/>
      <c r="G595" s="112"/>
      <c r="H595" s="112"/>
      <c r="I595" s="112"/>
      <c r="J595" s="112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Y595" s="112"/>
      <c r="Z595" s="112"/>
    </row>
    <row r="596" spans="1:26" ht="36.6" customHeight="1">
      <c r="A596" s="54"/>
      <c r="B596" s="140"/>
      <c r="C596" s="112"/>
      <c r="D596" s="112"/>
      <c r="E596" s="112"/>
      <c r="F596" s="112"/>
      <c r="G596" s="112"/>
      <c r="H596" s="112"/>
      <c r="I596" s="112"/>
      <c r="J596" s="112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Y596" s="112"/>
      <c r="Z596" s="112"/>
    </row>
    <row r="597" spans="1:26" ht="36.6" customHeight="1">
      <c r="A597" s="112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Y597" s="112"/>
      <c r="Z597" s="112"/>
    </row>
    <row r="598" spans="1:26" ht="36.6" customHeight="1">
      <c r="A598" s="55"/>
      <c r="B598" s="51"/>
    </row>
    <row r="599" spans="1:26" ht="36.6" customHeight="1">
      <c r="A599" s="55"/>
      <c r="B599" s="51"/>
    </row>
    <row r="600" spans="1:26" ht="36.6" customHeight="1">
      <c r="A600" s="55"/>
      <c r="B600" s="141"/>
    </row>
    <row r="601" spans="1:26" ht="36.6" customHeight="1">
      <c r="A601" s="55"/>
      <c r="B601" s="141"/>
    </row>
    <row r="602" spans="1:26" ht="36.6" customHeight="1">
      <c r="A602" s="55"/>
      <c r="B602" s="51"/>
    </row>
    <row r="603" spans="1:26" ht="36.6" customHeight="1">
      <c r="A603" s="55"/>
      <c r="B603" s="141"/>
    </row>
    <row r="604" spans="1:26" ht="36.6" customHeight="1">
      <c r="A604" s="55"/>
      <c r="B604" s="141"/>
    </row>
    <row r="605" spans="1:26" ht="36.6" customHeight="1">
      <c r="A605" s="55"/>
      <c r="B605" s="142"/>
    </row>
    <row r="606" spans="1:26" ht="36.6" customHeight="1">
      <c r="A606" s="55"/>
      <c r="B606" s="51"/>
    </row>
    <row r="607" spans="1:26" ht="36.6" customHeight="1">
      <c r="A607" s="55"/>
      <c r="B607" s="51"/>
    </row>
    <row r="608" spans="1:26" ht="36.6" customHeight="1">
      <c r="A608" s="55"/>
      <c r="B608" s="51"/>
    </row>
    <row r="609" spans="1:2" ht="36.6" customHeight="1">
      <c r="A609" s="55"/>
      <c r="B609" s="51"/>
    </row>
    <row r="610" spans="1:2" ht="36.6" customHeight="1">
      <c r="A610" s="55"/>
      <c r="B610" s="51"/>
    </row>
    <row r="611" spans="1:2" ht="36.6" customHeight="1">
      <c r="A611" s="55"/>
      <c r="B611" s="51"/>
    </row>
    <row r="612" spans="1:2" ht="36.6" customHeight="1">
      <c r="A612" s="84"/>
      <c r="B612" s="84"/>
    </row>
    <row r="613" spans="1:2" ht="36.6" customHeight="1">
      <c r="A613" s="55"/>
      <c r="B613" s="143"/>
    </row>
    <row r="614" spans="1:2" ht="36.6" customHeight="1">
      <c r="A614" s="55"/>
      <c r="B614" s="143"/>
    </row>
    <row r="615" spans="1:2" ht="36.6" customHeight="1">
      <c r="A615" s="55"/>
      <c r="B615" s="143"/>
    </row>
    <row r="616" spans="1:2" ht="36.6" customHeight="1">
      <c r="A616" s="55"/>
      <c r="B616" s="143"/>
    </row>
    <row r="617" spans="1:2" ht="36.6" customHeight="1">
      <c r="A617" s="55"/>
      <c r="B617" s="143"/>
    </row>
    <row r="618" spans="1:2" ht="36.6" customHeight="1">
      <c r="A618" s="55"/>
      <c r="B618" s="143"/>
    </row>
  </sheetData>
  <mergeCells count="21">
    <mergeCell ref="A144:H144"/>
    <mergeCell ref="A16:D16"/>
    <mergeCell ref="A17:D17"/>
    <mergeCell ref="A26:D26"/>
    <mergeCell ref="A34:D34"/>
    <mergeCell ref="A42:D42"/>
    <mergeCell ref="A55:D55"/>
    <mergeCell ref="A74:D74"/>
    <mergeCell ref="A83:D83"/>
    <mergeCell ref="A90:D90"/>
    <mergeCell ref="A103:D103"/>
    <mergeCell ref="A122:D122"/>
    <mergeCell ref="A508:D508"/>
    <mergeCell ref="A522:D522"/>
    <mergeCell ref="A540:D540"/>
    <mergeCell ref="A180:F180"/>
    <mergeCell ref="A235:D235"/>
    <mergeCell ref="A308:D308"/>
    <mergeCell ref="A367:D367"/>
    <mergeCell ref="A408:E408"/>
    <mergeCell ref="A433:D433"/>
  </mergeCells>
  <hyperlinks>
    <hyperlink ref="A18" r:id="rId1" xr:uid="{5160B763-2EE2-46BD-9602-5E9DDCFAC8F1}"/>
    <hyperlink ref="A19" r:id="rId2" xr:uid="{B80B02FA-1575-4E29-8CD3-F60FCA5E9215}"/>
    <hyperlink ref="A20" r:id="rId3" xr:uid="{0200E90B-31DF-4163-ACA7-EF4F68D8E81A}"/>
    <hyperlink ref="A21" r:id="rId4" xr:uid="{33DABC4D-AE00-4FC3-847D-BA4FEA411A59}"/>
    <hyperlink ref="A22" r:id="rId5" xr:uid="{027457F0-E432-4498-8DFF-577FB2F56359}"/>
    <hyperlink ref="A28" r:id="rId6" xr:uid="{51E70C63-CBA2-4692-AEC8-F5C00C46298D}"/>
    <hyperlink ref="A31" r:id="rId7" xr:uid="{6C9436AB-8663-4AE8-8F87-D1929C16DD31}"/>
    <hyperlink ref="A38" r:id="rId8" xr:uid="{68CCBEE6-4332-4762-9059-2716424C1F82}"/>
    <hyperlink ref="A39" r:id="rId9" xr:uid="{E1897662-93EE-4394-BF1D-F38DC17A4045}"/>
    <hyperlink ref="A41" r:id="rId10" xr:uid="{FC2CB814-B0D5-43D5-8AD7-0E51D36852D8}"/>
    <hyperlink ref="A42" r:id="rId11" xr:uid="{78083190-0BC1-4686-8456-A066D064EC13}"/>
    <hyperlink ref="A43" r:id="rId12" xr:uid="{A6DFAB7D-CAE8-475E-9439-15FEAEA43F1A}"/>
    <hyperlink ref="A44" r:id="rId13" xr:uid="{E3D9413A-5953-4DB9-A511-E809A41720E2}"/>
    <hyperlink ref="A45" r:id="rId14" xr:uid="{606F41AC-9346-49DD-B315-04C669F60686}"/>
    <hyperlink ref="A48" r:id="rId15" xr:uid="{85231E28-FF73-40F7-866A-33738A8FC14A}"/>
    <hyperlink ref="A51" r:id="rId16" xr:uid="{5D4DBC66-5D52-4F45-BC7C-36C379E01845}"/>
    <hyperlink ref="A53" r:id="rId17" xr:uid="{EC831467-8B0D-46C4-8C2A-03A9C5622A1E}"/>
    <hyperlink ref="A60" r:id="rId18" xr:uid="{76220600-E4E2-4377-AC45-57964118F808}"/>
    <hyperlink ref="A69" r:id="rId19" xr:uid="{AF705B67-10A4-4740-BD86-4C9B4BC6EFBD}"/>
    <hyperlink ref="A72" r:id="rId20" xr:uid="{44C5509F-327A-4917-B388-C8A918B14521}"/>
    <hyperlink ref="A73" r:id="rId21" xr:uid="{0A426CF1-D60C-4BB2-B3CE-6C5702EC160C}"/>
    <hyperlink ref="A75" r:id="rId22" xr:uid="{D914C58E-6D5F-4BE1-BB11-F80C3639929E}"/>
    <hyperlink ref="A77" r:id="rId23" xr:uid="{AD84C86C-1C5E-4A48-AF7C-4A5F909A9DB8}"/>
    <hyperlink ref="A78" r:id="rId24" xr:uid="{E393D7F5-F2C9-4EDB-B4E9-FA6A3A9ED109}"/>
    <hyperlink ref="A79" r:id="rId25" xr:uid="{B38F79D1-C0D7-4292-A002-D40DEF3EAC92}"/>
    <hyperlink ref="A81" r:id="rId26" xr:uid="{468E1753-F68C-4C55-9369-F158FDF71AF2}"/>
    <hyperlink ref="A84" r:id="rId27" xr:uid="{574BF47A-CAAF-4C25-BF71-7594D1F56C39}"/>
    <hyperlink ref="A85" r:id="rId28" xr:uid="{60294A58-1D68-4E4D-985B-3268F1374E62}"/>
    <hyperlink ref="A87" r:id="rId29" xr:uid="{D3D5CD0C-AD88-4AB0-B0EB-6E8B914E4577}"/>
    <hyperlink ref="A88" r:id="rId30" xr:uid="{DE1DFD90-B83B-4382-ABEB-7E9D51BD98F1}"/>
    <hyperlink ref="A92" r:id="rId31" xr:uid="{8FD740CC-035E-4BBC-8E7E-95CE252F6F40}"/>
    <hyperlink ref="A93" r:id="rId32" xr:uid="{5BD90352-E3C7-44C7-B613-48177183DD80}"/>
    <hyperlink ref="A94" r:id="rId33" xr:uid="{2B9C32E7-54AE-4EB1-883A-52DB6616BFE0}"/>
    <hyperlink ref="A95" r:id="rId34" xr:uid="{7BFA85B2-9589-4E00-8347-6EF290CE9B82}"/>
    <hyperlink ref="A96" r:id="rId35" xr:uid="{CF54D8C8-D515-41A7-9FB4-F47D9EEC8872}"/>
    <hyperlink ref="A97" r:id="rId36" xr:uid="{7B771526-B8D7-44E8-896F-8F44CD24C8CC}"/>
    <hyperlink ref="A98" r:id="rId37" xr:uid="{67E220E0-21A0-4C13-A60A-324AAB34C4D8}"/>
    <hyperlink ref="A99" r:id="rId38" xr:uid="{23CB94FA-EF43-44D6-85C1-D0C78AAD7B12}"/>
    <hyperlink ref="A100" r:id="rId39" xr:uid="{7EF89B39-8FE1-4CDA-B529-429039B48FD5}"/>
    <hyperlink ref="A101" r:id="rId40" xr:uid="{255C33FB-EB83-4690-9664-8A8B31D97165}"/>
    <hyperlink ref="A110" r:id="rId41" xr:uid="{A8A37D5A-B6F1-4514-8BAB-BB7BEF5C37AC}"/>
    <hyperlink ref="A113" r:id="rId42" xr:uid="{2CDB0CE5-3C87-42E3-B366-954EF7A8CA48}"/>
    <hyperlink ref="A116" r:id="rId43" xr:uid="{5B0A6329-5BC3-4D5B-8F20-1347F6644552}"/>
    <hyperlink ref="A117" r:id="rId44" xr:uid="{3F396C2D-5B25-4B5B-BCDA-C9A63192B15F}"/>
    <hyperlink ref="A118" r:id="rId45" xr:uid="{84E82120-5C98-4232-BC34-E31031514BE1}"/>
    <hyperlink ref="A125" r:id="rId46" xr:uid="{D5735120-1622-444E-81C0-3D84BA8E066E}"/>
    <hyperlink ref="A129" r:id="rId47" xr:uid="{323FC925-B79E-4056-B5C6-60F636D91719}"/>
    <hyperlink ref="A130" r:id="rId48" xr:uid="{104393AF-ACB3-4A5A-AAF5-CA810A92FB60}"/>
    <hyperlink ref="A131" r:id="rId49" xr:uid="{14FEE412-0E55-4981-BFE1-5809ACCF9AA2}"/>
    <hyperlink ref="A133" r:id="rId50" xr:uid="{E3FA82BC-A098-4111-B56D-C585DD01F59D}"/>
    <hyperlink ref="A134" r:id="rId51" xr:uid="{C2642875-E25B-4BA2-B624-88EA712499ED}"/>
    <hyperlink ref="A135" r:id="rId52" xr:uid="{5481F50D-E2CC-4C4D-9A9F-75F9763CA3A9}"/>
    <hyperlink ref="A136" r:id="rId53" xr:uid="{694F1316-E555-4082-9882-31D80CF9B6AF}"/>
    <hyperlink ref="A137" r:id="rId54" xr:uid="{F0FB8989-1258-47D6-8E2B-EEE0C9839411}"/>
    <hyperlink ref="A138" r:id="rId55" xr:uid="{BAC4812B-C4FC-44D4-A55C-0F4296AA6E71}"/>
    <hyperlink ref="A139" r:id="rId56" xr:uid="{C18A02A5-F5C9-4182-99AA-521AD42E6841}"/>
    <hyperlink ref="A140" r:id="rId57" xr:uid="{D780AAE9-710D-4E62-86B7-FC8703A316FB}"/>
    <hyperlink ref="A141" r:id="rId58" xr:uid="{E9D59AE1-47A2-44B5-94BB-7EFC51FB9F48}"/>
    <hyperlink ref="A142" r:id="rId59" xr:uid="{696D85B8-7EFC-4DDD-A440-AB0707F497C6}"/>
    <hyperlink ref="A143" r:id="rId60" xr:uid="{7962C183-4E41-4937-A52C-9977AADA12BC}"/>
    <hyperlink ref="A168" r:id="rId61" xr:uid="{D819C3BE-7349-4107-8119-F33C61F8FC90}"/>
    <hyperlink ref="A171" r:id="rId62" xr:uid="{5EDA03AE-1526-42B1-A616-4843964625C1}"/>
    <hyperlink ref="A179" r:id="rId63" xr:uid="{E5922964-94F2-49E9-B7C5-355FCDD4071B}"/>
    <hyperlink ref="A180" r:id="rId64" xr:uid="{7C0B49FB-21A7-4B6E-80FE-7E18B0310FA5}"/>
    <hyperlink ref="A187" r:id="rId65" xr:uid="{D5E1583D-C25D-4756-A842-C78D1B227ED1}"/>
    <hyperlink ref="A188" r:id="rId66" xr:uid="{2263EFB1-FD9C-47D1-9626-19FD0E87B7AD}"/>
    <hyperlink ref="A189" r:id="rId67" xr:uid="{95931912-BDA2-4EC2-A3B1-0FEC5A67BE49}"/>
    <hyperlink ref="A194" r:id="rId68" xr:uid="{F7F040F8-B015-4708-A0C0-B7AD2F0F0466}"/>
    <hyperlink ref="A197" r:id="rId69" xr:uid="{D448B4D7-0A95-4AFC-A46D-92AE919C55C8}"/>
    <hyperlink ref="A198" r:id="rId70" xr:uid="{B32DEB3C-3E9D-4F3F-AFC6-E3EC687D3903}"/>
    <hyperlink ref="A199" r:id="rId71" xr:uid="{BD7008E2-F9CC-49A8-9E98-552E5B7A13E7}"/>
    <hyperlink ref="A201" r:id="rId72" xr:uid="{DB7C4443-21D5-4AB1-BDEB-B66E598F8DF2}"/>
    <hyperlink ref="A202" r:id="rId73" xr:uid="{60A3096E-B95E-4C11-AEC0-78757652DE2A}"/>
    <hyperlink ref="A208" r:id="rId74" xr:uid="{1D9221AC-D932-4486-9724-35053C5FDAB2}"/>
    <hyperlink ref="A209" r:id="rId75" xr:uid="{3B83FA94-8D7D-4792-A89C-01675C064E96}"/>
    <hyperlink ref="A216" r:id="rId76" xr:uid="{3BFD52C6-ED1E-4697-A68D-E420B6D5B618}"/>
    <hyperlink ref="A221" r:id="rId77" xr:uid="{5FFD3AE0-8FD3-4B82-A21E-1A3C27C98730}"/>
    <hyperlink ref="A222" r:id="rId78" xr:uid="{3C78ABD7-CC0C-4956-948E-DC477923E5B5}"/>
    <hyperlink ref="A223" r:id="rId79" xr:uid="{408ED0BB-C3E5-46ED-9703-23A367E55FA9}"/>
    <hyperlink ref="A224" r:id="rId80" xr:uid="{3108DD8A-1993-4654-BB0E-9F3078F0C4A2}"/>
    <hyperlink ref="A226" r:id="rId81" xr:uid="{491E3135-3D01-4B8F-82D5-B27CAB4F0A5D}"/>
    <hyperlink ref="A227" r:id="rId82" xr:uid="{063927D5-0CB4-4474-A0D0-FC1D56E0B527}"/>
    <hyperlink ref="A228" r:id="rId83" xr:uid="{A937C4AF-7D49-4F1C-8442-48CDBDAF205D}"/>
    <hyperlink ref="A229" r:id="rId84" xr:uid="{3B0D79D9-96D8-4D68-A143-633A4586CBB9}"/>
    <hyperlink ref="A230" r:id="rId85" xr:uid="{96DC3559-A963-4A66-8E33-F47EFD1C7E67}"/>
    <hyperlink ref="A231" r:id="rId86" xr:uid="{3BFB81D3-3FED-485B-A072-488A9F1EBCA4}"/>
    <hyperlink ref="A232" r:id="rId87" xr:uid="{97559534-524C-4503-AA69-6E467441FFF0}"/>
    <hyperlink ref="A233" r:id="rId88" xr:uid="{FC8B90A4-C30B-4141-900A-C89989E82320}"/>
    <hyperlink ref="A234" r:id="rId89" xr:uid="{F6F691EC-35D7-4300-B00C-37F148DBB3C2}"/>
    <hyperlink ref="A235" r:id="rId90" xr:uid="{790A7433-4140-4602-81FF-0CAB4DAACE20}"/>
    <hyperlink ref="A237" r:id="rId91" xr:uid="{E352D663-0E76-408F-A8C4-20677F0325F5}"/>
    <hyperlink ref="A241" r:id="rId92" xr:uid="{AA1F08F0-FAE4-4338-9FA3-1D2E36CCFF39}"/>
    <hyperlink ref="A245" r:id="rId93" xr:uid="{C1B172E1-55B0-42CC-AA51-320997965604}"/>
    <hyperlink ref="A248" r:id="rId94" xr:uid="{9CB27D8D-1517-4980-B920-4FE8CA137350}"/>
    <hyperlink ref="A249" r:id="rId95" xr:uid="{C1050228-0C80-4591-9D2B-9B8E74AB2567}"/>
    <hyperlink ref="A250" r:id="rId96" xr:uid="{56D6DFDA-45E9-4A06-9849-62FC74DCF3CE}"/>
    <hyperlink ref="A252" r:id="rId97" xr:uid="{544AE7A3-68BE-4EFD-87CD-8E1F0275EA94}"/>
    <hyperlink ref="A253" r:id="rId98" xr:uid="{FD1F6919-7BB7-473E-861F-0F2B8AD9D8AC}"/>
    <hyperlink ref="A254" r:id="rId99" xr:uid="{8512B8D9-4ADB-4B0B-8178-BAE163D64AFA}"/>
    <hyperlink ref="A255" r:id="rId100" xr:uid="{186D5D83-400D-4CDE-82F6-3A6E9F427292}"/>
    <hyperlink ref="A257" r:id="rId101" xr:uid="{3A2C37C2-A95C-42A2-89FA-408A2B336D30}"/>
    <hyperlink ref="A258" r:id="rId102" xr:uid="{77775D51-AD81-4BFE-82D5-D2F5229786C8}"/>
    <hyperlink ref="A261" r:id="rId103" xr:uid="{186CD1F9-9334-4A80-BE37-93EEA9DB03F9}"/>
    <hyperlink ref="A262" r:id="rId104" xr:uid="{90CEC70C-18A2-469A-BB94-9DC10CCBD5CE}"/>
    <hyperlink ref="A267" r:id="rId105" xr:uid="{03183544-C365-4363-B22B-7C13ADA656DF}"/>
    <hyperlink ref="A268" r:id="rId106" xr:uid="{3A5858E6-6758-42A6-80F3-0C1F0CA75E67}"/>
    <hyperlink ref="A269" r:id="rId107" xr:uid="{1027AE7F-6472-4176-9717-EA6B98C5C7E5}"/>
    <hyperlink ref="A270" r:id="rId108" xr:uid="{FED5FB9B-7995-43B3-BC1E-67A6A8AF2559}"/>
    <hyperlink ref="A273" r:id="rId109" xr:uid="{1414C02D-E2F3-4FD1-8260-587160739C34}"/>
    <hyperlink ref="A274" r:id="rId110" xr:uid="{D25BD39C-A64B-4E0E-8538-3B5F994AE4FD}"/>
    <hyperlink ref="A275" r:id="rId111" xr:uid="{86EF5F0C-A5D9-4A56-B6B6-E598E8551182}"/>
    <hyperlink ref="A276" r:id="rId112" xr:uid="{E7BB5084-9DDD-416A-A213-2EA4C7F08C09}"/>
    <hyperlink ref="A277" r:id="rId113" xr:uid="{B66EAEAF-267E-4D14-B226-7EF07423D00B}"/>
    <hyperlink ref="A280" r:id="rId114" xr:uid="{60CE2C24-AF81-4AB8-9217-90EA69C98B2F}"/>
    <hyperlink ref="A281" r:id="rId115" xr:uid="{3FF4E0BF-24EA-474D-9A0F-A668A09FF6C5}"/>
    <hyperlink ref="A283" r:id="rId116" xr:uid="{5299D548-8350-46B9-B263-370D6F42FD2F}"/>
    <hyperlink ref="A284" r:id="rId117" xr:uid="{F1F9A1FB-7AA2-4F54-B760-27C3D261A287}"/>
    <hyperlink ref="A287" r:id="rId118" xr:uid="{A3079E55-8EBF-4880-863D-0168B5581EA4}"/>
    <hyperlink ref="A288" r:id="rId119" xr:uid="{3A3A323C-8ABF-4002-AE5D-96A3A48C5F60}"/>
    <hyperlink ref="A289" r:id="rId120" xr:uid="{9A83B959-4CC7-4532-A605-DF7C213172A3}"/>
    <hyperlink ref="A292" r:id="rId121" xr:uid="{1F2C8CC7-CBD2-439F-B610-5FCEBA056DAE}"/>
    <hyperlink ref="A293" r:id="rId122" xr:uid="{93D472C6-792F-4D29-B2EE-052709E8AA96}"/>
    <hyperlink ref="A294" r:id="rId123" xr:uid="{FAB9D7B3-34FD-4590-ABB8-FCE0CEC1EA09}"/>
    <hyperlink ref="A295" r:id="rId124" xr:uid="{6274F380-4166-414E-8859-944E9E245353}"/>
    <hyperlink ref="A296" r:id="rId125" xr:uid="{5C3E9E82-C920-43FE-8A72-309BC5225B2A}"/>
    <hyperlink ref="A297" r:id="rId126" xr:uid="{75216BC5-8EEC-48E5-A329-AC3CBF9359DF}"/>
    <hyperlink ref="A298" r:id="rId127" xr:uid="{10B20ADE-C138-43DE-9575-2EAFF410557E}"/>
    <hyperlink ref="A299" r:id="rId128" xr:uid="{9C1A1078-2324-4092-8BBC-8FF01055DB84}"/>
    <hyperlink ref="A300" r:id="rId129" xr:uid="{8A635730-2E3C-42FC-98B5-5EBC7CD9170D}"/>
    <hyperlink ref="A301" r:id="rId130" xr:uid="{CED135ED-7688-46C7-B181-7AE35EB61D11}"/>
    <hyperlink ref="A302" r:id="rId131" xr:uid="{51C3BD5E-330F-46F6-8BEB-283AAA30390A}"/>
    <hyperlink ref="A303" r:id="rId132" xr:uid="{6CAE4558-B536-4AC4-820D-A82BD6B03E59}"/>
    <hyperlink ref="A304" r:id="rId133" xr:uid="{E626DB9F-B131-4EBD-86DA-116F3F8CF9F7}"/>
    <hyperlink ref="A305" r:id="rId134" xr:uid="{B2165F32-59D0-4243-8C52-C142393234E7}"/>
    <hyperlink ref="A306" r:id="rId135" xr:uid="{2DC517EC-446E-4E24-9EB3-AE366D5F8125}"/>
    <hyperlink ref="A307" r:id="rId136" xr:uid="{D38382EE-C56F-48CC-AFF9-B51DFAD80BC2}"/>
    <hyperlink ref="A312" r:id="rId137" xr:uid="{4FAABB09-03F6-4D54-943A-4A5B3F260133}"/>
    <hyperlink ref="A320" r:id="rId138" xr:uid="{356B6F14-7E40-4160-8755-20BE1CE902F0}"/>
    <hyperlink ref="A328" r:id="rId139" xr:uid="{3C5DA0E1-D32E-43BF-9BA1-EC7AC1635E38}"/>
    <hyperlink ref="A340" r:id="rId140" xr:uid="{8961E8E8-5258-49A4-A3F7-BCD3265CE0CE}"/>
    <hyperlink ref="A356" r:id="rId141" xr:uid="{3EE6953E-684A-4CFE-8B16-A6AB3EF476AF}"/>
    <hyperlink ref="A361" r:id="rId142" xr:uid="{17C6B017-F61A-4BF6-9419-180649E1B851}"/>
    <hyperlink ref="A362" r:id="rId143" xr:uid="{6BEC9A58-2F4B-40AB-91C0-12CB76843B8D}"/>
    <hyperlink ref="A369" r:id="rId144" xr:uid="{F99F7531-B6F3-4C9C-AAC2-1AB634E0D6A8}"/>
    <hyperlink ref="A370" r:id="rId145" xr:uid="{2FCC8D43-F8A7-4519-BFC8-CA3C65C01C05}"/>
    <hyperlink ref="A371" r:id="rId146" xr:uid="{D460D156-96BB-4F58-8819-2C082CF11A9F}"/>
    <hyperlink ref="A372" r:id="rId147" xr:uid="{226F62AC-3971-44D2-8EEA-B598CE94A5B5}"/>
    <hyperlink ref="A373" r:id="rId148" xr:uid="{331A5876-259C-4171-B747-BDFAA0B3F7A0}"/>
    <hyperlink ref="A374" r:id="rId149" xr:uid="{86CB7F7C-5DCC-4FA2-B138-F09E6F1FEB79}"/>
    <hyperlink ref="A375" r:id="rId150" xr:uid="{8369B74A-9E4A-453A-A99A-5460A53ECDF2}"/>
    <hyperlink ref="A376" r:id="rId151" xr:uid="{03D30DD5-4AE1-4057-BEBA-92E09766EABE}"/>
    <hyperlink ref="A377" r:id="rId152" xr:uid="{D0C0C300-9E97-4A7F-A0D0-66FC7A6F50F4}"/>
    <hyperlink ref="A378" r:id="rId153" xr:uid="{8F779EA4-8B8D-48C0-85C6-BB3667664BC2}"/>
    <hyperlink ref="A379" r:id="rId154" xr:uid="{EB909C3C-7419-4B1C-8C65-227F1305CD3F}"/>
    <hyperlink ref="A380" r:id="rId155" xr:uid="{41684E2F-9D56-433D-A615-FFB6AE9D81B0}"/>
    <hyperlink ref="A381" r:id="rId156" xr:uid="{60AF1DBE-5248-4193-B0BD-8CB6F76ED55A}"/>
    <hyperlink ref="A382" r:id="rId157" xr:uid="{B9D62743-DF0F-4A5C-BF09-FE688C78F171}"/>
    <hyperlink ref="A383" r:id="rId158" xr:uid="{CCD77125-81A4-4407-92E6-AEB75BD78BAA}"/>
    <hyperlink ref="A384" r:id="rId159" xr:uid="{E73EA6CE-AE28-407E-964E-3FDEFFAD087C}"/>
    <hyperlink ref="A385" r:id="rId160" xr:uid="{ADA55AB2-99A3-4908-8F41-F463F546A5D4}"/>
    <hyperlink ref="A386" r:id="rId161" xr:uid="{E86E5E16-27CF-4C60-87C7-D0AB8913A826}"/>
    <hyperlink ref="A387" r:id="rId162" xr:uid="{29E9DEFA-D9E3-433A-9F07-C57C9CC2D8AB}"/>
    <hyperlink ref="A388" r:id="rId163" xr:uid="{09076586-8886-43B0-9B3C-BECEE0674A97}"/>
    <hyperlink ref="A389" r:id="rId164" xr:uid="{1DF19D50-789F-4CB1-921C-D24607F12A07}"/>
    <hyperlink ref="A390" r:id="rId165" xr:uid="{FCE53942-662D-4CB7-9055-1172191F481C}"/>
    <hyperlink ref="A391" r:id="rId166" xr:uid="{2C032FF6-D1F8-4782-BB10-7FA64D0EE97E}"/>
    <hyperlink ref="A392" r:id="rId167" xr:uid="{069F1983-5561-4E8F-8DF1-2B203051328E}"/>
    <hyperlink ref="A393" r:id="rId168" xr:uid="{DF104CEB-53B1-451A-82A6-FE4217233EBA}"/>
    <hyperlink ref="A394" r:id="rId169" xr:uid="{D02E9728-67A8-41E7-8B80-0952C32E0BF8}"/>
    <hyperlink ref="A395" r:id="rId170" xr:uid="{91DC3F4A-A416-442D-8846-F80CBDA7E035}"/>
    <hyperlink ref="A396" r:id="rId171" xr:uid="{C848FFB0-6E2F-4341-BFF2-182DBA7A5B8A}"/>
    <hyperlink ref="A397" r:id="rId172" xr:uid="{E43980D7-C6BB-4973-BC1B-D3DA80C27DD9}"/>
    <hyperlink ref="A398" r:id="rId173" xr:uid="{A82EC7B1-471F-4A62-8C07-AD03C239F8F8}"/>
    <hyperlink ref="A399" r:id="rId174" xr:uid="{F22C4954-FAB2-4BE1-9E37-FB3770B0DE8B}"/>
    <hyperlink ref="A400" r:id="rId175" xr:uid="{0BB2E582-822B-4C45-9F83-27A17B35FF1C}"/>
    <hyperlink ref="A401" r:id="rId176" xr:uid="{24B41B5B-8610-41DF-BA55-7FA8E22923C1}"/>
    <hyperlink ref="A402" r:id="rId177" xr:uid="{8A42912A-9560-43C8-8B85-6F211140D27C}"/>
    <hyperlink ref="A403" r:id="rId178" xr:uid="{0CE916E2-8469-46A5-A62F-9F461B0613F8}"/>
    <hyperlink ref="A404" r:id="rId179" xr:uid="{96240068-80BD-491E-80A6-D9B72F90CF77}"/>
    <hyperlink ref="A405" r:id="rId180" xr:uid="{F2829595-AB33-4A32-9BE1-9ACAE39AE860}"/>
    <hyperlink ref="A406" r:id="rId181" xr:uid="{304B9D26-9E28-4838-9AC3-9CB53A99B4AC}"/>
    <hyperlink ref="A407" r:id="rId182" xr:uid="{F9F4D885-73C5-464F-9A6C-B72D4CD8533B}"/>
    <hyperlink ref="A408" r:id="rId183" xr:uid="{E68BE67A-F992-4D60-BEED-EC718341010E}"/>
    <hyperlink ref="A410" r:id="rId184" xr:uid="{C9585C5A-4404-41F4-ACA5-383D12094CF6}"/>
    <hyperlink ref="A411" r:id="rId185" xr:uid="{71CFC0EB-304D-4A16-9550-67DC2086BA19}"/>
    <hyperlink ref="A412" r:id="rId186" xr:uid="{3DA39F16-3B1D-4700-89D9-DE3554008E89}"/>
    <hyperlink ref="A413" r:id="rId187" xr:uid="{6EC927FF-C758-47FC-9F6D-AA030D124B14}"/>
    <hyperlink ref="A414" r:id="rId188" xr:uid="{E2362620-EB34-4867-9C32-162C40D7CAE6}"/>
    <hyperlink ref="A415" r:id="rId189" xr:uid="{B512703B-62DA-4F1A-A913-F0BF9FA4FE1E}"/>
    <hyperlink ref="A416" r:id="rId190" xr:uid="{229F6846-8C3E-43A6-861D-2D4787127B65}"/>
    <hyperlink ref="A417" r:id="rId191" xr:uid="{6F9E0CCB-961D-4DB2-BC44-4CF6E0E44D2E}"/>
    <hyperlink ref="A418" r:id="rId192" xr:uid="{5108E245-ABCB-41C9-8003-119459A180BC}"/>
    <hyperlink ref="A419" r:id="rId193" xr:uid="{AC08C28D-B8FE-4BFD-888A-6986A74B9FA9}"/>
    <hyperlink ref="A420" r:id="rId194" xr:uid="{C6A5681F-D29D-4D48-A726-EB156675414D}"/>
    <hyperlink ref="A421" r:id="rId195" xr:uid="{3BB196AF-ACC6-4F73-BFE4-FEA6DCDAC04F}"/>
    <hyperlink ref="A422" r:id="rId196" xr:uid="{798E7A07-053A-48C9-8B17-F14CD302BB71}"/>
    <hyperlink ref="A423" r:id="rId197" xr:uid="{97E52AB1-B67A-4E10-994D-DCAAF697DBED}"/>
    <hyperlink ref="A424" r:id="rId198" xr:uid="{F0D41284-DF4C-4303-B68F-32E4799EB307}"/>
    <hyperlink ref="A425" r:id="rId199" xr:uid="{1664215D-9027-45A6-8D7A-376E95F62EE0}"/>
    <hyperlink ref="A426" r:id="rId200" xr:uid="{15C03161-EB86-4743-B1E4-64522565A173}"/>
    <hyperlink ref="A427" r:id="rId201" xr:uid="{271715AA-89BC-4E55-AFC3-8186DFB86641}"/>
    <hyperlink ref="A428" r:id="rId202" xr:uid="{9BF436C5-B4B7-404B-9468-F2C643747CE0}"/>
    <hyperlink ref="A429" r:id="rId203" xr:uid="{C4BA7576-976A-451E-9B3D-44B5D93BE481}"/>
    <hyperlink ref="A430" r:id="rId204" xr:uid="{F4A4E61A-A05C-4377-B757-9A4B7FCF0FE2}"/>
    <hyperlink ref="A431" r:id="rId205" xr:uid="{55625DD0-11AD-4A72-8589-7690538462E1}"/>
    <hyperlink ref="A435" r:id="rId206" xr:uid="{942EDBAD-E6C2-4FDC-8A8B-7367A270DA0B}"/>
    <hyperlink ref="A436" r:id="rId207" xr:uid="{B98B49D1-DE8C-482A-8318-22E5DE8B2F68}"/>
    <hyperlink ref="A437" r:id="rId208" xr:uid="{48BAA2FD-72B6-4E66-8CA0-9EC67941422B}"/>
    <hyperlink ref="A439" r:id="rId209" xr:uid="{FBF17130-CB43-4F62-B665-C949FA235C97}"/>
    <hyperlink ref="A440" r:id="rId210" xr:uid="{3A48710B-8384-41BA-A593-8A3F4BAFC0F0}"/>
    <hyperlink ref="A441" r:id="rId211" xr:uid="{8A062934-A1F9-40C8-B848-35B2C33D7343}"/>
    <hyperlink ref="A442" r:id="rId212" xr:uid="{BCDAB245-3A01-4123-9797-40C5212DE050}"/>
    <hyperlink ref="A443" r:id="rId213" xr:uid="{D189220E-DEBD-4D20-A166-6D0AD3E24A3C}"/>
    <hyperlink ref="A444" r:id="rId214" xr:uid="{8CCAEF0C-01ED-4058-AB1D-1ECFF0DDF744}"/>
    <hyperlink ref="A445" r:id="rId215" xr:uid="{3819204E-0C8D-4450-BD0D-E287435BCE3A}"/>
    <hyperlink ref="A446" r:id="rId216" xr:uid="{8819110C-F423-4727-83F2-0198746906A8}"/>
    <hyperlink ref="A447" r:id="rId217" xr:uid="{499F879C-F22C-454A-95AE-AB5C9C517D9A}"/>
    <hyperlink ref="A448" r:id="rId218" xr:uid="{B1605738-DA22-47E5-886C-35DB6C5AC36A}"/>
    <hyperlink ref="A449" r:id="rId219" xr:uid="{10471049-8A30-4085-A5BC-A67FF97C9EB3}"/>
    <hyperlink ref="A450" r:id="rId220" xr:uid="{6F75F9DC-36D2-4B41-A8B8-31926CABEDCD}"/>
    <hyperlink ref="A451" r:id="rId221" xr:uid="{96E184B9-B81B-487B-83B8-9AC65996DA43}"/>
    <hyperlink ref="A452" r:id="rId222" xr:uid="{357F54C5-DCC7-4D76-ABEF-C60BC9E5822C}"/>
    <hyperlink ref="A453" r:id="rId223" xr:uid="{0EB28384-32B8-4B43-82BC-4639BA23C04F}"/>
    <hyperlink ref="A454" r:id="rId224" xr:uid="{D035FBBD-E4DB-4F2D-A3AC-7917A8F15322}"/>
    <hyperlink ref="A457" r:id="rId225" xr:uid="{DA756523-8BDE-4DD9-9980-1FD84163EC37}"/>
    <hyperlink ref="A461" r:id="rId226" xr:uid="{57F345D3-A6DA-43D8-8355-A8A89E6B6334}"/>
    <hyperlink ref="A462" r:id="rId227" xr:uid="{1C47D657-5026-4079-B9F2-63DAC0E89687}"/>
    <hyperlink ref="A464" r:id="rId228" xr:uid="{C463025F-9B01-4A26-8196-038D9B1607F6}"/>
    <hyperlink ref="A465" r:id="rId229" xr:uid="{674E472C-B7C2-4443-BF57-2FFBD5C54107}"/>
    <hyperlink ref="A466" r:id="rId230" xr:uid="{8CC89B76-C1C0-4D91-8400-DFE4AF9806E8}"/>
    <hyperlink ref="A468" r:id="rId231" xr:uid="{E2F1CD60-B416-49E6-8E11-9556BC135D08}"/>
    <hyperlink ref="A469" r:id="rId232" xr:uid="{D6EA9357-1581-420E-B553-C847DCE9C05D}"/>
    <hyperlink ref="A470" r:id="rId233" xr:uid="{2486E5A3-8B70-4CEC-BE11-B45E267D76FE}"/>
    <hyperlink ref="A471" r:id="rId234" xr:uid="{978EDA2D-F809-4BCC-B9C9-F07D557146A5}"/>
    <hyperlink ref="A472" r:id="rId235" xr:uid="{369BC84D-227B-4A82-B9FE-D591B3CB1776}"/>
    <hyperlink ref="A475" r:id="rId236" xr:uid="{E802F7D2-1FF0-4DD2-8F1C-AF50ACF87CC7}"/>
    <hyperlink ref="A477" r:id="rId237" xr:uid="{B9C8B828-6C97-4100-8E31-156D94F2C1DD}"/>
    <hyperlink ref="A478" r:id="rId238" xr:uid="{701CC6B1-15D2-4AF8-8888-D5C6BC91152D}"/>
    <hyperlink ref="A479" r:id="rId239" xr:uid="{3F5C6A58-9BA6-4B14-93E3-848E76E2FF35}"/>
    <hyperlink ref="A480" r:id="rId240" xr:uid="{B3731C18-96D7-4E4C-B8B9-246E46CE0989}"/>
    <hyperlink ref="A481" r:id="rId241" xr:uid="{DD207DA5-157B-4B40-AACB-9F58468C8986}"/>
    <hyperlink ref="A482" r:id="rId242" xr:uid="{65BD5F90-2ED2-40BF-856B-A6AB68A1B7A6}"/>
    <hyperlink ref="A483" r:id="rId243" xr:uid="{89A1E3F8-D6EC-4C80-BF11-E5A8807A5332}"/>
    <hyperlink ref="A485" r:id="rId244" xr:uid="{26EE84C9-C9DA-4357-AEA3-C7AE624E6F6B}"/>
    <hyperlink ref="A486" r:id="rId245" xr:uid="{C1C897F9-0227-435E-8E43-9FC2F73B8D41}"/>
    <hyperlink ref="A487" r:id="rId246" xr:uid="{C4C19635-3C89-43B7-BA82-B22808899B86}"/>
    <hyperlink ref="A488" r:id="rId247" xr:uid="{0C54822F-369C-4E30-BF9A-54007452E580}"/>
    <hyperlink ref="A489" r:id="rId248" xr:uid="{834A4A99-3292-4E1B-94DD-8D2A82F70010}"/>
    <hyperlink ref="A490" r:id="rId249" xr:uid="{B9779E2A-D4A8-452E-AB57-926512BE686A}"/>
    <hyperlink ref="A491" r:id="rId250" xr:uid="{A8047987-44D1-4653-B880-0D8D1B6AA3CD}"/>
    <hyperlink ref="A492" r:id="rId251" xr:uid="{FD2638A8-8C96-4F5A-92A0-B420FF327ADE}"/>
    <hyperlink ref="A493" r:id="rId252" xr:uid="{E8425B6C-7B05-4496-9D63-010B836BD763}"/>
    <hyperlink ref="A494" r:id="rId253" xr:uid="{78CEFFED-702B-4087-A4F2-7EE4C9560FF7}"/>
    <hyperlink ref="A495" r:id="rId254" xr:uid="{5BC67DD5-982A-4CFA-B20B-977F7767417E}"/>
    <hyperlink ref="A496" r:id="rId255" xr:uid="{A3021F07-3689-41A1-9DEA-2F365778ABF9}"/>
    <hyperlink ref="A497" r:id="rId256" xr:uid="{32937E46-61B5-4E29-A594-05AD2293D8DB}"/>
    <hyperlink ref="A498" r:id="rId257" xr:uid="{3566A10C-C1A6-4C2F-8A81-AACDB03E0FC3}"/>
    <hyperlink ref="A500" r:id="rId258" xr:uid="{485C4D99-F7C9-4CCF-B8C1-FEC22CBF67C3}"/>
    <hyperlink ref="A501" r:id="rId259" xr:uid="{E072444A-CC5E-4DBF-9CCE-B53500F6D621}"/>
    <hyperlink ref="A502" r:id="rId260" xr:uid="{5B39FBE9-5EF6-4BD8-B7E0-9E177F8AC1E4}"/>
    <hyperlink ref="A503" r:id="rId261" xr:uid="{30A91F14-A8D5-44CD-9DD7-7DBB6FDC7784}"/>
    <hyperlink ref="A504" r:id="rId262" xr:uid="{EA147D13-90F0-4BA8-8E6A-AA17C95A7D44}"/>
    <hyperlink ref="A505" r:id="rId263" xr:uid="{649B3D26-6647-423D-B57C-9400358BF33D}"/>
    <hyperlink ref="A506" r:id="rId264" xr:uid="{51F4AC8E-94F6-46C4-BCD5-1A334ABE2A79}"/>
    <hyperlink ref="A507" r:id="rId265" xr:uid="{7903C28E-A6F6-41C3-8C41-5027E388FCA0}"/>
    <hyperlink ref="A508" r:id="rId266" xr:uid="{0081C518-B0DE-4F49-8B10-2D29D66D7B02}"/>
    <hyperlink ref="A511" r:id="rId267" xr:uid="{4943AE55-CF69-4927-8B1D-F9A2E25D1472}"/>
    <hyperlink ref="A512" r:id="rId268" xr:uid="{AB0C8B71-B6D5-49EA-A084-DE0ED6FB2E21}"/>
    <hyperlink ref="A517" r:id="rId269" xr:uid="{1B5A978E-AEB4-48D1-A4CD-31BA7659C6D3}"/>
    <hyperlink ref="A519" r:id="rId270" xr:uid="{7CA14321-784F-4CA9-96CE-37F63BA26B75}"/>
    <hyperlink ref="A520" r:id="rId271" xr:uid="{4E386145-E195-44F5-921C-575D8FEDC5B2}"/>
    <hyperlink ref="A521" r:id="rId272" xr:uid="{74A7853A-0A3D-40CD-AFD8-F9EE6B6305A0}"/>
    <hyperlink ref="A522" r:id="rId273" xr:uid="{A815E4C5-024B-4869-8CDE-29D58809AFD6}"/>
    <hyperlink ref="A524" r:id="rId274" xr:uid="{FA48B2BE-577C-4635-992B-87D88AE6EDF7}"/>
    <hyperlink ref="A525" r:id="rId275" xr:uid="{0C948866-BB14-4ABD-994D-6A5B1164E557}"/>
    <hyperlink ref="A526" r:id="rId276" xr:uid="{D5C5FE3C-AFE9-49EE-A10D-D951B1D8B5A8}"/>
    <hyperlink ref="A527" r:id="rId277" xr:uid="{99927314-59E5-4776-B24A-275F1990F1B4}"/>
    <hyperlink ref="A528" r:id="rId278" xr:uid="{BADE938B-BDFE-4BA6-BB57-3D806CBE44A7}"/>
    <hyperlink ref="A529" r:id="rId279" xr:uid="{35A5F655-09F9-4C8A-9098-B2D000E670EF}"/>
    <hyperlink ref="A530" r:id="rId280" xr:uid="{F6DA3FDA-03D9-4461-9593-78953C2EE71D}"/>
    <hyperlink ref="A531" r:id="rId281" xr:uid="{30FA9C7F-1DE6-4BB0-884F-A38B24C1B2C1}"/>
    <hyperlink ref="A533" r:id="rId282" xr:uid="{566BFCE6-30EA-4740-B0AC-24F86F378EAC}"/>
    <hyperlink ref="A534" r:id="rId283" xr:uid="{A98D95A7-CCEF-43D2-B61B-0D95C7DECE83}"/>
    <hyperlink ref="A535" r:id="rId284" xr:uid="{06C53E00-CE6A-4C05-A08E-0018DFD528F5}"/>
    <hyperlink ref="A536" r:id="rId285" xr:uid="{1451C794-F83E-48D8-B5CA-9F72E26406CF}"/>
    <hyperlink ref="A537" r:id="rId286" xr:uid="{EBE3C74A-2CBF-4A9F-A3DC-375AEFD632ED}"/>
    <hyperlink ref="A538" r:id="rId287" xr:uid="{FB13C05E-0D5E-4C76-B80C-E5CA45326C17}"/>
    <hyperlink ref="A542" r:id="rId288" xr:uid="{4C01B286-06EC-45A1-AA42-8E5463B04B5E}"/>
    <hyperlink ref="A543" r:id="rId289" xr:uid="{0E72E9E8-08E4-4A01-AC59-38F5796C0B9E}"/>
    <hyperlink ref="A544" r:id="rId290" xr:uid="{99AC057D-4E3E-4FB7-8D1D-DF1E29A5642B}"/>
    <hyperlink ref="A545" r:id="rId291" xr:uid="{670C223E-FA38-4154-B7B6-DF72BA983BCB}"/>
    <hyperlink ref="A546" r:id="rId292" xr:uid="{2A658DCD-399F-4514-B4C8-6FF59E6F72A3}"/>
    <hyperlink ref="A547" r:id="rId293" xr:uid="{7E92C9D7-3CA5-4025-B845-A8CA95827B2D}"/>
  </hyperlinks>
  <pageMargins left="0.7" right="0.7" top="0.75" bottom="0.75" header="0.3" footer="0.3"/>
  <pageSetup paperSize="9" orientation="portrait" r:id="rId29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CE51-78E8-425C-B429-99E2FAECF722}">
  <dimension ref="A1:D2"/>
  <sheetViews>
    <sheetView workbookViewId="0">
      <selection activeCell="D5" sqref="D5"/>
    </sheetView>
  </sheetViews>
  <sheetFormatPr defaultRowHeight="15.6"/>
  <cols>
    <col min="1" max="1" width="25.296875" customWidth="1"/>
    <col min="2" max="2" width="118.09765625" customWidth="1"/>
    <col min="4" max="4" width="26.09765625" customWidth="1"/>
  </cols>
  <sheetData>
    <row r="1" spans="1:4" ht="2.4" customHeight="1"/>
    <row r="2" spans="1:4" s="32" customFormat="1" ht="29.4" customHeight="1">
      <c r="A2" s="5" t="s">
        <v>96</v>
      </c>
      <c r="B2" s="33" t="s">
        <v>493</v>
      </c>
      <c r="D2" s="10" t="s">
        <v>492</v>
      </c>
    </row>
  </sheetData>
  <hyperlinks>
    <hyperlink ref="D2" r:id="rId1" xr:uid="{C0F1A2F0-4058-49EC-919F-3094F4B49997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8ADF-2C35-4387-80F3-8620EC65F9BF}">
  <dimension ref="A1:I10"/>
  <sheetViews>
    <sheetView workbookViewId="0">
      <selection activeCell="E1" sqref="E1"/>
    </sheetView>
  </sheetViews>
  <sheetFormatPr defaultRowHeight="15.6"/>
  <cols>
    <col min="1" max="1" width="27.5" customWidth="1"/>
    <col min="2" max="2" width="52.3984375" customWidth="1"/>
    <col min="3" max="3" width="43.3984375" customWidth="1"/>
    <col min="4" max="4" width="61.69921875" customWidth="1"/>
    <col min="5" max="5" width="38.296875" customWidth="1"/>
    <col min="10" max="10" width="10.09765625" customWidth="1"/>
  </cols>
  <sheetData>
    <row r="1" spans="1:9" ht="46.2">
      <c r="B1" s="35" t="s">
        <v>494</v>
      </c>
      <c r="C1" s="37" t="s">
        <v>497</v>
      </c>
      <c r="D1" s="38" t="s">
        <v>502</v>
      </c>
      <c r="E1" s="37" t="s">
        <v>511</v>
      </c>
      <c r="F1" s="35"/>
      <c r="G1" s="35"/>
      <c r="H1" s="35"/>
      <c r="I1" s="35"/>
    </row>
    <row r="2" spans="1:9" ht="14.4" hidden="1" customHeight="1">
      <c r="B2" s="35"/>
      <c r="C2" s="35"/>
      <c r="D2" s="35"/>
      <c r="E2" s="35"/>
      <c r="F2" s="35"/>
      <c r="G2" s="35"/>
      <c r="H2" s="35"/>
      <c r="I2" s="35"/>
    </row>
    <row r="3" spans="1:9" ht="46.2" hidden="1" customHeight="1">
      <c r="B3" s="35"/>
      <c r="C3" s="35"/>
      <c r="D3" s="35"/>
      <c r="E3" s="35"/>
      <c r="F3" s="35"/>
      <c r="G3" s="35"/>
      <c r="H3" s="35"/>
      <c r="I3" s="35"/>
    </row>
    <row r="5" spans="1:9" ht="19.8">
      <c r="A5" s="5" t="s">
        <v>96</v>
      </c>
    </row>
    <row r="6" spans="1:9" ht="30.6">
      <c r="A6" s="34" t="s">
        <v>495</v>
      </c>
      <c r="B6" s="10" t="s">
        <v>496</v>
      </c>
    </row>
    <row r="7" spans="1:9" ht="30.6">
      <c r="A7" s="34" t="s">
        <v>498</v>
      </c>
      <c r="B7" s="10" t="s">
        <v>499</v>
      </c>
      <c r="C7" s="36" t="s">
        <v>500</v>
      </c>
      <c r="D7" t="s">
        <v>501</v>
      </c>
    </row>
    <row r="8" spans="1:9" ht="30.6">
      <c r="A8" s="34" t="s">
        <v>503</v>
      </c>
      <c r="B8" s="10" t="s">
        <v>504</v>
      </c>
    </row>
    <row r="9" spans="1:9" ht="30.6">
      <c r="A9" s="34" t="s">
        <v>505</v>
      </c>
      <c r="B9" s="10" t="s">
        <v>506</v>
      </c>
      <c r="C9" s="36" t="s">
        <v>507</v>
      </c>
    </row>
    <row r="10" spans="1:9" ht="30.6">
      <c r="A10" s="34" t="s">
        <v>508</v>
      </c>
      <c r="B10" s="10" t="s">
        <v>509</v>
      </c>
      <c r="C10" s="10" t="s">
        <v>510</v>
      </c>
    </row>
  </sheetData>
  <hyperlinks>
    <hyperlink ref="B6" r:id="rId1" xr:uid="{3C1D6EE0-6D57-4B0F-A1D4-ED3D3E267467}"/>
    <hyperlink ref="C1" r:id="rId2" display="../theory/Algorithms.pdf" xr:uid="{C5F68B9C-CF13-4DBF-A7DD-E78AF020AA6F}"/>
    <hyperlink ref="B7" r:id="rId3" xr:uid="{E0C65809-B368-4E18-94AF-E1534F4BF16D}"/>
    <hyperlink ref="C7" r:id="rId4" xr:uid="{9B643AFA-948C-4396-BDBC-4FB2E9D7CA3B}"/>
    <hyperlink ref="D1" r:id="rId5" xr:uid="{CDDF9096-1A23-4AF5-890F-4351E38CBD89}"/>
    <hyperlink ref="B8" r:id="rId6" xr:uid="{7649BAF2-6436-488A-B78D-14AC929AAF9F}"/>
    <hyperlink ref="B9" r:id="rId7" xr:uid="{04ED424F-344E-46F6-AF75-6393F6255B6E}"/>
    <hyperlink ref="C9" r:id="rId8" xr:uid="{45A00A16-E4F2-4432-9E12-A2C00D44AF8D}"/>
    <hyperlink ref="B10" r:id="rId9" xr:uid="{40C05C33-661D-4B18-A681-2CF7C1D8FB3D}"/>
    <hyperlink ref="C10" r:id="rId10" xr:uid="{88C5CBF2-2C23-4B7C-8326-D5D7C8F412FA}"/>
    <hyperlink ref="E1" r:id="rId11" display="..\Introduction_to_algorithms-3rd Edition.pdf" xr:uid="{EDFC9DB9-DA6F-42E4-B852-3F3B4F2BA455}"/>
  </hyperlinks>
  <pageMargins left="0.25" right="0.25" top="0.75" bottom="0.75" header="0.3" footer="0.3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D14E-9EAF-4B95-8EFB-C92CB76A1EE6}">
  <dimension ref="B2:H3"/>
  <sheetViews>
    <sheetView workbookViewId="0">
      <selection activeCell="F3" sqref="F3"/>
    </sheetView>
  </sheetViews>
  <sheetFormatPr defaultRowHeight="15.6"/>
  <cols>
    <col min="2" max="2" width="8.796875" customWidth="1"/>
    <col min="4" max="4" width="53" customWidth="1"/>
    <col min="5" max="5" width="44.3984375" customWidth="1"/>
    <col min="6" max="6" width="34.796875" customWidth="1"/>
    <col min="7" max="7" width="65.69921875" customWidth="1"/>
    <col min="8" max="8" width="93.296875" customWidth="1"/>
  </cols>
  <sheetData>
    <row r="2" spans="2:8">
      <c r="D2" t="s">
        <v>516</v>
      </c>
    </row>
    <row r="3" spans="2:8" ht="25.8">
      <c r="B3" s="16" t="s">
        <v>512</v>
      </c>
      <c r="D3" s="10" t="s">
        <v>513</v>
      </c>
      <c r="E3" s="10" t="s">
        <v>514</v>
      </c>
      <c r="F3" s="10" t="s">
        <v>515</v>
      </c>
      <c r="G3" s="10" t="s">
        <v>517</v>
      </c>
      <c r="H3" s="10" t="s">
        <v>518</v>
      </c>
    </row>
  </sheetData>
  <hyperlinks>
    <hyperlink ref="D3" r:id="rId1" xr:uid="{1B52E96E-2135-43E8-AA3C-BFFB5CF1F342}"/>
    <hyperlink ref="E3" r:id="rId2" xr:uid="{0BA09305-39FE-477A-8F2B-102EAF2157C6}"/>
    <hyperlink ref="F3" r:id="rId3" display="../theory/Object Oriented Programming (1).pdf" xr:uid="{D6656702-D861-40EC-96DC-B9850D56C195}"/>
    <hyperlink ref="G3" r:id="rId4" xr:uid="{41558242-EFB0-40A2-AC55-2072BDE0724E}"/>
    <hyperlink ref="H3" r:id="rId5" xr:uid="{8D35A583-8D0E-463C-8016-27C0554FF31B}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75C6-EAB8-48A4-9685-DB83B9CE4B72}">
  <dimension ref="A1:Z961"/>
  <sheetViews>
    <sheetView tabSelected="1" topLeftCell="A56" zoomScale="65" zoomScaleNormal="65" workbookViewId="0">
      <selection activeCell="B61" sqref="B61"/>
    </sheetView>
  </sheetViews>
  <sheetFormatPr defaultRowHeight="21"/>
  <cols>
    <col min="1" max="1" width="8.796875" style="7"/>
    <col min="2" max="2" width="132.796875" style="7" customWidth="1"/>
    <col min="3" max="3" width="149.59765625" style="7" customWidth="1"/>
    <col min="4" max="16384" width="8.796875" style="7"/>
  </cols>
  <sheetData>
    <row r="1" spans="1:26" ht="21.6" thickBot="1">
      <c r="A1" s="39"/>
      <c r="B1" s="146" t="s">
        <v>519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21.6" thickBot="1">
      <c r="A2" s="39"/>
      <c r="B2" s="147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21.6" thickBot="1">
      <c r="A3" s="39"/>
      <c r="B3" s="147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21.6" thickBot="1">
      <c r="A4" s="39"/>
      <c r="B4" s="146" t="s">
        <v>520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21.6" thickBot="1">
      <c r="A5" s="39"/>
      <c r="B5" s="146" t="s">
        <v>521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42.6" thickBot="1">
      <c r="A6" s="39"/>
      <c r="B6" s="146" t="s">
        <v>522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21.6" thickBot="1">
      <c r="A7" s="39"/>
      <c r="B7" s="147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67.8" customHeight="1" thickBot="1">
      <c r="A8" s="39"/>
      <c r="B8" s="49" t="s">
        <v>523</v>
      </c>
      <c r="C8" s="41" t="s">
        <v>524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21.6" thickBot="1">
      <c r="A9" s="39"/>
      <c r="B9" s="43" t="s">
        <v>525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21.6" thickBot="1">
      <c r="A10" s="39"/>
      <c r="B10" s="146" t="s">
        <v>526</v>
      </c>
      <c r="C10" s="40" t="s">
        <v>527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21.6" thickBot="1">
      <c r="A11" s="39"/>
      <c r="B11" s="146" t="s">
        <v>528</v>
      </c>
      <c r="C11" s="40" t="s">
        <v>529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21.6" thickBot="1">
      <c r="A12" s="39"/>
      <c r="B12" s="146" t="s">
        <v>530</v>
      </c>
      <c r="C12" s="40" t="s">
        <v>531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21.6" thickBot="1">
      <c r="A13" s="39"/>
      <c r="B13" s="146" t="s">
        <v>532</v>
      </c>
      <c r="C13" s="40" t="s">
        <v>533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21.6" thickBot="1">
      <c r="A14" s="39"/>
      <c r="B14" s="146" t="s">
        <v>534</v>
      </c>
      <c r="C14" s="40" t="s">
        <v>535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21.6" thickBot="1">
      <c r="A15" s="39"/>
      <c r="B15" s="146" t="s">
        <v>536</v>
      </c>
      <c r="C15" s="42" t="s">
        <v>537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21.6" thickBot="1">
      <c r="A16" s="39"/>
      <c r="B16" s="146" t="s">
        <v>538</v>
      </c>
      <c r="C16" s="42" t="s">
        <v>539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21.6" thickBot="1">
      <c r="A17" s="39"/>
      <c r="B17" s="146" t="s">
        <v>540</v>
      </c>
      <c r="C17" s="40" t="s">
        <v>541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21.6" thickBot="1">
      <c r="A18" s="39"/>
      <c r="B18" s="146" t="s">
        <v>542</v>
      </c>
      <c r="C18" s="42" t="s">
        <v>543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21.6" thickBot="1">
      <c r="A19" s="39"/>
      <c r="B19" s="146" t="s">
        <v>544</v>
      </c>
      <c r="C19" s="42" t="s">
        <v>545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21.6" thickBot="1">
      <c r="A20" s="39"/>
      <c r="B20" s="146" t="s">
        <v>546</v>
      </c>
      <c r="C20" s="42" t="s">
        <v>547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21.6" thickBot="1">
      <c r="A21" s="39"/>
      <c r="B21" s="146" t="s">
        <v>548</v>
      </c>
      <c r="C21" s="42" t="s">
        <v>549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21.6" thickBot="1">
      <c r="A22" s="39"/>
      <c r="B22" s="147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36" customHeight="1" thickBot="1">
      <c r="A23" s="39"/>
      <c r="B23" s="43" t="s">
        <v>550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21.6" thickBot="1">
      <c r="A24" s="39"/>
      <c r="B24" s="146" t="s">
        <v>551</v>
      </c>
      <c r="C24" s="42" t="s">
        <v>552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21.6" thickBot="1">
      <c r="A25" s="39"/>
      <c r="B25" s="146" t="s">
        <v>553</v>
      </c>
      <c r="C25" s="40" t="s">
        <v>554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21.6" thickBot="1">
      <c r="A26" s="39"/>
      <c r="B26" s="146" t="s">
        <v>555</v>
      </c>
      <c r="C26" s="40" t="s">
        <v>556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21.6" thickBot="1">
      <c r="A27" s="39"/>
      <c r="B27" s="146" t="s">
        <v>557</v>
      </c>
      <c r="C27" s="42" t="s">
        <v>558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21.6" thickBot="1">
      <c r="A28" s="39"/>
      <c r="B28" s="146" t="s">
        <v>559</v>
      </c>
      <c r="C28" s="42" t="s">
        <v>560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21.6" thickBot="1">
      <c r="A29" s="39"/>
      <c r="B29" s="146" t="s">
        <v>561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21.6" thickBot="1">
      <c r="A30" s="39"/>
      <c r="B30" s="146" t="s">
        <v>562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21.6" thickBot="1">
      <c r="A31" s="39"/>
      <c r="B31" s="146" t="s">
        <v>563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21.6" thickBot="1">
      <c r="A32" s="39"/>
      <c r="B32" s="146" t="s">
        <v>564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21.6" thickBot="1">
      <c r="A33" s="39"/>
      <c r="B33" s="146" t="s">
        <v>565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21.6" thickBot="1">
      <c r="A34" s="39"/>
      <c r="B34" s="146" t="s">
        <v>566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21.6" thickBot="1">
      <c r="A35" s="39"/>
      <c r="B35" s="146" t="s">
        <v>567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21.6" thickBot="1">
      <c r="A36" s="39"/>
      <c r="B36" s="146" t="s">
        <v>568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21.6" thickBot="1">
      <c r="A37" s="39"/>
      <c r="B37" s="146" t="s">
        <v>569</v>
      </c>
      <c r="C37" s="40" t="s">
        <v>570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21.6" thickBot="1">
      <c r="A38" s="39"/>
      <c r="B38" s="146" t="s">
        <v>571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21.6" thickBot="1">
      <c r="A39" s="39"/>
      <c r="B39" s="146" t="s">
        <v>572</v>
      </c>
      <c r="C39" s="40" t="s">
        <v>573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21.6" thickBot="1">
      <c r="A40" s="39"/>
      <c r="B40" s="146" t="s">
        <v>574</v>
      </c>
      <c r="C40" s="40" t="s">
        <v>575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21.6" thickBot="1">
      <c r="A41" s="39"/>
      <c r="B41" s="146" t="s">
        <v>576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21.6" thickBot="1">
      <c r="A42" s="39"/>
      <c r="B42" s="146" t="s">
        <v>577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21.6" thickBot="1">
      <c r="A43" s="39"/>
      <c r="B43" s="146" t="s">
        <v>578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21.6" thickBot="1">
      <c r="A44" s="39"/>
      <c r="B44" s="146" t="s">
        <v>579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21.6" thickBot="1">
      <c r="A45" s="39"/>
      <c r="B45" s="146" t="s">
        <v>580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21.6" thickBot="1">
      <c r="A46" s="39"/>
      <c r="B46" s="146" t="s">
        <v>581</v>
      </c>
      <c r="C46" s="40" t="s">
        <v>582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21.6" thickBot="1">
      <c r="A47" s="39"/>
      <c r="B47" s="146" t="s">
        <v>583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21.6" thickBot="1">
      <c r="A48" s="39"/>
      <c r="B48" s="146" t="s">
        <v>584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21.6" thickBot="1">
      <c r="A49" s="39"/>
      <c r="B49" s="146" t="s">
        <v>585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21.6" thickBot="1">
      <c r="A50" s="39"/>
      <c r="B50" s="147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51" customHeight="1" thickBot="1">
      <c r="A51" s="39"/>
      <c r="B51" s="43" t="s">
        <v>586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21.6" thickBot="1">
      <c r="A52" s="39"/>
      <c r="B52" s="146" t="s">
        <v>587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21.6" thickBot="1">
      <c r="A53" s="39"/>
      <c r="B53" s="146" t="s">
        <v>588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21.6" thickBot="1">
      <c r="A54" s="39"/>
      <c r="B54" s="146" t="s">
        <v>589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21.6" thickBot="1">
      <c r="A55" s="39"/>
      <c r="B55" s="146" t="s">
        <v>590</v>
      </c>
      <c r="C55" s="40" t="s">
        <v>591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21.6" thickBot="1">
      <c r="A56" s="39"/>
      <c r="B56" s="146" t="s">
        <v>592</v>
      </c>
      <c r="C56" s="40" t="s">
        <v>593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21.6" thickBot="1">
      <c r="A57" s="39"/>
      <c r="B57" s="147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37.799999999999997" thickBot="1">
      <c r="A58" s="39"/>
      <c r="B58" s="50" t="s">
        <v>594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21.6" thickBot="1">
      <c r="A59" s="39"/>
      <c r="B59" s="43" t="s">
        <v>525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21.6" thickBot="1">
      <c r="A60" s="39"/>
      <c r="B60" s="165" t="s">
        <v>595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21.6" thickBot="1">
      <c r="A61" s="39"/>
      <c r="B61" s="146" t="s">
        <v>596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21.6" thickBot="1">
      <c r="A62" s="39"/>
      <c r="B62" s="146" t="s">
        <v>597</v>
      </c>
      <c r="C62" s="40" t="s">
        <v>598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21.6" thickBot="1">
      <c r="A63" s="39"/>
      <c r="B63" s="146" t="s">
        <v>599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21.6" thickBot="1">
      <c r="A64" s="39"/>
      <c r="B64" s="147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21.6" thickBot="1">
      <c r="A65" s="39"/>
      <c r="B65" s="43" t="s">
        <v>550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21.6" thickBot="1">
      <c r="A66" s="39"/>
      <c r="B66" s="146" t="s">
        <v>600</v>
      </c>
      <c r="C66" s="40" t="s">
        <v>601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21.6" thickBot="1">
      <c r="A67" s="39"/>
      <c r="B67" s="146" t="s">
        <v>602</v>
      </c>
      <c r="C67" s="40" t="s">
        <v>603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21.6" thickBot="1">
      <c r="A68" s="39"/>
      <c r="B68" s="146" t="s">
        <v>604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21.6" thickBot="1">
      <c r="A69" s="39"/>
      <c r="B69" s="146" t="s">
        <v>605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21.6" thickBot="1">
      <c r="A70" s="39"/>
      <c r="B70" s="146" t="s">
        <v>606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21.6" thickBot="1">
      <c r="A71" s="39"/>
      <c r="B71" s="146" t="s">
        <v>607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21.6" thickBot="1">
      <c r="A72" s="39"/>
      <c r="B72" s="146" t="s">
        <v>608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21.6" thickBot="1">
      <c r="A73" s="39"/>
      <c r="B73" s="146" t="s">
        <v>609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21.6" thickBot="1">
      <c r="A74" s="39"/>
      <c r="B74" s="146" t="s">
        <v>610</v>
      </c>
      <c r="C74" s="40" t="s">
        <v>611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21.6" thickBot="1">
      <c r="A75" s="39"/>
      <c r="B75" s="146" t="s">
        <v>612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21.6" thickBot="1">
      <c r="A76" s="39"/>
      <c r="B76" s="146" t="s">
        <v>613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21.6" thickBot="1">
      <c r="A77" s="39"/>
      <c r="B77" s="146" t="s">
        <v>614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21.6" thickBot="1">
      <c r="A78" s="39"/>
      <c r="B78" s="146" t="s">
        <v>615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21.6" thickBot="1">
      <c r="A79" s="39"/>
      <c r="B79" s="146" t="s">
        <v>616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21.6" thickBot="1">
      <c r="A80" s="39"/>
      <c r="B80" s="146" t="s">
        <v>617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21.6" thickBot="1">
      <c r="A81" s="39"/>
      <c r="B81" s="146" t="s">
        <v>618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21.6" thickBot="1">
      <c r="A82" s="39"/>
      <c r="B82" s="147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21.6" thickBot="1">
      <c r="A83" s="39"/>
      <c r="B83" s="43" t="s">
        <v>586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21.6" thickBot="1">
      <c r="A84" s="39"/>
      <c r="B84" s="146" t="s">
        <v>619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21.6" thickBot="1">
      <c r="A85" s="39"/>
      <c r="B85" s="146" t="s">
        <v>620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21.6" thickBot="1">
      <c r="A86" s="39"/>
      <c r="B86" s="146" t="s">
        <v>621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21.6" thickBot="1">
      <c r="A87" s="39"/>
      <c r="B87" s="146" t="s">
        <v>622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21.6" thickBot="1">
      <c r="A88" s="39"/>
      <c r="B88" s="146" t="s">
        <v>623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21.6" thickBot="1">
      <c r="A89" s="39"/>
      <c r="B89" s="146" t="s">
        <v>624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21.6" thickBot="1">
      <c r="A90" s="39"/>
      <c r="B90" s="146" t="s">
        <v>625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21.6" thickBot="1">
      <c r="A91" s="39"/>
      <c r="B91" s="146" t="s">
        <v>626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21.6" thickBot="1">
      <c r="A92" s="39"/>
      <c r="B92" s="146" t="s">
        <v>627</v>
      </c>
      <c r="C92" s="40" t="s">
        <v>628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21.6" thickBot="1">
      <c r="A93" s="39"/>
      <c r="B93" s="146" t="s">
        <v>629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21.6" thickBot="1">
      <c r="A94" s="39"/>
      <c r="B94" s="146" t="s">
        <v>630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21.6" thickBot="1">
      <c r="A95" s="39"/>
      <c r="B95" s="146" t="s">
        <v>631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21.6" thickBot="1">
      <c r="A96" s="39"/>
      <c r="B96" s="146" t="s">
        <v>632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21.6" thickBot="1">
      <c r="A97" s="39"/>
      <c r="B97" s="146" t="s">
        <v>633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21.6" thickBot="1">
      <c r="A98" s="39"/>
      <c r="B98" s="146" t="s">
        <v>634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21.6" thickBot="1">
      <c r="A99" s="39"/>
      <c r="B99" s="147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45" thickBot="1">
      <c r="A100" s="39"/>
      <c r="B100" s="148" t="s">
        <v>635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21.6" thickBot="1">
      <c r="A101" s="39"/>
      <c r="B101" s="43" t="s">
        <v>525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21.6" thickBot="1">
      <c r="A102" s="39"/>
      <c r="B102" s="146" t="s">
        <v>636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21.6" thickBot="1">
      <c r="A103" s="39"/>
      <c r="B103" s="146" t="s">
        <v>637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21.6" thickBot="1">
      <c r="A104" s="39"/>
      <c r="B104" s="146" t="s">
        <v>638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21.6" thickBot="1">
      <c r="A105" s="39"/>
      <c r="B105" s="146" t="s">
        <v>639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21.6" thickBot="1">
      <c r="A106" s="39"/>
      <c r="B106" s="146" t="s">
        <v>640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21.6" thickBot="1">
      <c r="A107" s="39"/>
      <c r="B107" s="147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21.6" thickBot="1">
      <c r="A108" s="39"/>
      <c r="B108" s="43" t="s">
        <v>550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21.6" thickBot="1">
      <c r="A109" s="39"/>
      <c r="B109" s="146" t="s">
        <v>641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21.6" thickBot="1">
      <c r="A110" s="39"/>
      <c r="B110" s="146" t="s">
        <v>642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21.6" thickBot="1">
      <c r="A111" s="39"/>
      <c r="B111" s="146" t="s">
        <v>643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21.6" thickBot="1">
      <c r="A112" s="39"/>
      <c r="B112" s="147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21.6" thickBot="1">
      <c r="A113" s="39"/>
      <c r="B113" s="146" t="s">
        <v>644</v>
      </c>
      <c r="C113" s="40" t="s">
        <v>645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21.6" thickBot="1">
      <c r="A114" s="39"/>
      <c r="B114" s="146" t="s">
        <v>646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21.6" thickBot="1">
      <c r="A115" s="39"/>
      <c r="B115" s="146" t="s">
        <v>647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21.6" thickBot="1">
      <c r="A116" s="39"/>
      <c r="B116" s="146" t="s">
        <v>648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21.6" thickBot="1">
      <c r="A117" s="39"/>
      <c r="B117" s="146" t="s">
        <v>649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21.6" thickBot="1">
      <c r="A118" s="39"/>
      <c r="B118" s="146" t="s">
        <v>650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21.6" thickBot="1">
      <c r="A119" s="39"/>
      <c r="B119" s="146" t="s">
        <v>651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21.6" thickBot="1">
      <c r="A120" s="39"/>
      <c r="B120" s="147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21.6" thickBot="1">
      <c r="A121" s="39"/>
      <c r="B121" s="43" t="s">
        <v>586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21.6" thickBot="1">
      <c r="A122" s="39"/>
      <c r="B122" s="146" t="s">
        <v>652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21.6" thickBot="1">
      <c r="A123" s="39"/>
      <c r="B123" s="146" t="s">
        <v>653</v>
      </c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21.6" thickBot="1">
      <c r="A124" s="39"/>
      <c r="B124" s="146" t="s">
        <v>654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21.6" thickBot="1">
      <c r="A125" s="39"/>
      <c r="B125" s="146" t="s">
        <v>655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21.6" thickBot="1">
      <c r="A126" s="39"/>
      <c r="B126" s="146" t="s">
        <v>656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21.6" thickBot="1">
      <c r="A127" s="39"/>
      <c r="B127" s="146" t="s">
        <v>657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21.6" thickBot="1">
      <c r="A128" s="39"/>
      <c r="B128" s="146" t="s">
        <v>658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21.6" thickBot="1">
      <c r="A129" s="39"/>
      <c r="B129" s="147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45" thickBot="1">
      <c r="A130" s="39"/>
      <c r="B130" s="148" t="s">
        <v>659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21.6" thickBot="1">
      <c r="A131" s="39"/>
      <c r="B131" s="43" t="s">
        <v>525</v>
      </c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21.6" thickBot="1">
      <c r="A132" s="39"/>
      <c r="B132" s="146" t="s">
        <v>660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21.6" thickBot="1">
      <c r="A133" s="39"/>
      <c r="B133" s="146" t="s">
        <v>661</v>
      </c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21.6" thickBot="1">
      <c r="A134" s="39"/>
      <c r="B134" s="146" t="s">
        <v>662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21.6" thickBot="1">
      <c r="A135" s="39"/>
      <c r="B135" s="146" t="s">
        <v>663</v>
      </c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21.6" thickBot="1">
      <c r="A136" s="39"/>
      <c r="B136" s="146" t="s">
        <v>664</v>
      </c>
      <c r="C136" s="40" t="s">
        <v>665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21.6" thickBot="1">
      <c r="A137" s="39"/>
      <c r="B137" s="146" t="s">
        <v>666</v>
      </c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21.6" thickBot="1">
      <c r="A138" s="39"/>
      <c r="B138" s="146" t="s">
        <v>667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21.6" thickBot="1">
      <c r="A139" s="39"/>
      <c r="B139" s="146" t="s">
        <v>668</v>
      </c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21.6" thickBot="1">
      <c r="A140" s="39"/>
      <c r="B140" s="146" t="s">
        <v>669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21.6" thickBot="1">
      <c r="A141" s="39"/>
      <c r="B141" s="147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21.6" thickBot="1">
      <c r="A142" s="39"/>
      <c r="B142" s="43" t="s">
        <v>550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21.6" thickBot="1">
      <c r="A143" s="39"/>
      <c r="B143" s="146" t="s">
        <v>670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21.6" thickBot="1">
      <c r="A144" s="39"/>
      <c r="B144" s="146" t="s">
        <v>671</v>
      </c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21.6" thickBot="1">
      <c r="A145" s="39"/>
      <c r="B145" s="146" t="s">
        <v>672</v>
      </c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21.6" thickBot="1">
      <c r="A146" s="39"/>
      <c r="B146" s="146" t="s">
        <v>673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21.6" thickBot="1">
      <c r="A147" s="39"/>
      <c r="B147" s="146" t="s">
        <v>674</v>
      </c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21.6" thickBot="1">
      <c r="A148" s="39"/>
      <c r="B148" s="146" t="s">
        <v>675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21.6" thickBot="1">
      <c r="A149" s="39"/>
      <c r="B149" s="146" t="s">
        <v>676</v>
      </c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21.6" thickBot="1">
      <c r="A150" s="39"/>
      <c r="B150" s="147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21.6" thickBot="1">
      <c r="A151" s="39"/>
      <c r="B151" s="43" t="s">
        <v>586</v>
      </c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21.6" thickBot="1">
      <c r="A152" s="39"/>
      <c r="B152" s="146" t="s">
        <v>677</v>
      </c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21.6" thickBot="1">
      <c r="A153" s="39"/>
      <c r="B153" s="146" t="s">
        <v>678</v>
      </c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21.6" thickBot="1">
      <c r="A154" s="39"/>
      <c r="B154" s="146" t="s">
        <v>679</v>
      </c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21.6" thickBot="1">
      <c r="A155" s="39"/>
      <c r="B155" s="146" t="s">
        <v>680</v>
      </c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21.6" thickBot="1">
      <c r="A156" s="39"/>
      <c r="B156" s="147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45.6" thickBot="1">
      <c r="A157" s="39"/>
      <c r="B157" s="149" t="s">
        <v>681</v>
      </c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21.6" thickBot="1">
      <c r="A158" s="39"/>
      <c r="B158" s="43" t="s">
        <v>525</v>
      </c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21.6" thickBot="1">
      <c r="A159" s="39"/>
      <c r="B159" s="147" t="s">
        <v>682</v>
      </c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21.6" thickBot="1">
      <c r="A160" s="39"/>
      <c r="B160" s="147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21.6" thickBot="1">
      <c r="A161" s="39"/>
      <c r="B161" s="43" t="s">
        <v>550</v>
      </c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21.6" thickBot="1">
      <c r="A162" s="39"/>
      <c r="B162" s="146" t="s">
        <v>683</v>
      </c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21.6" thickBot="1">
      <c r="A163" s="39"/>
      <c r="B163" s="146" t="s">
        <v>684</v>
      </c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21.6" thickBot="1">
      <c r="A164" s="39"/>
      <c r="B164" s="146" t="s">
        <v>685</v>
      </c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21.6" thickBot="1">
      <c r="A165" s="39"/>
      <c r="B165" s="146" t="s">
        <v>686</v>
      </c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21.6" thickBot="1">
      <c r="A166" s="39"/>
      <c r="B166" s="146" t="s">
        <v>687</v>
      </c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21.6" thickBot="1">
      <c r="A167" s="39"/>
      <c r="B167" s="146" t="s">
        <v>688</v>
      </c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21.6" thickBot="1">
      <c r="A168" s="39"/>
      <c r="B168" s="146" t="s">
        <v>689</v>
      </c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21.6" thickBot="1">
      <c r="A169" s="39"/>
      <c r="B169" s="146" t="s">
        <v>690</v>
      </c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21.6" thickBot="1">
      <c r="A170" s="39"/>
      <c r="B170" s="147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21.6" thickBot="1">
      <c r="A171" s="39"/>
      <c r="B171" s="43" t="s">
        <v>586</v>
      </c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21.6" thickBot="1">
      <c r="A172" s="39"/>
      <c r="B172" s="146" t="s">
        <v>691</v>
      </c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21.6" thickBot="1">
      <c r="A173" s="39"/>
      <c r="B173" s="146" t="s">
        <v>692</v>
      </c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21.6" thickBot="1">
      <c r="A174" s="39"/>
      <c r="B174" s="146" t="s">
        <v>693</v>
      </c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21.6" thickBot="1">
      <c r="A175" s="39"/>
      <c r="B175" s="147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45.6" thickBot="1">
      <c r="A176" s="39"/>
      <c r="B176" s="149" t="s">
        <v>694</v>
      </c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21.6" thickBot="1">
      <c r="A177" s="39"/>
      <c r="B177" s="43" t="s">
        <v>550</v>
      </c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21.6" thickBot="1">
      <c r="A178" s="39"/>
      <c r="B178" s="146" t="s">
        <v>695</v>
      </c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21.6" thickBot="1">
      <c r="A179" s="39"/>
      <c r="B179" s="146" t="s">
        <v>696</v>
      </c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21.6" thickBot="1">
      <c r="A180" s="39"/>
      <c r="B180" s="146" t="s">
        <v>697</v>
      </c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21.6" thickBot="1">
      <c r="A181" s="39"/>
      <c r="B181" s="146" t="s">
        <v>698</v>
      </c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21.6" thickBot="1">
      <c r="A182" s="39"/>
      <c r="B182" s="146" t="s">
        <v>699</v>
      </c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21.6" thickBot="1">
      <c r="A183" s="39"/>
      <c r="B183" s="146" t="s">
        <v>700</v>
      </c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21.6" thickBot="1">
      <c r="A184" s="39"/>
      <c r="B184" s="146" t="s">
        <v>701</v>
      </c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21.6" thickBot="1">
      <c r="A185" s="39"/>
      <c r="B185" s="146" t="s">
        <v>702</v>
      </c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21.6" thickBot="1">
      <c r="A186" s="39"/>
      <c r="B186" s="146" t="s">
        <v>703</v>
      </c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21.6" thickBot="1">
      <c r="A187" s="39"/>
      <c r="B187" s="147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21.6" thickBot="1">
      <c r="A188" s="39"/>
      <c r="B188" s="43" t="s">
        <v>586</v>
      </c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21.6" thickBot="1">
      <c r="A189" s="39"/>
      <c r="B189" s="146" t="s">
        <v>704</v>
      </c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21.6" thickBot="1">
      <c r="A190" s="39"/>
      <c r="B190" s="146" t="s">
        <v>705</v>
      </c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21.6" thickBot="1">
      <c r="A191" s="39"/>
      <c r="B191" s="146" t="s">
        <v>706</v>
      </c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21.6" thickBot="1">
      <c r="A192" s="39"/>
      <c r="B192" s="146" t="s">
        <v>707</v>
      </c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21.6" thickBot="1">
      <c r="A193" s="39"/>
      <c r="B193" s="146" t="s">
        <v>708</v>
      </c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21.6" thickBot="1">
      <c r="A194" s="39"/>
      <c r="B194" s="146" t="s">
        <v>709</v>
      </c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21.6" thickBot="1">
      <c r="A195" s="39"/>
      <c r="B195" s="146" t="s">
        <v>710</v>
      </c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21.6" thickBot="1">
      <c r="A196" s="39"/>
      <c r="B196" s="146" t="s">
        <v>711</v>
      </c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21.6" thickBot="1">
      <c r="A197" s="39"/>
      <c r="B197" s="147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45.6" thickBot="1">
      <c r="A198" s="39"/>
      <c r="B198" s="149" t="s">
        <v>712</v>
      </c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21.6" thickBot="1">
      <c r="A199" s="39"/>
      <c r="B199" s="43" t="s">
        <v>525</v>
      </c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21.6" thickBot="1">
      <c r="A200" s="39"/>
      <c r="B200" s="146" t="s">
        <v>713</v>
      </c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21.6" thickBot="1">
      <c r="A201" s="39"/>
      <c r="B201" s="146" t="s">
        <v>714</v>
      </c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21.6" thickBot="1">
      <c r="A202" s="39"/>
      <c r="B202" s="146" t="s">
        <v>715</v>
      </c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21.6" thickBot="1">
      <c r="A203" s="39"/>
      <c r="B203" s="146" t="s">
        <v>716</v>
      </c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21.6" thickBot="1">
      <c r="A204" s="39"/>
      <c r="B204" s="146" t="s">
        <v>717</v>
      </c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21.6" thickBot="1">
      <c r="A205" s="39"/>
      <c r="B205" s="146" t="s">
        <v>718</v>
      </c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21.6" thickBot="1">
      <c r="A206" s="39"/>
      <c r="B206" s="146" t="s">
        <v>719</v>
      </c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21.6" thickBot="1">
      <c r="A207" s="39"/>
      <c r="B207" s="146" t="s">
        <v>720</v>
      </c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21.6" thickBot="1">
      <c r="A208" s="39"/>
      <c r="B208" s="146" t="s">
        <v>721</v>
      </c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21.6" thickBot="1">
      <c r="A209" s="39"/>
      <c r="B209" s="146" t="s">
        <v>722</v>
      </c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21.6" thickBot="1">
      <c r="A210" s="39"/>
      <c r="B210" s="146" t="s">
        <v>723</v>
      </c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21.6" thickBot="1">
      <c r="A211" s="39"/>
      <c r="B211" s="146" t="s">
        <v>724</v>
      </c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21.6" thickBot="1">
      <c r="A212" s="39"/>
      <c r="B212" s="146" t="s">
        <v>725</v>
      </c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21.6" thickBot="1">
      <c r="A213" s="39"/>
      <c r="B213" s="146" t="s">
        <v>726</v>
      </c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21.6" thickBot="1">
      <c r="A214" s="39"/>
      <c r="B214" s="146" t="s">
        <v>727</v>
      </c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21.6" thickBot="1">
      <c r="A215" s="39"/>
      <c r="B215" s="146" t="s">
        <v>728</v>
      </c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21.6" thickBot="1">
      <c r="A216" s="39"/>
      <c r="B216" s="147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21.6" thickBot="1">
      <c r="A217" s="39"/>
      <c r="B217" s="43" t="s">
        <v>550</v>
      </c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21.6" thickBot="1">
      <c r="A218" s="39"/>
      <c r="B218" s="146" t="s">
        <v>729</v>
      </c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21.6" thickBot="1">
      <c r="A219" s="39"/>
      <c r="B219" s="146" t="s">
        <v>730</v>
      </c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21.6" thickBot="1">
      <c r="A220" s="39"/>
      <c r="B220" s="146" t="s">
        <v>731</v>
      </c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21.6" thickBot="1">
      <c r="A221" s="39"/>
      <c r="B221" s="146" t="s">
        <v>732</v>
      </c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21.6" thickBot="1">
      <c r="A222" s="39"/>
      <c r="B222" s="146" t="s">
        <v>733</v>
      </c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21.6" thickBot="1">
      <c r="A223" s="39"/>
      <c r="B223" s="146" t="s">
        <v>734</v>
      </c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21.6" thickBot="1">
      <c r="A224" s="39"/>
      <c r="B224" s="146" t="s">
        <v>735</v>
      </c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21.6" thickBot="1">
      <c r="A225" s="39"/>
      <c r="B225" s="146" t="s">
        <v>736</v>
      </c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21.6" thickBot="1">
      <c r="A226" s="39"/>
      <c r="B226" s="146" t="s">
        <v>737</v>
      </c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21.6" thickBot="1">
      <c r="A227" s="39"/>
      <c r="B227" s="146" t="s">
        <v>738</v>
      </c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21.6" thickBot="1">
      <c r="A228" s="39"/>
      <c r="B228" s="146" t="s">
        <v>739</v>
      </c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21.6" thickBot="1">
      <c r="A229" s="39"/>
      <c r="B229" s="146" t="s">
        <v>740</v>
      </c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21.6" thickBot="1">
      <c r="A230" s="39"/>
      <c r="B230" s="146" t="s">
        <v>741</v>
      </c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21.6" thickBot="1">
      <c r="A231" s="39"/>
      <c r="B231" s="146" t="s">
        <v>742</v>
      </c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21.6" thickBot="1">
      <c r="A232" s="39"/>
      <c r="B232" s="146" t="s">
        <v>743</v>
      </c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21.6" thickBot="1">
      <c r="A233" s="39"/>
      <c r="B233" s="146" t="s">
        <v>744</v>
      </c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21.6" thickBot="1">
      <c r="A234" s="39"/>
      <c r="B234" s="146" t="s">
        <v>745</v>
      </c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21.6" thickBot="1">
      <c r="A235" s="39"/>
      <c r="B235" s="146" t="s">
        <v>746</v>
      </c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21.6" thickBot="1">
      <c r="A236" s="39"/>
      <c r="B236" s="147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21.6" thickBot="1">
      <c r="A237" s="39"/>
      <c r="B237" s="43" t="s">
        <v>586</v>
      </c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21.6" thickBot="1">
      <c r="A238" s="39"/>
      <c r="B238" s="146" t="s">
        <v>747</v>
      </c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21.6" thickBot="1">
      <c r="A239" s="39"/>
      <c r="B239" s="146" t="s">
        <v>748</v>
      </c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21.6" thickBot="1">
      <c r="A240" s="39"/>
      <c r="B240" s="146" t="s">
        <v>749</v>
      </c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21.6" thickBot="1">
      <c r="A241" s="39"/>
      <c r="B241" s="146" t="s">
        <v>750</v>
      </c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21.6" thickBot="1">
      <c r="A242" s="39"/>
      <c r="B242" s="146" t="s">
        <v>751</v>
      </c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21.6" thickBot="1">
      <c r="A243" s="39"/>
      <c r="B243" s="146" t="s">
        <v>752</v>
      </c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21.6" thickBot="1">
      <c r="A244" s="39"/>
      <c r="B244" s="146" t="s">
        <v>753</v>
      </c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21.6" thickBot="1">
      <c r="A245" s="39"/>
      <c r="B245" s="147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45.6" thickBot="1">
      <c r="A246" s="39"/>
      <c r="B246" s="149" t="s">
        <v>754</v>
      </c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21.6" thickBot="1">
      <c r="A247" s="39"/>
      <c r="B247" s="43" t="s">
        <v>525</v>
      </c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21.6" thickBot="1">
      <c r="A248" s="39"/>
      <c r="B248" s="146" t="s">
        <v>755</v>
      </c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21.6" thickBot="1">
      <c r="A249" s="39"/>
      <c r="B249" s="146" t="s">
        <v>756</v>
      </c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21.6" thickBot="1">
      <c r="A250" s="39"/>
      <c r="B250" s="147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21.6" thickBot="1">
      <c r="A251" s="39"/>
      <c r="B251" s="43" t="s">
        <v>550</v>
      </c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21.6" thickBot="1">
      <c r="A252" s="39"/>
      <c r="B252" s="146" t="s">
        <v>757</v>
      </c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21.6" thickBot="1">
      <c r="A253" s="39"/>
      <c r="B253" s="146" t="s">
        <v>758</v>
      </c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21.6" thickBot="1">
      <c r="A254" s="39"/>
      <c r="B254" s="147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45.6" thickBot="1">
      <c r="A255" s="39"/>
      <c r="B255" s="149" t="s">
        <v>759</v>
      </c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21.6" thickBot="1">
      <c r="A256" s="39"/>
      <c r="B256" s="43" t="s">
        <v>525</v>
      </c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21.6" thickBot="1">
      <c r="A257" s="39"/>
      <c r="B257" s="146" t="s">
        <v>760</v>
      </c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21.6" thickBot="1">
      <c r="A258" s="39"/>
      <c r="B258" s="146" t="s">
        <v>761</v>
      </c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21.6" thickBot="1">
      <c r="A259" s="39"/>
      <c r="B259" s="146" t="s">
        <v>762</v>
      </c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21.6" thickBot="1">
      <c r="A260" s="39"/>
      <c r="B260" s="146" t="s">
        <v>763</v>
      </c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21.6" thickBot="1">
      <c r="A261" s="39"/>
      <c r="B261" s="147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21.6" thickBot="1">
      <c r="A262" s="39"/>
      <c r="B262" s="43" t="s">
        <v>550</v>
      </c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21.6" thickBot="1">
      <c r="A263" s="39"/>
      <c r="B263" s="146" t="s">
        <v>764</v>
      </c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21.6" thickBot="1">
      <c r="A264" s="39"/>
      <c r="B264" s="146" t="s">
        <v>765</v>
      </c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21.6" thickBot="1">
      <c r="A265" s="39"/>
      <c r="B265" s="146" t="s">
        <v>766</v>
      </c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21.6" thickBot="1">
      <c r="A266" s="39"/>
      <c r="B266" s="146" t="s">
        <v>767</v>
      </c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21.6" thickBot="1">
      <c r="A267" s="39"/>
      <c r="B267" s="146" t="s">
        <v>768</v>
      </c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21.6" thickBot="1">
      <c r="A268" s="39"/>
      <c r="B268" s="146" t="s">
        <v>769</v>
      </c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21.6" thickBot="1">
      <c r="A269" s="39"/>
      <c r="B269" s="146" t="s">
        <v>770</v>
      </c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21.6" thickBot="1">
      <c r="A270" s="39"/>
      <c r="B270" s="146" t="s">
        <v>771</v>
      </c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21.6" thickBot="1">
      <c r="A271" s="39"/>
      <c r="B271" s="146" t="s">
        <v>772</v>
      </c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21.6" thickBot="1">
      <c r="A272" s="39"/>
      <c r="B272" s="147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21.6" thickBot="1">
      <c r="A273" s="39"/>
      <c r="B273" s="43" t="s">
        <v>586</v>
      </c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21.6" thickBot="1">
      <c r="A274" s="39"/>
      <c r="B274" s="146" t="s">
        <v>773</v>
      </c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21.6" thickBot="1">
      <c r="A275" s="39"/>
      <c r="B275" s="146" t="s">
        <v>774</v>
      </c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21.6" thickBot="1">
      <c r="A276" s="39"/>
      <c r="B276" s="146" t="s">
        <v>775</v>
      </c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21.6" thickBot="1">
      <c r="A277" s="39"/>
      <c r="B277" s="146" t="s">
        <v>776</v>
      </c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21.6" thickBot="1">
      <c r="A278" s="39"/>
      <c r="B278" s="146" t="s">
        <v>777</v>
      </c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21.6" thickBot="1">
      <c r="A279" s="39"/>
      <c r="B279" s="147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45.6" thickBot="1">
      <c r="A280" s="39"/>
      <c r="B280" s="149" t="s">
        <v>778</v>
      </c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21.6" thickBot="1">
      <c r="A281" s="39"/>
      <c r="B281" s="43" t="s">
        <v>550</v>
      </c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21.6" thickBot="1">
      <c r="A282" s="39"/>
      <c r="B282" s="146" t="s">
        <v>779</v>
      </c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21.6" thickBot="1">
      <c r="A283" s="39"/>
      <c r="B283" s="146" t="s">
        <v>780</v>
      </c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21.6" thickBot="1">
      <c r="A284" s="39"/>
      <c r="B284" s="146" t="s">
        <v>781</v>
      </c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21.6" thickBot="1">
      <c r="A285" s="39"/>
      <c r="B285" s="146" t="s">
        <v>782</v>
      </c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21.6" thickBot="1">
      <c r="A286" s="39"/>
      <c r="B286" s="146" t="s">
        <v>783</v>
      </c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21.6" thickBot="1">
      <c r="A287" s="39"/>
      <c r="B287" s="147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21.6" thickBot="1">
      <c r="A288" s="39"/>
      <c r="B288" s="43" t="s">
        <v>586</v>
      </c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21.6" thickBot="1">
      <c r="A289" s="39"/>
      <c r="B289" s="146" t="s">
        <v>784</v>
      </c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21.6" thickBot="1">
      <c r="A290" s="39"/>
      <c r="B290" s="146" t="s">
        <v>785</v>
      </c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21.6" thickBot="1">
      <c r="A291" s="39"/>
      <c r="B291" s="146" t="s">
        <v>786</v>
      </c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21.6" thickBot="1">
      <c r="A292" s="39"/>
      <c r="B292" s="146" t="s">
        <v>787</v>
      </c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21.6" thickBot="1">
      <c r="A293" s="39"/>
      <c r="B293" s="147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45.6" thickBot="1">
      <c r="A294" s="39"/>
      <c r="B294" s="149" t="s">
        <v>788</v>
      </c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21.6" thickBot="1">
      <c r="A295" s="39"/>
      <c r="B295" s="43" t="s">
        <v>789</v>
      </c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21.6" thickBot="1">
      <c r="A296" s="39"/>
      <c r="B296" s="146" t="s">
        <v>790</v>
      </c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21.6" thickBot="1">
      <c r="A297" s="39"/>
      <c r="B297" s="146" t="s">
        <v>791</v>
      </c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21.6" thickBot="1">
      <c r="A298" s="39"/>
      <c r="B298" s="146" t="s">
        <v>792</v>
      </c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21.6" thickBot="1">
      <c r="A299" s="39"/>
      <c r="B299" s="146" t="s">
        <v>793</v>
      </c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21.6" thickBot="1">
      <c r="A300" s="39"/>
      <c r="B300" s="146" t="s">
        <v>794</v>
      </c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21.6" thickBot="1">
      <c r="A301" s="39"/>
      <c r="B301" s="147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45.6" thickBot="1">
      <c r="A302" s="39"/>
      <c r="B302" s="149" t="s">
        <v>795</v>
      </c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21.6" thickBot="1">
      <c r="A303" s="39"/>
      <c r="B303" s="43" t="s">
        <v>550</v>
      </c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21.6" thickBot="1">
      <c r="A304" s="39"/>
      <c r="B304" s="146" t="s">
        <v>796</v>
      </c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21.6" thickBot="1">
      <c r="A305" s="39"/>
      <c r="B305" s="146" t="s">
        <v>797</v>
      </c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21.6" thickBot="1">
      <c r="A306" s="39"/>
      <c r="B306" s="146" t="s">
        <v>798</v>
      </c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21.6" thickBot="1">
      <c r="A307" s="39"/>
      <c r="B307" s="146" t="s">
        <v>799</v>
      </c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21.6" thickBot="1">
      <c r="A308" s="39"/>
      <c r="B308" s="146" t="s">
        <v>800</v>
      </c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21.6" thickBot="1">
      <c r="A309" s="39"/>
      <c r="B309" s="146" t="s">
        <v>801</v>
      </c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21.6" thickBot="1">
      <c r="A310" s="39"/>
      <c r="B310" s="147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21.6" thickBot="1">
      <c r="A311" s="39"/>
      <c r="B311" s="43" t="s">
        <v>586</v>
      </c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21.6" thickBot="1">
      <c r="A312" s="39"/>
      <c r="B312" s="146" t="s">
        <v>802</v>
      </c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21.6" thickBot="1">
      <c r="A313" s="39"/>
      <c r="B313" s="146" t="s">
        <v>803</v>
      </c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21.6" thickBot="1">
      <c r="A314" s="39"/>
      <c r="B314" s="146" t="s">
        <v>804</v>
      </c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21.6" thickBot="1">
      <c r="A315" s="39"/>
      <c r="B315" s="146" t="s">
        <v>805</v>
      </c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21.6" thickBot="1">
      <c r="A316" s="39"/>
      <c r="B316" s="147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45.6" thickBot="1">
      <c r="A317" s="39"/>
      <c r="B317" s="149" t="s">
        <v>806</v>
      </c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21.6" thickBot="1">
      <c r="A318" s="39"/>
      <c r="B318" s="43" t="s">
        <v>525</v>
      </c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21.6" thickBot="1">
      <c r="A319" s="39"/>
      <c r="B319" s="146" t="s">
        <v>807</v>
      </c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21.6" thickBot="1">
      <c r="A320" s="39"/>
      <c r="B320" s="146" t="s">
        <v>808</v>
      </c>
      <c r="C320" s="40" t="s">
        <v>809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21.6" thickBot="1">
      <c r="A321" s="39"/>
      <c r="B321" s="146" t="s">
        <v>810</v>
      </c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21.6" thickBot="1">
      <c r="A322" s="39"/>
      <c r="B322" s="146" t="s">
        <v>811</v>
      </c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21.6" thickBot="1">
      <c r="A323" s="39"/>
      <c r="B323" s="147" t="s">
        <v>812</v>
      </c>
      <c r="C323" s="44" t="s">
        <v>902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21.6" thickBot="1">
      <c r="A324" s="39"/>
      <c r="B324" s="146" t="s">
        <v>813</v>
      </c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21.6" thickBot="1">
      <c r="A325" s="39"/>
      <c r="B325" s="147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21.6" thickBot="1">
      <c r="A326" s="39"/>
      <c r="B326" s="43" t="s">
        <v>550</v>
      </c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21.6" thickBot="1">
      <c r="A327" s="39"/>
      <c r="B327" s="146" t="s">
        <v>814</v>
      </c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21.6" thickBot="1">
      <c r="A328" s="39"/>
      <c r="B328" s="146" t="s">
        <v>815</v>
      </c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21.6" thickBot="1">
      <c r="A329" s="39"/>
      <c r="B329" s="146" t="s">
        <v>816</v>
      </c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21.6" thickBot="1">
      <c r="A330" s="39"/>
      <c r="B330" s="146" t="s">
        <v>817</v>
      </c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21.6" thickBot="1">
      <c r="A331" s="39"/>
      <c r="B331" s="146" t="s">
        <v>818</v>
      </c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21.6" thickBot="1">
      <c r="A332" s="39"/>
      <c r="B332" s="146" t="s">
        <v>819</v>
      </c>
      <c r="C332" s="40" t="s">
        <v>820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21.6" thickBot="1">
      <c r="A333" s="39"/>
      <c r="B333" s="146" t="s">
        <v>821</v>
      </c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21.6" thickBot="1">
      <c r="A334" s="39"/>
      <c r="B334" s="147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45.6" thickBot="1">
      <c r="A335" s="39"/>
      <c r="B335" s="149" t="s">
        <v>822</v>
      </c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21.6" thickBot="1">
      <c r="A336" s="39"/>
      <c r="B336" s="43" t="s">
        <v>789</v>
      </c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21.6" thickBot="1">
      <c r="A337" s="39"/>
      <c r="B337" s="146" t="s">
        <v>823</v>
      </c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21.6" thickBot="1">
      <c r="A338" s="39"/>
      <c r="B338" s="146" t="s">
        <v>824</v>
      </c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21.6" thickBot="1">
      <c r="A339" s="39"/>
      <c r="B339" s="146" t="s">
        <v>825</v>
      </c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21.6" thickBot="1">
      <c r="A340" s="39"/>
      <c r="B340" s="146" t="s">
        <v>826</v>
      </c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21.6" thickBot="1">
      <c r="A341" s="39"/>
      <c r="B341" s="146" t="s">
        <v>827</v>
      </c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21.6" thickBot="1">
      <c r="A342" s="39"/>
      <c r="B342" s="146" t="s">
        <v>828</v>
      </c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21.6" thickBot="1">
      <c r="A343" s="39"/>
      <c r="B343" s="146" t="s">
        <v>829</v>
      </c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21.6" thickBot="1">
      <c r="A344" s="39"/>
      <c r="B344" s="147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45.6" thickBot="1">
      <c r="A345" s="39"/>
      <c r="B345" s="149" t="s">
        <v>830</v>
      </c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21.6" thickBot="1">
      <c r="A346" s="39"/>
      <c r="B346" s="43" t="s">
        <v>525</v>
      </c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21.6" thickBot="1">
      <c r="A347" s="39"/>
      <c r="B347" s="146" t="s">
        <v>831</v>
      </c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21.6" thickBot="1">
      <c r="A348" s="39"/>
      <c r="B348" s="146" t="s">
        <v>832</v>
      </c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21.6" thickBot="1">
      <c r="A349" s="39"/>
      <c r="B349" s="150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21.6" thickBot="1">
      <c r="A350" s="39"/>
      <c r="B350" s="43" t="s">
        <v>550</v>
      </c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21.6" thickBot="1">
      <c r="A351" s="39"/>
      <c r="B351" s="146" t="s">
        <v>833</v>
      </c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21.6" thickBot="1">
      <c r="A352" s="39"/>
      <c r="B352" s="146" t="s">
        <v>834</v>
      </c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21.6" thickBot="1">
      <c r="A353" s="39"/>
      <c r="B353" s="146" t="s">
        <v>835</v>
      </c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21.6" thickBot="1">
      <c r="A354" s="39"/>
      <c r="B354" s="146" t="s">
        <v>836</v>
      </c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21.6" thickBot="1">
      <c r="A355" s="39"/>
      <c r="B355" s="146" t="s">
        <v>837</v>
      </c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21.6" thickBot="1">
      <c r="A356" s="39"/>
      <c r="B356" s="146" t="s">
        <v>838</v>
      </c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21.6" thickBot="1">
      <c r="A357" s="39"/>
      <c r="B357" s="146" t="s">
        <v>839</v>
      </c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21.6" thickBot="1">
      <c r="A358" s="39"/>
      <c r="B358" s="146" t="s">
        <v>840</v>
      </c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21.6" thickBot="1">
      <c r="A359" s="39"/>
      <c r="B359" s="146" t="s">
        <v>841</v>
      </c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21.6" thickBot="1">
      <c r="A360" s="39"/>
      <c r="B360" s="146" t="s">
        <v>842</v>
      </c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21.6" thickBot="1">
      <c r="A361" s="39"/>
      <c r="B361" s="146" t="s">
        <v>843</v>
      </c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21.6" thickBot="1">
      <c r="A362" s="39"/>
      <c r="B362" s="146" t="s">
        <v>844</v>
      </c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21.6" thickBot="1">
      <c r="A363" s="39"/>
      <c r="B363" s="146" t="s">
        <v>845</v>
      </c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21.6" thickBot="1">
      <c r="A364" s="39"/>
      <c r="B364" s="146" t="s">
        <v>846</v>
      </c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21.6" thickBot="1">
      <c r="A365" s="39"/>
      <c r="B365" s="147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45.6" thickBot="1">
      <c r="A366" s="39"/>
      <c r="B366" s="149" t="s">
        <v>847</v>
      </c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21.6" thickBot="1">
      <c r="A367" s="39"/>
      <c r="B367" s="151" t="s">
        <v>848</v>
      </c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21.6" thickBot="1">
      <c r="A368" s="39"/>
      <c r="B368" s="147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45.6" thickBot="1">
      <c r="A369" s="39"/>
      <c r="B369" s="149" t="s">
        <v>849</v>
      </c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21.6" thickBot="1">
      <c r="A370" s="39"/>
      <c r="B370" s="152" t="s">
        <v>525</v>
      </c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21.6" thickBot="1">
      <c r="A371" s="39"/>
      <c r="B371" s="146" t="s">
        <v>850</v>
      </c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21.6" thickBot="1">
      <c r="A372" s="39"/>
      <c r="B372" s="146" t="s">
        <v>851</v>
      </c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21.6" thickBot="1">
      <c r="A373" s="39"/>
      <c r="B373" s="146" t="s">
        <v>852</v>
      </c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21.6" thickBot="1">
      <c r="A374" s="39"/>
      <c r="B374" s="146" t="s">
        <v>853</v>
      </c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21.6" thickBot="1">
      <c r="A375" s="39"/>
      <c r="B375" s="146" t="s">
        <v>854</v>
      </c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21.6" thickBot="1">
      <c r="A376" s="39"/>
      <c r="B376" s="146" t="s">
        <v>855</v>
      </c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21.6" thickBot="1">
      <c r="A377" s="39"/>
      <c r="B377" s="146" t="s">
        <v>856</v>
      </c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21.6" thickBot="1">
      <c r="A378" s="39"/>
      <c r="B378" s="146" t="s">
        <v>857</v>
      </c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21.6" thickBot="1">
      <c r="A379" s="39"/>
      <c r="B379" s="146" t="s">
        <v>858</v>
      </c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21.6" thickBot="1">
      <c r="A380" s="39"/>
      <c r="B380" s="146" t="s">
        <v>859</v>
      </c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21.6" thickBot="1">
      <c r="A381" s="39"/>
      <c r="B381" s="147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21.6" thickBot="1">
      <c r="A382" s="39"/>
      <c r="B382" s="43" t="s">
        <v>550</v>
      </c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21.6" thickBot="1">
      <c r="A383" s="39"/>
      <c r="B383" s="146" t="s">
        <v>860</v>
      </c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21.6" thickBot="1">
      <c r="A384" s="39"/>
      <c r="B384" s="146" t="s">
        <v>861</v>
      </c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21.6" thickBot="1">
      <c r="A385" s="39"/>
      <c r="B385" s="146" t="s">
        <v>862</v>
      </c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21.6" thickBot="1">
      <c r="A386" s="39"/>
      <c r="B386" s="146" t="s">
        <v>863</v>
      </c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21.6" thickBot="1">
      <c r="A387" s="39"/>
      <c r="B387" s="146" t="s">
        <v>864</v>
      </c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21.6" thickBot="1">
      <c r="A388" s="39"/>
      <c r="B388" s="146" t="s">
        <v>865</v>
      </c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21.6" thickBot="1">
      <c r="A389" s="39"/>
      <c r="B389" s="146" t="s">
        <v>866</v>
      </c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21.6" thickBot="1">
      <c r="A390" s="39"/>
      <c r="B390" s="146" t="s">
        <v>867</v>
      </c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21.6" thickBot="1">
      <c r="A391" s="39"/>
      <c r="B391" s="146" t="s">
        <v>868</v>
      </c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21.6" thickBot="1">
      <c r="A392" s="39"/>
      <c r="B392" s="146" t="s">
        <v>869</v>
      </c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21.6" thickBot="1">
      <c r="A393" s="39"/>
      <c r="B393" s="146" t="s">
        <v>870</v>
      </c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21.6" thickBot="1">
      <c r="A394" s="39"/>
      <c r="B394" s="146" t="s">
        <v>871</v>
      </c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21.6" thickBot="1">
      <c r="A395" s="39"/>
      <c r="B395" s="146" t="s">
        <v>872</v>
      </c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21.6" thickBot="1">
      <c r="A396" s="39"/>
      <c r="B396" s="147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21.6" thickBot="1">
      <c r="A397" s="39"/>
      <c r="B397" s="43" t="s">
        <v>586</v>
      </c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21.6" thickBot="1">
      <c r="A398" s="39"/>
      <c r="B398" s="146" t="s">
        <v>873</v>
      </c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21.6" thickBot="1">
      <c r="A399" s="39"/>
      <c r="B399" s="146" t="s">
        <v>874</v>
      </c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21.6" thickBot="1">
      <c r="A400" s="39"/>
      <c r="B400" s="147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45.6" thickBot="1">
      <c r="A401" s="39"/>
      <c r="B401" s="149" t="s">
        <v>875</v>
      </c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21.6" thickBot="1">
      <c r="A402" s="39"/>
      <c r="B402" s="43" t="s">
        <v>550</v>
      </c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21.6" thickBot="1">
      <c r="A403" s="39"/>
      <c r="B403" s="146" t="s">
        <v>876</v>
      </c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21.6" thickBot="1">
      <c r="A404" s="39"/>
      <c r="B404" s="146" t="s">
        <v>877</v>
      </c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21.6" thickBot="1">
      <c r="A405" s="39"/>
      <c r="B405" s="146" t="s">
        <v>878</v>
      </c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21.6" thickBot="1">
      <c r="A406" s="39"/>
      <c r="B406" s="146" t="s">
        <v>879</v>
      </c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21.6" thickBot="1">
      <c r="A407" s="39"/>
      <c r="B407" s="146" t="s">
        <v>880</v>
      </c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21.6" thickBot="1">
      <c r="A408" s="39"/>
      <c r="B408" s="146" t="s">
        <v>881</v>
      </c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21.6" thickBot="1">
      <c r="A409" s="39"/>
      <c r="B409" s="146" t="s">
        <v>882</v>
      </c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21.6" thickBot="1">
      <c r="A410" s="39"/>
      <c r="B410" s="146" t="s">
        <v>883</v>
      </c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21.6" thickBot="1">
      <c r="A411" s="39"/>
      <c r="B411" s="147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21.6" thickBot="1">
      <c r="A412" s="39"/>
      <c r="B412" s="43" t="s">
        <v>586</v>
      </c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21.6" thickBot="1">
      <c r="A413" s="39"/>
      <c r="B413" s="146" t="s">
        <v>873</v>
      </c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21.6" thickBot="1">
      <c r="A414" s="39"/>
      <c r="B414" s="146" t="s">
        <v>884</v>
      </c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21.6" thickBot="1">
      <c r="A415" s="39"/>
      <c r="B415" s="146" t="s">
        <v>885</v>
      </c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21.6" thickBot="1">
      <c r="A416" s="39"/>
      <c r="B416" s="146" t="s">
        <v>886</v>
      </c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21.6" thickBot="1">
      <c r="A417" s="39"/>
      <c r="B417" s="146" t="s">
        <v>887</v>
      </c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21.6" thickBot="1">
      <c r="A418" s="39"/>
      <c r="B418" s="146" t="s">
        <v>888</v>
      </c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21.6" thickBot="1">
      <c r="A419" s="39"/>
      <c r="B419" s="146" t="s">
        <v>889</v>
      </c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21.6" thickBot="1">
      <c r="A420" s="39"/>
      <c r="B420" s="146" t="s">
        <v>890</v>
      </c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21.6" thickBot="1">
      <c r="A421" s="39"/>
      <c r="B421" s="146" t="s">
        <v>891</v>
      </c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21.6" thickBot="1">
      <c r="A422" s="39"/>
      <c r="B422" s="147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45.6" thickBot="1">
      <c r="A423" s="39"/>
      <c r="B423" s="149" t="s">
        <v>892</v>
      </c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21.6" thickBot="1">
      <c r="A424" s="39"/>
      <c r="B424" s="43" t="s">
        <v>893</v>
      </c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21.6" thickBot="1">
      <c r="A425" s="39"/>
      <c r="B425" s="146" t="s">
        <v>894</v>
      </c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21.6" thickBot="1">
      <c r="A426" s="39"/>
      <c r="B426" s="146" t="s">
        <v>895</v>
      </c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21.6" thickBot="1">
      <c r="A427" s="39"/>
      <c r="B427" s="146" t="s">
        <v>896</v>
      </c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21.6" thickBot="1">
      <c r="A428" s="39"/>
      <c r="B428" s="146" t="s">
        <v>897</v>
      </c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21.6" thickBot="1">
      <c r="A429" s="39"/>
      <c r="B429" s="43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45.6" thickBot="1">
      <c r="A430" s="39"/>
      <c r="B430" s="149" t="s">
        <v>898</v>
      </c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21.6" thickBot="1">
      <c r="A431" s="39"/>
      <c r="B431" s="146" t="s">
        <v>899</v>
      </c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45.6" thickBot="1">
      <c r="A432" s="39"/>
      <c r="B432" s="149" t="s">
        <v>900</v>
      </c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21.6" thickBot="1">
      <c r="A433" s="39"/>
      <c r="B433" s="146" t="s">
        <v>901</v>
      </c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21.6" thickBot="1">
      <c r="A434" s="39"/>
      <c r="B434" s="147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21.6" thickBot="1">
      <c r="A435" s="39"/>
      <c r="B435" s="147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21.6" thickBot="1">
      <c r="A436" s="39"/>
      <c r="B436" s="147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21.6" thickBot="1">
      <c r="A437" s="39"/>
      <c r="B437" s="147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21.6" thickBot="1">
      <c r="A438" s="39"/>
      <c r="B438" s="147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21.6" thickBot="1">
      <c r="A439" s="39"/>
      <c r="B439" s="147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21.6" thickBot="1">
      <c r="A440" s="39"/>
      <c r="B440" s="147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21.6" thickBot="1">
      <c r="A441" s="39"/>
      <c r="B441" s="147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21.6" thickBot="1">
      <c r="A442" s="39"/>
      <c r="B442" s="147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21.6" thickBot="1">
      <c r="A443" s="39"/>
      <c r="B443" s="147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21.6" thickBot="1">
      <c r="A444" s="39"/>
      <c r="B444" s="147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21.6" thickBot="1">
      <c r="A445" s="39"/>
      <c r="B445" s="147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21.6" thickBot="1">
      <c r="A446" s="39"/>
      <c r="B446" s="147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21.6" thickBot="1">
      <c r="A447" s="39"/>
      <c r="B447" s="147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21.6" thickBot="1">
      <c r="A448" s="39"/>
      <c r="B448" s="147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21.6" thickBot="1">
      <c r="A449" s="39"/>
      <c r="B449" s="147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21.6" thickBot="1">
      <c r="A450" s="39"/>
      <c r="B450" s="147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21.6" thickBot="1">
      <c r="A451" s="39"/>
      <c r="B451" s="147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21.6" thickBot="1">
      <c r="A452" s="39"/>
      <c r="B452" s="147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21.6" thickBot="1">
      <c r="A453" s="39"/>
      <c r="B453" s="147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21.6" thickBot="1">
      <c r="A454" s="39"/>
      <c r="B454" s="147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21.6" thickBot="1">
      <c r="A455" s="39"/>
      <c r="B455" s="147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21.6" thickBot="1">
      <c r="A456" s="39"/>
      <c r="B456" s="147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21.6" thickBot="1">
      <c r="A457" s="39"/>
      <c r="B457" s="147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21.6" thickBot="1">
      <c r="A458" s="39"/>
      <c r="B458" s="147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21.6" thickBot="1">
      <c r="A459" s="39"/>
      <c r="B459" s="147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21.6" thickBot="1">
      <c r="A460" s="39"/>
      <c r="B460" s="147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21.6" thickBot="1">
      <c r="A461" s="39"/>
      <c r="B461" s="147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21.6" thickBot="1">
      <c r="A462" s="39"/>
      <c r="B462" s="147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21.6" thickBot="1">
      <c r="A463" s="39"/>
      <c r="B463" s="147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21.6" thickBot="1">
      <c r="A464" s="39"/>
      <c r="B464" s="147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21.6" thickBot="1">
      <c r="A465" s="39"/>
      <c r="B465" s="147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21.6" thickBot="1">
      <c r="A466" s="39"/>
      <c r="B466" s="147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21.6" thickBo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21.6" thickBo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21.6" thickBo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21.6" thickBo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21.6" thickBo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21.6" thickBo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21.6" thickBo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21.6" thickBo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21.6" thickBo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21.6" thickBo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21.6" thickBo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21.6" thickBo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21.6" thickBo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21.6" thickBo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21.6" thickBo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21.6" thickBo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21.6" thickBo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21.6" thickBo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21.6" thickBo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21.6" thickBo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21.6" thickBo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21.6" thickBo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21.6" thickBo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21.6" thickBo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21.6" thickBo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21.6" thickBo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21.6" thickBo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21.6" thickBo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21.6" thickBo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21.6" thickBo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21.6" thickBo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21.6" thickBo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21.6" thickBo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21.6" thickBo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21.6" thickBo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21.6" thickBo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21.6" thickBo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21.6" thickBo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21.6" thickBo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21.6" thickBo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21.6" thickBo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21.6" thickBo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21.6" thickBo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21.6" thickBo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21.6" thickBo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21.6" thickBo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21.6" thickBo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21.6" thickBo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21.6" thickBo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21.6" thickBo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21.6" thickBo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21.6" thickBo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21.6" thickBo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21.6" thickBo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21.6" thickBo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21.6" thickBo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21.6" thickBo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21.6" thickBo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21.6" thickBo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21.6" thickBo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21.6" thickBo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21.6" thickBo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21.6" thickBo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21.6" thickBo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21.6" thickBo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21.6" thickBo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21.6" thickBo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21.6" thickBo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21.6" thickBo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21.6" thickBo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21.6" thickBo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21.6" thickBo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21.6" thickBo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21.6" thickBo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21.6" thickBo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21.6" thickBo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21.6" thickBo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21.6" thickBo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21.6" thickBo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21.6" thickBo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21.6" thickBo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21.6" thickBo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21.6" thickBo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21.6" thickBo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21.6" thickBo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21.6" thickBo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21.6" thickBo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21.6" thickBo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21.6" thickBo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21.6" thickBo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21.6" thickBo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21.6" thickBo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21.6" thickBo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21.6" thickBo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21.6" thickBo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21.6" thickBo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21.6" thickBo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21.6" thickBo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21.6" thickBo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21.6" thickBo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21.6" thickBo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21.6" thickBo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21.6" thickBo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21.6" thickBo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21.6" thickBo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21.6" thickBo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21.6" thickBo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21.6" thickBo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21.6" thickBo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21.6" thickBo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21.6" thickBo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21.6" thickBo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21.6" thickBo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21.6" thickBo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21.6" thickBo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21.6" thickBo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21.6" thickBo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21.6" thickBo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21.6" thickBo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21.6" thickBo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21.6" thickBo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21.6" thickBo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21.6" thickBo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21.6" thickBo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21.6" thickBo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21.6" thickBo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21.6" thickBo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21.6" thickBo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21.6" thickBo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21.6" thickBo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21.6" thickBo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21.6" thickBo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21.6" thickBo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21.6" thickBo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21.6" thickBo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21.6" thickBo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21.6" thickBo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21.6" thickBo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21.6" thickBo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21.6" thickBo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21.6" thickBo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21.6" thickBo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21.6" thickBo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21.6" thickBo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21.6" thickBo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21.6" thickBo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21.6" thickBo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21.6" thickBo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21.6" thickBo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21.6" thickBo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21.6" thickBo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21.6" thickBo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21.6" thickBo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21.6" thickBo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21.6" thickBo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21.6" thickBo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21.6" thickBo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21.6" thickBo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21.6" thickBo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21.6" thickBo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21.6" thickBo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21.6" thickBo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21.6" thickBo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21.6" thickBo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21.6" thickBo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21.6" thickBo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21.6" thickBo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21.6" thickBo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21.6" thickBo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21.6" thickBo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21.6" thickBo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21.6" thickBo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21.6" thickBo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21.6" thickBo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21.6" thickBo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21.6" thickBo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21.6" thickBo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21.6" thickBo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21.6" thickBo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21.6" thickBo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21.6" thickBo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21.6" thickBo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21.6" thickBo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21.6" thickBo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21.6" thickBo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21.6" thickBo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21.6" thickBo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21.6" thickBo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21.6" thickBo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21.6" thickBo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21.6" thickBo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21.6" thickBo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21.6" thickBo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21.6" thickBo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21.6" thickBo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21.6" thickBo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21.6" thickBo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21.6" thickBo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21.6" thickBo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21.6" thickBo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21.6" thickBo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21.6" thickBo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21.6" thickBo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21.6" thickBo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21.6" thickBo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21.6" thickBo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21.6" thickBo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21.6" thickBo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21.6" thickBo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21.6" thickBo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21.6" thickBo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21.6" thickBo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21.6" thickBo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21.6" thickBo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21.6" thickBo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21.6" thickBo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21.6" thickBo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21.6" thickBo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21.6" thickBo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21.6" thickBo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21.6" thickBo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21.6" thickBo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21.6" thickBo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21.6" thickBo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21.6" thickBo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21.6" thickBo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21.6" thickBo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21.6" thickBo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21.6" thickBo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21.6" thickBo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21.6" thickBo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21.6" thickBo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21.6" thickBo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21.6" thickBo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21.6" thickBo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21.6" thickBo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21.6" thickBo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21.6" thickBo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21.6" thickBo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21.6" thickBo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21.6" thickBo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21.6" thickBo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21.6" thickBo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21.6" thickBo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21.6" thickBo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21.6" thickBo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21.6" thickBo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21.6" thickBo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21.6" thickBo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21.6" thickBo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21.6" thickBo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21.6" thickBo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21.6" thickBo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21.6" thickBo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21.6" thickBo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21.6" thickBo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21.6" thickBo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21.6" thickBo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21.6" thickBo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21.6" thickBo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21.6" thickBo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21.6" thickBo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21.6" thickBo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21.6" thickBo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21.6" thickBo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21.6" thickBo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21.6" thickBo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21.6" thickBo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21.6" thickBo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21.6" thickBo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21.6" thickBo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21.6" thickBo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21.6" thickBo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21.6" thickBo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21.6" thickBo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21.6" thickBo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21.6" thickBo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21.6" thickBo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21.6" thickBo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21.6" thickBo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21.6" thickBo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21.6" thickBo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21.6" thickBo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21.6" thickBo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21.6" thickBo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21.6" thickBo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21.6" thickBo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21.6" thickBo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21.6" thickBo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21.6" thickBo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21.6" thickBo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21.6" thickBo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21.6" thickBo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21.6" thickBo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21.6" thickBo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21.6" thickBo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21.6" thickBo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21.6" thickBo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21.6" thickBo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21.6" thickBo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21.6" thickBo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21.6" thickBo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21.6" thickBo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21.6" thickBo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21.6" thickBo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21.6" thickBo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21.6" thickBo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21.6" thickBo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21.6" thickBo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21.6" thickBo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21.6" thickBo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21.6" thickBo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21.6" thickBo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21.6" thickBo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21.6" thickBo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21.6" thickBo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21.6" thickBo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21.6" thickBo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21.6" thickBo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21.6" thickBo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21.6" thickBo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21.6" thickBo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21.6" thickBo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21.6" thickBo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21.6" thickBo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21.6" thickBo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21.6" thickBo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21.6" thickBo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21.6" thickBo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21.6" thickBo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21.6" thickBo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21.6" thickBo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21.6" thickBo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21.6" thickBo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21.6" thickBo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21.6" thickBo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21.6" thickBo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21.6" thickBo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21.6" thickBo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21.6" thickBo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21.6" thickBo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21.6" thickBo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21.6" thickBo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21.6" thickBo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21.6" thickBo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21.6" thickBo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21.6" thickBo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21.6" thickBo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21.6" thickBo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21.6" thickBo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21.6" thickBo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21.6" thickBo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21.6" thickBo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21.6" thickBo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21.6" thickBo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21.6" thickBo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21.6" thickBo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21.6" thickBo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21.6" thickBo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21.6" thickBo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21.6" thickBo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21.6" thickBo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21.6" thickBo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21.6" thickBo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21.6" thickBo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21.6" thickBo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21.6" thickBo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21.6" thickBo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21.6" thickBo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21.6" thickBo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21.6" thickBo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21.6" thickBo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21.6" thickBo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21.6" thickBo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21.6" thickBo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21.6" thickBo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21.6" thickBo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21.6" thickBo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21.6" thickBo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21.6" thickBo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21.6" thickBo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21.6" thickBo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21.6" thickBo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21.6" thickBo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21.6" thickBo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21.6" thickBo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21.6" thickBo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21.6" thickBo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21.6" thickBo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21.6" thickBo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21.6" thickBo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21.6" thickBo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21.6" thickBo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21.6" thickBo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21.6" thickBo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21.6" thickBo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21.6" thickBo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21.6" thickBo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21.6" thickBo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21.6" thickBo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21.6" thickBo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21.6" thickBo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21.6" thickBo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21.6" thickBo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21.6" thickBo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21.6" thickBo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21.6" thickBo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21.6" thickBo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21.6" thickBo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21.6" thickBo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21.6" thickBo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21.6" thickBo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21.6" thickBo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21.6" thickBo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21.6" thickBo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21.6" thickBo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21.6" thickBo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21.6" thickBo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21.6" thickBo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21.6" thickBo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21.6" thickBo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21.6" thickBo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21.6" thickBo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21.6" thickBo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21.6" thickBo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21.6" thickBo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21.6" thickBo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21.6" thickBo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21.6" thickBo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21.6" thickBo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21.6" thickBo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21.6" thickBo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21.6" thickBo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21.6" thickBo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21.6" thickBo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21.6" thickBo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21.6" thickBo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21.6" thickBo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21.6" thickBo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21.6" thickBo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21.6" thickBo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21.6" thickBo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21.6" thickBo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21.6" thickBo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21.6" thickBo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21.6" thickBo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21.6" thickBo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21.6" thickBo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21.6" thickBo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21.6" thickBo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21.6" thickBo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21.6" thickBo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21.6" thickBo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21.6" thickBo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21.6" thickBo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21.6" thickBo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21.6" thickBo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21.6" thickBo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21.6" thickBo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21.6" thickBo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21.6" thickBo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21.6" thickBo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21.6" thickBo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21.6" thickBo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21.6" thickBo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21.6" thickBo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21.6" thickBo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21.6" thickBo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21.6" thickBo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21.6" thickBo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21.6" thickBo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21.6" thickBo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21.6" thickBo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21.6" thickBo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21.6" thickBo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21.6" thickBo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21.6" thickBo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21.6" thickBo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21.6" thickBo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21.6" thickBo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21.6" thickBo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21.6" thickBo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21.6" thickBo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21.6" thickBo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21.6" thickBo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21.6" thickBo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21.6" thickBo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21.6" thickBo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21.6" thickBo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21.6" thickBo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21.6" thickBo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21.6" thickBo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21.6" thickBo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21.6" thickBo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21.6" thickBo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</sheetData>
  <hyperlinks>
    <hyperlink ref="B1" r:id="rId1" display="https://www.youtube.com/c/leadcoding" xr:uid="{00B06657-642B-45D1-8EE3-D547BD94293A}"/>
    <hyperlink ref="B4" r:id="rId2" display="https://youtu.be/NXQi_g1pVqI" xr:uid="{D61D1D05-720D-44AD-9EA6-ED9002009C5F}"/>
    <hyperlink ref="B5" r:id="rId3" display="https://t.me/LeadCoding" xr:uid="{510D5696-A538-4652-B315-8A5D9B139EAC}"/>
    <hyperlink ref="B6" r:id="rId4" display="https://www.youtube.com/playlist?list=PLKZaSt2df1gyhfCL29mX2a34Wo-S4ZthH" xr:uid="{2638B751-8894-4E88-9F5E-8BDD8EC6CD0D}"/>
    <hyperlink ref="B10" r:id="rId5" xr:uid="{13BC94D3-A1E0-4F7A-AF1E-01F6890051E4}"/>
    <hyperlink ref="C10" r:id="rId6" xr:uid="{865D0D98-E29C-497E-AB21-7FBEBC1E7DBE}"/>
    <hyperlink ref="B11" r:id="rId7" xr:uid="{2E52869A-59B8-44DD-A4D0-A22E349BAD4D}"/>
    <hyperlink ref="C11" r:id="rId8" xr:uid="{9CC5B80F-0E27-4FB0-92B2-C4E22DDC52D0}"/>
    <hyperlink ref="B12" r:id="rId9" xr:uid="{87787373-A815-4F2D-B5F2-8EF33CC45107}"/>
    <hyperlink ref="C12" r:id="rId10" xr:uid="{C4063282-A292-45D3-A8C2-31F61CA27D4D}"/>
    <hyperlink ref="B13" r:id="rId11" xr:uid="{4ADCF226-D077-435A-8F58-D5750625F8C2}"/>
    <hyperlink ref="C13" r:id="rId12" xr:uid="{75CD2754-65ED-46E2-80CF-A3649351890F}"/>
    <hyperlink ref="B14" r:id="rId13" xr:uid="{A772AE7A-C4E9-46ED-B803-46B91DE5AC72}"/>
    <hyperlink ref="C14" r:id="rId14" xr:uid="{B2DF3D6C-9981-4028-831B-68BE3CB07C16}"/>
    <hyperlink ref="B15" r:id="rId15" xr:uid="{3754DCED-D403-4AE5-BBDE-60865E12C2D2}"/>
    <hyperlink ref="C15" r:id="rId16" xr:uid="{E18DC385-A381-4D8F-9486-B0AC657477E1}"/>
    <hyperlink ref="B16" r:id="rId17" xr:uid="{4B42AEDB-9696-4A7D-8807-CECE1647E585}"/>
    <hyperlink ref="C16" r:id="rId18" xr:uid="{3A4C8F31-F69B-4C39-B72C-132EECD77833}"/>
    <hyperlink ref="B17" r:id="rId19" xr:uid="{CE40266A-B407-4405-9148-BC1C95E90C4B}"/>
    <hyperlink ref="C17" r:id="rId20" xr:uid="{8474349F-B9D9-4BDE-B649-AD51DB81583C}"/>
    <hyperlink ref="B18" r:id="rId21" xr:uid="{BCAE1F9D-6B0A-4886-BC55-60D19E6A6459}"/>
    <hyperlink ref="C18" r:id="rId22" xr:uid="{7C2C4B99-8504-4890-897A-7BFAB7B65DAD}"/>
    <hyperlink ref="B19" r:id="rId23" xr:uid="{1609C578-37BF-4AC3-9E4D-78665DBBD886}"/>
    <hyperlink ref="C19" r:id="rId24" xr:uid="{74A95EC9-33D4-4829-B969-0980E2B53378}"/>
    <hyperlink ref="B20" r:id="rId25" xr:uid="{4C1C1597-4D53-4CE7-A34C-AA0F9A716E72}"/>
    <hyperlink ref="C20" r:id="rId26" xr:uid="{D6479282-05CB-442E-AA05-82A63A17A6D8}"/>
    <hyperlink ref="B21" r:id="rId27" xr:uid="{113202DC-EA8F-4350-9365-434F47397193}"/>
    <hyperlink ref="C21" r:id="rId28" xr:uid="{7F8FE589-7479-4C2B-BF54-3651E385D96B}"/>
    <hyperlink ref="B25" r:id="rId29" xr:uid="{85438234-B997-40CE-A493-8613EFBCE115}"/>
    <hyperlink ref="C25" r:id="rId30" xr:uid="{49EA36D1-824F-49F9-A69D-BCDF8E50905F}"/>
    <hyperlink ref="B26" r:id="rId31" xr:uid="{9F323041-A096-4F3F-9B24-62A74558F542}"/>
    <hyperlink ref="C26" r:id="rId32" xr:uid="{2EE7484E-75C0-45BE-BE48-8F9BF8B66FCC}"/>
    <hyperlink ref="B27" r:id="rId33" xr:uid="{005AFC97-E127-4CAE-AEEB-E32CD8EEDF5C}"/>
    <hyperlink ref="C27" r:id="rId34" display="https://leetcode.com/problems/insert-delete-getrandom-o1/discuss/85422/AC-C%2B%2B-Solution.-Unordered_map-%2B-Vector" xr:uid="{8333D233-3F52-4128-A786-D957F14FC6A8}"/>
    <hyperlink ref="B28" r:id="rId35" xr:uid="{1FC1235F-3FFA-4795-AE96-B9BE82ABFC7F}"/>
    <hyperlink ref="C28" r:id="rId36" xr:uid="{D368FCB1-7F02-4782-B1D1-FD156A352536}"/>
    <hyperlink ref="B29" r:id="rId37" xr:uid="{CEC7C54A-6B0F-4EA5-A6E7-426E91630695}"/>
    <hyperlink ref="B30" r:id="rId38" xr:uid="{A9A423C8-E5C7-4BB7-95FD-656757ACE745}"/>
    <hyperlink ref="B31" r:id="rId39" xr:uid="{C995E1DC-D890-4C38-94BA-48DA326FB42E}"/>
    <hyperlink ref="B32" r:id="rId40" xr:uid="{EB44B6FA-C0A1-4AAB-867D-77D5BEFB8BCF}"/>
    <hyperlink ref="B33" r:id="rId41" xr:uid="{2F38BA42-9EE4-4488-953E-C33002B745B2}"/>
    <hyperlink ref="B34" r:id="rId42" xr:uid="{9D312193-A40E-4C0F-AEA5-A0CA6B68FBFC}"/>
    <hyperlink ref="B35" r:id="rId43" xr:uid="{FDEC7DC2-8C85-4155-A6D1-268E39F211F6}"/>
    <hyperlink ref="B36" r:id="rId44" xr:uid="{DDF23C69-6AF9-444E-AAD0-7E54A5BFD7BF}"/>
    <hyperlink ref="B37" r:id="rId45" xr:uid="{F3B2C39B-7DE6-49A3-8B0E-CEC40853ED7B}"/>
    <hyperlink ref="C37" r:id="rId46" xr:uid="{FAA2100D-3E08-4834-8E99-3E5F637F8DC0}"/>
    <hyperlink ref="B38" r:id="rId47" xr:uid="{31083841-F1BD-4046-A53C-B638108C3460}"/>
    <hyperlink ref="B39" r:id="rId48" xr:uid="{BA982953-33E3-49CA-AB92-28738F2D670F}"/>
    <hyperlink ref="C39" r:id="rId49" xr:uid="{E2CAFE35-6C86-48BA-8827-288288D688EA}"/>
    <hyperlink ref="B40" r:id="rId50" xr:uid="{F8C03FAE-A964-43D2-B6D2-9E55A94741CC}"/>
    <hyperlink ref="C40" r:id="rId51" xr:uid="{2B49D94F-35AF-453B-88CF-11AEB20880BD}"/>
    <hyperlink ref="B41" r:id="rId52" xr:uid="{B7599BDE-9E61-4703-B0C5-044D9704FFAD}"/>
    <hyperlink ref="B42" r:id="rId53" xr:uid="{AE7110C6-E1E9-4256-A9A8-3CDE1D21CA1A}"/>
    <hyperlink ref="B43" r:id="rId54" xr:uid="{4E937EFC-A2AA-481E-B864-88E89C8C16B0}"/>
    <hyperlink ref="B44" r:id="rId55" xr:uid="{0D30334C-120A-4475-9D6A-B677229CE9E1}"/>
    <hyperlink ref="B45" r:id="rId56" xr:uid="{91ED8B6B-572B-41AA-8505-3EC9C881AB96}"/>
    <hyperlink ref="B46" r:id="rId57" xr:uid="{0616097D-2800-455F-9FFC-664D3745F516}"/>
    <hyperlink ref="C46" r:id="rId58" xr:uid="{80C0B363-C766-4239-B5D8-10E14AB19149}"/>
    <hyperlink ref="B47" r:id="rId59" xr:uid="{ECA2DF5A-4B97-4132-87AF-598CBAB18DF2}"/>
    <hyperlink ref="B48" r:id="rId60" xr:uid="{1CD0A20C-643A-470E-8B41-B4FC8E312655}"/>
    <hyperlink ref="B49" r:id="rId61" xr:uid="{B22E9C3C-335F-4706-8EFE-205C9008D462}"/>
    <hyperlink ref="B52" r:id="rId62" xr:uid="{D66BD9E5-65D8-436B-A1C9-A6BFC6CD5EC2}"/>
    <hyperlink ref="B53" r:id="rId63" xr:uid="{96B0F5FA-B9F4-4DDE-9FAE-59FEED0F4455}"/>
    <hyperlink ref="B54" r:id="rId64" xr:uid="{F62836A9-C18D-4095-B0CD-A0B2298C4B86}"/>
    <hyperlink ref="B55" r:id="rId65" xr:uid="{46AA73B6-C0F7-4E27-8268-7B2CFE82FF60}"/>
    <hyperlink ref="C55" r:id="rId66" xr:uid="{352DB1C7-1612-48C9-8B56-3BAA139620B4}"/>
    <hyperlink ref="B56" r:id="rId67" xr:uid="{FD6D9B58-5D40-4F6E-A86C-E94D06E3D447}"/>
    <hyperlink ref="C56" r:id="rId68" xr:uid="{89D849F3-8FCE-4C42-84C8-757D311DD99D}"/>
    <hyperlink ref="B60" r:id="rId69" xr:uid="{7B4AD731-C856-4626-81D6-4EB79E770D66}"/>
    <hyperlink ref="B61" r:id="rId70" xr:uid="{D9096383-C9DD-478A-9A6B-D0E14E6B9C83}"/>
    <hyperlink ref="B62" r:id="rId71" xr:uid="{27BE2CC7-DA11-4291-9C44-4057FABDF4A5}"/>
    <hyperlink ref="C62" r:id="rId72" xr:uid="{E682A00F-AA7D-4A9F-B146-2083D9803E1A}"/>
    <hyperlink ref="B63" r:id="rId73" xr:uid="{16EADD32-0F6B-4C73-8EF1-C35A4BE02C6D}"/>
    <hyperlink ref="B66" r:id="rId74" xr:uid="{D51CF2DE-11DC-400C-83AB-C7852F7CA94F}"/>
    <hyperlink ref="C66" r:id="rId75" xr:uid="{4C2618BD-EB4E-4FFF-A2C2-B8D419729E7A}"/>
    <hyperlink ref="B67" r:id="rId76" xr:uid="{D884C672-78EB-4F02-9662-08146A8DFEBE}"/>
    <hyperlink ref="C67" r:id="rId77" xr:uid="{6AC966AE-F8C1-4E70-83D9-5C9C1A9F4D84}"/>
    <hyperlink ref="B68" r:id="rId78" xr:uid="{F52062D2-C842-49E8-B8A2-D3ABFE95699D}"/>
    <hyperlink ref="B69" r:id="rId79" xr:uid="{6B4BF276-A5DD-4F79-BCC1-9D25F8F83BEC}"/>
    <hyperlink ref="B70" r:id="rId80" xr:uid="{CA7F3DD0-6E43-4BBD-9EC1-612D6D9A2DB7}"/>
    <hyperlink ref="B71" r:id="rId81" xr:uid="{C403BAB3-435A-43FE-8EE4-530E71CF3CC9}"/>
    <hyperlink ref="B72" r:id="rId82" xr:uid="{4B21A3CE-37D2-40FA-AA79-E68D100B5FA9}"/>
    <hyperlink ref="B73" r:id="rId83" xr:uid="{CD9A375F-0298-4BE0-A911-67DDB39FA59F}"/>
    <hyperlink ref="B74" r:id="rId84" xr:uid="{2BDA83AE-8A30-4284-B85B-A05CE1181649}"/>
    <hyperlink ref="C74" r:id="rId85" xr:uid="{6F33DE9E-398F-4CA3-BCEB-0A724FE258EF}"/>
    <hyperlink ref="B75" r:id="rId86" xr:uid="{B986F862-F736-4306-B081-D45A704F3168}"/>
    <hyperlink ref="B76" r:id="rId87" xr:uid="{861BC770-B034-4342-940C-BE56C34B7BAB}"/>
    <hyperlink ref="B77" r:id="rId88" xr:uid="{1023A1AD-04D1-4456-B95D-A4CECF7E85B7}"/>
    <hyperlink ref="B78" r:id="rId89" xr:uid="{87C6A9F0-AD55-4BBE-93A8-EC87DDEE8382}"/>
    <hyperlink ref="B79" r:id="rId90" xr:uid="{A1B04671-8871-4600-85D1-A6FF93F537BB}"/>
    <hyperlink ref="B80" r:id="rId91" xr:uid="{3548935B-E488-4859-9482-FB7BA3329729}"/>
    <hyperlink ref="B81" r:id="rId92" xr:uid="{B7FE3A85-2BB6-43B6-83FD-052C70B06BA6}"/>
    <hyperlink ref="B84" r:id="rId93" xr:uid="{EAC8CF23-E4AA-422C-98BD-D354B3997ABE}"/>
    <hyperlink ref="B85" r:id="rId94" xr:uid="{88FE3CB6-0E67-429F-ABEE-5009839E8AE9}"/>
    <hyperlink ref="B86" r:id="rId95" xr:uid="{599DE48B-7C7A-4E48-9297-C055C2111A41}"/>
    <hyperlink ref="B87" r:id="rId96" xr:uid="{B599B8C9-2767-4C4C-900B-40AEA8B2F620}"/>
    <hyperlink ref="B88" r:id="rId97" xr:uid="{5DCADF42-1947-4A3D-96DC-948341372951}"/>
    <hyperlink ref="B89" r:id="rId98" xr:uid="{B0296C84-6167-43E6-9E25-5D59FDBC38D1}"/>
    <hyperlink ref="B90" r:id="rId99" xr:uid="{DB5DF270-6A9B-43F8-96B7-6EB35EFDAF1B}"/>
    <hyperlink ref="B91" r:id="rId100" xr:uid="{74DFE08F-FEA8-48EE-961E-D8EB101975D2}"/>
    <hyperlink ref="B92" r:id="rId101" xr:uid="{2A0486D0-E38D-45CD-9E12-3CB2C568A9FF}"/>
    <hyperlink ref="C92" r:id="rId102" xr:uid="{12C06B6F-CE1B-4EA2-B9BE-9A43CFC98236}"/>
    <hyperlink ref="B93" r:id="rId103" xr:uid="{E6209FE4-78C1-4A17-9CBF-22AF45712202}"/>
    <hyperlink ref="B94" r:id="rId104" xr:uid="{80C4BF0E-0C16-4AFC-8363-4E9E63CA39E0}"/>
    <hyperlink ref="B95" r:id="rId105" xr:uid="{3EF5AB74-D692-44B0-A35F-F4B496CAC231}"/>
    <hyperlink ref="B96" r:id="rId106" xr:uid="{1FDD83FF-F9A4-4222-BAEA-9AD88C1C43DD}"/>
    <hyperlink ref="B97" r:id="rId107" xr:uid="{AE503ED1-E433-4D0A-9DAB-89A4A17D8933}"/>
    <hyperlink ref="B98" r:id="rId108" xr:uid="{89C28516-0862-4BFB-A7E9-8F9B61EFF7C7}"/>
    <hyperlink ref="B102" r:id="rId109" xr:uid="{B4520309-9727-4585-B66C-69310AFD34A1}"/>
    <hyperlink ref="B103" r:id="rId110" xr:uid="{9CB98B8C-479F-4D71-A1E3-FCD0583C8F66}"/>
    <hyperlink ref="B104" r:id="rId111" xr:uid="{D12A8E25-AD5B-498C-8763-6823102F7FAD}"/>
    <hyperlink ref="B105" r:id="rId112" xr:uid="{4DAF904E-EEFA-41E2-9D43-1DE442F5EA18}"/>
    <hyperlink ref="B106" r:id="rId113" xr:uid="{9BC1D361-F67B-4ACE-9110-C7CFAE102E57}"/>
    <hyperlink ref="B109" r:id="rId114" xr:uid="{5DFC3E39-4785-40CF-9202-5DBEF954E920}"/>
    <hyperlink ref="B110" r:id="rId115" xr:uid="{3CCD16B3-8B19-4631-8DEB-66E267AE5C14}"/>
    <hyperlink ref="B111" r:id="rId116" xr:uid="{C78C3EA6-7C14-40EF-931B-864C0C690032}"/>
    <hyperlink ref="B113" r:id="rId117" xr:uid="{B2FE2AB3-659F-4A0B-BDBB-09F3044C9232}"/>
    <hyperlink ref="C113" r:id="rId118" xr:uid="{03750726-0FEC-4C05-99AF-0E804E731C85}"/>
    <hyperlink ref="B114" r:id="rId119" xr:uid="{AE835173-B3B0-4E3B-AC19-04BFA8909208}"/>
    <hyperlink ref="B115" r:id="rId120" xr:uid="{FB08484B-CB33-4A58-BDCC-06C091BFED5B}"/>
    <hyperlink ref="B116" r:id="rId121" xr:uid="{8B2E7C7E-D6C4-4BEB-8963-03E2A5E128D3}"/>
    <hyperlink ref="B117" r:id="rId122" xr:uid="{BBF3ADC4-EF10-4F43-9ED4-2C147FE6A0A8}"/>
    <hyperlink ref="B118" r:id="rId123" xr:uid="{6962C8CD-72B0-46C0-B9D9-3A8D3D9DF8D4}"/>
    <hyperlink ref="B119" r:id="rId124" xr:uid="{2B92E037-37C6-41BF-AB5E-E1AFB02146C0}"/>
    <hyperlink ref="B122" r:id="rId125" xr:uid="{7F258E5E-69E3-47A3-AB6C-9A87D51CC74F}"/>
    <hyperlink ref="B123" r:id="rId126" xr:uid="{7DECDBA8-EA06-45DE-9DB8-368250ACAC36}"/>
    <hyperlink ref="B124" r:id="rId127" xr:uid="{4C7E5D4D-6470-42D6-8E4B-DD0C2B88073A}"/>
    <hyperlink ref="B125" r:id="rId128" xr:uid="{10A09A49-DA53-428E-8CC3-E5021E6040D6}"/>
    <hyperlink ref="B126" r:id="rId129" xr:uid="{C5C4BE0D-FFB1-4F06-8BE7-40C608CAD537}"/>
    <hyperlink ref="B127" r:id="rId130" xr:uid="{9501461D-3C2D-4D3A-B5C2-06DA95C33E98}"/>
    <hyperlink ref="B128" r:id="rId131" xr:uid="{F6BD5E2D-284A-4543-905A-4F13BC997E4F}"/>
    <hyperlink ref="B132" r:id="rId132" xr:uid="{04EB642F-F65D-41AB-BB63-1BAB1F07CF24}"/>
    <hyperlink ref="B133" r:id="rId133" xr:uid="{0AFF9D65-988E-42CA-865B-758E3C0ED442}"/>
    <hyperlink ref="B134" r:id="rId134" xr:uid="{84111DA0-263A-4AF6-B7A5-B867A1423249}"/>
    <hyperlink ref="B135" r:id="rId135" xr:uid="{DDBC3E6E-92CA-4A18-A2DF-5F00BFC1A4D2}"/>
    <hyperlink ref="B136" r:id="rId136" xr:uid="{B4F04C70-0B2F-4A61-A781-728EC9AECD43}"/>
    <hyperlink ref="C136" r:id="rId137" xr:uid="{1033655E-6A63-4502-A98F-E7A49A549214}"/>
    <hyperlink ref="B137" r:id="rId138" xr:uid="{CE02766C-7152-401A-8C18-CA3A08C18E44}"/>
    <hyperlink ref="B138" r:id="rId139" xr:uid="{7A636CD4-3EA5-4341-BCED-E9D98CBE80A7}"/>
    <hyperlink ref="B139" r:id="rId140" xr:uid="{A26BE00A-BDEB-477E-A78E-C4C86C08212A}"/>
    <hyperlink ref="B140" r:id="rId141" xr:uid="{812177AA-DC83-4DF0-82A6-893C083CE749}"/>
    <hyperlink ref="B143" r:id="rId142" xr:uid="{1A03DE3F-21E1-45F3-A23C-2A4EEFD8C4BB}"/>
    <hyperlink ref="B144" r:id="rId143" xr:uid="{56784AAA-E166-4D1F-B552-8D56FDC0D9CE}"/>
    <hyperlink ref="B145" r:id="rId144" xr:uid="{BB2BA5C4-681E-4B6F-BB35-277D99F337B7}"/>
    <hyperlink ref="B146" r:id="rId145" xr:uid="{50B9F9BD-B5B8-4F70-A42D-81D61B7AD56B}"/>
    <hyperlink ref="B147" r:id="rId146" xr:uid="{F73144C0-9B3B-4B18-AF53-038A556F8225}"/>
    <hyperlink ref="B148" r:id="rId147" xr:uid="{E6A3AD87-3523-403E-82FC-0BAA599256CC}"/>
    <hyperlink ref="B149" r:id="rId148" xr:uid="{F8F5AC56-F93A-44DB-B7D8-FE1D10197F8F}"/>
    <hyperlink ref="B152" r:id="rId149" xr:uid="{BF0D5220-7AE1-4E66-AB34-1F6669E2F9EF}"/>
    <hyperlink ref="B153" r:id="rId150" xr:uid="{724DE7E8-0D7C-45E7-96AD-8D25BE94E6D9}"/>
    <hyperlink ref="B154" r:id="rId151" xr:uid="{AF0F22A1-9E33-449D-9741-A80B604F2E1B}"/>
    <hyperlink ref="B155" r:id="rId152" xr:uid="{394DF68C-5440-4D5D-9E57-C51FF0D27860}"/>
    <hyperlink ref="B162" r:id="rId153" xr:uid="{95E39970-470C-4BAD-A6F0-F0E8518ACEEF}"/>
    <hyperlink ref="B163" r:id="rId154" xr:uid="{0978E5C2-3E8A-4C17-AC4C-83DB529FCAC2}"/>
    <hyperlink ref="B164" r:id="rId155" xr:uid="{7B132079-1F38-4684-89D6-685D174A9FE6}"/>
    <hyperlink ref="B165" r:id="rId156" xr:uid="{97524C17-D32F-4170-A8AD-64F18CB24D55}"/>
    <hyperlink ref="B166" r:id="rId157" xr:uid="{B31D61F2-579B-4BE7-A11C-46D0E994A98D}"/>
    <hyperlink ref="B167" r:id="rId158" xr:uid="{5CBB6417-DC32-444B-BCBF-26E834B2A9F7}"/>
    <hyperlink ref="B168" r:id="rId159" xr:uid="{9E1F89DC-1B09-469E-8E2E-7CD1C698F683}"/>
    <hyperlink ref="B169" r:id="rId160" xr:uid="{DB0CB17F-BEF1-4663-95D6-C2CC977C5EC3}"/>
    <hyperlink ref="B172" r:id="rId161" xr:uid="{BC110C74-08C8-44EC-9352-23229D7CBB73}"/>
    <hyperlink ref="B173" r:id="rId162" xr:uid="{BBC7191A-51E3-43A0-8A55-22FDC8094793}"/>
    <hyperlink ref="B174" r:id="rId163" xr:uid="{BCD4A708-3B02-4A08-B2E8-F68DA4F260B2}"/>
    <hyperlink ref="B178" r:id="rId164" xr:uid="{AB707FAC-52F2-4036-BF88-9F139211BA1D}"/>
    <hyperlink ref="B179" r:id="rId165" xr:uid="{86BF5EF1-8F4E-47AA-8F51-00F4EBD71F16}"/>
    <hyperlink ref="B180" r:id="rId166" xr:uid="{77E519FF-2C99-40A3-866B-BD6730D6ACB3}"/>
    <hyperlink ref="B181" r:id="rId167" xr:uid="{A443F557-AE12-43A8-8A11-7C4630114860}"/>
    <hyperlink ref="B182" r:id="rId168" xr:uid="{C153416C-03E7-45BB-82D7-681B83762311}"/>
    <hyperlink ref="B183" r:id="rId169" xr:uid="{536B7D81-25FB-4CCB-B07E-0E82C39C7D8C}"/>
    <hyperlink ref="B184" r:id="rId170" xr:uid="{F2804907-105F-4D20-8432-6C66B1AAAB73}"/>
    <hyperlink ref="B185" r:id="rId171" display="https://leetcode.com/problems/surrounded-regions/" xr:uid="{910A52D2-FA65-491B-91DB-AFF2AA6E8EB9}"/>
    <hyperlink ref="B186" r:id="rId172" xr:uid="{729983DC-DFCA-4310-BE69-855027F5E4D4}"/>
    <hyperlink ref="B189" r:id="rId173" xr:uid="{9DE0D55D-09A3-408C-9A91-250F06917124}"/>
    <hyperlink ref="B190" r:id="rId174" xr:uid="{C0A78C8A-4DDF-4800-A106-0176D3CB4380}"/>
    <hyperlink ref="B191" r:id="rId175" xr:uid="{B27A48BD-0BD0-4DB9-AD22-5DC30ACDBD6C}"/>
    <hyperlink ref="B192" r:id="rId176" xr:uid="{2428A414-9004-40C4-833C-BCA823CC60A6}"/>
    <hyperlink ref="B193" r:id="rId177" xr:uid="{9BC5D5EF-9449-4425-8F7F-11FE0AEA638E}"/>
    <hyperlink ref="B194" r:id="rId178" xr:uid="{5205CDD3-8719-4BD2-A50C-AE096B68C12E}"/>
    <hyperlink ref="B195" r:id="rId179" xr:uid="{2D060DB0-8B66-4175-BAD0-30E0A7F90950}"/>
    <hyperlink ref="B196" r:id="rId180" xr:uid="{414211D3-AE9C-4D82-96DB-F6175D474573}"/>
    <hyperlink ref="B200" r:id="rId181" xr:uid="{264D2890-71B1-4255-A6C5-512DC5B63C38}"/>
    <hyperlink ref="B201" r:id="rId182" xr:uid="{7A09850A-D0D8-42AC-AB85-5BC43883F8FF}"/>
    <hyperlink ref="B202" r:id="rId183" xr:uid="{EB1B2AF5-E0D5-48EA-A3AF-1DD301E018A8}"/>
    <hyperlink ref="B203" r:id="rId184" xr:uid="{F33130DD-99D9-414B-AE37-C01C31056579}"/>
    <hyperlink ref="B204" r:id="rId185" xr:uid="{E5E5174A-DF2E-4CD8-B42C-E2D5876281A2}"/>
    <hyperlink ref="B205" r:id="rId186" xr:uid="{7A36BBC8-D8CB-4EF2-B30C-818096DFF020}"/>
    <hyperlink ref="B206" r:id="rId187" xr:uid="{7E9623B1-3369-4196-857F-BD36DA2270DA}"/>
    <hyperlink ref="B207" r:id="rId188" xr:uid="{08A0AF81-2AB3-47C0-9A47-A857AA9EAEAB}"/>
    <hyperlink ref="B208" r:id="rId189" xr:uid="{50A26319-1E9B-40AC-A0F6-4C9098A165A4}"/>
    <hyperlink ref="B209" r:id="rId190" xr:uid="{DD87DA49-12E5-4CDE-BF7D-1E6F04513B9C}"/>
    <hyperlink ref="B210" r:id="rId191" xr:uid="{C517E19A-CCC4-47DE-A854-F1465AA99EDA}"/>
    <hyperlink ref="B211" r:id="rId192" xr:uid="{314A3D17-CC96-4912-A01F-C5A8ABC32073}"/>
    <hyperlink ref="B212" r:id="rId193" xr:uid="{A40C01C0-A32B-4CEC-9EF3-4771966F9AF2}"/>
    <hyperlink ref="B213" r:id="rId194" xr:uid="{37C91F77-50FD-4CC5-B1C4-344DC4C8F269}"/>
    <hyperlink ref="B214" r:id="rId195" xr:uid="{C6DAED0D-ECA9-4B7B-8DF7-28F0786064D9}"/>
    <hyperlink ref="B215" r:id="rId196" display="https://leetcode.com/problems/binary-tree-inorder-traversal/" xr:uid="{9C416C6F-6016-4111-BACA-EA084368A057}"/>
    <hyperlink ref="B218" r:id="rId197" xr:uid="{4EEE9432-0368-48F1-AC46-1B52A3CAF00D}"/>
    <hyperlink ref="B219" r:id="rId198" xr:uid="{BB0FDF0B-99CD-4E6D-B5B1-593C4FF350C4}"/>
    <hyperlink ref="B220" r:id="rId199" xr:uid="{7ECAC2F3-7C68-4C0E-9070-311EA02DAF7D}"/>
    <hyperlink ref="B221" r:id="rId200" xr:uid="{B5B0F912-6F97-4132-AA43-955FADF39BDA}"/>
    <hyperlink ref="B222" r:id="rId201" xr:uid="{57138C41-863A-4345-BC9F-130CF3BB1808}"/>
    <hyperlink ref="B223" r:id="rId202" xr:uid="{BE105FBC-1E9E-4E43-89DE-662D4ED047C1}"/>
    <hyperlink ref="B224" r:id="rId203" xr:uid="{32BC7AA1-8D20-4760-B352-25F658AC7643}"/>
    <hyperlink ref="B225" r:id="rId204" xr:uid="{CDD70148-029A-4600-9C49-92C87A2F523D}"/>
    <hyperlink ref="B226" r:id="rId205" xr:uid="{298815D3-DC88-4AED-8D97-8D28BF6E2190}"/>
    <hyperlink ref="B227" r:id="rId206" xr:uid="{442DD950-9877-4AC1-B4AA-67D65C256BEE}"/>
    <hyperlink ref="B228" r:id="rId207" xr:uid="{61418D0A-7F12-47B6-B696-3A2A79FC72E9}"/>
    <hyperlink ref="B229" r:id="rId208" xr:uid="{92D95B28-95A5-4054-8D2C-3BAC9EED4B28}"/>
    <hyperlink ref="B230" r:id="rId209" xr:uid="{3F1D9849-E536-455D-A265-689684C9D4F7}"/>
    <hyperlink ref="B231" r:id="rId210" xr:uid="{E56A154A-27AA-4EF3-8F5A-687D6D142504}"/>
    <hyperlink ref="B232" r:id="rId211" xr:uid="{EBDE72D4-196A-4A95-8D76-ABC29199A9B9}"/>
    <hyperlink ref="B233" r:id="rId212" xr:uid="{7C2D00DC-2FE2-4FED-A34C-AC9E475CF351}"/>
    <hyperlink ref="B234" r:id="rId213" xr:uid="{D583A99C-3BEF-408A-B4FE-F7FEC090D897}"/>
    <hyperlink ref="B235" r:id="rId214" xr:uid="{4D64BB67-7A22-41FF-90B4-B885D929EE2D}"/>
    <hyperlink ref="B238" r:id="rId215" xr:uid="{F0C8CE57-6D46-4D0F-BF3D-DA57C1C8F995}"/>
    <hyperlink ref="B239" r:id="rId216" xr:uid="{97F2A190-40B0-4B2D-AFDE-4A06D4EB259B}"/>
    <hyperlink ref="B240" r:id="rId217" xr:uid="{314EC7C2-37A0-4030-9473-C842D408D2A8}"/>
    <hyperlink ref="B241" r:id="rId218" xr:uid="{5117072C-AEC0-4BE0-A600-F6BD6589BBF7}"/>
    <hyperlink ref="B242" r:id="rId219" xr:uid="{B16F99C5-EEFA-4C94-A0AD-BF83733D2F8D}"/>
    <hyperlink ref="B243" r:id="rId220" xr:uid="{135253FD-0A46-41D6-A824-B258A3550356}"/>
    <hyperlink ref="B244" r:id="rId221" xr:uid="{F9E0032C-A487-4F36-8B5B-D2BE96FA0698}"/>
    <hyperlink ref="B248" r:id="rId222" xr:uid="{D6767FC6-0CE0-4ACA-9A54-3E1D9EF6E630}"/>
    <hyperlink ref="B249" r:id="rId223" xr:uid="{51F93C43-AEC2-46F6-AFDF-23E449BA3B0A}"/>
    <hyperlink ref="B252" r:id="rId224" xr:uid="{812E7D6A-91FB-4738-B7D9-25C50B5BDCBD}"/>
    <hyperlink ref="B253" r:id="rId225" xr:uid="{0F9C4AAA-21EE-495E-9B8A-71FD5A094C53}"/>
    <hyperlink ref="B257" r:id="rId226" xr:uid="{82B77E4B-9B0C-45CA-8025-7129AED16212}"/>
    <hyperlink ref="B258" r:id="rId227" xr:uid="{5B1C66B2-6535-4AB2-A3AE-664BE211AD91}"/>
    <hyperlink ref="B259" r:id="rId228" xr:uid="{E6226B8B-7F40-434A-A52B-4602CC02A96F}"/>
    <hyperlink ref="B260" r:id="rId229" xr:uid="{A7794F94-F63F-4731-B44D-F09E3A416EE4}"/>
    <hyperlink ref="B263" r:id="rId230" xr:uid="{3D89182F-2645-4774-AB19-95A8D30A25DD}"/>
    <hyperlink ref="B264" r:id="rId231" xr:uid="{05F5006A-69EB-48AF-94CD-42D60AD42B2E}"/>
    <hyperlink ref="B265" r:id="rId232" xr:uid="{3A96F874-E4D0-4E5F-B796-6F47731A4367}"/>
    <hyperlink ref="B266" r:id="rId233" xr:uid="{755F0B99-E695-40C7-B789-8AAAAA72C6FA}"/>
    <hyperlink ref="B267" r:id="rId234" xr:uid="{442CE0EA-BD7B-45BC-9E89-4C112B8ED318}"/>
    <hyperlink ref="B268" r:id="rId235" xr:uid="{D8A429A2-5752-484D-B0F4-D0F206556FC0}"/>
    <hyperlink ref="B269" r:id="rId236" xr:uid="{E12B7655-617D-4C10-8B23-906EC9AD9854}"/>
    <hyperlink ref="B270" r:id="rId237" xr:uid="{7A9EFA36-AFEB-441D-AD7B-59754FB44C58}"/>
    <hyperlink ref="B271" r:id="rId238" xr:uid="{0E3D84E5-A530-47F0-BFCA-DC05501328F7}"/>
    <hyperlink ref="B274" r:id="rId239" xr:uid="{A5E8A35A-9003-4805-9A16-17B14B3BB4F9}"/>
    <hyperlink ref="B275" r:id="rId240" xr:uid="{D536E8E7-2A91-4A60-9E0A-F0103311163D}"/>
    <hyperlink ref="B276" r:id="rId241" xr:uid="{2CB609F7-26D9-499F-B235-108D0BB4E881}"/>
    <hyperlink ref="B277" r:id="rId242" xr:uid="{B171F398-A7BC-4D95-89E9-560716D76267}"/>
    <hyperlink ref="B278" r:id="rId243" xr:uid="{B995C185-AAD1-4521-A1A3-D4ACE96682CC}"/>
    <hyperlink ref="B282" r:id="rId244" xr:uid="{2ABF8D9F-3AD7-46FF-B724-56E4F5208495}"/>
    <hyperlink ref="B283" r:id="rId245" xr:uid="{6F68BF6F-34F7-4EAF-90EE-1C0A06259822}"/>
    <hyperlink ref="B284" r:id="rId246" xr:uid="{95730019-6D3A-4349-ABC2-66C9319E6550}"/>
    <hyperlink ref="B285" r:id="rId247" xr:uid="{1717D836-14C5-4DCC-9DAB-F4FA0D8C62B9}"/>
    <hyperlink ref="B286" r:id="rId248" xr:uid="{03638CBD-7A3A-4854-99CC-AED1E0B606F5}"/>
    <hyperlink ref="B289" r:id="rId249" xr:uid="{9B967AB2-A1AB-401E-BC52-DF5272C18E05}"/>
    <hyperlink ref="B290" r:id="rId250" xr:uid="{4019CD37-9A5D-47EE-8F51-042DC82B00EC}"/>
    <hyperlink ref="B291" r:id="rId251" xr:uid="{369C5B40-3130-4E7A-9F9C-9D64E61260B4}"/>
    <hyperlink ref="B292" r:id="rId252" xr:uid="{3F10D1BF-EAA9-43EE-920D-E4A2DF529CDD}"/>
    <hyperlink ref="B296" r:id="rId253" xr:uid="{43381E0A-E143-40F2-A179-BC84C3FF9CA4}"/>
    <hyperlink ref="B297" r:id="rId254" xr:uid="{AF8635BD-5815-4292-9BB9-4EFC53FCDBF0}"/>
    <hyperlink ref="B298" r:id="rId255" xr:uid="{49D89708-BB4F-4FD9-A649-71D752FDCD7B}"/>
    <hyperlink ref="B299" r:id="rId256" xr:uid="{30623333-CCB8-40AE-8C9A-B0C2C81B3FB7}"/>
    <hyperlink ref="B300" r:id="rId257" xr:uid="{02BD32E3-7269-4DB7-807D-B7B92740D02D}"/>
    <hyperlink ref="B304" r:id="rId258" xr:uid="{252F96D9-E1AD-4A2D-8B24-11717C4574C3}"/>
    <hyperlink ref="B305" r:id="rId259" xr:uid="{F9248E62-0683-4BD2-9B66-0AE6FD737CC3}"/>
    <hyperlink ref="B306" r:id="rId260" xr:uid="{E7705AD8-AD67-4FE5-9C88-FCCB1A76F8CA}"/>
    <hyperlink ref="B307" r:id="rId261" xr:uid="{821BD226-3A3D-4738-A0B8-B06848039FA2}"/>
    <hyperlink ref="B308" r:id="rId262" xr:uid="{2939FBCC-115B-43C2-AFF4-B0CB8DAA04C6}"/>
    <hyperlink ref="B309" r:id="rId263" xr:uid="{7E268370-6678-4BB8-8413-AF30CE5686B3}"/>
    <hyperlink ref="B312" r:id="rId264" display="https://leetcode.com/problems/subsets/" xr:uid="{06CDB167-E57B-44C0-903A-40111022DEE8}"/>
    <hyperlink ref="B313" r:id="rId265" xr:uid="{CF6D3040-2E20-407B-8E29-A1C07E7BEA19}"/>
    <hyperlink ref="B314" r:id="rId266" xr:uid="{59CB462B-88F4-4DAA-88B5-52314D79BCD0}"/>
    <hyperlink ref="B315" r:id="rId267" xr:uid="{AD89A6B4-C388-429F-8D47-59932B1CA78B}"/>
    <hyperlink ref="B319" r:id="rId268" xr:uid="{D09769F3-BF21-477D-85B5-71644D99E47D}"/>
    <hyperlink ref="B320" r:id="rId269" xr:uid="{61CEDC46-A6F8-49E8-BE4E-2C8584751928}"/>
    <hyperlink ref="C320" r:id="rId270" xr:uid="{2179AD88-7213-4DA0-900D-B615C8AA0EB1}"/>
    <hyperlink ref="B321" r:id="rId271" xr:uid="{95265094-5AAE-4815-A7D6-D525328C700F}"/>
    <hyperlink ref="B322" r:id="rId272" xr:uid="{3B1CC9B8-2A50-40C9-8EE9-CAEBDAA07A9C}"/>
    <hyperlink ref="B324" r:id="rId273" xr:uid="{D1CB643A-FF7B-433E-AE46-519E6C0F87C9}"/>
    <hyperlink ref="B327" r:id="rId274" display="https://leetcode.com/problems/implement-stack-using-queues/" xr:uid="{A437AAAB-9B39-4088-8341-2C39F7D40657}"/>
    <hyperlink ref="B328" r:id="rId275" xr:uid="{5597760B-4B34-4C59-8A5E-65979A65DE88}"/>
    <hyperlink ref="B329" r:id="rId276" xr:uid="{81F7888A-2BA8-4401-9C9D-201942D70DF7}"/>
    <hyperlink ref="B330" r:id="rId277" xr:uid="{98DB8416-FF24-407E-B79E-00D1F54E97C3}"/>
    <hyperlink ref="B331" r:id="rId278" xr:uid="{02E0E0DD-8927-492F-A319-D611DC07C42D}"/>
    <hyperlink ref="B332" r:id="rId279" xr:uid="{9C46E54A-30D9-40CE-A75E-874F56580B50}"/>
    <hyperlink ref="C332" r:id="rId280" xr:uid="{00581CE0-96BF-4829-81CB-C235362F73C7}"/>
    <hyperlink ref="B333" r:id="rId281" xr:uid="{22F47C32-E731-4A96-B6BE-E8B6C082E411}"/>
    <hyperlink ref="B337" r:id="rId282" xr:uid="{E863EB77-23FC-42DE-9B53-AA0727DA13F5}"/>
    <hyperlink ref="B338" r:id="rId283" xr:uid="{6655B9DC-DD01-40A7-950E-926BB41AFD08}"/>
    <hyperlink ref="B339" r:id="rId284" xr:uid="{0F81085E-E7D6-4874-A0E3-AABA232F6D09}"/>
    <hyperlink ref="B340" r:id="rId285" xr:uid="{7667C97E-D09C-4575-9C50-6329271BBFBA}"/>
    <hyperlink ref="B341" r:id="rId286" xr:uid="{188B8970-45E0-44FB-93B3-9B73DDA57BD7}"/>
    <hyperlink ref="B342" r:id="rId287" xr:uid="{5D9ABC16-B2A8-4961-99EE-9254A9AD4504}"/>
    <hyperlink ref="B343" r:id="rId288" xr:uid="{72E50577-2F26-493A-90B8-F7C55D0FC71F}"/>
    <hyperlink ref="B347" r:id="rId289" xr:uid="{33B098A9-40BD-44DF-8880-809F86CC16C5}"/>
    <hyperlink ref="B348" r:id="rId290" xr:uid="{9818F45A-EF5D-4B8F-966C-BF10B04BB2E2}"/>
    <hyperlink ref="B351" r:id="rId291" xr:uid="{BC2B7F92-7C26-4D74-8C9C-F6AEAA2A2ECE}"/>
    <hyperlink ref="B352" r:id="rId292" xr:uid="{5F7813CE-8FB6-49E3-ADE4-FAFF87F53B18}"/>
    <hyperlink ref="B353" r:id="rId293" xr:uid="{F6535356-5257-4047-9D30-E686C81686C8}"/>
    <hyperlink ref="B354" r:id="rId294" xr:uid="{7CC48886-0B91-44C4-A053-A541A3468E1C}"/>
    <hyperlink ref="B355" r:id="rId295" xr:uid="{236E956F-4B6A-46A0-9C52-0D9F923D9540}"/>
    <hyperlink ref="B356" r:id="rId296" xr:uid="{86D2A458-86C2-49A1-AD98-034224B89199}"/>
    <hyperlink ref="B357" r:id="rId297" xr:uid="{C89D5856-26BE-462D-9A92-67C7D959F1BC}"/>
    <hyperlink ref="B358" r:id="rId298" xr:uid="{C249EBB4-5A3C-4840-B0E3-D9E412EA3238}"/>
    <hyperlink ref="B359" r:id="rId299" xr:uid="{D26BB773-9721-4DBC-A67A-78029A6D38B3}"/>
    <hyperlink ref="B360" r:id="rId300" xr:uid="{1CB2836F-6953-4107-842C-138A4E14FB3E}"/>
    <hyperlink ref="B361" r:id="rId301" xr:uid="{43BFE1CC-7C58-4613-8EA9-121BBDAD7570}"/>
    <hyperlink ref="B362" r:id="rId302" xr:uid="{A2506D28-1B0D-4B66-A6E7-2FEF0BF7BCC2}"/>
    <hyperlink ref="B363" r:id="rId303" xr:uid="{6A9C1DAE-260D-4747-9166-A25F84567758}"/>
    <hyperlink ref="B364" r:id="rId304" xr:uid="{E6369F0E-B288-4DAF-A176-84E4729079D2}"/>
    <hyperlink ref="B367" r:id="rId305" xr:uid="{A291E2C3-930B-4A74-9D69-486EEEF9E481}"/>
    <hyperlink ref="B371" r:id="rId306" xr:uid="{02AC0225-4C93-4792-B575-2547767970D8}"/>
    <hyperlink ref="B372" r:id="rId307" xr:uid="{9A20418D-E035-4EA6-8918-1C4AB138863C}"/>
    <hyperlink ref="B373" r:id="rId308" xr:uid="{D49E794C-4C6D-412D-A5D1-EC54166E9617}"/>
    <hyperlink ref="B374" r:id="rId309" xr:uid="{C342BBA2-7AE9-49DD-A6FF-E2BF4E2C48EF}"/>
    <hyperlink ref="B375" r:id="rId310" xr:uid="{FA601807-1EAB-4620-BA64-8D582E311702}"/>
    <hyperlink ref="B376" r:id="rId311" xr:uid="{A18FE59A-62FF-49FC-BF00-079F34628669}"/>
    <hyperlink ref="B377" r:id="rId312" xr:uid="{85A31758-A580-4600-ABCB-129F128BF502}"/>
    <hyperlink ref="B378" r:id="rId313" xr:uid="{A46E3AC4-E7AC-415E-8F73-3486F8ACB71D}"/>
    <hyperlink ref="B379" r:id="rId314" xr:uid="{1333CB9C-AF40-4E73-AA63-83B7A5389E54}"/>
    <hyperlink ref="B380" r:id="rId315" xr:uid="{75F5B0D8-87D5-4DCC-8B82-389604B5F24E}"/>
    <hyperlink ref="B383" r:id="rId316" xr:uid="{4FEE16C4-547C-4AC8-B312-494FE2D52671}"/>
    <hyperlink ref="B384" r:id="rId317" xr:uid="{2A5AB25B-C2A6-4104-A0FD-1EE2F72E203E}"/>
    <hyperlink ref="B385" r:id="rId318" xr:uid="{4CF5FC1B-A161-40E1-B5F7-0909BDD42ACE}"/>
    <hyperlink ref="B386" r:id="rId319" xr:uid="{3C9FB30B-378C-4C5E-87C2-BF10DFEDBADA}"/>
    <hyperlink ref="B387" r:id="rId320" xr:uid="{53CE5A47-91C0-4075-B4A8-B829EC61E158}"/>
    <hyperlink ref="B388" r:id="rId321" xr:uid="{DE308F03-1AB9-464B-97E0-17CFAA898F18}"/>
    <hyperlink ref="B389" r:id="rId322" xr:uid="{B657EFB7-DEB6-4C20-BD85-E00FFA45F937}"/>
    <hyperlink ref="B390" r:id="rId323" xr:uid="{4D7D9A60-5A47-4EBE-9E51-111F82299E46}"/>
    <hyperlink ref="B391" r:id="rId324" xr:uid="{D3169114-FDD5-482A-B4B8-8BAFE04D9349}"/>
    <hyperlink ref="B392" r:id="rId325" xr:uid="{03D30F59-F271-46CC-B2A7-4C8148D57683}"/>
    <hyperlink ref="B393" r:id="rId326" xr:uid="{72430419-3F9E-4DA1-BD43-70BBEE974EF8}"/>
    <hyperlink ref="B394" r:id="rId327" xr:uid="{931AC34A-CC6D-4B26-9013-454AAC67ACD4}"/>
    <hyperlink ref="B395" r:id="rId328" xr:uid="{33B374D0-AE19-40A8-BA45-25BE4E587A80}"/>
    <hyperlink ref="B398" r:id="rId329" xr:uid="{BDBE04E8-15E2-4CC1-94A1-3DEE79DCB10E}"/>
    <hyperlink ref="B399" r:id="rId330" xr:uid="{EDEF98D8-8FD6-41CF-A8C3-7497F5B65D56}"/>
    <hyperlink ref="B403" r:id="rId331" xr:uid="{75B7729A-05F4-4859-914B-BFB36C738D4E}"/>
    <hyperlink ref="B404" r:id="rId332" xr:uid="{7C9C1DFE-C9DB-472D-B70E-7284386321EE}"/>
    <hyperlink ref="B405" r:id="rId333" xr:uid="{B61B45E9-2169-40BF-8841-EC2031939908}"/>
    <hyperlink ref="B406" r:id="rId334" xr:uid="{28A8B4A0-C113-453A-9081-3E58A9E762C4}"/>
    <hyperlink ref="B407" r:id="rId335" xr:uid="{0F53F4A9-1A00-43E1-A809-7C6C02A843AD}"/>
    <hyperlink ref="B408" r:id="rId336" xr:uid="{89E694A8-8B9E-44DC-8D5D-69E1B7429C51}"/>
    <hyperlink ref="B409" r:id="rId337" xr:uid="{24C51E0D-452A-4724-94A6-86CF1BF76350}"/>
    <hyperlink ref="B410" r:id="rId338" xr:uid="{B94FD4C5-3834-46A6-9CD4-9C9D059BD418}"/>
    <hyperlink ref="B413" r:id="rId339" xr:uid="{BA1AAAF8-DD7C-4C37-8EA2-4AFBAD78B800}"/>
    <hyperlink ref="B414" r:id="rId340" xr:uid="{6DD9C4EF-A8F7-4318-8B18-52B358E1D394}"/>
    <hyperlink ref="B415" r:id="rId341" xr:uid="{FFB96256-1192-4C25-AF06-CE7B0EF9762E}"/>
    <hyperlink ref="B416" r:id="rId342" xr:uid="{01C06F85-1BBB-40CE-A67B-AD6AC8E37599}"/>
    <hyperlink ref="B417" r:id="rId343" xr:uid="{1127A26D-806F-48E8-B342-393BE40A185F}"/>
    <hyperlink ref="B418" r:id="rId344" xr:uid="{ED13BFEC-5BD8-4093-8B6A-4FA0268F142B}"/>
    <hyperlink ref="B419" r:id="rId345" xr:uid="{9D1EB1B9-7B14-464E-9279-A355F715033A}"/>
    <hyperlink ref="B420" r:id="rId346" xr:uid="{9060D6A5-3ADB-4641-AF44-3FDA7E568E17}"/>
    <hyperlink ref="B421" r:id="rId347" xr:uid="{10E3A407-B23B-4026-8D74-8D7E5EBB3A6C}"/>
    <hyperlink ref="B425" r:id="rId348" xr:uid="{C89C925B-CA59-4C27-9FF7-13AF00241EE0}"/>
    <hyperlink ref="B426" r:id="rId349" xr:uid="{286F7A13-8C5F-4478-85A2-271741754DC3}"/>
    <hyperlink ref="B427" r:id="rId350" xr:uid="{A123AC14-D397-4495-AAC7-D46CB22FBC17}"/>
    <hyperlink ref="B428" r:id="rId351" xr:uid="{AA4E2AFD-25E4-4940-9F03-5190DED34BFD}"/>
    <hyperlink ref="B431" r:id="rId352" xr:uid="{8651A404-5E98-4640-A5B9-9DCBB718112E}"/>
    <hyperlink ref="B433" r:id="rId353" xr:uid="{E7FD9C74-4855-457A-8941-3FFB10BF5C2A}"/>
    <hyperlink ref="C24" r:id="rId354" xr:uid="{D5B1F30B-5208-4AEE-988D-1A19344987ED}"/>
    <hyperlink ref="B24" r:id="rId355" xr:uid="{A4547EED-D1CB-4A8F-B6D7-152ABBE241EF}"/>
  </hyperlinks>
  <pageMargins left="0.7" right="0.7" top="0.75" bottom="0.75" header="0.3" footer="0.3"/>
  <pageSetup paperSize="9" orientation="portrait" r:id="rId35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V 7 s U o 1 G x X + k A A A A 9 Q A A A B I A H A B D b 2 5 m a W c v U G F j a 2 F n Z S 5 4 b W w g o h g A K K A U A A A A A A A A A A A A A A A A A A A A A A A A A A A A h Y + x D o I w F E V / h X S n r d V B y a M M T i Z i T E y M a w M V G u F h a L H 8 m 4 O f 5 C + I U d T N 8 Z 5 7 h n v v 1 x s k f V 0 F F 9 1 a 0 2 B M J p S T Q G P W 5 A a L m H T u G M 5 J I m G r s p M q d D D I a K P e 5 j E p n T t H j H n v q Z / S p i 2 Y 4 H z C D u l 6 l 5 W 6 V u Q j m / 9 y a N A 6 h Z k m E v a v M V L Q x Y w K I S g H N j J I D X 5 7 M c x 9 t j 8 Q l l 3 l u l Z L j e F q A 2 y M w N 4 X 5 A N Q S w M E F A A C A A g A k V 7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e 7 F I o i k e 4 D g A A A B E A A A A T A B w A R m 9 y b X V s Y X M v U 2 V j d G l v b j E u b S C i G A A o o B Q A A A A A A A A A A A A A A A A A A A A A A A A A A A A r T k 0 u y c z P U w i G 0 I b W A F B L A Q I t A B Q A A g A I A J F e 7 F K N R s V / p A A A A P U A A A A S A A A A A A A A A A A A A A A A A A A A A A B D b 2 5 m a W c v U G F j a 2 F n Z S 5 4 b W x Q S w E C L Q A U A A I A C A C R X u x S D 8 r p q 6 Q A A A D p A A A A E w A A A A A A A A A A A A A A A A D w A A A A W 0 N v b n R l b n R f V H l w Z X N d L n h t b F B L A Q I t A B Q A A g A I A J F e 7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W P B d v W L / y S r 3 6 3 X U r k K U 3 A A A A A A I A A A A A A B B m A A A A A Q A A I A A A A A V X 0 o T E m a T 1 b W b 0 Y Y I c z C s n h I d S f G B U P l x y 2 W m x / 8 x T A A A A A A 6 A A A A A A g A A I A A A A K U o y 6 O g Y p e 5 U s e S j x e t E a v E G w x F P L 2 5 x L 3 e s 4 u b + t E 3 U A A A A A E W / X n W y J P 2 I K R x J N s H P o j g H d Q F O w o d v B f w M U M 2 n R r h A S S 4 g e k y L z Y M s 0 w x P L 2 s / T p f J Q y J j n h 2 o v H B s f E b i D I 2 q n f s g B V P X E g N K E 9 W q C Q + Q A A A A L A d 6 6 A d E b C Z u R l N 2 6 I v K C Z M L Z h b 2 v j k S 7 4 I i 6 5 D b X K 1 M f F A o K X U P 3 h 5 Y S E O E Z q c 7 T n l 3 N v L i p T l v P 2 n x Z n s l 9 Q = < / D a t a M a s h u p > 
</file>

<file path=customXml/itemProps1.xml><?xml version="1.0" encoding="utf-8"?>
<ds:datastoreItem xmlns:ds="http://schemas.openxmlformats.org/officeDocument/2006/customXml" ds:itemID="{DBDB3D9F-821F-4EC3-93AA-5D70E05337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anuj mittal</cp:lastModifiedBy>
  <dcterms:created xsi:type="dcterms:W3CDTF">2020-10-14T11:36:56Z</dcterms:created>
  <dcterms:modified xsi:type="dcterms:W3CDTF">2021-11-25T16:27:45Z</dcterms:modified>
</cp:coreProperties>
</file>