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cope &amp; Scenario" sheetId="1" r:id="rId4"/>
    <sheet name="UAT Status" sheetId="2" r:id="rId5"/>
    <sheet name="Test Cases" sheetId="3" r:id="rId6"/>
    <sheet name="System Incident Log" sheetId="4" r:id="rId7"/>
  </sheets>
</workbook>
</file>

<file path=xl/sharedStrings.xml><?xml version="1.0" encoding="utf-8"?>
<sst xmlns="http://schemas.openxmlformats.org/spreadsheetml/2006/main" uniqueCount="538">
  <si>
    <t>#</t>
  </si>
  <si>
    <t>Scope</t>
  </si>
  <si>
    <t>Scenario</t>
  </si>
  <si>
    <t>Scenario sub</t>
  </si>
  <si>
    <t>Scenario sub 2</t>
  </si>
  <si>
    <t>Credit Card Fulfillment</t>
  </si>
  <si>
    <t>a</t>
  </si>
  <si>
    <t>Normal Process</t>
  </si>
  <si>
    <t>b</t>
  </si>
  <si>
    <t>Card Deposit Sequence</t>
  </si>
  <si>
    <t>i</t>
  </si>
  <si>
    <t>Normal card sequence</t>
  </si>
  <si>
    <t>ii</t>
  </si>
  <si>
    <t>With Invalid Card</t>
  </si>
  <si>
    <t>c</t>
  </si>
  <si>
    <t>Block code</t>
  </si>
  <si>
    <t>No Block Code</t>
  </si>
  <si>
    <t>Block T</t>
  </si>
  <si>
    <t>iii</t>
  </si>
  <si>
    <t>Block M</t>
  </si>
  <si>
    <t>iv</t>
  </si>
  <si>
    <t>Block P</t>
  </si>
  <si>
    <t>v</t>
  </si>
  <si>
    <t>Block E</t>
  </si>
  <si>
    <t>d</t>
  </si>
  <si>
    <t>BO checking - Fulfillment Record</t>
  </si>
  <si>
    <t>e</t>
  </si>
  <si>
    <t>Cardlink</t>
  </si>
  <si>
    <t>f</t>
  </si>
  <si>
    <t>Reports</t>
  </si>
  <si>
    <t>GL report</t>
  </si>
  <si>
    <t>Cardlink Recon Report</t>
  </si>
  <si>
    <t>Saving Account Fulfillment</t>
  </si>
  <si>
    <t>Deposit Sequence</t>
  </si>
  <si>
    <t>Normal Saving Accounts sequence</t>
  </si>
  <si>
    <t>With Invalid Saving Accounts</t>
  </si>
  <si>
    <t>Host</t>
  </si>
  <si>
    <t>Current Account Fulfillment</t>
  </si>
  <si>
    <t>Normal Current Accounts sequence</t>
  </si>
  <si>
    <t xml:space="preserve">With Invalid Current Accounts </t>
  </si>
  <si>
    <t>Host Recon Report</t>
  </si>
  <si>
    <t>Product Sequence</t>
  </si>
  <si>
    <t>Result to Saving (Saving + Current + Cr Card)</t>
  </si>
  <si>
    <t>Result to Current (Invalid Saving + Current + Cr Card)</t>
  </si>
  <si>
    <t>Result to Credit Card (Invalid Saving &amp; Current + Cr Card)</t>
  </si>
  <si>
    <t>Product Types testing</t>
  </si>
  <si>
    <t>Credit Cards</t>
  </si>
  <si>
    <t>Master Card</t>
  </si>
  <si>
    <t>Visa Card</t>
  </si>
  <si>
    <t>DCC Card</t>
  </si>
  <si>
    <t>Saving Accounts</t>
  </si>
  <si>
    <t>Normal Saving</t>
  </si>
  <si>
    <t>MCSSA</t>
  </si>
  <si>
    <t>Current Accounts</t>
  </si>
  <si>
    <t>Normal Current Accounts</t>
  </si>
  <si>
    <t>Now Account</t>
  </si>
  <si>
    <t>Other Accounts</t>
  </si>
  <si>
    <t>More money</t>
  </si>
  <si>
    <t>Loans</t>
  </si>
  <si>
    <t>One Account</t>
  </si>
  <si>
    <t>Currency testing</t>
  </si>
  <si>
    <t>HKD</t>
  </si>
  <si>
    <t>Non HKD</t>
  </si>
  <si>
    <t>Notifications</t>
  </si>
  <si>
    <t>MGM Promotion message to 3in1 NTB</t>
  </si>
  <si>
    <t>Contents</t>
  </si>
  <si>
    <t>A</t>
  </si>
  <si>
    <t>SMS</t>
  </si>
  <si>
    <t>B</t>
  </si>
  <si>
    <t>Email</t>
  </si>
  <si>
    <t>Opt Out</t>
  </si>
  <si>
    <t>MGM registration message</t>
  </si>
  <si>
    <t>Staff</t>
  </si>
  <si>
    <t>Reward earned</t>
  </si>
  <si>
    <t>Push Notification</t>
  </si>
  <si>
    <t>Pre-login</t>
  </si>
  <si>
    <t>Post-login</t>
  </si>
  <si>
    <t>Mission Completed</t>
  </si>
  <si>
    <t>vi</t>
  </si>
  <si>
    <t>vii</t>
  </si>
  <si>
    <t>Rejoiner</t>
  </si>
  <si>
    <t>viii</t>
  </si>
  <si>
    <t>Rejoiner (PC)</t>
  </si>
  <si>
    <t>ix</t>
  </si>
  <si>
    <t>BOM check list</t>
  </si>
  <si>
    <t>Expiring mission reminder</t>
  </si>
  <si>
    <t>C</t>
  </si>
  <si>
    <t>Variables changed</t>
  </si>
  <si>
    <t>Entry Point</t>
  </si>
  <si>
    <t>Reward Go' button</t>
  </si>
  <si>
    <t>'Reward Station' banner</t>
  </si>
  <si>
    <t>Side bar</t>
  </si>
  <si>
    <t>Invite Your Friend</t>
  </si>
  <si>
    <t>Reward &amp; History</t>
  </si>
  <si>
    <t>Rewards Notification</t>
  </si>
  <si>
    <t>Post login</t>
  </si>
  <si>
    <t>Reward Go' complete mission bar</t>
  </si>
  <si>
    <t>First time login MGM</t>
  </si>
  <si>
    <t>Welcome message</t>
  </si>
  <si>
    <t>Additional</t>
  </si>
  <si>
    <t>Mission expired</t>
  </si>
  <si>
    <t>Page movement</t>
  </si>
  <si>
    <t>Statements</t>
  </si>
  <si>
    <t>Saving account statement</t>
  </si>
  <si>
    <t>Current account statement</t>
  </si>
  <si>
    <t>Credit card statement</t>
  </si>
  <si>
    <t>Consolidation statement</t>
  </si>
  <si>
    <t>Referee</t>
  </si>
  <si>
    <t>3 in 1 referral code testing</t>
  </si>
  <si>
    <t>Mobile input screen</t>
  </si>
  <si>
    <t>Valid referral code</t>
  </si>
  <si>
    <t>Invalid referral code</t>
  </si>
  <si>
    <t>Blank</t>
  </si>
  <si>
    <t>Confirmation screen</t>
  </si>
  <si>
    <t>ETB InMotion registration</t>
  </si>
  <si>
    <t>Referee as a rejoiner</t>
  </si>
  <si>
    <t>BO</t>
  </si>
  <si>
    <t>Gamification Management</t>
  </si>
  <si>
    <t>Screen design</t>
  </si>
  <si>
    <t>Mission Management</t>
  </si>
  <si>
    <t>View Mission</t>
  </si>
  <si>
    <t>View Level</t>
  </si>
  <si>
    <t>Download Ineligible Fulfillment CSV</t>
  </si>
  <si>
    <t>D</t>
  </si>
  <si>
    <t>First time activation</t>
  </si>
  <si>
    <t>E</t>
  </si>
  <si>
    <t>De-activation</t>
  </si>
  <si>
    <t>Gamification Activities Log</t>
  </si>
  <si>
    <t>Gamification Enquiry</t>
  </si>
  <si>
    <t>Screen Layout</t>
  </si>
  <si>
    <t>Result verification</t>
  </si>
  <si>
    <t>Gamification Report - Mission Report</t>
  </si>
  <si>
    <t>Gamification Report - Fulfillment Report</t>
  </si>
  <si>
    <t>Download CSV</t>
  </si>
  <si>
    <t>Relationship linkage</t>
  </si>
  <si>
    <t>Account Opening EAO Application Inquiry</t>
  </si>
  <si>
    <t>Bundle EAO - Search result summary</t>
  </si>
  <si>
    <t>Bundle EAO - Individual bundled record</t>
  </si>
  <si>
    <t>Bundle EAO - Individual EAO record</t>
  </si>
  <si>
    <t>Bundle EAO - Individual VCC record</t>
  </si>
  <si>
    <t>Referer</t>
  </si>
  <si>
    <t>Mission Screen</t>
  </si>
  <si>
    <t>Mission list - Money earned</t>
  </si>
  <si>
    <t>Mission list - Single/Multiple Mission</t>
  </si>
  <si>
    <t>Mission list - Individual Mission</t>
  </si>
  <si>
    <t>Mission name &amp; info</t>
  </si>
  <si>
    <t>Mission complete count</t>
  </si>
  <si>
    <t>Time count</t>
  </si>
  <si>
    <t>Mission Details</t>
  </si>
  <si>
    <t>MGM registration &amp; TnC</t>
  </si>
  <si>
    <t>Mission Info</t>
  </si>
  <si>
    <t>Mission complete status</t>
  </si>
  <si>
    <t>Time counter</t>
  </si>
  <si>
    <t>Referral code</t>
  </si>
  <si>
    <t>Referral count</t>
  </si>
  <si>
    <t>Rebate count</t>
  </si>
  <si>
    <t>TnC &amp; Remarks</t>
  </si>
  <si>
    <t>Refer button</t>
  </si>
  <si>
    <t>x</t>
  </si>
  <si>
    <t>Expired Mission</t>
  </si>
  <si>
    <t>Reward History</t>
  </si>
  <si>
    <t>Without reward history</t>
  </si>
  <si>
    <t>With reward history</t>
  </si>
  <si>
    <t>Sorting</t>
  </si>
  <si>
    <t>Information</t>
  </si>
  <si>
    <t>Reward Notification</t>
  </si>
  <si>
    <t>Without reward record</t>
  </si>
  <si>
    <t>With reward record</t>
  </si>
  <si>
    <t>Host recon report</t>
  </si>
  <si>
    <t>Daily Recon Report</t>
  </si>
  <si>
    <t>Monthly Recon Report</t>
  </si>
  <si>
    <t>Cardlink recon report</t>
  </si>
  <si>
    <t>InMotion recon report</t>
  </si>
  <si>
    <t>Host GL report</t>
  </si>
  <si>
    <t>Cardlink GL report</t>
  </si>
  <si>
    <t>Fulfillment Alert Report</t>
  </si>
  <si>
    <t>MGM Auditor Report</t>
  </si>
  <si>
    <t>g</t>
  </si>
  <si>
    <t>MGM NTB Report</t>
  </si>
  <si>
    <t>h</t>
  </si>
  <si>
    <t>MGM Referee Report</t>
  </si>
  <si>
    <t>Referral Code Activator Report</t>
  </si>
  <si>
    <t>Data Retention</t>
  </si>
  <si>
    <t>180 days records</t>
  </si>
  <si>
    <t>1 year records</t>
  </si>
  <si>
    <t>Mission management</t>
  </si>
  <si>
    <t>Gamification Activities Log - Gamification Enquiry</t>
  </si>
  <si>
    <t>Gamification Activities Log - Gamification Report - Mission Report</t>
  </si>
  <si>
    <t>Gamification Activities Log - Gamification Report - Fulfillment Report</t>
  </si>
  <si>
    <t>Others</t>
  </si>
  <si>
    <t>CMS switching</t>
  </si>
  <si>
    <t>Mission 1 stage</t>
  </si>
  <si>
    <t>No mission stage</t>
  </si>
  <si>
    <t>Mission 2 stage</t>
  </si>
  <si>
    <t>Staff as referrer</t>
  </si>
  <si>
    <t>Employee referrer</t>
  </si>
  <si>
    <t>Director referrer</t>
  </si>
  <si>
    <t>Officer referrer</t>
  </si>
  <si>
    <t>Manual suspense list</t>
  </si>
  <si>
    <t>VCC submission</t>
  </si>
  <si>
    <t>BO edit log</t>
  </si>
  <si>
    <t>CMS</t>
  </si>
  <si>
    <t>Screen Verification</t>
  </si>
  <si>
    <t>LG mobile</t>
  </si>
  <si>
    <t>Progress Status as of 4-2-2021</t>
  </si>
  <si>
    <t>Project Name</t>
  </si>
  <si>
    <t>Start Date</t>
  </si>
  <si>
    <t>End Date</t>
  </si>
  <si>
    <t>Total Testing Date</t>
  </si>
  <si>
    <t>Testing Date</t>
  </si>
  <si>
    <t>Total Case number</t>
  </si>
  <si>
    <t>Total Executed cases</t>
  </si>
  <si>
    <t>Run Rate</t>
  </si>
  <si>
    <t>Execution Rate</t>
  </si>
  <si>
    <t>Pass Rate
(Pass/Executed)</t>
  </si>
  <si>
    <t>Pending Rate
(Pending/Executed)</t>
  </si>
  <si>
    <t>Fail Rate
(Fail/Executed)</t>
  </si>
  <si>
    <t>InMotion MGM MVP1</t>
  </si>
  <si>
    <t>Daily Status</t>
  </si>
  <si>
    <t>Executed Case</t>
  </si>
  <si>
    <t>Passed Case</t>
  </si>
  <si>
    <t>Pending Case</t>
  </si>
  <si>
    <t>Failed Case</t>
  </si>
  <si>
    <t>Project Status</t>
  </si>
  <si>
    <t>Test Application</t>
  </si>
  <si>
    <t>Planned Case number</t>
  </si>
  <si>
    <t>Total Executed</t>
  </si>
  <si>
    <t>Cancelled</t>
  </si>
  <si>
    <t>Not Executed</t>
  </si>
  <si>
    <t>Fulfillment</t>
  </si>
  <si>
    <t>Referrer</t>
  </si>
  <si>
    <t>Total</t>
  </si>
  <si>
    <t>Ref.#</t>
  </si>
  <si>
    <t>Testing Focus</t>
  </si>
  <si>
    <t>Lang.</t>
  </si>
  <si>
    <t>OS</t>
  </si>
  <si>
    <t>Conditions</t>
  </si>
  <si>
    <t>Conditions 2</t>
  </si>
  <si>
    <t>Test Steps</t>
  </si>
  <si>
    <t>Expected Result</t>
  </si>
  <si>
    <t>Test Date</t>
  </si>
  <si>
    <t>Result</t>
  </si>
  <si>
    <t>Remarks</t>
  </si>
  <si>
    <t>001</t>
  </si>
  <si>
    <t>Company Information Section upto field number 16 - Appointment Form</t>
  </si>
  <si>
    <t>To verify the field labels and validation for company information section upto field number 16.</t>
  </si>
  <si>
    <t>English</t>
  </si>
  <si>
    <t>Mac</t>
  </si>
  <si>
    <t>Field and Functional validation</t>
  </si>
  <si>
    <r>
      <rPr>
        <sz val="10"/>
        <color indexed="8"/>
        <rFont val="Helvetica Neue"/>
      </rPr>
      <t xml:space="preserve">1. Open the online appointment form page
</t>
    </r>
    <r>
      <rPr>
        <sz val="10"/>
        <color indexed="8"/>
        <rFont val="Helvetica Neue"/>
      </rPr>
      <t xml:space="preserve">2. Verify that the title of first section of the appointment form is “Company Information”.
</t>
    </r>
    <r>
      <rPr>
        <sz val="10"/>
        <color indexed="8"/>
        <rFont val="Helvetica Neue"/>
      </rPr>
      <t xml:space="preserve">3. Verify that the input field with label “Company Name in English” is displayed.
</t>
    </r>
    <r>
      <rPr>
        <sz val="10"/>
        <color indexed="8"/>
        <rFont val="Helvetica Neue"/>
      </rPr>
      <t xml:space="preserve">4. Verify that company name in English field is mandatory and accepts 100 alphanumeric characters.
</t>
    </r>
    <r>
      <rPr>
        <sz val="10"/>
        <color indexed="8"/>
        <rFont val="Helvetica Neue"/>
      </rPr>
      <t xml:space="preserve">5. Verify that if the English Company Name is invalid then the error message “Please input your English company name” will be displayed to the user. 
</t>
    </r>
    <r>
      <rPr>
        <sz val="10"/>
        <color indexed="8"/>
        <rFont val="Helvetica Neue"/>
      </rPr>
      <t xml:space="preserve">6. Verify that the input field with label “Company Name in Chinese” is displayed.
</t>
    </r>
    <r>
      <rPr>
        <sz val="10"/>
        <color indexed="8"/>
        <rFont val="Helvetica Neue"/>
      </rPr>
      <t xml:space="preserve">7. Verify that Company name in Chinese field is optional field and accepts 100 alphanumeric characters.
</t>
    </r>
    <r>
      <rPr>
        <sz val="10"/>
        <color indexed="8"/>
        <rFont val="Helvetica Neue"/>
      </rPr>
      <t xml:space="preserve">
</t>
    </r>
    <r>
      <rPr>
        <sz val="10"/>
        <color indexed="8"/>
        <rFont val="Helvetica Neue"/>
      </rPr>
      <t xml:space="preserve">8. Verify that a drop down field with the label “Type of Entity” is displayed to the user.
</t>
    </r>
    <r>
      <rPr>
        <sz val="10"/>
        <color indexed="8"/>
        <rFont val="Helvetica Neue"/>
      </rPr>
      <t xml:space="preserve">9. Verify that the drop down values are : 
</t>
    </r>
    <r>
      <rPr>
        <sz val="12"/>
        <color indexed="8"/>
        <rFont val="Times"/>
      </rPr>
      <t xml:space="preserve">        Limited Company 
</t>
    </r>
    <r>
      <rPr>
        <sz val="12"/>
        <color indexed="8"/>
        <rFont val="Times"/>
      </rPr>
      <t xml:space="preserve">        Partnership
</t>
    </r>
    <r>
      <rPr>
        <sz val="12"/>
        <color indexed="8"/>
        <rFont val="Times"/>
      </rPr>
      <t xml:space="preserve">        Sole proprietorship
</t>
    </r>
    <r>
      <rPr>
        <sz val="12"/>
        <color indexed="8"/>
        <rFont val="Times"/>
      </rPr>
      <t xml:space="preserve">       Society / Club / Association
</t>
    </r>
    <r>
      <rPr>
        <sz val="12"/>
        <color indexed="8"/>
        <rFont val="Times"/>
      </rPr>
      <t xml:space="preserve">      Others 
</t>
    </r>
    <r>
      <rPr>
        <sz val="10"/>
        <color indexed="8"/>
        <rFont val="Helvetica Neue"/>
      </rPr>
      <t xml:space="preserve">10. Verify that the Type of Entity field is a mandatory field and if you do not select any valid value then the error message “Please select your company's constitution” is displayed.
</t>
    </r>
    <r>
      <rPr>
        <sz val="10"/>
        <color indexed="8"/>
        <rFont val="Helvetica Neue"/>
      </rPr>
      <t xml:space="preserve">
</t>
    </r>
    <r>
      <rPr>
        <sz val="10"/>
        <color indexed="8"/>
        <rFont val="Helvetica Neue"/>
      </rPr>
      <t xml:space="preserve">11. Verify that a new input field is displayed to the user if the user select “Others” in the Type of Entity field.
</t>
    </r>
    <r>
      <rPr>
        <sz val="10"/>
        <color indexed="8"/>
        <rFont val="Helvetica Neue"/>
      </rPr>
      <t xml:space="preserve">
</t>
    </r>
    <r>
      <rPr>
        <sz val="10"/>
        <color indexed="8"/>
        <rFont val="Helvetica Neue"/>
      </rPr>
      <t xml:space="preserve">12. Verify that the new field is mandatory and Error message “Please specify your company's constitution” is displayed to the user when the user does not enter anything in the newly displayed field.
</t>
    </r>
    <r>
      <rPr>
        <sz val="10"/>
        <color indexed="8"/>
        <rFont val="Helvetica Neue"/>
      </rPr>
      <t xml:space="preserve">
</t>
    </r>
    <r>
      <rPr>
        <sz val="10"/>
        <color indexed="8"/>
        <rFont val="Helvetica Neue"/>
      </rPr>
      <t xml:space="preserve">13. Verify that two fields are displayed for contact number with  label “Office Telephone number”. One is the drop down for the country code and the other is for the number.
</t>
    </r>
    <r>
      <rPr>
        <sz val="10"/>
        <color indexed="8"/>
        <rFont val="Helvetica Neue"/>
      </rPr>
      <t xml:space="preserve">
</t>
    </r>
    <r>
      <rPr>
        <sz val="10"/>
        <color indexed="8"/>
        <rFont val="Helvetica Neue"/>
      </rPr>
      <t xml:space="preserve">14. Verify that the country code drop down field contains : +852, +853 , +86 and Others as values
</t>
    </r>
    <r>
      <rPr>
        <sz val="10"/>
        <color indexed="8"/>
        <rFont val="Helvetica Neue"/>
      </rPr>
      <t xml:space="preserve">15. Verify the Contact number field accepts 8 digit number if the area code is +852 or +853 and accepts 11 digit number if the area code is +86 and 20 digits for Others
</t>
    </r>
    <r>
      <rPr>
        <sz val="10"/>
        <color indexed="8"/>
        <rFont val="Helvetica Neue"/>
      </rPr>
      <t xml:space="preserve">
</t>
    </r>
    <r>
      <rPr>
        <sz val="10"/>
        <color indexed="8"/>
        <rFont val="Helvetica Neue"/>
      </rPr>
      <t xml:space="preserve">16. Verify that the area code and number both are mandatory fields. If number field is filled with invalid value then the error message “Please input a valid phone number” is displayed to the user.
</t>
    </r>
    <r>
      <rPr>
        <sz val="10"/>
        <color indexed="8"/>
        <rFont val="Helvetica Neue"/>
      </rPr>
      <t xml:space="preserve">
</t>
    </r>
    <r>
      <rPr>
        <sz val="10"/>
        <color indexed="8"/>
        <rFont val="Helvetica Neue"/>
      </rPr>
      <t xml:space="preserve">17. Verify that the calendar field is displayed with label “Date of Incorporation”.
</t>
    </r>
    <r>
      <rPr>
        <sz val="10"/>
        <color indexed="8"/>
        <rFont val="Helvetica Neue"/>
      </rPr>
      <t xml:space="preserve">18. Verify that the date field is mandatory and if not filled then the error message “Please select date of incorporation” is displayed to the user.
</t>
    </r>
    <r>
      <rPr>
        <sz val="10"/>
        <color indexed="8"/>
        <rFont val="Helvetica Neue"/>
      </rPr>
      <t xml:space="preserve">
</t>
    </r>
    <r>
      <rPr>
        <sz val="10"/>
        <color indexed="8"/>
        <rFont val="Helvetica Neue"/>
      </rPr>
      <t xml:space="preserve">19. Verify that an input field is displayed with label “Place of Incorporation”.
</t>
    </r>
    <r>
      <rPr>
        <sz val="10"/>
        <color indexed="8"/>
        <rFont val="Helvetica Neue"/>
      </rPr>
      <t xml:space="preserve">20. Verify that the place of incorporation field is mandatory and if not filled then the error message “Please select country of incorporation” is displayed to the user.
</t>
    </r>
    <r>
      <rPr>
        <sz val="10"/>
        <color indexed="8"/>
        <rFont val="Helvetica Neue"/>
      </rPr>
      <t xml:space="preserve">
</t>
    </r>
    <r>
      <rPr>
        <sz val="10"/>
        <color indexed="8"/>
        <rFont val="Helvetica Neue"/>
      </rPr>
      <t xml:space="preserve">21. Verify that an input field is displayed with label “Office Address”.
</t>
    </r>
    <r>
      <rPr>
        <sz val="10"/>
        <color indexed="8"/>
        <rFont val="Helvetica Neue"/>
      </rPr>
      <t xml:space="preserve">22. Verify that the office address field is mandatory and if not filled then the error message “Please input registered address” is displayed to the user.
</t>
    </r>
    <r>
      <rPr>
        <sz val="10"/>
        <color indexed="8"/>
        <rFont val="Helvetica Neue"/>
      </rPr>
      <t xml:space="preserve">
</t>
    </r>
    <r>
      <rPr>
        <sz val="10"/>
        <color indexed="8"/>
        <rFont val="Helvetica Neue"/>
      </rPr>
      <t xml:space="preserve">23. Verify that an input field is displayed with label “Place of Business / Industry”.
</t>
    </r>
    <r>
      <rPr>
        <sz val="10"/>
        <color indexed="8"/>
        <rFont val="Helvetica Neue"/>
      </rPr>
      <t xml:space="preserve">24. Verify that an input field is displayed with label “Nature of Business/Industries”.
</t>
    </r>
    <r>
      <rPr>
        <sz val="10"/>
        <color indexed="8"/>
        <rFont val="Helvetica Neue"/>
      </rPr>
      <t xml:space="preserve">25. Verify that Nature of Business/Industries field is mandatory and if not filled then the error message “Please select the nature of Business/Industries” is displayed to the user.
</t>
    </r>
    <r>
      <rPr>
        <sz val="10"/>
        <color indexed="8"/>
        <rFont val="Helvetica Neue"/>
      </rPr>
      <t xml:space="preserve">
</t>
    </r>
    <r>
      <rPr>
        <sz val="10"/>
        <color indexed="8"/>
        <rFont val="Helvetica Neue"/>
      </rPr>
      <t xml:space="preserve">26. Verify that an input field is displayed with label “Nature of Products/Services offered”.
</t>
    </r>
    <r>
      <rPr>
        <sz val="10"/>
        <color indexed="8"/>
        <rFont val="Helvetica Neue"/>
      </rPr>
      <t xml:space="preserve">27. Verify that Nature of Products/Services offered field is mandatory and if not filled then the error message “Please input the nature of Products/Services offered” is displayed to the user.
</t>
    </r>
    <r>
      <rPr>
        <sz val="10"/>
        <color indexed="8"/>
        <rFont val="Helvetica Neue"/>
      </rPr>
      <t xml:space="preserve">
</t>
    </r>
    <r>
      <rPr>
        <sz val="10"/>
        <color indexed="8"/>
        <rFont val="Helvetica Neue"/>
      </rPr>
      <t xml:space="preserve">28. Verify that an input field is displayed with label “Annual Sales Turnover (HKD)”.
</t>
    </r>
    <r>
      <rPr>
        <sz val="10"/>
        <color indexed="8"/>
        <rFont val="Helvetica Neue"/>
      </rPr>
      <t xml:space="preserve">29. Verify that input field for turnover is mandatory and if not filled then the error message “Please input the Annual Sales Turnover (HKD)” is displayed to the user.
</t>
    </r>
    <r>
      <rPr>
        <sz val="10"/>
        <color indexed="8"/>
        <rFont val="Helvetica Neue"/>
      </rPr>
      <t xml:space="preserve">
</t>
    </r>
    <r>
      <rPr>
        <sz val="10"/>
        <color indexed="8"/>
        <rFont val="Helvetica Neue"/>
      </rPr>
      <t xml:space="preserve">30. Verify that an input field is displayed with label “Annual Net Profit (HKD)”.
</t>
    </r>
    <r>
      <rPr>
        <sz val="10"/>
        <color indexed="8"/>
        <rFont val="Helvetica Neue"/>
      </rPr>
      <t xml:space="preserve">31. Verify that input field for annual profit is mandatory and if not filled then the error message “Please input the Annual Net Profit (HKD)” is displayed to the user.
</t>
    </r>
    <r>
      <rPr>
        <sz val="10"/>
        <color indexed="8"/>
        <rFont val="Helvetica Neue"/>
      </rPr>
      <t xml:space="preserve">
</t>
    </r>
    <r>
      <rPr>
        <sz val="10"/>
        <color indexed="8"/>
        <rFont val="Helvetica Neue"/>
      </rPr>
      <t xml:space="preserve">32. Verify that a drop down field with the label “Purpose of Account opening” is displayed to the user.
</t>
    </r>
    <r>
      <rPr>
        <sz val="10"/>
        <color indexed="8"/>
        <rFont val="Helvetica Neue"/>
      </rPr>
      <t xml:space="preserve">33. Verify that the drop down values are : 
</t>
    </r>
    <r>
      <rPr>
        <sz val="12"/>
        <color indexed="8"/>
        <rFont val="Times"/>
      </rPr>
      <t xml:space="preserve">      Savings
</t>
    </r>
    <r>
      <rPr>
        <sz val="12"/>
        <color indexed="8"/>
        <rFont val="Times"/>
      </rPr>
      <t xml:space="preserve">      Investment
</t>
    </r>
    <r>
      <rPr>
        <sz val="12"/>
        <color indexed="8"/>
        <rFont val="Times"/>
      </rPr>
      <t xml:space="preserve">      Business Operation
</t>
    </r>
    <r>
      <rPr>
        <sz val="12"/>
        <color indexed="8"/>
        <rFont val="Times"/>
      </rPr>
      <t xml:space="preserve">      Loan Payment
</t>
    </r>
    <r>
      <rPr>
        <sz val="12"/>
        <color indexed="8"/>
        <rFont val="Times"/>
      </rPr>
      <t xml:space="preserve">      Payroll
</t>
    </r>
    <r>
      <rPr>
        <sz val="12"/>
        <color indexed="8"/>
        <rFont val="Times"/>
      </rPr>
      <t xml:space="preserve">      Payment Settlement
</t>
    </r>
    <r>
      <rPr>
        <sz val="12"/>
        <color indexed="8"/>
        <rFont val="Times"/>
      </rPr>
      <t xml:space="preserve">      Others
</t>
    </r>
    <r>
      <rPr>
        <sz val="10"/>
        <color indexed="8"/>
        <rFont val="Helvetica Neue"/>
      </rPr>
      <t xml:space="preserve">
</t>
    </r>
    <r>
      <rPr>
        <sz val="10"/>
        <color indexed="8"/>
        <rFont val="Helvetica Neue"/>
      </rPr>
      <t xml:space="preserve">34. Verify that the field Purpose of Account Opening is a mandatory field and if you do not select any valid value, then the error message “Please select the Purpose of Account opening” is displayed.
</t>
    </r>
    <r>
      <rPr>
        <sz val="10"/>
        <color indexed="8"/>
        <rFont val="Helvetica Neue"/>
      </rPr>
      <t xml:space="preserve">
</t>
    </r>
    <r>
      <rPr>
        <sz val="10"/>
        <color indexed="8"/>
        <rFont val="Helvetica Neue"/>
      </rPr>
      <t xml:space="preserve">35. Verify that if the user selects “Others” in the Purpose of Account Opening field then a new input field is displayed to the user for entering the response.
</t>
    </r>
    <r>
      <rPr>
        <sz val="10"/>
        <color indexed="8"/>
        <rFont val="Helvetica Neue"/>
      </rPr>
      <t xml:space="preserve">
</t>
    </r>
    <r>
      <rPr>
        <sz val="10"/>
        <color indexed="8"/>
        <rFont val="Helvetica Neue"/>
      </rPr>
      <t xml:space="preserve">36. Verify that if the user does not enter anything in the Others input field then the error message “Please specify the purpose of account opening.”
</t>
    </r>
    <r>
      <rPr>
        <sz val="10"/>
        <color indexed="8"/>
        <rFont val="Helvetica Neue"/>
      </rPr>
      <t xml:space="preserve">
</t>
    </r>
    <r>
      <rPr>
        <sz val="10"/>
        <color indexed="8"/>
        <rFont val="Helvetica Neue"/>
      </rPr>
      <t xml:space="preserve">37. Verify that the input field with label “Name of Company Secretary” is displayed.
</t>
    </r>
    <r>
      <rPr>
        <sz val="10"/>
        <color indexed="8"/>
        <rFont val="Helvetica Neue"/>
      </rPr>
      <t>38. Verify that field Name of Company Secretary is optional field and accepts 100 alphanumeric characters.</t>
    </r>
  </si>
  <si>
    <r>
      <rPr>
        <sz val="12"/>
        <color indexed="8"/>
        <rFont val="Helvetica Neue"/>
      </rPr>
      <t>1. The new online appointment form page should be opened.</t>
    </r>
    <r>
      <rPr>
        <sz val="12"/>
        <color indexed="8"/>
        <rFont val="Helvetica"/>
      </rPr>
      <t xml:space="preserve">
</t>
    </r>
    <r>
      <rPr>
        <sz val="12"/>
        <color indexed="8"/>
        <rFont val="Helvetica Neue"/>
      </rPr>
      <t>2. Title of the first section of the form is verified.</t>
    </r>
    <r>
      <rPr>
        <sz val="12"/>
        <color indexed="8"/>
        <rFont val="Helvetica"/>
      </rPr>
      <t xml:space="preserve">
</t>
    </r>
    <r>
      <rPr>
        <sz val="12"/>
        <color indexed="8"/>
        <rFont val="Helvetica Neue"/>
      </rPr>
      <t>3. Field does display with correct label.</t>
    </r>
    <r>
      <rPr>
        <sz val="12"/>
        <color indexed="8"/>
        <rFont val="Helvetica"/>
      </rPr>
      <t xml:space="preserve">
</t>
    </r>
    <r>
      <rPr>
        <sz val="12"/>
        <color indexed="8"/>
        <rFont val="Helvetica Neue"/>
      </rPr>
      <t>4. Verified</t>
    </r>
    <r>
      <rPr>
        <sz val="12"/>
        <color indexed="8"/>
        <rFont val="Helvetica"/>
      </rPr>
      <t xml:space="preserve">
</t>
    </r>
    <r>
      <rPr>
        <sz val="12"/>
        <color indexed="8"/>
        <rFont val="Helvetica Neue"/>
      </rPr>
      <t>5. Error message verified.</t>
    </r>
    <r>
      <rPr>
        <sz val="12"/>
        <color indexed="8"/>
        <rFont val="Helvetica"/>
      </rPr>
      <t xml:space="preserve">
</t>
    </r>
    <r>
      <rPr>
        <sz val="12"/>
        <color indexed="8"/>
        <rFont val="Helvetica Neue"/>
      </rPr>
      <t>6. Field does display with correct label.</t>
    </r>
    <r>
      <rPr>
        <sz val="12"/>
        <color indexed="8"/>
        <rFont val="Helvetica"/>
      </rPr>
      <t xml:space="preserve">
</t>
    </r>
    <r>
      <rPr>
        <sz val="12"/>
        <color indexed="8"/>
        <rFont val="Helvetica Neue"/>
      </rPr>
      <t>7. Verified</t>
    </r>
    <r>
      <rPr>
        <sz val="12"/>
        <color indexed="8"/>
        <rFont val="Helvetica"/>
      </rPr>
      <t xml:space="preserve">
</t>
    </r>
    <r>
      <rPr>
        <sz val="12"/>
        <color indexed="8"/>
        <rFont val="Helvetica Neue"/>
      </rPr>
      <t>8. Drop down field does display.</t>
    </r>
    <r>
      <rPr>
        <sz val="12"/>
        <color indexed="8"/>
        <rFont val="Helvetica"/>
      </rPr>
      <t xml:space="preserve">
</t>
    </r>
    <r>
      <rPr>
        <sz val="12"/>
        <color indexed="8"/>
        <rFont val="Helvetica Neue"/>
      </rPr>
      <t>9. Drop down values have been verified succesfully</t>
    </r>
    <r>
      <rPr>
        <sz val="12"/>
        <color indexed="8"/>
        <rFont val="Helvetica"/>
      </rPr>
      <t xml:space="preserve">
</t>
    </r>
    <r>
      <rPr>
        <sz val="12"/>
        <color indexed="8"/>
        <rFont val="Helvetica Neue"/>
      </rPr>
      <t>10. Message is verified successfully for Type of Entity field.</t>
    </r>
    <r>
      <rPr>
        <sz val="12"/>
        <color indexed="8"/>
        <rFont val="Helvetica"/>
      </rPr>
      <t xml:space="preserve">
</t>
    </r>
    <r>
      <rPr>
        <sz val="12"/>
        <color indexed="8"/>
        <rFont val="Helvetica Neue"/>
      </rPr>
      <t>11. New field does display when the user select Others in the Type of Entity.</t>
    </r>
    <r>
      <rPr>
        <sz val="12"/>
        <color indexed="8"/>
        <rFont val="Helvetica"/>
      </rPr>
      <t xml:space="preserve">
</t>
    </r>
    <r>
      <rPr>
        <sz val="12"/>
        <color indexed="8"/>
        <rFont val="Helvetica Neue"/>
      </rPr>
      <t>12. Error message verified.</t>
    </r>
    <r>
      <rPr>
        <sz val="12"/>
        <color indexed="8"/>
        <rFont val="Helvetica"/>
      </rPr>
      <t xml:space="preserve">
</t>
    </r>
    <r>
      <rPr>
        <sz val="12"/>
        <color indexed="8"/>
        <rFont val="Helvetica Neue"/>
      </rPr>
      <t>13. Two fields does display for telephone number.</t>
    </r>
    <r>
      <rPr>
        <sz val="12"/>
        <color indexed="8"/>
        <rFont val="Helvetica"/>
      </rPr>
      <t xml:space="preserve">
</t>
    </r>
    <r>
      <rPr>
        <sz val="12"/>
        <color indexed="8"/>
        <rFont val="Helvetica Neue"/>
      </rPr>
      <t>14. Drop down values verified</t>
    </r>
    <r>
      <rPr>
        <sz val="12"/>
        <color indexed="8"/>
        <rFont val="Helvetica"/>
      </rPr>
      <t xml:space="preserve">
</t>
    </r>
    <r>
      <rPr>
        <sz val="12"/>
        <color indexed="8"/>
        <rFont val="Helvetica Neue"/>
      </rPr>
      <t>15. Verified the number limit based on area code</t>
    </r>
    <r>
      <rPr>
        <sz val="12"/>
        <color indexed="8"/>
        <rFont val="Helvetica"/>
      </rPr>
      <t xml:space="preserve">
</t>
    </r>
    <r>
      <rPr>
        <sz val="12"/>
        <color indexed="8"/>
        <rFont val="Helvetica Neue"/>
      </rPr>
      <t>16. Error message verified.</t>
    </r>
    <r>
      <rPr>
        <sz val="12"/>
        <color indexed="8"/>
        <rFont val="Helvetica"/>
      </rPr>
      <t xml:space="preserve">
</t>
    </r>
    <r>
      <rPr>
        <sz val="12"/>
        <color indexed="8"/>
        <rFont val="Helvetica Neue"/>
      </rPr>
      <t>17. Date fields does display and label is verified.</t>
    </r>
    <r>
      <rPr>
        <sz val="12"/>
        <color indexed="8"/>
        <rFont val="Helvetica"/>
      </rPr>
      <t xml:space="preserve">
</t>
    </r>
    <r>
      <rPr>
        <sz val="12"/>
        <color indexed="8"/>
        <rFont val="Helvetica Neue"/>
      </rPr>
      <t>18. Error message is verified successfully.</t>
    </r>
    <r>
      <rPr>
        <sz val="12"/>
        <color indexed="8"/>
        <rFont val="Helvetica"/>
      </rPr>
      <t xml:space="preserve">
</t>
    </r>
    <r>
      <rPr>
        <sz val="12"/>
        <color indexed="8"/>
        <rFont val="Helvetica Neue"/>
      </rPr>
      <t>19. Input fields does display and label is verified.</t>
    </r>
    <r>
      <rPr>
        <sz val="12"/>
        <color indexed="8"/>
        <rFont val="Helvetica"/>
      </rPr>
      <t xml:space="preserve">
</t>
    </r>
    <r>
      <rPr>
        <sz val="12"/>
        <color indexed="8"/>
        <rFont val="Helvetica Neue"/>
      </rPr>
      <t>20. Error message is verified successfully.</t>
    </r>
    <r>
      <rPr>
        <sz val="12"/>
        <color indexed="8"/>
        <rFont val="Helvetica"/>
      </rPr>
      <t xml:space="preserve">
</t>
    </r>
    <r>
      <rPr>
        <sz val="12"/>
        <color indexed="8"/>
        <rFont val="Helvetica Neue"/>
      </rPr>
      <t>21. Input fields does display and label is verified.</t>
    </r>
    <r>
      <rPr>
        <sz val="12"/>
        <color indexed="8"/>
        <rFont val="Helvetica"/>
      </rPr>
      <t xml:space="preserve">
</t>
    </r>
    <r>
      <rPr>
        <sz val="12"/>
        <color indexed="8"/>
        <rFont val="Helvetica Neue"/>
      </rPr>
      <t>22. Error message is verified successfully.</t>
    </r>
    <r>
      <rPr>
        <sz val="12"/>
        <color indexed="8"/>
        <rFont val="Helvetica"/>
      </rPr>
      <t xml:space="preserve">
</t>
    </r>
    <r>
      <rPr>
        <sz val="12"/>
        <color indexed="8"/>
        <rFont val="Helvetica Neue"/>
      </rPr>
      <t>23. Input fields does display and label is verified.</t>
    </r>
    <r>
      <rPr>
        <sz val="12"/>
        <color indexed="8"/>
        <rFont val="Helvetica"/>
      </rPr>
      <t xml:space="preserve">
</t>
    </r>
    <r>
      <rPr>
        <sz val="12"/>
        <color indexed="8"/>
        <rFont val="Helvetica Neue"/>
      </rPr>
      <t>24. Input fields does display and label is verified.</t>
    </r>
    <r>
      <rPr>
        <sz val="12"/>
        <color indexed="8"/>
        <rFont val="Helvetica"/>
      </rPr>
      <t xml:space="preserve">
</t>
    </r>
    <r>
      <rPr>
        <sz val="12"/>
        <color indexed="8"/>
        <rFont val="Helvetica Neue"/>
      </rPr>
      <t>25. Error message is verified successfully.</t>
    </r>
    <r>
      <rPr>
        <sz val="12"/>
        <color indexed="8"/>
        <rFont val="Helvetica"/>
      </rPr>
      <t xml:space="preserve">
</t>
    </r>
    <r>
      <rPr>
        <sz val="12"/>
        <color indexed="8"/>
        <rFont val="Helvetica Neue"/>
      </rPr>
      <t>26. Input fields does display and label is verified.</t>
    </r>
    <r>
      <rPr>
        <sz val="12"/>
        <color indexed="8"/>
        <rFont val="Helvetica"/>
      </rPr>
      <t xml:space="preserve">
</t>
    </r>
    <r>
      <rPr>
        <sz val="12"/>
        <color indexed="8"/>
        <rFont val="Helvetica Neue"/>
      </rPr>
      <t>27. Error message is verified successfully.</t>
    </r>
    <r>
      <rPr>
        <sz val="12"/>
        <color indexed="8"/>
        <rFont val="Helvetica"/>
      </rPr>
      <t xml:space="preserve">
</t>
    </r>
    <r>
      <rPr>
        <sz val="12"/>
        <color indexed="8"/>
        <rFont val="Helvetica Neue"/>
      </rPr>
      <t>28. Input fields does display and label is verified.</t>
    </r>
    <r>
      <rPr>
        <sz val="12"/>
        <color indexed="8"/>
        <rFont val="Helvetica"/>
      </rPr>
      <t xml:space="preserve">
</t>
    </r>
    <r>
      <rPr>
        <sz val="12"/>
        <color indexed="8"/>
        <rFont val="Helvetica Neue"/>
      </rPr>
      <t>29. Error message is verified successfully.</t>
    </r>
    <r>
      <rPr>
        <sz val="12"/>
        <color indexed="8"/>
        <rFont val="Helvetica"/>
      </rPr>
      <t xml:space="preserve">
</t>
    </r>
    <r>
      <rPr>
        <sz val="12"/>
        <color indexed="8"/>
        <rFont val="Helvetica Neue"/>
      </rPr>
      <t>30. Input fields does display and label is verified.</t>
    </r>
    <r>
      <rPr>
        <sz val="12"/>
        <color indexed="8"/>
        <rFont val="Helvetica"/>
      </rPr>
      <t xml:space="preserve">
</t>
    </r>
    <r>
      <rPr>
        <sz val="12"/>
        <color indexed="8"/>
        <rFont val="Helvetica Neue"/>
      </rPr>
      <t>31. Error message is verified successfully.</t>
    </r>
    <r>
      <rPr>
        <sz val="12"/>
        <color indexed="8"/>
        <rFont val="Helvetica"/>
      </rPr>
      <t xml:space="preserve">
</t>
    </r>
    <r>
      <rPr>
        <sz val="12"/>
        <color indexed="8"/>
        <rFont val="Helvetica Neue"/>
      </rPr>
      <t>32. Drop down field does display.</t>
    </r>
    <r>
      <rPr>
        <sz val="12"/>
        <color indexed="8"/>
        <rFont val="Helvetica"/>
      </rPr>
      <t xml:space="preserve">
</t>
    </r>
    <r>
      <rPr>
        <sz val="12"/>
        <color indexed="8"/>
        <rFont val="Helvetica Neue"/>
      </rPr>
      <t>33. Drop down values have been verified succesfully</t>
    </r>
    <r>
      <rPr>
        <sz val="12"/>
        <color indexed="8"/>
        <rFont val="Helvetica"/>
      </rPr>
      <t xml:space="preserve">
</t>
    </r>
    <r>
      <rPr>
        <sz val="12"/>
        <color indexed="8"/>
        <rFont val="Helvetica Neue"/>
      </rPr>
      <t>34. Message is verified successfully for Type of Entity field.</t>
    </r>
    <r>
      <rPr>
        <sz val="12"/>
        <color indexed="8"/>
        <rFont val="Helvetica"/>
      </rPr>
      <t xml:space="preserve">
</t>
    </r>
    <r>
      <rPr>
        <sz val="12"/>
        <color indexed="8"/>
        <rFont val="Helvetica Neue"/>
      </rPr>
      <t>35. The filed does display to the user</t>
    </r>
    <r>
      <rPr>
        <sz val="12"/>
        <color indexed="8"/>
        <rFont val="Helvetica"/>
      </rPr>
      <t xml:space="preserve">
</t>
    </r>
    <r>
      <rPr>
        <sz val="12"/>
        <color indexed="8"/>
        <rFont val="Helvetica Neue"/>
      </rPr>
      <t>36. Error message is verified successfully.</t>
    </r>
    <r>
      <rPr>
        <sz val="12"/>
        <color indexed="8"/>
        <rFont val="Helvetica"/>
      </rPr>
      <t xml:space="preserve">
</t>
    </r>
    <r>
      <rPr>
        <sz val="12"/>
        <color indexed="8"/>
        <rFont val="Helvetica Neue"/>
      </rPr>
      <t>37. Field does display with correct label.</t>
    </r>
    <r>
      <rPr>
        <sz val="12"/>
        <color indexed="8"/>
        <rFont val="Helvetica"/>
      </rPr>
      <t xml:space="preserve">
</t>
    </r>
    <r>
      <rPr>
        <sz val="12"/>
        <color indexed="8"/>
        <rFont val="Helvetica Neue"/>
      </rPr>
      <t xml:space="preserve">38. Verified
</t>
    </r>
  </si>
  <si>
    <t>pass</t>
  </si>
  <si>
    <t>002</t>
  </si>
  <si>
    <t>UI verification of the Appointment Form</t>
  </si>
  <si>
    <t>To verify that the UI of the appointment form is aligned with the design.</t>
  </si>
  <si>
    <t>UI verification</t>
  </si>
  <si>
    <r>
      <rPr>
        <sz val="12"/>
        <color indexed="8"/>
        <rFont val="Helvetica Neue"/>
      </rPr>
      <t>1. Open the online appointment form page</t>
    </r>
    <r>
      <rPr>
        <sz val="12"/>
        <color indexed="8"/>
        <rFont val="Helvetica"/>
      </rPr>
      <t xml:space="preserve">
</t>
    </r>
    <r>
      <rPr>
        <sz val="12"/>
        <color indexed="8"/>
        <rFont val="Helvetica Neue"/>
      </rPr>
      <t>2. Verify that the top right corner of the page has the link for 3 languages i.e. English, Traditional Chinese and Simplified Chinese.</t>
    </r>
    <r>
      <rPr>
        <sz val="12"/>
        <color indexed="8"/>
        <rFont val="Helvetica"/>
      </rPr>
      <t xml:space="preserve">
</t>
    </r>
    <r>
      <rPr>
        <sz val="12"/>
        <color indexed="8"/>
        <rFont val="Helvetica Neue"/>
      </rPr>
      <t>3. Click on any of the available Links and verify that the language of the page has been changed successfully.</t>
    </r>
    <r>
      <rPr>
        <sz val="12"/>
        <color indexed="8"/>
        <rFont val="Helvetica"/>
      </rPr>
      <t xml:space="preserve">
</t>
    </r>
    <r>
      <rPr>
        <sz val="12"/>
        <color indexed="8"/>
        <rFont val="Helvetica Neue"/>
      </rPr>
      <t>4. Now enter the data in the first section of the form and complete it.</t>
    </r>
    <r>
      <rPr>
        <sz val="12"/>
        <color indexed="8"/>
        <rFont val="Helvetica"/>
      </rPr>
      <t xml:space="preserve">
</t>
    </r>
    <r>
      <rPr>
        <sz val="12"/>
        <color indexed="8"/>
        <rFont val="Helvetica Neue"/>
      </rPr>
      <t>5. Verify that the tick mark is displayed on the left side of the page when a section of the form is completed.</t>
    </r>
  </si>
  <si>
    <r>
      <rPr>
        <sz val="12"/>
        <color indexed="8"/>
        <rFont val="Helvetica Neue"/>
      </rPr>
      <t>1. Form page is opened</t>
    </r>
    <r>
      <rPr>
        <sz val="12"/>
        <color indexed="8"/>
        <rFont val="Helvetica"/>
      </rPr>
      <t xml:space="preserve">
</t>
    </r>
    <r>
      <rPr>
        <sz val="12"/>
        <color indexed="8"/>
        <rFont val="Helvetica Neue"/>
      </rPr>
      <t>2. Links for changing the language does display.</t>
    </r>
    <r>
      <rPr>
        <sz val="12"/>
        <color indexed="8"/>
        <rFont val="Helvetica"/>
      </rPr>
      <t xml:space="preserve">
</t>
    </r>
    <r>
      <rPr>
        <sz val="12"/>
        <color indexed="8"/>
        <rFont val="Helvetica Neue"/>
      </rPr>
      <t>3. Language changed.</t>
    </r>
    <r>
      <rPr>
        <sz val="12"/>
        <color indexed="8"/>
        <rFont val="Helvetica"/>
      </rPr>
      <t xml:space="preserve">
</t>
    </r>
    <r>
      <rPr>
        <sz val="12"/>
        <color indexed="8"/>
        <rFont val="Helvetica Neue"/>
      </rPr>
      <t>4. A section of the form is completed.</t>
    </r>
    <r>
      <rPr>
        <sz val="12"/>
        <color indexed="8"/>
        <rFont val="Helvetica"/>
      </rPr>
      <t xml:space="preserve">
</t>
    </r>
    <r>
      <rPr>
        <sz val="12"/>
        <color indexed="8"/>
        <rFont val="Helvetica Neue"/>
      </rPr>
      <t>5. Tick mark is displayed.</t>
    </r>
  </si>
  <si>
    <t>003</t>
  </si>
  <si>
    <t>Company Information Section remaining fields - Appointment Form</t>
  </si>
  <si>
    <t>To verify the field labels and validation for the remaining fields of company information section</t>
  </si>
  <si>
    <r>
      <rPr>
        <sz val="12"/>
        <color indexed="8"/>
        <rFont val="Helvetica Neue"/>
      </rPr>
      <t>1. Open the online appointment form page</t>
    </r>
    <r>
      <rPr>
        <sz val="12"/>
        <color indexed="8"/>
        <rFont val="Helvetica"/>
      </rPr>
      <t xml:space="preserve">
</t>
    </r>
    <r>
      <rPr>
        <sz val="12"/>
        <color indexed="8"/>
        <rFont val="Helvetica Neue"/>
      </rPr>
      <t>2. Fill in the fields till number 17 and verify that the user us able to see the field number 18 with the label “Does your company engage in money / currency exchange, money transfer or remittance agent services?”</t>
    </r>
    <r>
      <rPr>
        <sz val="12"/>
        <color indexed="8"/>
        <rFont val="Helvetica"/>
      </rPr>
      <t xml:space="preserve">
</t>
    </r>
    <r>
      <rPr>
        <sz val="12"/>
        <color indexed="8"/>
        <rFont val="Helvetica Neue"/>
      </rPr>
      <t>3. Verify that this field has 2 radio buttons with values Yes and No.</t>
    </r>
    <r>
      <rPr>
        <sz val="12"/>
        <color indexed="8"/>
        <rFont val="Helvetica"/>
      </rPr>
      <t xml:space="preserve">
</t>
    </r>
    <r>
      <rPr>
        <sz val="12"/>
        <color indexed="8"/>
        <rFont val="Helvetica Neue"/>
      </rPr>
      <t>4. Verify that the filed is mandatory and her gets the error message “Please indicate your business.” If no option are selected.</t>
    </r>
    <r>
      <rPr>
        <sz val="12"/>
        <color indexed="8"/>
        <rFont val="Helvetica"/>
      </rPr>
      <t xml:space="preserve">
</t>
    </r>
    <r>
      <rPr>
        <sz val="12"/>
        <color indexed="8"/>
        <rFont val="Helvetica Neue"/>
      </rPr>
      <t>5. Verify that the user us able to see the field number 19 with the label “Is your company with 5 or more layers in its ownership / controlling structures?”</t>
    </r>
    <r>
      <rPr>
        <sz val="12"/>
        <color indexed="8"/>
        <rFont val="Helvetica"/>
      </rPr>
      <t xml:space="preserve">
</t>
    </r>
    <r>
      <rPr>
        <sz val="12"/>
        <color indexed="8"/>
        <rFont val="Helvetica Neue"/>
      </rPr>
      <t>6. Verify that this field has 2 radio buttons with values Yes and No.</t>
    </r>
    <r>
      <rPr>
        <sz val="12"/>
        <color indexed="8"/>
        <rFont val="Helvetica"/>
      </rPr>
      <t xml:space="preserve">
</t>
    </r>
    <r>
      <rPr>
        <sz val="12"/>
        <color indexed="8"/>
        <rFont val="Helvetica Neue"/>
      </rPr>
      <t>7. Verify that the filed is mandatory and her gets the error message “Please indicate your company structure.” If no option are selected.</t>
    </r>
    <r>
      <rPr>
        <sz val="12"/>
        <color indexed="8"/>
        <rFont val="Helvetica"/>
      </rPr>
      <t xml:space="preserve">
</t>
    </r>
    <r>
      <rPr>
        <sz val="12"/>
        <color indexed="8"/>
        <rFont val="Helvetica Neue"/>
      </rPr>
      <t>8. Verify that the user us able to see the field number 20 with the label “Is your company directly or indirectly owned by trust or foundation arrangement?”</t>
    </r>
    <r>
      <rPr>
        <sz val="12"/>
        <color indexed="8"/>
        <rFont val="Helvetica"/>
      </rPr>
      <t xml:space="preserve">
</t>
    </r>
    <r>
      <rPr>
        <sz val="12"/>
        <color indexed="8"/>
        <rFont val="Helvetica Neue"/>
      </rPr>
      <t>9. Verify that this field has 2 radio buttons with values Yes and No.</t>
    </r>
    <r>
      <rPr>
        <sz val="12"/>
        <color indexed="8"/>
        <rFont val="Helvetica"/>
      </rPr>
      <t xml:space="preserve">
</t>
    </r>
    <r>
      <rPr>
        <sz val="12"/>
        <color indexed="8"/>
        <rFont val="Helvetica Neue"/>
      </rPr>
      <t>10. Verify that the filed is mandatory and her gets the error message “Please indicate your company structure.” If no option are selected.</t>
    </r>
    <r>
      <rPr>
        <sz val="12"/>
        <color indexed="8"/>
        <rFont val="Helvetica"/>
      </rPr>
      <t xml:space="preserve">
</t>
    </r>
    <r>
      <rPr>
        <sz val="12"/>
        <color indexed="8"/>
        <rFont val="Helvetica Neue"/>
      </rPr>
      <t>11. Verify that the user us able to see the field number 21 with the label “Does your company have any nominee shareholders in the ownership structure?”</t>
    </r>
    <r>
      <rPr>
        <sz val="12"/>
        <color indexed="8"/>
        <rFont val="Helvetica"/>
      </rPr>
      <t xml:space="preserve">
</t>
    </r>
    <r>
      <rPr>
        <sz val="12"/>
        <color indexed="8"/>
        <rFont val="Helvetica Neue"/>
      </rPr>
      <t>12. Verify that this field has 2 radio buttons with values Yes and No.</t>
    </r>
    <r>
      <rPr>
        <sz val="12"/>
        <color indexed="8"/>
        <rFont val="Helvetica"/>
      </rPr>
      <t xml:space="preserve">
</t>
    </r>
    <r>
      <rPr>
        <sz val="12"/>
        <color indexed="8"/>
        <rFont val="Helvetica Neue"/>
      </rPr>
      <t>13. Verify that the filed is mandatory and her gets the error message “Please indicate your company structure.” If no option are selected.</t>
    </r>
    <r>
      <rPr>
        <sz val="12"/>
        <color indexed="8"/>
        <rFont val="Helvetica"/>
      </rPr>
      <t xml:space="preserve">
</t>
    </r>
    <r>
      <rPr>
        <sz val="12"/>
        <color indexed="8"/>
        <rFont val="Helvetica Neue"/>
      </rPr>
      <t>14. Verify that the user us able to see the field number 22 with the label “Has your company issued Bearer shares?”</t>
    </r>
    <r>
      <rPr>
        <sz val="12"/>
        <color indexed="8"/>
        <rFont val="Helvetica"/>
      </rPr>
      <t xml:space="preserve">
</t>
    </r>
    <r>
      <rPr>
        <sz val="12"/>
        <color indexed="8"/>
        <rFont val="Helvetica Neue"/>
      </rPr>
      <t>15. Verify that this field has 2 radio buttons with values Yes and No.</t>
    </r>
    <r>
      <rPr>
        <sz val="12"/>
        <color indexed="8"/>
        <rFont val="Helvetica"/>
      </rPr>
      <t xml:space="preserve">
</t>
    </r>
    <r>
      <rPr>
        <sz val="12"/>
        <color indexed="8"/>
        <rFont val="Helvetica Neue"/>
      </rPr>
      <t>16. Verify that the filed is mandatory and her gets the error message “Please indicate your company structure.” If no option are selected.</t>
    </r>
    <r>
      <rPr>
        <sz val="12"/>
        <color indexed="8"/>
        <rFont val="Helvetica"/>
      </rPr>
      <t xml:space="preserve">
</t>
    </r>
    <r>
      <rPr>
        <sz val="12"/>
        <color indexed="8"/>
        <rFont val="Helvetica Neue"/>
      </rPr>
      <t>17. Verify that the user us able to see the field number 22 with the label “Please select you interested banking services (multiple options are allowed)”</t>
    </r>
    <r>
      <rPr>
        <sz val="12"/>
        <color indexed="8"/>
        <rFont val="Helvetica"/>
      </rPr>
      <t xml:space="preserve">
</t>
    </r>
    <r>
      <rPr>
        <sz val="12"/>
        <color indexed="8"/>
        <rFont val="Helvetica Neue"/>
      </rPr>
      <t>18. Verify that this field has multiple checkboxes and user can select more than one checkbox.</t>
    </r>
    <r>
      <rPr>
        <sz val="12"/>
        <color indexed="8"/>
        <rFont val="Helvetica"/>
      </rPr>
      <t xml:space="preserve">
</t>
    </r>
    <r>
      <rPr>
        <sz val="12"/>
        <color indexed="8"/>
        <rFont val="Helvetica Neue"/>
      </rPr>
      <t>19”. Verify that the options for this field are : General Banking Services:</t>
    </r>
    <r>
      <rPr>
        <sz val="12"/>
        <color indexed="8"/>
        <rFont val="Helvetica"/>
      </rPr>
      <t xml:space="preserve">
</t>
    </r>
    <r>
      <rPr>
        <sz val="12"/>
        <color indexed="8"/>
        <rFont val="Helvetica Neue"/>
      </rPr>
      <t xml:space="preserve">      Deposit Products</t>
    </r>
    <r>
      <rPr>
        <sz val="12"/>
        <color indexed="8"/>
        <rFont val="Helvetica"/>
      </rPr>
      <t xml:space="preserve">
</t>
    </r>
    <r>
      <rPr>
        <sz val="12"/>
        <color indexed="8"/>
        <rFont val="Helvetica Neue"/>
      </rPr>
      <t xml:space="preserve">      Foreign Currency Exchange</t>
    </r>
    <r>
      <rPr>
        <sz val="12"/>
        <color indexed="8"/>
        <rFont val="Helvetica"/>
      </rPr>
      <t xml:space="preserve">
</t>
    </r>
    <r>
      <rPr>
        <sz val="12"/>
        <color indexed="8"/>
        <rFont val="Helvetica Neue"/>
      </rPr>
      <t xml:space="preserve">      Payroll</t>
    </r>
    <r>
      <rPr>
        <sz val="12"/>
        <color indexed="8"/>
        <rFont val="Helvetica"/>
      </rPr>
      <t xml:space="preserve">
</t>
    </r>
    <r>
      <rPr>
        <sz val="12"/>
        <color indexed="8"/>
        <rFont val="Helvetica Neue"/>
      </rPr>
      <t xml:space="preserve">      Financing Services:</t>
    </r>
    <r>
      <rPr>
        <sz val="12"/>
        <color indexed="8"/>
        <rFont val="Helvetica"/>
      </rPr>
      <t xml:space="preserve">
</t>
    </r>
    <r>
      <rPr>
        <sz val="12"/>
        <color indexed="8"/>
        <rFont val="Helvetica Neue"/>
      </rPr>
      <t xml:space="preserve">      Loan Services</t>
    </r>
    <r>
      <rPr>
        <sz val="12"/>
        <color indexed="8"/>
        <rFont val="Helvetica"/>
      </rPr>
      <t xml:space="preserve">
</t>
    </r>
    <r>
      <rPr>
        <sz val="12"/>
        <color indexed="8"/>
        <rFont val="Helvetica Neue"/>
      </rPr>
      <t xml:space="preserve">      Trade Finance</t>
    </r>
    <r>
      <rPr>
        <sz val="12"/>
        <color indexed="8"/>
        <rFont val="Helvetica"/>
      </rPr>
      <t xml:space="preserve">
</t>
    </r>
    <r>
      <rPr>
        <sz val="12"/>
        <color indexed="8"/>
        <rFont val="Helvetica Neue"/>
      </rPr>
      <t xml:space="preserve">      Insurance Services:</t>
    </r>
    <r>
      <rPr>
        <sz val="12"/>
        <color indexed="8"/>
        <rFont val="Helvetica"/>
      </rPr>
      <t xml:space="preserve">
</t>
    </r>
    <r>
      <rPr>
        <sz val="12"/>
        <color indexed="8"/>
        <rFont val="Helvetica Neue"/>
      </rPr>
      <t xml:space="preserve">      Life Insurance</t>
    </r>
    <r>
      <rPr>
        <sz val="12"/>
        <color indexed="8"/>
        <rFont val="Helvetica"/>
      </rPr>
      <t xml:space="preserve">
</t>
    </r>
    <r>
      <rPr>
        <sz val="12"/>
        <color indexed="8"/>
        <rFont val="Helvetica Neue"/>
      </rPr>
      <t xml:space="preserve">      General Insurance</t>
    </r>
    <r>
      <rPr>
        <sz val="12"/>
        <color indexed="8"/>
        <rFont val="Helvetica"/>
      </rPr>
      <t xml:space="preserve">
</t>
    </r>
    <r>
      <rPr>
        <sz val="12"/>
        <color indexed="8"/>
        <rFont val="Helvetica Neue"/>
      </rPr>
      <t xml:space="preserve">      Investment Services:</t>
    </r>
    <r>
      <rPr>
        <sz val="12"/>
        <color indexed="8"/>
        <rFont val="Helvetica"/>
      </rPr>
      <t xml:space="preserve">
</t>
    </r>
    <r>
      <rPr>
        <sz val="12"/>
        <color indexed="8"/>
        <rFont val="Helvetica Neue"/>
      </rPr>
      <t xml:space="preserve">      Securities</t>
    </r>
    <r>
      <rPr>
        <sz val="12"/>
        <color indexed="8"/>
        <rFont val="Helvetica"/>
      </rPr>
      <t xml:space="preserve">
</t>
    </r>
    <r>
      <rPr>
        <sz val="12"/>
        <color indexed="8"/>
        <rFont val="Helvetica Neue"/>
      </rPr>
      <t xml:space="preserve">      Funds</t>
    </r>
    <r>
      <rPr>
        <sz val="12"/>
        <color indexed="8"/>
        <rFont val="Helvetica"/>
      </rPr>
      <t xml:space="preserve">
</t>
    </r>
    <r>
      <rPr>
        <sz val="12"/>
        <color indexed="8"/>
        <rFont val="Helvetica Neue"/>
      </rPr>
      <t xml:space="preserve">      Structured Products</t>
    </r>
    <r>
      <rPr>
        <sz val="12"/>
        <color indexed="8"/>
        <rFont val="Helvetica"/>
      </rPr>
      <t xml:space="preserve">
</t>
    </r>
    <r>
      <rPr>
        <sz val="12"/>
        <color indexed="8"/>
        <rFont val="Helvetica Neue"/>
      </rPr>
      <t xml:space="preserve">     Others:"</t>
    </r>
    <r>
      <rPr>
        <sz val="12"/>
        <color indexed="8"/>
        <rFont val="Helvetica"/>
      </rPr>
      <t xml:space="preserve">
</t>
    </r>
    <r>
      <rPr>
        <sz val="12"/>
        <color indexed="8"/>
        <rFont val="Helvetica Neue"/>
      </rPr>
      <t>20. Verify that this will be an optional field.</t>
    </r>
    <r>
      <rPr>
        <sz val="12"/>
        <color indexed="8"/>
        <rFont val="Helvetica"/>
      </rPr>
      <t xml:space="preserve">
</t>
    </r>
    <r>
      <rPr>
        <sz val="12"/>
        <color indexed="8"/>
        <rFont val="Helvetica Neue"/>
      </rPr>
      <t>21. Verify that if the user select “Others” option in the above field then an additional input field is displayed to the user.</t>
    </r>
    <r>
      <rPr>
        <sz val="12"/>
        <color indexed="8"/>
        <rFont val="Helvetica"/>
      </rPr>
      <t xml:space="preserve">
</t>
    </r>
    <r>
      <rPr>
        <sz val="12"/>
        <color indexed="8"/>
        <rFont val="Helvetica Neue"/>
      </rPr>
      <t>22. Verify that this additional field is optional and can accept 100 character of type String.</t>
    </r>
  </si>
  <si>
    <r>
      <rPr>
        <sz val="12"/>
        <color indexed="8"/>
        <rFont val="Helvetica Neue"/>
      </rPr>
      <t>1. The new online appointment form page should be opened.</t>
    </r>
    <r>
      <rPr>
        <sz val="12"/>
        <color indexed="8"/>
        <rFont val="Helvetica"/>
      </rPr>
      <t xml:space="preserve">
</t>
    </r>
    <r>
      <rPr>
        <sz val="12"/>
        <color indexed="8"/>
        <rFont val="Helvetica Neue"/>
      </rPr>
      <t>2. Field is displayed to the user.</t>
    </r>
    <r>
      <rPr>
        <sz val="12"/>
        <color indexed="8"/>
        <rFont val="Helvetica"/>
      </rPr>
      <t xml:space="preserve">
</t>
    </r>
    <r>
      <rPr>
        <sz val="12"/>
        <color indexed="8"/>
        <rFont val="Helvetica Neue"/>
      </rPr>
      <t>3. Radio buttons verified with Yes and No options</t>
    </r>
    <r>
      <rPr>
        <sz val="12"/>
        <color indexed="8"/>
        <rFont val="Helvetica"/>
      </rPr>
      <t xml:space="preserve">
</t>
    </r>
    <r>
      <rPr>
        <sz val="12"/>
        <color indexed="8"/>
        <rFont val="Helvetica Neue"/>
      </rPr>
      <t>4.Error message verified.</t>
    </r>
    <r>
      <rPr>
        <sz val="12"/>
        <color indexed="8"/>
        <rFont val="Helvetica"/>
      </rPr>
      <t xml:space="preserve">
</t>
    </r>
    <r>
      <rPr>
        <sz val="12"/>
        <color indexed="8"/>
        <rFont val="Helvetica Neue"/>
      </rPr>
      <t>5. Field is displayed to the user.</t>
    </r>
    <r>
      <rPr>
        <sz val="12"/>
        <color indexed="8"/>
        <rFont val="Helvetica"/>
      </rPr>
      <t xml:space="preserve">
</t>
    </r>
    <r>
      <rPr>
        <sz val="12"/>
        <color indexed="8"/>
        <rFont val="Helvetica Neue"/>
      </rPr>
      <t>6. Radio buttons verified with Yes and No options</t>
    </r>
    <r>
      <rPr>
        <sz val="12"/>
        <color indexed="8"/>
        <rFont val="Helvetica"/>
      </rPr>
      <t xml:space="preserve">
</t>
    </r>
    <r>
      <rPr>
        <sz val="12"/>
        <color indexed="8"/>
        <rFont val="Helvetica Neue"/>
      </rPr>
      <t>7. Error message verified.</t>
    </r>
    <r>
      <rPr>
        <sz val="12"/>
        <color indexed="8"/>
        <rFont val="Helvetica"/>
      </rPr>
      <t xml:space="preserve">
</t>
    </r>
    <r>
      <rPr>
        <sz val="12"/>
        <color indexed="8"/>
        <rFont val="Helvetica Neue"/>
      </rPr>
      <t>8. Field is displayed to the user.</t>
    </r>
    <r>
      <rPr>
        <sz val="12"/>
        <color indexed="8"/>
        <rFont val="Helvetica"/>
      </rPr>
      <t xml:space="preserve">
</t>
    </r>
    <r>
      <rPr>
        <sz val="12"/>
        <color indexed="8"/>
        <rFont val="Helvetica Neue"/>
      </rPr>
      <t>9. Radio buttons verified with Yes and No options</t>
    </r>
    <r>
      <rPr>
        <sz val="12"/>
        <color indexed="8"/>
        <rFont val="Helvetica"/>
      </rPr>
      <t xml:space="preserve">
</t>
    </r>
    <r>
      <rPr>
        <sz val="12"/>
        <color indexed="8"/>
        <rFont val="Helvetica Neue"/>
      </rPr>
      <t>10. Error message verified.</t>
    </r>
    <r>
      <rPr>
        <sz val="12"/>
        <color indexed="8"/>
        <rFont val="Helvetica"/>
      </rPr>
      <t xml:space="preserve">
</t>
    </r>
    <r>
      <rPr>
        <sz val="12"/>
        <color indexed="8"/>
        <rFont val="Helvetica Neue"/>
      </rPr>
      <t>11. Field is displayed to the user.</t>
    </r>
    <r>
      <rPr>
        <sz val="12"/>
        <color indexed="8"/>
        <rFont val="Helvetica"/>
      </rPr>
      <t xml:space="preserve">
</t>
    </r>
    <r>
      <rPr>
        <sz val="12"/>
        <color indexed="8"/>
        <rFont val="Helvetica Neue"/>
      </rPr>
      <t>12. Radio buttons verified with Yes and No options</t>
    </r>
    <r>
      <rPr>
        <sz val="12"/>
        <color indexed="8"/>
        <rFont val="Helvetica"/>
      </rPr>
      <t xml:space="preserve">
</t>
    </r>
    <r>
      <rPr>
        <sz val="12"/>
        <color indexed="8"/>
        <rFont val="Helvetica Neue"/>
      </rPr>
      <t>13. Error message verified.</t>
    </r>
    <r>
      <rPr>
        <sz val="12"/>
        <color indexed="8"/>
        <rFont val="Helvetica"/>
      </rPr>
      <t xml:space="preserve">
</t>
    </r>
    <r>
      <rPr>
        <sz val="12"/>
        <color indexed="8"/>
        <rFont val="Helvetica Neue"/>
      </rPr>
      <t>14. Field is displayed to the user.</t>
    </r>
    <r>
      <rPr>
        <sz val="12"/>
        <color indexed="8"/>
        <rFont val="Helvetica"/>
      </rPr>
      <t xml:space="preserve">
</t>
    </r>
    <r>
      <rPr>
        <sz val="12"/>
        <color indexed="8"/>
        <rFont val="Helvetica Neue"/>
      </rPr>
      <t>15. Radio buttons verified with Yes and No options</t>
    </r>
    <r>
      <rPr>
        <sz val="12"/>
        <color indexed="8"/>
        <rFont val="Helvetica"/>
      </rPr>
      <t xml:space="preserve">
</t>
    </r>
    <r>
      <rPr>
        <sz val="12"/>
        <color indexed="8"/>
        <rFont val="Helvetica Neue"/>
      </rPr>
      <t>16. Error message verified.</t>
    </r>
    <r>
      <rPr>
        <sz val="12"/>
        <color indexed="8"/>
        <rFont val="Helvetica"/>
      </rPr>
      <t xml:space="preserve">
</t>
    </r>
    <r>
      <rPr>
        <sz val="12"/>
        <color indexed="8"/>
        <rFont val="Helvetica Neue"/>
      </rPr>
      <t>17. Field is displayed to the user.</t>
    </r>
    <r>
      <rPr>
        <sz val="12"/>
        <color indexed="8"/>
        <rFont val="Helvetica"/>
      </rPr>
      <t xml:space="preserve">
</t>
    </r>
    <r>
      <rPr>
        <sz val="12"/>
        <color indexed="8"/>
        <rFont val="Helvetica Neue"/>
      </rPr>
      <t>18. Radio buttons verified with Yes and No options</t>
    </r>
    <r>
      <rPr>
        <sz val="12"/>
        <color indexed="8"/>
        <rFont val="Helvetica"/>
      </rPr>
      <t xml:space="preserve">
</t>
    </r>
    <r>
      <rPr>
        <sz val="12"/>
        <color indexed="8"/>
        <rFont val="Helvetica Neue"/>
      </rPr>
      <t>19. Options verified</t>
    </r>
    <r>
      <rPr>
        <sz val="12"/>
        <color indexed="8"/>
        <rFont val="Helvetica"/>
      </rPr>
      <t xml:space="preserve">
</t>
    </r>
    <r>
      <rPr>
        <sz val="12"/>
        <color indexed="8"/>
        <rFont val="Helvetica Neue"/>
      </rPr>
      <t>20.Verified.</t>
    </r>
    <r>
      <rPr>
        <sz val="12"/>
        <color indexed="8"/>
        <rFont val="Helvetica"/>
      </rPr>
      <t xml:space="preserve">
</t>
    </r>
    <r>
      <rPr>
        <sz val="12"/>
        <color indexed="8"/>
        <rFont val="Helvetica Neue"/>
      </rPr>
      <t>21. Input field does display.</t>
    </r>
    <r>
      <rPr>
        <sz val="12"/>
        <color indexed="8"/>
        <rFont val="Helvetica"/>
      </rPr>
      <t xml:space="preserve">
</t>
    </r>
    <r>
      <rPr>
        <sz val="12"/>
        <color indexed="8"/>
        <rFont val="Helvetica Neue"/>
      </rPr>
      <t>22. Verified.</t>
    </r>
  </si>
  <si>
    <t>004</t>
  </si>
  <si>
    <t>Relevant Individual Section</t>
  </si>
  <si>
    <t>To verify the field labels and validation for the Relevant Individual Section.</t>
  </si>
  <si>
    <r>
      <rPr>
        <sz val="12"/>
        <color indexed="8"/>
        <rFont val="Helvetica Neue"/>
      </rPr>
      <t>1. Open the online appointment form page</t>
    </r>
    <r>
      <rPr>
        <sz val="12"/>
        <color indexed="8"/>
        <rFont val="Helvetica"/>
      </rPr>
      <t xml:space="preserve">
</t>
    </r>
    <r>
      <rPr>
        <sz val="12"/>
        <color indexed="8"/>
        <rFont val="Helvetica Neue"/>
      </rPr>
      <t>2. Fill in the company information and navigate to the relevant individual section.</t>
    </r>
    <r>
      <rPr>
        <sz val="12"/>
        <color indexed="8"/>
        <rFont val="Helvetica"/>
      </rPr>
      <t xml:space="preserve">
</t>
    </r>
    <r>
      <rPr>
        <sz val="12"/>
        <color indexed="8"/>
        <rFont val="Helvetica Neue"/>
      </rPr>
      <t>3. Verify that the field label “Position” is displayed under the relevant individual section</t>
    </r>
    <r>
      <rPr>
        <sz val="12"/>
        <color indexed="8"/>
        <rFont val="Helvetica"/>
      </rPr>
      <t xml:space="preserve">
</t>
    </r>
    <r>
      <rPr>
        <sz val="12"/>
        <color indexed="8"/>
        <rFont val="Helvetica Neue"/>
      </rPr>
      <t>4. “Verify that the below checkboxes are displayed for the position field: Contact Person</t>
    </r>
    <r>
      <rPr>
        <sz val="12"/>
        <color indexed="8"/>
        <rFont val="Helvetica"/>
      </rPr>
      <t xml:space="preserve">
</t>
    </r>
    <r>
      <rPr>
        <sz val="12"/>
        <color indexed="8"/>
        <rFont val="Helvetica Neue"/>
      </rPr>
      <t xml:space="preserve">    Director</t>
    </r>
    <r>
      <rPr>
        <sz val="12"/>
        <color indexed="8"/>
        <rFont val="Helvetica"/>
      </rPr>
      <t xml:space="preserve">
</t>
    </r>
    <r>
      <rPr>
        <sz val="12"/>
        <color indexed="8"/>
        <rFont val="Helvetica Neue"/>
      </rPr>
      <t xml:space="preserve">    Shareholder</t>
    </r>
    <r>
      <rPr>
        <sz val="12"/>
        <color indexed="8"/>
        <rFont val="Helvetica"/>
      </rPr>
      <t xml:space="preserve">
</t>
    </r>
    <r>
      <rPr>
        <sz val="12"/>
        <color indexed="8"/>
        <rFont val="Helvetica Neue"/>
      </rPr>
      <t xml:space="preserve">    Sole Proprietor</t>
    </r>
    <r>
      <rPr>
        <sz val="12"/>
        <color indexed="8"/>
        <rFont val="Helvetica"/>
      </rPr>
      <t xml:space="preserve">
</t>
    </r>
    <r>
      <rPr>
        <sz val="12"/>
        <color indexed="8"/>
        <rFont val="Helvetica Neue"/>
      </rPr>
      <t xml:space="preserve">    Partner"</t>
    </r>
    <r>
      <rPr>
        <sz val="12"/>
        <color indexed="8"/>
        <rFont val="Helvetica"/>
      </rPr>
      <t xml:space="preserve">
</t>
    </r>
    <r>
      <rPr>
        <sz val="12"/>
        <color indexed="8"/>
        <rFont val="Helvetica Neue"/>
      </rPr>
      <t>5. Verify that user can check multiple checkboxes and minimum 1 is required. If the user does not select any checkbox then error message “Please indicate your position.” will be displayed.</t>
    </r>
    <r>
      <rPr>
        <sz val="12"/>
        <color indexed="8"/>
        <rFont val="Helvetica"/>
      </rPr>
      <t xml:space="preserve">
</t>
    </r>
    <r>
      <rPr>
        <sz val="12"/>
        <color indexed="8"/>
        <rFont val="Helvetica Neue"/>
      </rPr>
      <t>6. Verify that the label Name is displayed in the relevant individual section and it accepts 100 character of type String.</t>
    </r>
    <r>
      <rPr>
        <sz val="12"/>
        <color indexed="8"/>
        <rFont val="Helvetica"/>
      </rPr>
      <t xml:space="preserve">
</t>
    </r>
    <r>
      <rPr>
        <sz val="12"/>
        <color indexed="8"/>
        <rFont val="Helvetica Neue"/>
      </rPr>
      <t>7. Verify that name field is mandatory and gives the error message “Please input your name.” If user doesn’t enter Name.</t>
    </r>
    <r>
      <rPr>
        <sz val="12"/>
        <color indexed="8"/>
        <rFont val="Helvetica"/>
      </rPr>
      <t xml:space="preserve">
</t>
    </r>
    <r>
      <rPr>
        <sz val="12"/>
        <color indexed="8"/>
        <rFont val="Helvetica Neue"/>
      </rPr>
      <t>8. Verify that the field "Office Telephone number” and “Mobile Number” are displayed to the user.</t>
    </r>
    <r>
      <rPr>
        <sz val="12"/>
        <color indexed="8"/>
        <rFont val="Helvetica"/>
      </rPr>
      <t xml:space="preserve">
</t>
    </r>
    <r>
      <rPr>
        <sz val="12"/>
        <color indexed="8"/>
        <rFont val="Helvetica Neue"/>
      </rPr>
      <t>9. “Verify that  both these fields have drop down with values : +852</t>
    </r>
    <r>
      <rPr>
        <sz val="12"/>
        <color indexed="8"/>
        <rFont val="Helvetica"/>
      </rPr>
      <t xml:space="preserve">
</t>
    </r>
    <r>
      <rPr>
        <sz val="12"/>
        <color indexed="8"/>
        <rFont val="Helvetica Neue"/>
      </rPr>
      <t xml:space="preserve">    +853</t>
    </r>
    <r>
      <rPr>
        <sz val="12"/>
        <color indexed="8"/>
        <rFont val="Helvetica"/>
      </rPr>
      <t xml:space="preserve">
</t>
    </r>
    <r>
      <rPr>
        <sz val="12"/>
        <color indexed="8"/>
        <rFont val="Helvetica Neue"/>
      </rPr>
      <t xml:space="preserve">    +86</t>
    </r>
    <r>
      <rPr>
        <sz val="12"/>
        <color indexed="8"/>
        <rFont val="Helvetica"/>
      </rPr>
      <t xml:space="preserve">
</t>
    </r>
    <r>
      <rPr>
        <sz val="12"/>
        <color indexed="8"/>
        <rFont val="Helvetica Neue"/>
      </rPr>
      <t xml:space="preserve">    Others"</t>
    </r>
    <r>
      <rPr>
        <sz val="12"/>
        <color indexed="8"/>
        <rFont val="Helvetica"/>
      </rPr>
      <t xml:space="preserve">
</t>
    </r>
    <r>
      <rPr>
        <sz val="12"/>
        <color indexed="8"/>
        <rFont val="Helvetica Neue"/>
      </rPr>
      <t>10. Verify that the input field for the number accepts 8 digit for +852 and +853 code and 11 digit for +86 code. And if user select others then the input field accepts 20 digit starting with + sign.</t>
    </r>
    <r>
      <rPr>
        <sz val="12"/>
        <color indexed="8"/>
        <rFont val="Helvetica"/>
      </rPr>
      <t xml:space="preserve">
</t>
    </r>
    <r>
      <rPr>
        <sz val="12"/>
        <color indexed="8"/>
        <rFont val="Helvetica Neue"/>
      </rPr>
      <t>11. Verify that the mobile number and office number fields are mandatory and if the user does not enter nay value then the error message “Please input a valid phone number.” Is displayed.</t>
    </r>
    <r>
      <rPr>
        <sz val="12"/>
        <color indexed="8"/>
        <rFont val="Helvetica"/>
      </rPr>
      <t xml:space="preserve">
</t>
    </r>
    <r>
      <rPr>
        <sz val="12"/>
        <color indexed="8"/>
        <rFont val="Helvetica Neue"/>
      </rPr>
      <t>12. Verify that the Email address field is displayed under the relevant individual section.</t>
    </r>
    <r>
      <rPr>
        <sz val="12"/>
        <color indexed="8"/>
        <rFont val="Helvetica"/>
      </rPr>
      <t xml:space="preserve">
</t>
    </r>
    <r>
      <rPr>
        <sz val="12"/>
        <color indexed="8"/>
        <rFont val="Helvetica Neue"/>
      </rPr>
      <t>13. Verify that the email field is mandatory and accepts 100 characters of type String. If the email address is not entered or invalid the error message “Please input a valid email.” Is displayed.</t>
    </r>
    <r>
      <rPr>
        <sz val="12"/>
        <color indexed="8"/>
        <rFont val="Helvetica"/>
      </rPr>
      <t xml:space="preserve">
</t>
    </r>
    <r>
      <rPr>
        <sz val="12"/>
        <color indexed="8"/>
        <rFont val="Helvetica Neue"/>
      </rPr>
      <t>14. Verify that the Job title field is displayed to the user. Also check that its mandatory and accepts 100 character of type String.</t>
    </r>
    <r>
      <rPr>
        <sz val="12"/>
        <color indexed="8"/>
        <rFont val="Helvetica"/>
      </rPr>
      <t xml:space="preserve">
</t>
    </r>
    <r>
      <rPr>
        <sz val="12"/>
        <color indexed="8"/>
        <rFont val="Helvetica Neue"/>
      </rPr>
      <t>15. Verify that if Job Title field is empty then error message “Please input your job title.” Is displayed to the user.</t>
    </r>
    <r>
      <rPr>
        <sz val="12"/>
        <color indexed="8"/>
        <rFont val="Helvetica"/>
      </rPr>
      <t xml:space="preserve">
</t>
    </r>
    <r>
      <rPr>
        <sz val="12"/>
        <color indexed="8"/>
        <rFont val="Helvetica Neue"/>
      </rPr>
      <t>16. Verify that upto 5 Relevant Individual information can be added.</t>
    </r>
  </si>
  <si>
    <r>
      <rPr>
        <sz val="12"/>
        <color indexed="8"/>
        <rFont val="Helvetica Neue"/>
      </rPr>
      <t>1. Appointment form opened.</t>
    </r>
    <r>
      <rPr>
        <sz val="12"/>
        <color indexed="8"/>
        <rFont val="Helvetica"/>
      </rPr>
      <t xml:space="preserve">
</t>
    </r>
    <r>
      <rPr>
        <sz val="12"/>
        <color indexed="8"/>
        <rFont val="Helvetica Neue"/>
      </rPr>
      <t>2. User moved to relevant individual section</t>
    </r>
    <r>
      <rPr>
        <sz val="12"/>
        <color indexed="8"/>
        <rFont val="Helvetica"/>
      </rPr>
      <t xml:space="preserve">
</t>
    </r>
    <r>
      <rPr>
        <sz val="12"/>
        <color indexed="8"/>
        <rFont val="Helvetica Neue"/>
      </rPr>
      <t>3. Field does display</t>
    </r>
    <r>
      <rPr>
        <sz val="12"/>
        <color indexed="8"/>
        <rFont val="Helvetica"/>
      </rPr>
      <t xml:space="preserve">
</t>
    </r>
    <r>
      <rPr>
        <sz val="12"/>
        <color indexed="8"/>
        <rFont val="Helvetica Neue"/>
      </rPr>
      <t>4. Checkboxes are verified.</t>
    </r>
    <r>
      <rPr>
        <sz val="12"/>
        <color indexed="8"/>
        <rFont val="Helvetica"/>
      </rPr>
      <t xml:space="preserve">
</t>
    </r>
    <r>
      <rPr>
        <sz val="12"/>
        <color indexed="8"/>
        <rFont val="Helvetica Neue"/>
      </rPr>
      <t>5. Error message verified.</t>
    </r>
    <r>
      <rPr>
        <sz val="12"/>
        <color indexed="8"/>
        <rFont val="Helvetica"/>
      </rPr>
      <t xml:space="preserve">
</t>
    </r>
    <r>
      <rPr>
        <sz val="12"/>
        <color indexed="8"/>
        <rFont val="Helvetica Neue"/>
      </rPr>
      <t>6. Name field is displayed</t>
    </r>
    <r>
      <rPr>
        <sz val="12"/>
        <color indexed="8"/>
        <rFont val="Helvetica"/>
      </rPr>
      <t xml:space="preserve">
</t>
    </r>
    <r>
      <rPr>
        <sz val="12"/>
        <color indexed="8"/>
        <rFont val="Helvetica Neue"/>
      </rPr>
      <t>7. Error message verified.</t>
    </r>
    <r>
      <rPr>
        <sz val="12"/>
        <color indexed="8"/>
        <rFont val="Helvetica"/>
      </rPr>
      <t xml:space="preserve">
</t>
    </r>
    <r>
      <rPr>
        <sz val="12"/>
        <color indexed="8"/>
        <rFont val="Helvetica Neue"/>
      </rPr>
      <t>8. Fields does display</t>
    </r>
    <r>
      <rPr>
        <sz val="12"/>
        <color indexed="8"/>
        <rFont val="Helvetica"/>
      </rPr>
      <t xml:space="preserve">
</t>
    </r>
    <r>
      <rPr>
        <sz val="12"/>
        <color indexed="8"/>
        <rFont val="Helvetica Neue"/>
      </rPr>
      <t>9. Drop down values verified.</t>
    </r>
    <r>
      <rPr>
        <sz val="12"/>
        <color indexed="8"/>
        <rFont val="Helvetica"/>
      </rPr>
      <t xml:space="preserve">
</t>
    </r>
    <r>
      <rPr>
        <sz val="12"/>
        <color indexed="8"/>
        <rFont val="Helvetica Neue"/>
      </rPr>
      <t>10. Verified</t>
    </r>
    <r>
      <rPr>
        <sz val="12"/>
        <color indexed="8"/>
        <rFont val="Helvetica"/>
      </rPr>
      <t xml:space="preserve">
</t>
    </r>
    <r>
      <rPr>
        <sz val="12"/>
        <color indexed="8"/>
        <rFont val="Helvetica Neue"/>
      </rPr>
      <t>11. Error message verified.</t>
    </r>
    <r>
      <rPr>
        <sz val="12"/>
        <color indexed="8"/>
        <rFont val="Helvetica"/>
      </rPr>
      <t xml:space="preserve">
</t>
    </r>
    <r>
      <rPr>
        <sz val="12"/>
        <color indexed="8"/>
        <rFont val="Helvetica Neue"/>
      </rPr>
      <t>12. Email field is displayed.</t>
    </r>
    <r>
      <rPr>
        <sz val="12"/>
        <color indexed="8"/>
        <rFont val="Helvetica"/>
      </rPr>
      <t xml:space="preserve">
</t>
    </r>
    <r>
      <rPr>
        <sz val="12"/>
        <color indexed="8"/>
        <rFont val="Helvetica Neue"/>
      </rPr>
      <t>13. Error message verified.</t>
    </r>
    <r>
      <rPr>
        <sz val="12"/>
        <color indexed="8"/>
        <rFont val="Helvetica"/>
      </rPr>
      <t xml:space="preserve">
</t>
    </r>
    <r>
      <rPr>
        <sz val="12"/>
        <color indexed="8"/>
        <rFont val="Helvetica Neue"/>
      </rPr>
      <t>14. Job title field is displayed and accepts 100 string characters</t>
    </r>
    <r>
      <rPr>
        <sz val="12"/>
        <color indexed="8"/>
        <rFont val="Helvetica"/>
      </rPr>
      <t xml:space="preserve">
</t>
    </r>
    <r>
      <rPr>
        <sz val="12"/>
        <color indexed="8"/>
        <rFont val="Helvetica Neue"/>
      </rPr>
      <t>15. Error message verified.</t>
    </r>
    <r>
      <rPr>
        <sz val="12"/>
        <color indexed="8"/>
        <rFont val="Helvetica"/>
      </rPr>
      <t xml:space="preserve">
</t>
    </r>
    <r>
      <rPr>
        <sz val="12"/>
        <color indexed="8"/>
        <rFont val="Helvetica Neue"/>
      </rPr>
      <t>16. Verified</t>
    </r>
  </si>
  <si>
    <t>005</t>
  </si>
  <si>
    <t>Acknowledgment Page</t>
  </si>
  <si>
    <t>5.a</t>
  </si>
  <si>
    <t xml:space="preserve">Verify that the user is able to see the acknowledgement page after submitting the appointment form. </t>
  </si>
  <si>
    <t>Functional Verification</t>
  </si>
  <si>
    <r>
      <rPr>
        <sz val="12"/>
        <color indexed="8"/>
        <rFont val="Helvetica Neue"/>
      </rPr>
      <t>1. Open the online appointment form page.</t>
    </r>
    <r>
      <rPr>
        <sz val="12"/>
        <color indexed="8"/>
        <rFont val="Helvetica"/>
      </rPr>
      <t xml:space="preserve">
</t>
    </r>
    <r>
      <rPr>
        <sz val="12"/>
        <color indexed="8"/>
        <rFont val="Helvetica Neue"/>
      </rPr>
      <t>2. Enter the company information and relevant individual and make sure there is no error.</t>
    </r>
    <r>
      <rPr>
        <sz val="12"/>
        <color indexed="8"/>
        <rFont val="Helvetica"/>
      </rPr>
      <t xml:space="preserve">
</t>
    </r>
    <r>
      <rPr>
        <sz val="12"/>
        <color indexed="8"/>
        <rFont val="Helvetica Neue"/>
      </rPr>
      <t>3. Enter the captcha and submit the form.</t>
    </r>
    <r>
      <rPr>
        <sz val="12"/>
        <color indexed="8"/>
        <rFont val="Helvetica"/>
      </rPr>
      <t xml:space="preserve">
</t>
    </r>
    <r>
      <rPr>
        <sz val="12"/>
        <color indexed="8"/>
        <rFont val="Helvetica Neue"/>
      </rPr>
      <t>4. Verify the design and layout of the acknowledgement page.</t>
    </r>
    <r>
      <rPr>
        <sz val="12"/>
        <color indexed="8"/>
        <rFont val="Helvetica"/>
      </rPr>
      <t xml:space="preserve">
</t>
    </r>
    <r>
      <rPr>
        <sz val="12"/>
        <color indexed="8"/>
        <rFont val="Helvetica Neue"/>
      </rPr>
      <t>5. Verify that there is an unique ID displayed on the acknowledgement page.</t>
    </r>
  </si>
  <si>
    <r>
      <rPr>
        <sz val="12"/>
        <color indexed="8"/>
        <rFont val="Helvetica Neue"/>
      </rPr>
      <t>1. The new online appointment form page should be opened.</t>
    </r>
    <r>
      <rPr>
        <sz val="12"/>
        <color indexed="8"/>
        <rFont val="Helvetica"/>
      </rPr>
      <t xml:space="preserve">
</t>
    </r>
    <r>
      <rPr>
        <sz val="12"/>
        <color indexed="8"/>
        <rFont val="Helvetica Neue"/>
      </rPr>
      <t>2. Details filled successfully.</t>
    </r>
    <r>
      <rPr>
        <sz val="12"/>
        <color indexed="8"/>
        <rFont val="Helvetica"/>
      </rPr>
      <t xml:space="preserve">
</t>
    </r>
    <r>
      <rPr>
        <sz val="12"/>
        <color indexed="8"/>
        <rFont val="Helvetica Neue"/>
      </rPr>
      <t>3. User should be navigated to the Acknowledgement page.</t>
    </r>
    <r>
      <rPr>
        <sz val="12"/>
        <color indexed="8"/>
        <rFont val="Helvetica"/>
      </rPr>
      <t xml:space="preserve">
</t>
    </r>
    <r>
      <rPr>
        <sz val="12"/>
        <color indexed="8"/>
        <rFont val="Helvetica Neue"/>
      </rPr>
      <t>4. Look and feel of the page should match with the expected design.</t>
    </r>
    <r>
      <rPr>
        <sz val="12"/>
        <color indexed="8"/>
        <rFont val="Helvetica"/>
      </rPr>
      <t xml:space="preserve">
</t>
    </r>
    <r>
      <rPr>
        <sz val="12"/>
        <color indexed="8"/>
        <rFont val="Helvetica Neue"/>
      </rPr>
      <t>5. Unique ID does display.</t>
    </r>
  </si>
  <si>
    <t>006</t>
  </si>
  <si>
    <t>5.b</t>
  </si>
  <si>
    <t>To verify that the language of the acknowledgement page depends on the language we had selected on the appointment form.</t>
  </si>
  <si>
    <r>
      <rPr>
        <sz val="12"/>
        <color indexed="8"/>
        <rFont val="Helvetica Neue"/>
      </rPr>
      <t>1. Open the online appointment form page.</t>
    </r>
    <r>
      <rPr>
        <sz val="12"/>
        <color indexed="8"/>
        <rFont val="Helvetica"/>
      </rPr>
      <t xml:space="preserve">
</t>
    </r>
    <r>
      <rPr>
        <sz val="12"/>
        <color indexed="8"/>
        <rFont val="Helvetica Neue"/>
      </rPr>
      <t>2. Select any language on the appointment form.</t>
    </r>
    <r>
      <rPr>
        <sz val="12"/>
        <color indexed="8"/>
        <rFont val="Helvetica"/>
      </rPr>
      <t xml:space="preserve">
</t>
    </r>
    <r>
      <rPr>
        <sz val="12"/>
        <color indexed="8"/>
        <rFont val="Helvetica Neue"/>
      </rPr>
      <t>3. Enter the company information and relevant individual and make sure there is no error.</t>
    </r>
    <r>
      <rPr>
        <sz val="12"/>
        <color indexed="8"/>
        <rFont val="Helvetica"/>
      </rPr>
      <t xml:space="preserve">
</t>
    </r>
    <r>
      <rPr>
        <sz val="12"/>
        <color indexed="8"/>
        <rFont val="Helvetica Neue"/>
      </rPr>
      <t>4. Enter the captcha and submit the form.</t>
    </r>
    <r>
      <rPr>
        <sz val="12"/>
        <color indexed="8"/>
        <rFont val="Helvetica"/>
      </rPr>
      <t xml:space="preserve">
</t>
    </r>
    <r>
      <rPr>
        <sz val="12"/>
        <color indexed="8"/>
        <rFont val="Helvetica Neue"/>
      </rPr>
      <t>5. Verify that the language of the acknowledgement page is similar to that of the appointment page.</t>
    </r>
  </si>
  <si>
    <r>
      <rPr>
        <sz val="12"/>
        <color indexed="8"/>
        <rFont val="Helvetica Neue"/>
      </rPr>
      <t>1. The new online appointment form page should be opened.</t>
    </r>
    <r>
      <rPr>
        <sz val="12"/>
        <color indexed="8"/>
        <rFont val="Helvetica"/>
      </rPr>
      <t xml:space="preserve">
</t>
    </r>
    <r>
      <rPr>
        <sz val="12"/>
        <color indexed="8"/>
        <rFont val="Helvetica Neue"/>
      </rPr>
      <t>2. Language of the appointment form changed.</t>
    </r>
    <r>
      <rPr>
        <sz val="12"/>
        <color indexed="8"/>
        <rFont val="Helvetica"/>
      </rPr>
      <t xml:space="preserve">
</t>
    </r>
    <r>
      <rPr>
        <sz val="12"/>
        <color indexed="8"/>
        <rFont val="Helvetica Neue"/>
      </rPr>
      <t>3. Details filled successfully.</t>
    </r>
    <r>
      <rPr>
        <sz val="12"/>
        <color indexed="8"/>
        <rFont val="Helvetica"/>
      </rPr>
      <t xml:space="preserve">
</t>
    </r>
    <r>
      <rPr>
        <sz val="12"/>
        <color indexed="8"/>
        <rFont val="Helvetica Neue"/>
      </rPr>
      <t>4. User should be navigated to the Acknowledgement page.</t>
    </r>
    <r>
      <rPr>
        <sz val="12"/>
        <color indexed="8"/>
        <rFont val="Helvetica"/>
      </rPr>
      <t xml:space="preserve">
</t>
    </r>
    <r>
      <rPr>
        <sz val="12"/>
        <color indexed="8"/>
        <rFont val="Helvetica Neue"/>
      </rPr>
      <t>5. The language is similar to appointment form page.</t>
    </r>
  </si>
  <si>
    <t>007</t>
  </si>
  <si>
    <t>Acknowledgment Email</t>
  </si>
  <si>
    <t>6.a</t>
  </si>
  <si>
    <t>Verify that the email is sent to user after the successful application of the appointment form.</t>
  </si>
  <si>
    <r>
      <rPr>
        <sz val="12"/>
        <color indexed="8"/>
        <rFont val="Helvetica Neue"/>
      </rPr>
      <t>1. Open the online appointment form page.</t>
    </r>
    <r>
      <rPr>
        <sz val="12"/>
        <color indexed="8"/>
        <rFont val="Helvetica"/>
      </rPr>
      <t xml:space="preserve">
</t>
    </r>
    <r>
      <rPr>
        <sz val="12"/>
        <color indexed="8"/>
        <rFont val="Helvetica Neue"/>
      </rPr>
      <t>2. Enter the company information and relevant individual and make sure there is no error.</t>
    </r>
    <r>
      <rPr>
        <sz val="12"/>
        <color indexed="8"/>
        <rFont val="Helvetica"/>
      </rPr>
      <t xml:space="preserve">
</t>
    </r>
    <r>
      <rPr>
        <sz val="12"/>
        <color indexed="8"/>
        <rFont val="Helvetica Neue"/>
      </rPr>
      <t>3. Enter the captcha and submit the form.</t>
    </r>
    <r>
      <rPr>
        <sz val="12"/>
        <color indexed="8"/>
        <rFont val="Helvetica"/>
      </rPr>
      <t xml:space="preserve">
</t>
    </r>
    <r>
      <rPr>
        <sz val="12"/>
        <color indexed="8"/>
        <rFont val="Helvetica Neue"/>
      </rPr>
      <t>4. Verify that there is an unique ID displayed on the acknowledgement page.</t>
    </r>
    <r>
      <rPr>
        <sz val="12"/>
        <color indexed="8"/>
        <rFont val="Helvetica"/>
      </rPr>
      <t xml:space="preserve">
</t>
    </r>
    <r>
      <rPr>
        <sz val="12"/>
        <color indexed="8"/>
        <rFont val="Helvetica Neue"/>
      </rPr>
      <t>5. Now verify that the email is sent to the email address provided in the relevant individual section.</t>
    </r>
    <r>
      <rPr>
        <sz val="12"/>
        <color indexed="8"/>
        <rFont val="Helvetica"/>
      </rPr>
      <t xml:space="preserve">
</t>
    </r>
    <r>
      <rPr>
        <sz val="12"/>
        <color indexed="8"/>
        <rFont val="Helvetica Neue"/>
      </rPr>
      <t>6. Verify that the Unique ID in the email and Unique ID on the acknowledgement page are same.</t>
    </r>
  </si>
  <si>
    <r>
      <rPr>
        <sz val="12"/>
        <color indexed="8"/>
        <rFont val="Helvetica Neue"/>
      </rPr>
      <t>1. The new online appointment form page should be opened.</t>
    </r>
    <r>
      <rPr>
        <sz val="12"/>
        <color indexed="8"/>
        <rFont val="Helvetica"/>
      </rPr>
      <t xml:space="preserve">
</t>
    </r>
    <r>
      <rPr>
        <sz val="12"/>
        <color indexed="8"/>
        <rFont val="Helvetica Neue"/>
      </rPr>
      <t>2. Details filled successfully.</t>
    </r>
    <r>
      <rPr>
        <sz val="12"/>
        <color indexed="8"/>
        <rFont val="Helvetica"/>
      </rPr>
      <t xml:space="preserve">
</t>
    </r>
    <r>
      <rPr>
        <sz val="12"/>
        <color indexed="8"/>
        <rFont val="Helvetica Neue"/>
      </rPr>
      <t>3. User should be navigated to the Acknowledgement page.</t>
    </r>
    <r>
      <rPr>
        <sz val="12"/>
        <color indexed="8"/>
        <rFont val="Helvetica"/>
      </rPr>
      <t xml:space="preserve">
</t>
    </r>
    <r>
      <rPr>
        <sz val="12"/>
        <color indexed="8"/>
        <rFont val="Helvetica Neue"/>
      </rPr>
      <t>4. Unique is displayed. Note down the unique ID</t>
    </r>
    <r>
      <rPr>
        <sz val="12"/>
        <color indexed="8"/>
        <rFont val="Helvetica"/>
      </rPr>
      <t xml:space="preserve">
</t>
    </r>
    <r>
      <rPr>
        <sz val="12"/>
        <color indexed="8"/>
        <rFont val="Helvetica Neue"/>
      </rPr>
      <t>5. User received the email.</t>
    </r>
    <r>
      <rPr>
        <sz val="12"/>
        <color indexed="8"/>
        <rFont val="Helvetica"/>
      </rPr>
      <t xml:space="preserve">
</t>
    </r>
    <r>
      <rPr>
        <sz val="12"/>
        <color indexed="8"/>
        <rFont val="Helvetica Neue"/>
      </rPr>
      <t>6. Unique IDs match.</t>
    </r>
  </si>
  <si>
    <t>008</t>
  </si>
  <si>
    <t>6.b</t>
  </si>
  <si>
    <t>Verify that the email is not sent to the user if the form is not submitted or there is some validation error.</t>
  </si>
  <si>
    <r>
      <rPr>
        <sz val="12"/>
        <color indexed="8"/>
        <rFont val="Helvetica Neue"/>
      </rPr>
      <t>1. Open the online appointment form page.</t>
    </r>
    <r>
      <rPr>
        <sz val="12"/>
        <color indexed="8"/>
        <rFont val="Helvetica"/>
      </rPr>
      <t xml:space="preserve">
</t>
    </r>
    <r>
      <rPr>
        <sz val="12"/>
        <color indexed="8"/>
        <rFont val="Helvetica Neue"/>
      </rPr>
      <t>2. Enter the company information and relevant individual and leave a mandatory field blank or enter invalid value in one of the fields.</t>
    </r>
    <r>
      <rPr>
        <sz val="12"/>
        <color indexed="8"/>
        <rFont val="Helvetica"/>
      </rPr>
      <t xml:space="preserve">
</t>
    </r>
    <r>
      <rPr>
        <sz val="12"/>
        <color indexed="8"/>
        <rFont val="Helvetica Neue"/>
      </rPr>
      <t>3. Enter the captcha and submit the form.</t>
    </r>
    <r>
      <rPr>
        <sz val="12"/>
        <color indexed="8"/>
        <rFont val="Helvetica"/>
      </rPr>
      <t xml:space="preserve">
</t>
    </r>
    <r>
      <rPr>
        <sz val="12"/>
        <color indexed="8"/>
        <rFont val="Helvetica Neue"/>
      </rPr>
      <t>4. Verify that the acknowledgment email is not sent to the user.</t>
    </r>
  </si>
  <si>
    <r>
      <rPr>
        <sz val="12"/>
        <color indexed="8"/>
        <rFont val="Helvetica Neue"/>
      </rPr>
      <t>1. The new online appointment form page should be opened.</t>
    </r>
    <r>
      <rPr>
        <sz val="12"/>
        <color indexed="8"/>
        <rFont val="Helvetica"/>
      </rPr>
      <t xml:space="preserve">
</t>
    </r>
    <r>
      <rPr>
        <sz val="12"/>
        <color indexed="8"/>
        <rFont val="Helvetica Neue"/>
      </rPr>
      <t>2. Form is filled with one invalid value or blank value.</t>
    </r>
    <r>
      <rPr>
        <sz val="12"/>
        <color indexed="8"/>
        <rFont val="Helvetica"/>
      </rPr>
      <t xml:space="preserve">
</t>
    </r>
    <r>
      <rPr>
        <sz val="12"/>
        <color indexed="8"/>
        <rFont val="Helvetica Neue"/>
      </rPr>
      <t>3. User should get an error message.</t>
    </r>
    <r>
      <rPr>
        <sz val="12"/>
        <color indexed="8"/>
        <rFont val="Helvetica"/>
      </rPr>
      <t xml:space="preserve">
</t>
    </r>
    <r>
      <rPr>
        <sz val="12"/>
        <color indexed="8"/>
        <rFont val="Helvetica Neue"/>
      </rPr>
      <t>4. User does not receive any email in case there is any error.</t>
    </r>
  </si>
  <si>
    <t>009</t>
  </si>
  <si>
    <t>File Upload</t>
  </si>
  <si>
    <t>7.a</t>
  </si>
  <si>
    <t>Verify that the user is getting option to upload the files in the appointment form and is able to upload a file successfully.</t>
  </si>
  <si>
    <r>
      <rPr>
        <sz val="12"/>
        <color indexed="8"/>
        <rFont val="Helvetica Neue"/>
      </rPr>
      <t>1. Open the online appointment form page.</t>
    </r>
    <r>
      <rPr>
        <sz val="12"/>
        <color indexed="8"/>
        <rFont val="Helvetica"/>
      </rPr>
      <t xml:space="preserve">
</t>
    </r>
    <r>
      <rPr>
        <sz val="12"/>
        <color indexed="8"/>
        <rFont val="Helvetica Neue"/>
      </rPr>
      <t>2. Enter the company information and relevant individual and make sure there is no error.</t>
    </r>
    <r>
      <rPr>
        <sz val="12"/>
        <color indexed="8"/>
        <rFont val="Helvetica"/>
      </rPr>
      <t xml:space="preserve">
</t>
    </r>
    <r>
      <rPr>
        <sz val="12"/>
        <color indexed="8"/>
        <rFont val="Helvetica Neue"/>
      </rPr>
      <t>3. Verify that just below the relevant individual section, there is an option to upload the files.</t>
    </r>
    <r>
      <rPr>
        <sz val="12"/>
        <color indexed="8"/>
        <rFont val="Helvetica"/>
      </rPr>
      <t xml:space="preserve">
</t>
    </r>
    <r>
      <rPr>
        <sz val="12"/>
        <color indexed="8"/>
        <rFont val="Helvetica Neue"/>
      </rPr>
      <t>4. Verify that file upload is not mandatory.</t>
    </r>
    <r>
      <rPr>
        <sz val="12"/>
        <color indexed="8"/>
        <rFont val="Helvetica"/>
      </rPr>
      <t xml:space="preserve">
</t>
    </r>
    <r>
      <rPr>
        <sz val="12"/>
        <color indexed="8"/>
        <rFont val="Helvetica Neue"/>
      </rPr>
      <t>5. Now upload a sample file and submit the form.</t>
    </r>
  </si>
  <si>
    <r>
      <rPr>
        <sz val="12"/>
        <color indexed="8"/>
        <rFont val="Helvetica Neue"/>
      </rPr>
      <t>1. The new online appointment form page should be opened.</t>
    </r>
    <r>
      <rPr>
        <sz val="12"/>
        <color indexed="8"/>
        <rFont val="Helvetica"/>
      </rPr>
      <t xml:space="preserve">
</t>
    </r>
    <r>
      <rPr>
        <sz val="12"/>
        <color indexed="8"/>
        <rFont val="Helvetica Neue"/>
      </rPr>
      <t>2. Details filled successfully.</t>
    </r>
    <r>
      <rPr>
        <sz val="12"/>
        <color indexed="8"/>
        <rFont val="Helvetica"/>
      </rPr>
      <t xml:space="preserve">
</t>
    </r>
    <r>
      <rPr>
        <sz val="12"/>
        <color indexed="8"/>
        <rFont val="Helvetica Neue"/>
      </rPr>
      <t>3. File upload option is displayed.</t>
    </r>
    <r>
      <rPr>
        <sz val="12"/>
        <color indexed="8"/>
        <rFont val="Helvetica"/>
      </rPr>
      <t xml:space="preserve">
</t>
    </r>
    <r>
      <rPr>
        <sz val="12"/>
        <color indexed="8"/>
        <rFont val="Helvetica Neue"/>
      </rPr>
      <t>4. User should be able to submit the form without file upload.</t>
    </r>
    <r>
      <rPr>
        <sz val="12"/>
        <color indexed="8"/>
        <rFont val="Helvetica"/>
      </rPr>
      <t xml:space="preserve">
</t>
    </r>
    <r>
      <rPr>
        <sz val="12"/>
        <color indexed="8"/>
        <rFont val="Helvetica Neue"/>
      </rPr>
      <t>5. Form is submitted successfully and user receives an acknowledgement email.</t>
    </r>
  </si>
  <si>
    <t>010</t>
  </si>
  <si>
    <t>7.b</t>
  </si>
  <si>
    <t>Verify the validations for file upload</t>
  </si>
  <si>
    <t>Field validation</t>
  </si>
  <si>
    <r>
      <rPr>
        <sz val="12"/>
        <color indexed="8"/>
        <rFont val="Helvetica Neue"/>
      </rPr>
      <t>1. Open the online appointment form page.</t>
    </r>
    <r>
      <rPr>
        <sz val="12"/>
        <color indexed="8"/>
        <rFont val="Helvetica"/>
      </rPr>
      <t xml:space="preserve">
</t>
    </r>
    <r>
      <rPr>
        <sz val="12"/>
        <color indexed="8"/>
        <rFont val="Helvetica Neue"/>
      </rPr>
      <t>2. Fill in all the details and navigate to the file upload section</t>
    </r>
    <r>
      <rPr>
        <sz val="12"/>
        <color indexed="8"/>
        <rFont val="Helvetica"/>
      </rPr>
      <t xml:space="preserve">
</t>
    </r>
    <r>
      <rPr>
        <sz val="12"/>
        <color indexed="8"/>
        <rFont val="Helvetica Neue"/>
      </rPr>
      <t>3. Verify that the user can upload upto 5 files with max 10 mb for all the files.</t>
    </r>
    <r>
      <rPr>
        <sz val="12"/>
        <color indexed="8"/>
        <rFont val="Helvetica"/>
      </rPr>
      <t xml:space="preserve">
</t>
    </r>
    <r>
      <rPr>
        <sz val="12"/>
        <color indexed="8"/>
        <rFont val="Helvetica Neue"/>
      </rPr>
      <t>4. Verify that is the user is uploading a single file then the file can be max of 10 mb.</t>
    </r>
    <r>
      <rPr>
        <sz val="12"/>
        <color indexed="8"/>
        <rFont val="Helvetica"/>
      </rPr>
      <t xml:space="preserve">
</t>
    </r>
    <r>
      <rPr>
        <sz val="12"/>
        <color indexed="8"/>
        <rFont val="Helvetica Neue"/>
      </rPr>
      <t>5. Verify that the File Name can only contain English, numeric characters, space or specific symbols including !@#$%^&amp;()_+=-[]{};',.</t>
    </r>
    <r>
      <rPr>
        <sz val="12"/>
        <color indexed="8"/>
        <rFont val="Helvetica"/>
      </rPr>
      <t xml:space="preserve">
</t>
    </r>
    <r>
      <rPr>
        <sz val="12"/>
        <color indexed="8"/>
        <rFont val="Helvetica Neue"/>
      </rPr>
      <t>6. Verify that the supported format of files are pdf; bmp; jpg; jpeg; png; tif; tiff</t>
    </r>
    <r>
      <rPr>
        <sz val="12"/>
        <color indexed="8"/>
        <rFont val="Helvetica"/>
      </rPr>
      <t xml:space="preserve">
</t>
    </r>
    <r>
      <rPr>
        <sz val="12"/>
        <color indexed="8"/>
        <rFont val="Helvetica Neue"/>
      </rPr>
      <t>7. Verify that if any of the validation is not matched then the user gets error messages from below : “Incorrect file name.” , “Incorrect file format.” , “File size exceeds 10MB.” and “The uploaded file does not match the requirements (Total size &gt; 10MB). Please retry.”</t>
    </r>
    <r>
      <rPr>
        <sz val="12"/>
        <color indexed="8"/>
        <rFont val="Helvetica"/>
      </rPr>
      <t xml:space="preserve">
</t>
    </r>
    <r>
      <rPr>
        <sz val="12"/>
        <color indexed="8"/>
        <rFont val="Helvetica Neue"/>
      </rPr>
      <t>8.Verify that if the file name is too long then the UI should not be disturbed while uploading it.</t>
    </r>
    <r>
      <rPr>
        <sz val="12"/>
        <color indexed="8"/>
        <rFont val="Helvetica"/>
      </rPr>
      <t xml:space="preserve">
</t>
    </r>
    <r>
      <rPr>
        <sz val="12"/>
        <color indexed="8"/>
        <rFont val="Helvetica Neue"/>
      </rPr>
      <t>9. Verify that while deleting the file user gets a pop up with the message “Are you sure you want to remove this file?”.</t>
    </r>
    <r>
      <rPr>
        <sz val="12"/>
        <color indexed="8"/>
        <rFont val="Helvetica"/>
      </rPr>
      <t xml:space="preserve">
</t>
    </r>
    <r>
      <rPr>
        <sz val="12"/>
        <color indexed="8"/>
        <rFont val="Helvetica Neue"/>
      </rPr>
      <t>10. Verify that there are 2 buttons on the pop up, Yes and No. If user selects Yes then the file is deleted and if No then file is not removed.</t>
    </r>
  </si>
  <si>
    <r>
      <rPr>
        <sz val="12"/>
        <color indexed="8"/>
        <rFont val="Helvetica Neue"/>
      </rPr>
      <t>1. The new online appointment form page should be opened.</t>
    </r>
    <r>
      <rPr>
        <sz val="12"/>
        <color indexed="8"/>
        <rFont val="Helvetica"/>
      </rPr>
      <t xml:space="preserve">
</t>
    </r>
    <r>
      <rPr>
        <sz val="12"/>
        <color indexed="8"/>
        <rFont val="Helvetica Neue"/>
      </rPr>
      <t>2. User navigated to file upload section after filling all other details correctly.</t>
    </r>
    <r>
      <rPr>
        <sz val="12"/>
        <color indexed="8"/>
        <rFont val="Helvetica"/>
      </rPr>
      <t xml:space="preserve">
</t>
    </r>
    <r>
      <rPr>
        <sz val="12"/>
        <color indexed="8"/>
        <rFont val="Helvetica Neue"/>
      </rPr>
      <t>3. Verified.</t>
    </r>
    <r>
      <rPr>
        <sz val="12"/>
        <color indexed="8"/>
        <rFont val="Helvetica"/>
      </rPr>
      <t xml:space="preserve">
</t>
    </r>
    <r>
      <rPr>
        <sz val="12"/>
        <color indexed="8"/>
        <rFont val="Helvetica Neue"/>
      </rPr>
      <t>4. Verified</t>
    </r>
    <r>
      <rPr>
        <sz val="12"/>
        <color indexed="8"/>
        <rFont val="Helvetica"/>
      </rPr>
      <t xml:space="preserve">
</t>
    </r>
    <r>
      <rPr>
        <sz val="12"/>
        <color indexed="8"/>
        <rFont val="Helvetica Neue"/>
      </rPr>
      <t>5. Verified</t>
    </r>
    <r>
      <rPr>
        <sz val="12"/>
        <color indexed="8"/>
        <rFont val="Helvetica"/>
      </rPr>
      <t xml:space="preserve">
</t>
    </r>
    <r>
      <rPr>
        <sz val="12"/>
        <color indexed="8"/>
        <rFont val="Helvetica Neue"/>
      </rPr>
      <t>6. Verified.</t>
    </r>
    <r>
      <rPr>
        <sz val="12"/>
        <color indexed="8"/>
        <rFont val="Helvetica"/>
      </rPr>
      <t xml:space="preserve">
</t>
    </r>
    <r>
      <rPr>
        <sz val="12"/>
        <color indexed="8"/>
        <rFont val="Helvetica Neue"/>
      </rPr>
      <t>7. Verified.</t>
    </r>
    <r>
      <rPr>
        <sz val="12"/>
        <color indexed="8"/>
        <rFont val="Helvetica"/>
      </rPr>
      <t xml:space="preserve">
</t>
    </r>
    <r>
      <rPr>
        <sz val="12"/>
        <color indexed="8"/>
        <rFont val="Helvetica Neue"/>
      </rPr>
      <t>8. Verified</t>
    </r>
    <r>
      <rPr>
        <sz val="12"/>
        <color indexed="8"/>
        <rFont val="Helvetica"/>
      </rPr>
      <t xml:space="preserve">
</t>
    </r>
    <r>
      <rPr>
        <sz val="12"/>
        <color indexed="8"/>
        <rFont val="Helvetica Neue"/>
      </rPr>
      <t>9. Verified.</t>
    </r>
    <r>
      <rPr>
        <sz val="12"/>
        <color indexed="8"/>
        <rFont val="Helvetica"/>
      </rPr>
      <t xml:space="preserve">
</t>
    </r>
    <r>
      <rPr>
        <sz val="12"/>
        <color indexed="8"/>
        <rFont val="Helvetica Neue"/>
      </rPr>
      <t>10. Verified.</t>
    </r>
  </si>
  <si>
    <t>011</t>
  </si>
  <si>
    <t>Submit and Reset Buttons</t>
  </si>
  <si>
    <t>Verify the Submit and Reset button and their functionality</t>
  </si>
  <si>
    <r>
      <rPr>
        <sz val="12"/>
        <color indexed="8"/>
        <rFont val="Helvetica Neue"/>
      </rPr>
      <t>1. Open the online appointment form page.</t>
    </r>
    <r>
      <rPr>
        <sz val="12"/>
        <color indexed="8"/>
        <rFont val="Helvetica"/>
      </rPr>
      <t xml:space="preserve">
</t>
    </r>
    <r>
      <rPr>
        <sz val="12"/>
        <color indexed="8"/>
        <rFont val="Helvetica Neue"/>
      </rPr>
      <t>2. Fill in all the details and navigate to the bottom of the page.</t>
    </r>
    <r>
      <rPr>
        <sz val="12"/>
        <color indexed="8"/>
        <rFont val="Helvetica"/>
      </rPr>
      <t xml:space="preserve">
</t>
    </r>
    <r>
      <rPr>
        <sz val="12"/>
        <color indexed="8"/>
        <rFont val="Helvetica Neue"/>
      </rPr>
      <t>3. Verify that there are 2 buttons “Reset” and “Submit” available at the bottom.</t>
    </r>
    <r>
      <rPr>
        <sz val="12"/>
        <color indexed="8"/>
        <rFont val="Helvetica"/>
      </rPr>
      <t xml:space="preserve">
</t>
    </r>
    <r>
      <rPr>
        <sz val="12"/>
        <color indexed="8"/>
        <rFont val="Helvetica Neue"/>
      </rPr>
      <t>4. Verify that if the user click reset button, a pop up is displayed to the user with Yes and No option and the message “Are you sure you want to reset the form?”</t>
    </r>
    <r>
      <rPr>
        <sz val="12"/>
        <color indexed="8"/>
        <rFont val="Helvetica"/>
      </rPr>
      <t xml:space="preserve">
</t>
    </r>
    <r>
      <rPr>
        <sz val="12"/>
        <color indexed="8"/>
        <rFont val="Helvetica Neue"/>
      </rPr>
      <t>5. Select Yes on the pop up and verify that the form is reset to blank.</t>
    </r>
  </si>
  <si>
    <r>
      <rPr>
        <sz val="12"/>
        <color indexed="8"/>
        <rFont val="Helvetica Neue"/>
      </rPr>
      <t>1. The new online appointment form page should be opened.</t>
    </r>
    <r>
      <rPr>
        <sz val="12"/>
        <color indexed="8"/>
        <rFont val="Helvetica"/>
      </rPr>
      <t xml:space="preserve">
</t>
    </r>
    <r>
      <rPr>
        <sz val="12"/>
        <color indexed="8"/>
        <rFont val="Helvetica Neue"/>
      </rPr>
      <t>2. User reached the bottom of the page.</t>
    </r>
    <r>
      <rPr>
        <sz val="12"/>
        <color indexed="8"/>
        <rFont val="Helvetica"/>
      </rPr>
      <t xml:space="preserve">
</t>
    </r>
    <r>
      <rPr>
        <sz val="12"/>
        <color indexed="8"/>
        <rFont val="Helvetica Neue"/>
      </rPr>
      <t>3. Buttons are present</t>
    </r>
    <r>
      <rPr>
        <sz val="12"/>
        <color indexed="8"/>
        <rFont val="Helvetica"/>
      </rPr>
      <t xml:space="preserve">
</t>
    </r>
    <r>
      <rPr>
        <sz val="12"/>
        <color indexed="8"/>
        <rFont val="Helvetica Neue"/>
      </rPr>
      <t>4. Pop up and the messages are verified.</t>
    </r>
    <r>
      <rPr>
        <sz val="12"/>
        <color indexed="8"/>
        <rFont val="Helvetica"/>
      </rPr>
      <t xml:space="preserve">
</t>
    </r>
    <r>
      <rPr>
        <sz val="12"/>
        <color indexed="8"/>
        <rFont val="Helvetica Neue"/>
      </rPr>
      <t>5. Form is reset and all fields are blank.</t>
    </r>
  </si>
  <si>
    <t>012</t>
  </si>
  <si>
    <t>Left Side Progress Menu</t>
  </si>
  <si>
    <t>Verify that the progress menu and the text on the left side is displayed even after scrolling down.</t>
  </si>
  <si>
    <r>
      <rPr>
        <sz val="12"/>
        <color indexed="8"/>
        <rFont val="Helvetica Neue"/>
      </rPr>
      <t>1. Open the online appointment form page.</t>
    </r>
    <r>
      <rPr>
        <sz val="12"/>
        <color indexed="8"/>
        <rFont val="Helvetica"/>
      </rPr>
      <t xml:space="preserve">
</t>
    </r>
    <r>
      <rPr>
        <sz val="12"/>
        <color indexed="8"/>
        <rFont val="Helvetica Neue"/>
      </rPr>
      <t>2. Fill in the form with company information and relevant individual information and scroll down.</t>
    </r>
    <r>
      <rPr>
        <sz val="12"/>
        <color indexed="8"/>
        <rFont val="Helvetica"/>
      </rPr>
      <t xml:space="preserve">
</t>
    </r>
    <r>
      <rPr>
        <sz val="12"/>
        <color indexed="8"/>
        <rFont val="Helvetica Neue"/>
      </rPr>
      <t>3. Verify that when the user scroll down on the page, the left side menu and the text is not scrolled up and is visible to the user.</t>
    </r>
  </si>
  <si>
    <r>
      <rPr>
        <sz val="12"/>
        <color indexed="8"/>
        <rFont val="Helvetica Neue"/>
      </rPr>
      <t>1. The new online appointment form page should be opened.</t>
    </r>
    <r>
      <rPr>
        <sz val="12"/>
        <color indexed="8"/>
        <rFont val="Helvetica"/>
      </rPr>
      <t xml:space="preserve">
</t>
    </r>
    <r>
      <rPr>
        <sz val="12"/>
        <color indexed="8"/>
        <rFont val="Helvetica Neue"/>
      </rPr>
      <t>2. User scrolled down on the appointment form</t>
    </r>
    <r>
      <rPr>
        <sz val="12"/>
        <color indexed="8"/>
        <rFont val="Helvetica"/>
      </rPr>
      <t xml:space="preserve">
</t>
    </r>
    <r>
      <rPr>
        <sz val="12"/>
        <color indexed="8"/>
        <rFont val="Helvetica Neue"/>
      </rPr>
      <t>3. Left side menu and the text is visible to the user.</t>
    </r>
  </si>
  <si>
    <t>014</t>
  </si>
  <si>
    <t>Jump to Error</t>
  </si>
  <si>
    <t>Verify that the user is jumped to the section where the error is occurred.</t>
  </si>
  <si>
    <r>
      <rPr>
        <sz val="12"/>
        <color indexed="8"/>
        <rFont val="Helvetica Neue"/>
      </rPr>
      <t>1. Open the online appointment form page.</t>
    </r>
    <r>
      <rPr>
        <sz val="12"/>
        <color indexed="8"/>
        <rFont val="Helvetica"/>
      </rPr>
      <t xml:space="preserve">
</t>
    </r>
    <r>
      <rPr>
        <sz val="12"/>
        <color indexed="8"/>
        <rFont val="Helvetica Neue"/>
      </rPr>
      <t>2. Fill the form and leave one of the mandatory field blank in the company information section.</t>
    </r>
    <r>
      <rPr>
        <sz val="12"/>
        <color indexed="8"/>
        <rFont val="Helvetica"/>
      </rPr>
      <t xml:space="preserve">
</t>
    </r>
    <r>
      <rPr>
        <sz val="12"/>
        <color indexed="8"/>
        <rFont val="Helvetica Neue"/>
      </rPr>
      <t>3. Check the TnC checkbox and click the submit button</t>
    </r>
    <r>
      <rPr>
        <sz val="12"/>
        <color indexed="8"/>
        <rFont val="Helvetica"/>
      </rPr>
      <t xml:space="preserve">
</t>
    </r>
    <r>
      <rPr>
        <sz val="12"/>
        <color indexed="8"/>
        <rFont val="Helvetica Neue"/>
      </rPr>
      <t>4. Now fill the blank field of company information section and leave one mandatory field blank in the Relevant individual section.</t>
    </r>
    <r>
      <rPr>
        <sz val="12"/>
        <color indexed="8"/>
        <rFont val="Helvetica"/>
      </rPr>
      <t xml:space="preserve">
</t>
    </r>
    <r>
      <rPr>
        <sz val="12"/>
        <color indexed="8"/>
        <rFont val="Helvetica Neue"/>
      </rPr>
      <t>5. Now submit the form and verify that the user is scrolled up to the field where error has occurred.</t>
    </r>
  </si>
  <si>
    <r>
      <rPr>
        <sz val="12"/>
        <color indexed="8"/>
        <rFont val="Helvetica Neue"/>
      </rPr>
      <t>1. The new online appointment form page should be opened.</t>
    </r>
    <r>
      <rPr>
        <sz val="12"/>
        <color indexed="8"/>
        <rFont val="Helvetica"/>
      </rPr>
      <t xml:space="preserve">
</t>
    </r>
    <r>
      <rPr>
        <sz val="12"/>
        <color indexed="8"/>
        <rFont val="Helvetica Neue"/>
      </rPr>
      <t>2. Form is filled completely.</t>
    </r>
    <r>
      <rPr>
        <sz val="12"/>
        <color indexed="8"/>
        <rFont val="Helvetica"/>
      </rPr>
      <t xml:space="preserve">
</t>
    </r>
    <r>
      <rPr>
        <sz val="12"/>
        <color indexed="8"/>
        <rFont val="Helvetica Neue"/>
      </rPr>
      <t>3. Error is occurred and the form is scrolled to the field where the error has occurred.</t>
    </r>
    <r>
      <rPr>
        <sz val="12"/>
        <color indexed="8"/>
        <rFont val="Helvetica"/>
      </rPr>
      <t xml:space="preserve">
</t>
    </r>
    <r>
      <rPr>
        <sz val="12"/>
        <color indexed="8"/>
        <rFont val="Helvetica Neue"/>
      </rPr>
      <t>4. Field is left blank in the relevant individual section</t>
    </r>
    <r>
      <rPr>
        <sz val="12"/>
        <color indexed="8"/>
        <rFont val="Helvetica"/>
      </rPr>
      <t xml:space="preserve">
</t>
    </r>
    <r>
      <rPr>
        <sz val="12"/>
        <color indexed="8"/>
        <rFont val="Helvetica Neue"/>
      </rPr>
      <t>5. User scrolled up to the field with error, under the Relevant individual section.</t>
    </r>
  </si>
  <si>
    <t>015</t>
  </si>
  <si>
    <t>Monthly Statistic report</t>
  </si>
  <si>
    <t>Verify the monthly statistic report</t>
  </si>
  <si>
    <r>
      <rPr>
        <sz val="12"/>
        <color indexed="8"/>
        <rFont val="Helvetica Neue"/>
      </rPr>
      <t>1. Connect to UAT database.</t>
    </r>
    <r>
      <rPr>
        <sz val="12"/>
        <color indexed="8"/>
        <rFont val="Helvetica"/>
      </rPr>
      <t xml:space="preserve">
</t>
    </r>
    <r>
      <rPr>
        <sz val="12"/>
        <color indexed="8"/>
        <rFont val="Helvetica Neue"/>
      </rPr>
      <t xml:space="preserve">2. Run the following queries on the database:
</t>
    </r>
    <r>
      <rPr>
        <sz val="12"/>
        <color indexed="8"/>
        <rFont val="Helvetica Neue"/>
      </rPr>
      <t xml:space="preserve">select * from TBL_SYS_PROPS where PROPERTY_KEY = 'ONLAPPT.MONTHLY_USAGE';
</t>
    </r>
    <r>
      <rPr>
        <sz val="12"/>
        <color indexed="8"/>
        <rFont val="Helvetica Neue"/>
      </rPr>
      <t>select * from TBL_SYS_PROPS where PROPERTY_KEY = 'ONLAPPT.MONTHLY_USAGE_RECIPIENTS';</t>
    </r>
    <r>
      <rPr>
        <sz val="12"/>
        <color indexed="8"/>
        <rFont val="Helvetica"/>
      </rPr>
      <t xml:space="preserve">
</t>
    </r>
    <r>
      <rPr>
        <sz val="12"/>
        <color indexed="8"/>
        <rFont val="Helvetica Neue"/>
      </rPr>
      <t>3. Verify that the number of records in the monthly report received via email is matching with the number of record in the database.</t>
    </r>
    <r>
      <rPr>
        <sz val="12"/>
        <color indexed="8"/>
        <rFont val="Helvetica"/>
      </rPr>
      <t xml:space="preserve">
</t>
    </r>
    <r>
      <rPr>
        <sz val="12"/>
        <color indexed="8"/>
        <rFont val="Helvetica Neue"/>
      </rPr>
      <t xml:space="preserve">4. Submit a form and then repeat the steps above o see that the number of records are matching.
</t>
    </r>
  </si>
  <si>
    <r>
      <rPr>
        <sz val="12"/>
        <color indexed="8"/>
        <rFont val="Helvetica Neue"/>
      </rPr>
      <t>1. Connected to database successfully</t>
    </r>
    <r>
      <rPr>
        <sz val="12"/>
        <color indexed="8"/>
        <rFont val="Helvetica"/>
      </rPr>
      <t xml:space="preserve">
</t>
    </r>
    <r>
      <rPr>
        <sz val="12"/>
        <color indexed="8"/>
        <rFont val="Helvetica Neue"/>
      </rPr>
      <t>2. Queries executed successfully</t>
    </r>
    <r>
      <rPr>
        <sz val="12"/>
        <color indexed="8"/>
        <rFont val="Helvetica"/>
      </rPr>
      <t xml:space="preserve">
</t>
    </r>
    <r>
      <rPr>
        <sz val="12"/>
        <color indexed="8"/>
        <rFont val="Helvetica Neue"/>
      </rPr>
      <t>3. Number of data is matching.</t>
    </r>
    <r>
      <rPr>
        <sz val="12"/>
        <color indexed="8"/>
        <rFont val="Helvetica"/>
      </rPr>
      <t xml:space="preserve">
</t>
    </r>
    <r>
      <rPr>
        <sz val="12"/>
        <color indexed="8"/>
        <rFont val="Helvetica Neue"/>
      </rPr>
      <t>4. Verified.</t>
    </r>
  </si>
  <si>
    <t>016</t>
  </si>
  <si>
    <t>TC</t>
  </si>
  <si>
    <t>017</t>
  </si>
  <si>
    <t>018</t>
  </si>
  <si>
    <t>019</t>
  </si>
  <si>
    <t>020</t>
  </si>
  <si>
    <t>021</t>
  </si>
  <si>
    <t>022</t>
  </si>
  <si>
    <t>023</t>
  </si>
  <si>
    <t>024</t>
  </si>
  <si>
    <t>025</t>
  </si>
  <si>
    <t>026</t>
  </si>
  <si>
    <t>027</t>
  </si>
  <si>
    <t>028</t>
  </si>
  <si>
    <t>029</t>
  </si>
  <si>
    <t>SC</t>
  </si>
  <si>
    <t>030</t>
  </si>
  <si>
    <t>031</t>
  </si>
  <si>
    <t>032</t>
  </si>
  <si>
    <t>033</t>
  </si>
  <si>
    <t>034</t>
  </si>
  <si>
    <t>035</t>
  </si>
  <si>
    <t>036</t>
  </si>
  <si>
    <t>037</t>
  </si>
  <si>
    <t>038</t>
  </si>
  <si>
    <t>039</t>
  </si>
  <si>
    <t>040</t>
  </si>
  <si>
    <t>041</t>
  </si>
  <si>
    <t>042</t>
  </si>
  <si>
    <t>Windows</t>
  </si>
  <si>
    <t>043</t>
  </si>
  <si>
    <t>044</t>
  </si>
  <si>
    <t>045</t>
  </si>
  <si>
    <t>046</t>
  </si>
  <si>
    <t>047</t>
  </si>
  <si>
    <t>048</t>
  </si>
  <si>
    <t>049</t>
  </si>
  <si>
    <t>050</t>
  </si>
  <si>
    <t>051</t>
  </si>
  <si>
    <t>052</t>
  </si>
  <si>
    <t>053</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</si>
  <si>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</si>
  <si>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</si>
  <si>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</si>
  <si>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</si>
  <si>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</si>
  <si>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</si>
  <si>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</si>
  <si>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</si>
  <si>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</si>
  <si>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</si>
  <si>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</si>
  <si>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</si>
  <si>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</si>
  <si>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</si>
  <si>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</si>
  <si>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</si>
  <si>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</si>
  <si>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</si>
  <si>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</si>
  <si>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</si>
  <si>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</si>
  <si>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</si>
  <si>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</si>
  <si>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</si>
  <si>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</si>
  <si>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</si>
  <si>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</si>
  <si>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</si>
  <si>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</si>
  <si>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Android</t>
  </si>
  <si>
    <t>084</t>
  </si>
  <si>
    <t>085</t>
  </si>
  <si>
    <t>086</t>
  </si>
  <si>
    <t>087</t>
  </si>
  <si>
    <t>088</t>
  </si>
  <si>
    <t>089</t>
  </si>
  <si>
    <t>090</t>
  </si>
  <si>
    <t>091</t>
  </si>
  <si>
    <t>092</t>
  </si>
  <si>
    <t>093</t>
  </si>
  <si>
    <t>094</t>
  </si>
  <si>
    <t>095</t>
  </si>
  <si>
    <t>096</t>
  </si>
  <si>
    <t>Verify that the left side menu will not be visible if the screen is small.</t>
  </si>
  <si>
    <r>
      <rPr>
        <sz val="12"/>
        <color indexed="8"/>
        <rFont val="Helvetica Neue"/>
      </rPr>
      <t>1. Open the online appointment form page in a small screen such as mobile.</t>
    </r>
    <r>
      <rPr>
        <sz val="12"/>
        <color indexed="8"/>
        <rFont val="Helvetica"/>
      </rPr>
      <t xml:space="preserve">
</t>
    </r>
    <r>
      <rPr>
        <sz val="12"/>
        <color indexed="8"/>
        <rFont val="Helvetica Neue"/>
      </rPr>
      <t>2. Change the language to English.</t>
    </r>
    <r>
      <rPr>
        <sz val="12"/>
        <color indexed="8"/>
        <rFont val="Helvetica"/>
      </rPr>
      <t xml:space="preserve">
</t>
    </r>
    <r>
      <rPr>
        <sz val="12"/>
        <color indexed="8"/>
        <rFont val="Helvetica Neue"/>
      </rPr>
      <t>3. Scroll down on the application page.</t>
    </r>
    <r>
      <rPr>
        <sz val="12"/>
        <color indexed="8"/>
        <rFont val="Helvetica"/>
      </rPr>
      <t xml:space="preserve">
</t>
    </r>
    <r>
      <rPr>
        <sz val="12"/>
        <color indexed="8"/>
        <rFont val="Helvetica Neue"/>
      </rPr>
      <t>4. Verify that the left side progress menu is not displayed to the user.</t>
    </r>
  </si>
  <si>
    <r>
      <rPr>
        <sz val="12"/>
        <color indexed="8"/>
        <rFont val="Helvetica Neue"/>
      </rPr>
      <t>1. The new online appointment form page should be opened.</t>
    </r>
    <r>
      <rPr>
        <sz val="12"/>
        <color indexed="8"/>
        <rFont val="Helvetica"/>
      </rPr>
      <t xml:space="preserve">
</t>
    </r>
    <r>
      <rPr>
        <sz val="12"/>
        <color indexed="8"/>
        <rFont val="Helvetica Neue"/>
      </rPr>
      <t>2. Language changed</t>
    </r>
    <r>
      <rPr>
        <sz val="12"/>
        <color indexed="8"/>
        <rFont val="Helvetica"/>
      </rPr>
      <t xml:space="preserve">
</t>
    </r>
    <r>
      <rPr>
        <sz val="12"/>
        <color indexed="8"/>
        <rFont val="Helvetica Neue"/>
      </rPr>
      <t>3. Application page scrolled down.</t>
    </r>
    <r>
      <rPr>
        <sz val="12"/>
        <color indexed="8"/>
        <rFont val="Helvetica"/>
      </rPr>
      <t xml:space="preserve">
</t>
    </r>
    <r>
      <rPr>
        <sz val="12"/>
        <color indexed="8"/>
        <rFont val="Helvetica Neue"/>
      </rPr>
      <t>4. The progress menu is not displayed.</t>
    </r>
  </si>
  <si>
    <t>097</t>
  </si>
  <si>
    <t>IOS</t>
  </si>
  <si>
    <t>098</t>
  </si>
  <si>
    <t>099</t>
  </si>
  <si>
    <t>100</t>
  </si>
  <si>
    <t>101</t>
  </si>
  <si>
    <t>102</t>
  </si>
  <si>
    <t>103</t>
  </si>
  <si>
    <t>104</t>
  </si>
  <si>
    <t>105</t>
  </si>
  <si>
    <t>106</t>
  </si>
  <si>
    <t>107</t>
  </si>
  <si>
    <t>108</t>
  </si>
  <si>
    <t>109</t>
  </si>
  <si>
    <t>110</t>
  </si>
  <si>
    <t>111</t>
  </si>
  <si>
    <t>Company Information Section</t>
  </si>
  <si>
    <t>1.a</t>
  </si>
  <si>
    <t>Verify that the number relevant individuals have been reduced to 3 from 5</t>
  </si>
  <si>
    <r>
      <rPr>
        <sz val="12"/>
        <color indexed="8"/>
        <rFont val="Helvetica Neue"/>
      </rPr>
      <t>1. Open the online appointment form page.</t>
    </r>
    <r>
      <rPr>
        <sz val="12"/>
        <color indexed="8"/>
        <rFont val="Helvetica"/>
      </rPr>
      <t xml:space="preserve">
</t>
    </r>
    <r>
      <rPr>
        <sz val="12"/>
        <color indexed="8"/>
        <rFont val="Helvetica Neue"/>
      </rPr>
      <t>2. Navigate to the relevant individual section.</t>
    </r>
    <r>
      <rPr>
        <sz val="12"/>
        <color indexed="8"/>
        <rFont val="Helvetica"/>
      </rPr>
      <t xml:space="preserve">
</t>
    </r>
    <r>
      <rPr>
        <sz val="12"/>
        <color indexed="8"/>
        <rFont val="Helvetica Neue"/>
      </rPr>
      <t>3. Add the relevant individuals and verify that only 3 individuals can be added at max.</t>
    </r>
    <r>
      <rPr>
        <sz val="12"/>
        <color indexed="8"/>
        <rFont val="Helvetica"/>
      </rPr>
      <t xml:space="preserve">
</t>
    </r>
    <r>
      <rPr>
        <sz val="12"/>
        <color indexed="8"/>
        <rFont val="Helvetica Neue"/>
      </rPr>
      <t>4. Verify that after adding three individuals, there is no link available for adding more individuals.</t>
    </r>
  </si>
  <si>
    <r>
      <rPr>
        <sz val="12"/>
        <color indexed="8"/>
        <rFont val="Helvetica Neue"/>
      </rPr>
      <t>1. The new online appointment form page should be opened.</t>
    </r>
    <r>
      <rPr>
        <sz val="12"/>
        <color indexed="8"/>
        <rFont val="Helvetica"/>
      </rPr>
      <t xml:space="preserve">
</t>
    </r>
    <r>
      <rPr>
        <sz val="12"/>
        <color indexed="8"/>
        <rFont val="Helvetica Neue"/>
      </rPr>
      <t>2. User scrolled down to the relevant individual section.</t>
    </r>
    <r>
      <rPr>
        <sz val="12"/>
        <color indexed="8"/>
        <rFont val="Helvetica"/>
      </rPr>
      <t xml:space="preserve">
</t>
    </r>
    <r>
      <rPr>
        <sz val="12"/>
        <color indexed="8"/>
        <rFont val="Helvetica Neue"/>
      </rPr>
      <t>3. Verified that only 3 individuals can be added at max.</t>
    </r>
    <r>
      <rPr>
        <sz val="12"/>
        <color indexed="8"/>
        <rFont val="Helvetica"/>
      </rPr>
      <t xml:space="preserve">
</t>
    </r>
    <r>
      <rPr>
        <sz val="12"/>
        <color indexed="8"/>
        <rFont val="Helvetica Neue"/>
      </rPr>
      <t>4. Link “Add more” is not displayed after adding three individuals</t>
    </r>
  </si>
  <si>
    <t>112</t>
  </si>
  <si>
    <t>1.b</t>
  </si>
  <si>
    <t>Verify that the company information questions have been reduce to 3 questions from 5.</t>
  </si>
  <si>
    <r>
      <rPr>
        <sz val="12"/>
        <color indexed="8"/>
        <rFont val="Helvetica Neue"/>
      </rPr>
      <t>1. Open the online appointment form page.</t>
    </r>
    <r>
      <rPr>
        <sz val="12"/>
        <color indexed="8"/>
        <rFont val="Helvetica"/>
      </rPr>
      <t xml:space="preserve">
</t>
    </r>
    <r>
      <rPr>
        <sz val="12"/>
        <color indexed="8"/>
        <rFont val="Helvetica Neue"/>
      </rPr>
      <t>2. Scroll down to the company information questions.</t>
    </r>
    <r>
      <rPr>
        <sz val="12"/>
        <color indexed="8"/>
        <rFont val="Helvetica"/>
      </rPr>
      <t xml:space="preserve">
</t>
    </r>
    <r>
      <rPr>
        <sz val="12"/>
        <color indexed="8"/>
        <rFont val="Helvetica Neue"/>
      </rPr>
      <t xml:space="preserve">3. Verify that there are only 3 questions and they are: 
</t>
    </r>
    <r>
      <rPr>
        <sz val="12"/>
        <color indexed="8"/>
        <rFont val="Helvetica Neue"/>
      </rPr>
      <t xml:space="preserve">
</t>
    </r>
    <r>
      <rPr>
        <sz val="12"/>
        <color indexed="8"/>
        <rFont val="Helvetica Neue"/>
      </rPr>
      <t xml:space="preserve">Is your company with 5 or more layers in its ownership / controlling structure?
</t>
    </r>
    <r>
      <rPr>
        <sz val="12"/>
        <color indexed="8"/>
        <rFont val="Helvetica Neue"/>
      </rPr>
      <t xml:space="preserve">Is your company directly or indirectly owned by a trust or foundation?
</t>
    </r>
    <r>
      <rPr>
        <sz val="12"/>
        <color indexed="8"/>
        <rFont val="Helvetica Neue"/>
      </rPr>
      <t>Does your company have any nominee shareholders in its ownership structure?</t>
    </r>
  </si>
  <si>
    <r>
      <rPr>
        <sz val="12"/>
        <color indexed="8"/>
        <rFont val="Helvetica Neue"/>
      </rPr>
      <t>1. The new online appointment form page should be opened.</t>
    </r>
    <r>
      <rPr>
        <sz val="12"/>
        <color indexed="8"/>
        <rFont val="Helvetica"/>
      </rPr>
      <t xml:space="preserve">
</t>
    </r>
    <r>
      <rPr>
        <sz val="12"/>
        <color indexed="8"/>
        <rFont val="Helvetica Neue"/>
      </rPr>
      <t>2. Scrolled down successfully.</t>
    </r>
    <r>
      <rPr>
        <sz val="12"/>
        <color indexed="8"/>
        <rFont val="Helvetica"/>
      </rPr>
      <t xml:space="preserve">
</t>
    </r>
    <r>
      <rPr>
        <sz val="12"/>
        <color indexed="8"/>
        <rFont val="Helvetica Neue"/>
      </rPr>
      <t>3. Verified that the question have ben reduced to 3 in numbers and are matching the expected questions from copywriting.</t>
    </r>
  </si>
  <si>
    <t>113</t>
  </si>
  <si>
    <t>114</t>
  </si>
  <si>
    <t>115</t>
  </si>
  <si>
    <t>116</t>
  </si>
  <si>
    <t>117</t>
  </si>
  <si>
    <t>118</t>
  </si>
  <si>
    <t>119</t>
  </si>
  <si>
    <t>120</t>
  </si>
  <si>
    <t>121</t>
  </si>
  <si>
    <t>122</t>
  </si>
  <si>
    <t>123</t>
  </si>
  <si>
    <t>124</t>
  </si>
  <si>
    <t>125</t>
  </si>
  <si>
    <t>126</t>
  </si>
  <si>
    <t>System Down Time</t>
  </si>
  <si>
    <t>System healthy rate 82.04 %</t>
  </si>
  <si>
    <t>Day</t>
  </si>
  <si>
    <t>Date</t>
  </si>
  <si>
    <t>Incident Time</t>
  </si>
  <si>
    <t>Impacted (Hrs)</t>
  </si>
  <si>
    <t>Issue</t>
  </si>
  <si>
    <t>Impacted Area</t>
  </si>
  <si>
    <t>Root Cause</t>
  </si>
  <si>
    <t>0900-1800</t>
  </si>
  <si>
    <t>Unable to login testing profiles</t>
  </si>
  <si>
    <t>All UAT blocked</t>
  </si>
  <si>
    <t>Bug in acctBalanceSumm API.</t>
  </si>
  <si>
    <t>0900-1130</t>
  </si>
  <si>
    <t>Unable to open InMotion</t>
  </si>
  <si>
    <t>SZ electricity shutdown last night, server is rebooting</t>
  </si>
  <si>
    <t>1400-1545</t>
  </si>
  <si>
    <t>Unable to load InMotion pre-login</t>
  </si>
  <si>
    <t>New InMotion ver2.0.3 is updated</t>
  </si>
  <si>
    <t>1400-1800</t>
  </si>
  <si>
    <t>FIRCO timeout</t>
  </si>
  <si>
    <t>0900-1200
1200-1800</t>
  </si>
  <si>
    <t>Unable to load InMotion
3 in 1 process blocked (SYS100)</t>
  </si>
  <si>
    <t>All UAT blocked
Fulfillment cases blocked</t>
  </si>
  <si>
    <t xml:space="preserve">FIRCO timeout
</t>
  </si>
  <si>
    <t>0900-1200
1600-1800</t>
  </si>
  <si>
    <t>3 in 1 process blocked (SYS100)
AUTH999</t>
  </si>
  <si>
    <t xml:space="preserve">Fulfillment cases blocked
</t>
  </si>
  <si>
    <t xml:space="preserve">
SZDC deployment </t>
  </si>
  <si>
    <t>1100-1400
1530-1800</t>
  </si>
  <si>
    <t>InMotion Login failed
System Maintenance</t>
  </si>
  <si>
    <t>All UAT blocked
All UAT blocked</t>
  </si>
  <si>
    <t>System Maintenance - Unable to open InMotion</t>
  </si>
  <si>
    <t>SZDC relocation of data center is not fully completed</t>
  </si>
  <si>
    <t>0900-1700</t>
  </si>
  <si>
    <t>SZDC IP connection issue</t>
  </si>
  <si>
    <t>3 in 1 process blocked (SYS999)</t>
  </si>
  <si>
    <t>Fulfillment cases blocked</t>
  </si>
  <si>
    <t>MQ issue</t>
  </si>
  <si>
    <t>0900-1400
1400-1430
1530-1700</t>
  </si>
  <si>
    <t>Unable to complete 3 in 1 account opening
Unable to proceed UAT
Unable to place 3 in 1 account opening &amp; BO</t>
  </si>
  <si>
    <t>Fulfillment cases blocked
All UAT blocked
Fulfillment cases blocked</t>
  </si>
  <si>
    <t>Environment changed to AVQFMG for squad 5 UAT
SZDC deployment
System B/E deployment</t>
  </si>
  <si>
    <t>Unable to login InMotion</t>
  </si>
  <si>
    <t>CA server issue</t>
  </si>
  <si>
    <t>1000-1500</t>
  </si>
  <si>
    <t>Unable to login inMotion (SSO500)</t>
  </si>
  <si>
    <t>PIB is down</t>
  </si>
  <si>
    <t>1400-1630</t>
  </si>
  <si>
    <t>Unable to login inMotion (AUTH999)</t>
  </si>
  <si>
    <t>UAT deployment</t>
  </si>
  <si>
    <t>1000-1100
1130-1500</t>
  </si>
  <si>
    <t>Unable to land to Reward Go! (SYS106)
Environment incorrect switch to UAT3</t>
  </si>
  <si>
    <t>Fulfillment cases
All UAT blocked</t>
  </si>
  <si>
    <t>Session token issue
UAT deployment</t>
  </si>
  <si>
    <t>1530-1700</t>
  </si>
  <si>
    <t>0900-1030
1430-1600</t>
  </si>
  <si>
    <t xml:space="preserve">Unable to login InMotion
Unable to land to Reward Go! </t>
  </si>
  <si>
    <t>Issue caused by 20oct release
Network connection issue</t>
  </si>
  <si>
    <t>0900-1530
1530-1800</t>
  </si>
  <si>
    <t>InMotion response slow / Unable to login
InMotion under AOS response slow</t>
  </si>
  <si>
    <t>All UAT blocked
UAT related to AOS</t>
  </si>
  <si>
    <t>Oct prod release - resource prioritize to SZDC
Network issue</t>
  </si>
  <si>
    <t>1400-1500</t>
  </si>
  <si>
    <t>SZDC deployment</t>
  </si>
  <si>
    <t>0900-1100</t>
  </si>
  <si>
    <t>Host dark time</t>
  </si>
  <si>
    <t>0900-1530
1400-1800</t>
  </si>
  <si>
    <t>Skip function removed from 3in1 application
Unable to perform 3in1 EAO</t>
  </si>
  <si>
    <t>Referral action blocked
EAO blocked</t>
  </si>
  <si>
    <t>Issue on version control
Avaloq unable to create account</t>
  </si>
  <si>
    <t>Unable to perform 3in1 EAO</t>
  </si>
  <si>
    <t>EAO blocked</t>
  </si>
  <si>
    <t>Avaloq unable to create account</t>
  </si>
  <si>
    <t>0900-1600
1400-1800</t>
  </si>
  <si>
    <t>Unable to perform 3in1 EAO
3in1 application with referral code no captured</t>
  </si>
  <si>
    <t>EAO blocked
All UAT blocked</t>
  </si>
  <si>
    <t>Avaloq unable to create account
Code release for Nov version removed MGM coding</t>
  </si>
  <si>
    <t>0900-1400
1700-1730</t>
  </si>
  <si>
    <t>3in1 application with referral code no captured
InMotion slow response unable to login</t>
  </si>
  <si>
    <t>Code release for Nov version removed MGM coding
Connection issue</t>
  </si>
  <si>
    <t>1030-1800</t>
  </si>
  <si>
    <t>Connection issue</t>
  </si>
  <si>
    <t>1200-1500</t>
  </si>
  <si>
    <t xml:space="preserve">Total lost </t>
  </si>
  <si>
    <t>Hours</t>
  </si>
  <si>
    <t>out of 784 hours</t>
  </si>
  <si>
    <t>* Counting based on 8 working hours per day (1300-1400 lunch hour)</t>
  </si>
</sst>
</file>

<file path=xl/styles.xml><?xml version="1.0" encoding="utf-8"?>
<styleSheet xmlns="http://schemas.openxmlformats.org/spreadsheetml/2006/main">
  <numFmts count="1">
    <numFmt numFmtId="0" formatCode="General"/>
  </numFmts>
  <fonts count="29">
    <font>
      <sz val="11"/>
      <color indexed="8"/>
      <name val="Calibri"/>
    </font>
    <font>
      <sz val="12"/>
      <color indexed="8"/>
      <name val="Helvetica Neue"/>
    </font>
    <font>
      <sz val="14"/>
      <color indexed="8"/>
      <name val="Calibri"/>
    </font>
    <font>
      <b val="1"/>
      <sz val="11"/>
      <color indexed="8"/>
      <name val="Arial"/>
    </font>
    <font>
      <sz val="11"/>
      <color indexed="8"/>
      <name val="Arial"/>
    </font>
    <font>
      <b val="1"/>
      <u val="single"/>
      <sz val="11"/>
      <color indexed="8"/>
      <name val="Arial"/>
    </font>
    <font>
      <b val="1"/>
      <u val="single"/>
      <sz val="12"/>
      <color indexed="8"/>
      <name val="Arial"/>
    </font>
    <font>
      <b val="1"/>
      <sz val="11"/>
      <color indexed="22"/>
      <name val="Arial"/>
    </font>
    <font>
      <b val="1"/>
      <sz val="11"/>
      <color indexed="23"/>
      <name val="Arial"/>
    </font>
    <font>
      <b val="1"/>
      <sz val="11"/>
      <color indexed="24"/>
      <name val="Arial"/>
    </font>
    <font>
      <b val="1"/>
      <i val="1"/>
      <sz val="11"/>
      <color indexed="8"/>
      <name val="Arial"/>
    </font>
    <font>
      <b val="1"/>
      <u val="single"/>
      <sz val="14"/>
      <color indexed="8"/>
      <name val="Arial"/>
    </font>
    <font>
      <b val="1"/>
      <sz val="11"/>
      <color indexed="21"/>
      <name val="Arial"/>
    </font>
    <font>
      <sz val="11"/>
      <color indexed="22"/>
      <name val="Arial"/>
    </font>
    <font>
      <sz val="11"/>
      <color indexed="23"/>
      <name val="Arial"/>
    </font>
    <font>
      <sz val="11"/>
      <color indexed="24"/>
      <name val="Arial"/>
    </font>
    <font>
      <b val="1"/>
      <i val="1"/>
      <sz val="14"/>
      <color indexed="8"/>
      <name val="Arial"/>
    </font>
    <font>
      <sz val="14"/>
      <color indexed="8"/>
      <name val="Arial"/>
    </font>
    <font>
      <b val="1"/>
      <sz val="14"/>
      <color indexed="21"/>
      <name val="Arial"/>
    </font>
    <font>
      <b val="1"/>
      <sz val="14"/>
      <color indexed="22"/>
      <name val="Arial"/>
    </font>
    <font>
      <b val="1"/>
      <sz val="14"/>
      <color indexed="23"/>
      <name val="Arial"/>
    </font>
    <font>
      <b val="1"/>
      <sz val="14"/>
      <color indexed="24"/>
      <name val="Arial"/>
    </font>
    <font>
      <b val="1"/>
      <sz val="14"/>
      <color indexed="8"/>
      <name val="Arial"/>
    </font>
    <font>
      <sz val="14"/>
      <color indexed="22"/>
      <name val="Arial"/>
    </font>
    <font>
      <sz val="14"/>
      <color indexed="23"/>
      <name val="Arial"/>
    </font>
    <font>
      <sz val="14"/>
      <color indexed="24"/>
      <name val="Arial"/>
    </font>
    <font>
      <sz val="10"/>
      <color indexed="8"/>
      <name val="Helvetica Neue"/>
    </font>
    <font>
      <sz val="12"/>
      <color indexed="8"/>
      <name val="Times"/>
    </font>
    <font>
      <sz val="12"/>
      <color indexed="8"/>
      <name val="Helvetica"/>
    </font>
  </fonts>
  <fills count="1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39">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top/>
      <bottom style="medium">
        <color indexed="8"/>
      </bottom>
      <diagonal/>
    </border>
    <border>
      <left/>
      <right/>
      <top/>
      <bottom/>
      <diagonal/>
    </border>
    <border>
      <left/>
      <right style="thin">
        <color indexed="9"/>
      </right>
      <top/>
      <bottom/>
      <diagonal/>
    </border>
    <border>
      <left style="thin">
        <color indexed="9"/>
      </left>
      <right style="medium">
        <color indexed="8"/>
      </right>
      <top/>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top style="medium">
        <color indexed="8"/>
      </top>
      <bottom/>
      <diagonal/>
    </border>
    <border>
      <left style="thin">
        <color indexed="9"/>
      </left>
      <right/>
      <top/>
      <bottom style="thin">
        <color indexed="9"/>
      </bottom>
      <diagonal/>
    </border>
    <border>
      <left/>
      <right style="medium">
        <color indexed="8"/>
      </right>
      <top style="medium">
        <color indexed="8"/>
      </top>
      <bottom style="thin">
        <color indexed="9"/>
      </bottom>
      <diagonal/>
    </border>
    <border>
      <left style="medium">
        <color indexed="8"/>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9"/>
      </top>
      <bottom style="thin">
        <color indexed="8"/>
      </bottom>
      <diagonal/>
    </border>
    <border>
      <left/>
      <right/>
      <top/>
      <bottom style="thin">
        <color indexed="8"/>
      </bottom>
      <diagonal/>
    </border>
    <border>
      <left/>
      <right style="thin">
        <color indexed="9"/>
      </right>
      <top/>
      <bottom style="thin">
        <color indexed="8"/>
      </bottom>
      <diagonal/>
    </border>
    <border>
      <left style="thin">
        <color indexed="9"/>
      </left>
      <right style="thin">
        <color indexed="8"/>
      </right>
      <top/>
      <bottom/>
      <diagonal/>
    </border>
    <border>
      <left/>
      <right/>
      <top style="thin">
        <color indexed="8"/>
      </top>
      <bottom/>
      <diagonal/>
    </border>
    <border>
      <left/>
      <right/>
      <top style="thin">
        <color indexed="8"/>
      </top>
      <bottom style="thin">
        <color indexed="8"/>
      </bottom>
      <diagonal/>
    </border>
    <border>
      <left/>
      <right style="thin">
        <color indexed="9"/>
      </right>
      <top style="thin">
        <color indexed="8"/>
      </top>
      <bottom/>
      <diagonal/>
    </border>
  </borders>
  <cellStyleXfs count="1">
    <xf numFmtId="0" fontId="0" applyNumberFormat="0" applyFont="1" applyFill="0" applyBorder="0" applyAlignment="1" applyProtection="0">
      <alignment vertical="bottom"/>
    </xf>
  </cellStyleXfs>
  <cellXfs count="22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3" fillId="2" borderId="4" applyNumberFormat="1" applyFont="1" applyFill="1" applyBorder="1" applyAlignment="1" applyProtection="0">
      <alignment horizontal="center" vertical="center"/>
    </xf>
    <xf numFmtId="0" fontId="0" borderId="5" applyNumberFormat="0" applyFont="1" applyFill="0" applyBorder="1" applyAlignment="1" applyProtection="0">
      <alignment vertical="bottom"/>
    </xf>
    <xf numFmtId="0" fontId="4" fillId="3" borderId="6" applyNumberFormat="1" applyFont="1" applyFill="1" applyBorder="1" applyAlignment="1" applyProtection="0">
      <alignment horizontal="center" vertical="center"/>
    </xf>
    <xf numFmtId="49" fontId="4" fillId="3" borderId="6" applyNumberFormat="1" applyFont="1" applyFill="1" applyBorder="1" applyAlignment="1" applyProtection="0">
      <alignment horizontal="left" vertical="center"/>
    </xf>
    <xf numFmtId="49" fontId="4" fillId="3" borderId="4" applyNumberFormat="1" applyFont="1" applyFill="1" applyBorder="1" applyAlignment="1" applyProtection="0">
      <alignment horizontal="center" vertical="center"/>
    </xf>
    <xf numFmtId="49" fontId="4" fillId="3" borderId="4" applyNumberFormat="1" applyFont="1" applyFill="1" applyBorder="1" applyAlignment="1" applyProtection="0">
      <alignment horizontal="left" vertical="center"/>
    </xf>
    <xf numFmtId="0" fontId="4" fillId="4" borderId="7" applyNumberFormat="0" applyFont="1" applyFill="1" applyBorder="1" applyAlignment="1" applyProtection="0">
      <alignment horizontal="center" vertical="center"/>
    </xf>
    <xf numFmtId="0" fontId="4" fillId="4" borderId="8" applyNumberFormat="0" applyFont="1" applyFill="1" applyBorder="1" applyAlignment="1" applyProtection="0">
      <alignment horizontal="center" vertical="center"/>
    </xf>
    <xf numFmtId="0" fontId="0" fillId="4" borderId="4" applyNumberFormat="0" applyFont="1" applyFill="1" applyBorder="1" applyAlignment="1" applyProtection="0">
      <alignment vertical="bottom"/>
    </xf>
    <xf numFmtId="0" fontId="4" fillId="3" borderId="9" applyNumberFormat="0" applyFont="1" applyFill="1" applyBorder="1" applyAlignment="1" applyProtection="0">
      <alignment horizontal="center" vertical="center"/>
    </xf>
    <xf numFmtId="0" fontId="4" fillId="3" borderId="9" applyNumberFormat="0" applyFont="1" applyFill="1" applyBorder="1" applyAlignment="1" applyProtection="0">
      <alignment horizontal="left" vertical="center"/>
    </xf>
    <xf numFmtId="49" fontId="4" fillId="3" borderId="6" applyNumberFormat="1" applyFont="1" applyFill="1" applyBorder="1" applyAlignment="1" applyProtection="0">
      <alignment horizontal="center" vertical="center"/>
    </xf>
    <xf numFmtId="0" fontId="4" fillId="3" borderId="10" applyNumberFormat="0" applyFont="1" applyFill="1" applyBorder="1" applyAlignment="1" applyProtection="0">
      <alignment horizontal="center" vertical="center"/>
    </xf>
    <xf numFmtId="0" fontId="4" fillId="3" borderId="10" applyNumberFormat="0" applyFont="1" applyFill="1" applyBorder="1" applyAlignment="1" applyProtection="0">
      <alignment horizontal="left" vertical="center"/>
    </xf>
    <xf numFmtId="0" fontId="4" fillId="5" borderId="6" applyNumberFormat="1" applyFont="1" applyFill="1" applyBorder="1" applyAlignment="1" applyProtection="0">
      <alignment horizontal="center" vertical="center"/>
    </xf>
    <xf numFmtId="49" fontId="4" fillId="5" borderId="6" applyNumberFormat="1" applyFont="1" applyFill="1" applyBorder="1" applyAlignment="1" applyProtection="0">
      <alignment horizontal="left" vertical="center"/>
    </xf>
    <xf numFmtId="49" fontId="4" fillId="5" borderId="4" applyNumberFormat="1" applyFont="1" applyFill="1" applyBorder="1" applyAlignment="1" applyProtection="0">
      <alignment horizontal="center" vertical="center"/>
    </xf>
    <xf numFmtId="49" fontId="4" fillId="5" borderId="4" applyNumberFormat="1" applyFont="1" applyFill="1" applyBorder="1" applyAlignment="1" applyProtection="0">
      <alignment horizontal="left" vertical="center"/>
    </xf>
    <xf numFmtId="0" fontId="4" fillId="5" borderId="9" applyNumberFormat="0" applyFont="1" applyFill="1" applyBorder="1" applyAlignment="1" applyProtection="0">
      <alignment horizontal="center" vertical="center"/>
    </xf>
    <xf numFmtId="0" fontId="4" fillId="5" borderId="9" applyNumberFormat="0" applyFont="1" applyFill="1" applyBorder="1" applyAlignment="1" applyProtection="0">
      <alignment horizontal="left" vertical="center"/>
    </xf>
    <xf numFmtId="49" fontId="4" fillId="5" borderId="6" applyNumberFormat="1" applyFont="1" applyFill="1" applyBorder="1" applyAlignment="1" applyProtection="0">
      <alignment horizontal="center" vertical="center"/>
    </xf>
    <xf numFmtId="0" fontId="4" fillId="5" borderId="10" applyNumberFormat="0" applyFont="1" applyFill="1" applyBorder="1" applyAlignment="1" applyProtection="0">
      <alignment horizontal="center" vertical="center"/>
    </xf>
    <xf numFmtId="0" fontId="4" fillId="5" borderId="10" applyNumberFormat="0" applyFont="1" applyFill="1" applyBorder="1" applyAlignment="1" applyProtection="0">
      <alignment horizontal="left" vertical="center"/>
    </xf>
    <xf numFmtId="0" fontId="4" fillId="6" borderId="6" applyNumberFormat="1" applyFont="1" applyFill="1" applyBorder="1" applyAlignment="1" applyProtection="0">
      <alignment horizontal="center" vertical="center"/>
    </xf>
    <xf numFmtId="49" fontId="4" fillId="6" borderId="6" applyNumberFormat="1" applyFont="1" applyFill="1" applyBorder="1" applyAlignment="1" applyProtection="0">
      <alignment horizontal="left" vertical="center"/>
    </xf>
    <xf numFmtId="49" fontId="4" fillId="6" borderId="4" applyNumberFormat="1" applyFont="1" applyFill="1" applyBorder="1" applyAlignment="1" applyProtection="0">
      <alignment horizontal="center" vertical="center"/>
    </xf>
    <xf numFmtId="49" fontId="4" fillId="6" borderId="4" applyNumberFormat="1" applyFont="1" applyFill="1" applyBorder="1" applyAlignment="1" applyProtection="0">
      <alignment horizontal="left" vertical="center"/>
    </xf>
    <xf numFmtId="0" fontId="4" fillId="6" borderId="9" applyNumberFormat="0" applyFont="1" applyFill="1" applyBorder="1" applyAlignment="1" applyProtection="0">
      <alignment horizontal="center" vertical="center"/>
    </xf>
    <xf numFmtId="0" fontId="4" fillId="6" borderId="9" applyNumberFormat="0" applyFont="1" applyFill="1" applyBorder="1" applyAlignment="1" applyProtection="0">
      <alignment horizontal="left" vertical="center"/>
    </xf>
    <xf numFmtId="49" fontId="4" fillId="6" borderId="6" applyNumberFormat="1" applyFont="1" applyFill="1" applyBorder="1" applyAlignment="1" applyProtection="0">
      <alignment horizontal="center" vertical="center"/>
    </xf>
    <xf numFmtId="0" fontId="4" fillId="6" borderId="10" applyNumberFormat="0" applyFont="1" applyFill="1" applyBorder="1" applyAlignment="1" applyProtection="0">
      <alignment horizontal="center" vertical="center"/>
    </xf>
    <xf numFmtId="0" fontId="4" fillId="6" borderId="10" applyNumberFormat="0" applyFont="1" applyFill="1" applyBorder="1" applyAlignment="1" applyProtection="0">
      <alignment horizontal="left" vertical="center"/>
    </xf>
    <xf numFmtId="0" fontId="4" fillId="7" borderId="4" applyNumberFormat="1" applyFont="1" applyFill="1" applyBorder="1" applyAlignment="1" applyProtection="0">
      <alignment horizontal="center" vertical="center"/>
    </xf>
    <xf numFmtId="49" fontId="4" fillId="7" borderId="6" applyNumberFormat="1" applyFont="1" applyFill="1" applyBorder="1" applyAlignment="1" applyProtection="0">
      <alignment horizontal="left" vertical="center"/>
    </xf>
    <xf numFmtId="49" fontId="4" fillId="7" borderId="4" applyNumberFormat="1" applyFont="1" applyFill="1" applyBorder="1" applyAlignment="1" applyProtection="0">
      <alignment horizontal="center" vertical="center"/>
    </xf>
    <xf numFmtId="49" fontId="4" fillId="7" borderId="4" applyNumberFormat="1" applyFont="1" applyFill="1" applyBorder="1" applyAlignment="1" applyProtection="0">
      <alignment horizontal="left" vertical="center"/>
    </xf>
    <xf numFmtId="0" fontId="4" fillId="7" borderId="4" applyNumberFormat="0" applyFont="1" applyFill="1" applyBorder="1" applyAlignment="1" applyProtection="0">
      <alignment horizontal="center" vertical="center"/>
    </xf>
    <xf numFmtId="0" fontId="4" fillId="7" borderId="9" applyNumberFormat="0" applyFont="1" applyFill="1" applyBorder="1" applyAlignment="1" applyProtection="0">
      <alignment horizontal="left" vertical="center"/>
    </xf>
    <xf numFmtId="0" fontId="4" fillId="7" borderId="10" applyNumberFormat="0" applyFont="1" applyFill="1" applyBorder="1" applyAlignment="1" applyProtection="0">
      <alignment horizontal="left" vertical="center"/>
    </xf>
    <xf numFmtId="0" fontId="4" fillId="8" borderId="6" applyNumberFormat="1" applyFont="1" applyFill="1" applyBorder="1" applyAlignment="1" applyProtection="0">
      <alignment horizontal="center" vertical="center"/>
    </xf>
    <xf numFmtId="49" fontId="4" fillId="8" borderId="6" applyNumberFormat="1" applyFont="1" applyFill="1" applyBorder="1" applyAlignment="1" applyProtection="0">
      <alignment horizontal="left" vertical="center"/>
    </xf>
    <xf numFmtId="49" fontId="4" fillId="8" borderId="6" applyNumberFormat="1" applyFont="1" applyFill="1" applyBorder="1" applyAlignment="1" applyProtection="0">
      <alignment horizontal="center" vertical="center"/>
    </xf>
    <xf numFmtId="49" fontId="4" fillId="8" borderId="4" applyNumberFormat="1" applyFont="1" applyFill="1" applyBorder="1" applyAlignment="1" applyProtection="0">
      <alignment horizontal="center" vertical="center"/>
    </xf>
    <xf numFmtId="49" fontId="4" fillId="8" borderId="4" applyNumberFormat="1" applyFont="1" applyFill="1" applyBorder="1" applyAlignment="1" applyProtection="0">
      <alignment horizontal="left" vertical="center"/>
    </xf>
    <xf numFmtId="0" fontId="4" fillId="8" borderId="9" applyNumberFormat="0" applyFont="1" applyFill="1" applyBorder="1" applyAlignment="1" applyProtection="0">
      <alignment horizontal="center" vertical="center"/>
    </xf>
    <xf numFmtId="0" fontId="4" fillId="8" borderId="9" applyNumberFormat="0" applyFont="1" applyFill="1" applyBorder="1" applyAlignment="1" applyProtection="0">
      <alignment horizontal="left" vertical="center"/>
    </xf>
    <xf numFmtId="0" fontId="4" fillId="8" borderId="10" applyNumberFormat="0" applyFont="1" applyFill="1" applyBorder="1" applyAlignment="1" applyProtection="0">
      <alignment horizontal="center" vertical="center"/>
    </xf>
    <xf numFmtId="0" fontId="4" fillId="8" borderId="10" applyNumberFormat="0" applyFont="1" applyFill="1" applyBorder="1" applyAlignment="1" applyProtection="0">
      <alignment horizontal="left" vertical="center"/>
    </xf>
    <xf numFmtId="0" fontId="4" fillId="8" borderId="4" applyNumberFormat="0" applyFont="1" applyFill="1" applyBorder="1" applyAlignment="1" applyProtection="0">
      <alignment horizontal="center" vertical="center"/>
    </xf>
    <xf numFmtId="0" fontId="4" fillId="8" borderId="4" applyNumberFormat="0" applyFont="1" applyFill="1" applyBorder="1" applyAlignment="1" applyProtection="0">
      <alignment horizontal="left" vertical="center"/>
    </xf>
    <xf numFmtId="0" fontId="4" fillId="9" borderId="4" applyNumberFormat="1" applyFont="1" applyFill="1" applyBorder="1" applyAlignment="1" applyProtection="0">
      <alignment horizontal="center" vertical="center"/>
    </xf>
    <xf numFmtId="49" fontId="4" fillId="9" borderId="4" applyNumberFormat="1" applyFont="1" applyFill="1" applyBorder="1" applyAlignment="1" applyProtection="0">
      <alignment horizontal="left" vertical="center"/>
    </xf>
    <xf numFmtId="49" fontId="4" fillId="9" borderId="6" applyNumberFormat="1" applyFont="1" applyFill="1" applyBorder="1" applyAlignment="1" applyProtection="0">
      <alignment horizontal="center" vertical="center"/>
    </xf>
    <xf numFmtId="49" fontId="4" fillId="9" borderId="6" applyNumberFormat="1" applyFont="1" applyFill="1" applyBorder="1" applyAlignment="1" applyProtection="0">
      <alignment horizontal="left" vertical="center"/>
    </xf>
    <xf numFmtId="49" fontId="4" fillId="9" borderId="4" applyNumberFormat="1" applyFont="1" applyFill="1" applyBorder="1" applyAlignment="1" applyProtection="0">
      <alignment horizontal="left" vertical="bottom"/>
    </xf>
    <xf numFmtId="0" fontId="4" fillId="9" borderId="4" applyNumberFormat="0" applyFont="1" applyFill="1" applyBorder="1" applyAlignment="1" applyProtection="0">
      <alignment horizontal="center" vertical="center"/>
    </xf>
    <xf numFmtId="0" fontId="4" fillId="9" borderId="4" applyNumberFormat="0" applyFont="1" applyFill="1" applyBorder="1" applyAlignment="1" applyProtection="0">
      <alignment horizontal="left" vertical="center"/>
    </xf>
    <xf numFmtId="0" fontId="4" fillId="9" borderId="9" applyNumberFormat="0" applyFont="1" applyFill="1" applyBorder="1" applyAlignment="1" applyProtection="0">
      <alignment horizontal="center" vertical="center"/>
    </xf>
    <xf numFmtId="0" fontId="4" fillId="9" borderId="9" applyNumberFormat="0" applyFont="1" applyFill="1" applyBorder="1" applyAlignment="1" applyProtection="0">
      <alignment horizontal="left" vertical="center"/>
    </xf>
    <xf numFmtId="0" fontId="4" fillId="9" borderId="10" applyNumberFormat="0" applyFont="1" applyFill="1" applyBorder="1" applyAlignment="1" applyProtection="0">
      <alignment horizontal="center" vertical="center"/>
    </xf>
    <xf numFmtId="0" fontId="4" fillId="9" borderId="10" applyNumberFormat="0" applyFont="1" applyFill="1" applyBorder="1" applyAlignment="1" applyProtection="0">
      <alignment horizontal="left" vertical="center"/>
    </xf>
    <xf numFmtId="49" fontId="4" fillId="9" borderId="4" applyNumberFormat="1" applyFont="1" applyFill="1" applyBorder="1" applyAlignment="1" applyProtection="0">
      <alignment horizontal="center" vertical="center"/>
    </xf>
    <xf numFmtId="0" fontId="4" fillId="4" borderId="4" applyNumberFormat="0" applyFont="1" applyFill="1" applyBorder="1" applyAlignment="1" applyProtection="0">
      <alignment horizontal="left" vertical="bottom"/>
    </xf>
    <xf numFmtId="49" fontId="4" fillId="9" borderId="4" applyNumberFormat="1" applyFont="1" applyFill="1" applyBorder="1" applyAlignment="1" applyProtection="0">
      <alignment vertical="bottom"/>
    </xf>
    <xf numFmtId="49" fontId="4" fillId="9" borderId="4" applyNumberFormat="1" applyFont="1" applyFill="1" applyBorder="1" applyAlignment="1" applyProtection="0">
      <alignment horizontal="center" vertical="bottom"/>
    </xf>
    <xf numFmtId="49" fontId="4" fillId="9" borderId="4" applyNumberFormat="1" applyFont="1" applyFill="1" applyBorder="1" applyAlignment="1" applyProtection="0">
      <alignment vertical="center"/>
    </xf>
    <xf numFmtId="0" fontId="4" fillId="7" borderId="6" applyNumberFormat="1" applyFont="1" applyFill="1" applyBorder="1" applyAlignment="1" applyProtection="0">
      <alignment horizontal="center" vertical="center"/>
    </xf>
    <xf numFmtId="49" fontId="4" fillId="7" borderId="6" applyNumberFormat="1" applyFont="1" applyFill="1" applyBorder="1" applyAlignment="1" applyProtection="0">
      <alignment horizontal="center" vertical="center"/>
    </xf>
    <xf numFmtId="0" fontId="4" fillId="4" borderId="4" applyNumberFormat="0" applyFont="1" applyFill="1" applyBorder="1" applyAlignment="1" applyProtection="0">
      <alignment horizontal="center" vertical="center"/>
    </xf>
    <xf numFmtId="0" fontId="4" fillId="4" borderId="4" applyNumberFormat="0" applyFont="1" applyFill="1" applyBorder="1" applyAlignment="1" applyProtection="0">
      <alignment horizontal="left" vertical="center"/>
    </xf>
    <xf numFmtId="0" fontId="4" fillId="7" borderId="9" applyNumberFormat="0" applyFont="1" applyFill="1" applyBorder="1" applyAlignment="1" applyProtection="0">
      <alignment horizontal="center" vertical="center"/>
    </xf>
    <xf numFmtId="0" fontId="4" fillId="7" borderId="10" applyNumberFormat="0" applyFont="1" applyFill="1" applyBorder="1" applyAlignment="1" applyProtection="0">
      <alignment horizontal="center" vertical="center"/>
    </xf>
    <xf numFmtId="49" fontId="4" fillId="7" borderId="4" applyNumberFormat="1" applyFont="1" applyFill="1" applyBorder="1" applyAlignment="1" applyProtection="0">
      <alignment vertical="center"/>
    </xf>
    <xf numFmtId="49" fontId="4" fillId="5" borderId="4" applyNumberFormat="1" applyFont="1" applyFill="1" applyBorder="1" applyAlignment="1" applyProtection="0">
      <alignment vertical="center"/>
    </xf>
    <xf numFmtId="0" fontId="4" fillId="4" borderId="4" applyNumberFormat="0" applyFont="1" applyFill="1" applyBorder="1" applyAlignment="1" applyProtection="0">
      <alignment vertical="center"/>
    </xf>
    <xf numFmtId="49" fontId="4" fillId="6" borderId="4" applyNumberFormat="1" applyFont="1" applyFill="1" applyBorder="1" applyAlignment="1" applyProtection="0">
      <alignment vertical="center"/>
    </xf>
    <xf numFmtId="0" fontId="4" fillId="3" borderId="4" applyNumberFormat="1" applyFont="1" applyFill="1" applyBorder="1" applyAlignment="1" applyProtection="0">
      <alignment horizontal="center" vertical="center"/>
    </xf>
    <xf numFmtId="49" fontId="4" fillId="3" borderId="4" applyNumberFormat="1" applyFont="1" applyFill="1" applyBorder="1" applyAlignment="1" applyProtection="0">
      <alignment vertical="center"/>
    </xf>
    <xf numFmtId="0" fontId="4" fillId="3" borderId="4" applyNumberFormat="0" applyFont="1" applyFill="1" applyBorder="1" applyAlignment="1" applyProtection="0">
      <alignment horizontal="center" vertical="center"/>
    </xf>
    <xf numFmtId="0" fontId="4" fillId="3" borderId="4" applyNumberFormat="0" applyFont="1" applyFill="1" applyBorder="1" applyAlignment="1" applyProtection="0">
      <alignment horizontal="left" vertical="center"/>
    </xf>
    <xf numFmtId="49" fontId="4" fillId="3" borderId="6" applyNumberFormat="1" applyFont="1" applyFill="1" applyBorder="1" applyAlignment="1" applyProtection="0">
      <alignment vertical="center"/>
    </xf>
    <xf numFmtId="0" fontId="4" fillId="3" borderId="9" applyNumberFormat="0" applyFont="1" applyFill="1" applyBorder="1" applyAlignment="1" applyProtection="0">
      <alignment vertical="center"/>
    </xf>
    <xf numFmtId="0" fontId="4" fillId="3" borderId="10" applyNumberFormat="0" applyFont="1" applyFill="1" applyBorder="1" applyAlignment="1" applyProtection="0">
      <alignment vertical="center"/>
    </xf>
    <xf numFmtId="0" fontId="4" fillId="10" borderId="4" applyNumberFormat="1" applyFont="1" applyFill="1" applyBorder="1" applyAlignment="1" applyProtection="0">
      <alignment horizontal="center" vertical="center"/>
    </xf>
    <xf numFmtId="49" fontId="4" fillId="10" borderId="4" applyNumberFormat="1" applyFont="1" applyFill="1" applyBorder="1" applyAlignment="1" applyProtection="0">
      <alignment horizontal="left" vertical="center"/>
    </xf>
    <xf numFmtId="49" fontId="4" fillId="10" borderId="4" applyNumberFormat="1" applyFont="1" applyFill="1" applyBorder="1" applyAlignment="1" applyProtection="0">
      <alignment horizontal="center" vertical="center"/>
    </xf>
    <xf numFmtId="49" fontId="4" fillId="10" borderId="4" applyNumberFormat="1" applyFont="1" applyFill="1" applyBorder="1" applyAlignment="1" applyProtection="0">
      <alignment vertical="center"/>
    </xf>
    <xf numFmtId="0" fontId="4" fillId="10" borderId="4" applyNumberFormat="0" applyFont="1" applyFill="1" applyBorder="1" applyAlignment="1" applyProtection="0">
      <alignment horizontal="center" vertical="center"/>
    </xf>
    <xf numFmtId="0" fontId="4" fillId="10" borderId="4" applyNumberFormat="0" applyFont="1" applyFill="1" applyBorder="1" applyAlignment="1" applyProtection="0">
      <alignment horizontal="left" vertical="center"/>
    </xf>
    <xf numFmtId="49" fontId="4" fillId="10" borderId="6" applyNumberFormat="1" applyFont="1" applyFill="1" applyBorder="1" applyAlignment="1" applyProtection="0">
      <alignment horizontal="center" vertical="center"/>
    </xf>
    <xf numFmtId="0" fontId="4" fillId="10" borderId="9" applyNumberFormat="0" applyFont="1" applyFill="1" applyBorder="1" applyAlignment="1" applyProtection="0">
      <alignment horizontal="center" vertical="center"/>
    </xf>
    <xf numFmtId="0" fontId="4" fillId="10" borderId="10" applyNumberFormat="0" applyFont="1" applyFill="1" applyBorder="1" applyAlignment="1" applyProtection="0">
      <alignment horizontal="center" vertical="center"/>
    </xf>
    <xf numFmtId="0" fontId="4" fillId="10" borderId="4" applyNumberFormat="0" applyFont="1" applyFill="1" applyBorder="1" applyAlignment="1" applyProtection="0">
      <alignment vertical="center"/>
    </xf>
    <xf numFmtId="0" fontId="4" fillId="11" borderId="6" applyNumberFormat="1" applyFont="1" applyFill="1" applyBorder="1" applyAlignment="1" applyProtection="0">
      <alignment horizontal="center" vertical="center"/>
    </xf>
    <xf numFmtId="49" fontId="4" fillId="11" borderId="6" applyNumberFormat="1" applyFont="1" applyFill="1" applyBorder="1" applyAlignment="1" applyProtection="0">
      <alignment horizontal="left" vertical="center"/>
    </xf>
    <xf numFmtId="49" fontId="4" fillId="11" borderId="6" applyNumberFormat="1" applyFont="1" applyFill="1" applyBorder="1" applyAlignment="1" applyProtection="0">
      <alignment horizontal="center" vertical="center"/>
    </xf>
    <xf numFmtId="49" fontId="4" fillId="11" borderId="4" applyNumberFormat="1" applyFont="1" applyFill="1" applyBorder="1" applyAlignment="1" applyProtection="0">
      <alignment vertical="center"/>
    </xf>
    <xf numFmtId="0" fontId="4" fillId="11" borderId="9" applyNumberFormat="0" applyFont="1" applyFill="1" applyBorder="1" applyAlignment="1" applyProtection="0">
      <alignment horizontal="center" vertical="center"/>
    </xf>
    <xf numFmtId="0" fontId="4" fillId="11" borderId="9" applyNumberFormat="0" applyFont="1" applyFill="1" applyBorder="1" applyAlignment="1" applyProtection="0">
      <alignment horizontal="left" vertical="center"/>
    </xf>
    <xf numFmtId="0" fontId="4" fillId="11" borderId="10" applyNumberFormat="0" applyFont="1" applyFill="1" applyBorder="1" applyAlignment="1" applyProtection="0">
      <alignment horizontal="center" vertical="center"/>
    </xf>
    <xf numFmtId="0" fontId="4" fillId="11" borderId="10" applyNumberFormat="0" applyFont="1" applyFill="1" applyBorder="1" applyAlignment="1" applyProtection="0">
      <alignment horizontal="left" vertical="center"/>
    </xf>
    <xf numFmtId="49" fontId="4" fillId="11" borderId="4" applyNumberFormat="1" applyFont="1" applyFill="1" applyBorder="1" applyAlignment="1" applyProtection="0">
      <alignment horizontal="center" vertical="center"/>
    </xf>
    <xf numFmtId="49" fontId="4" fillId="11" borderId="4" applyNumberFormat="1" applyFont="1" applyFill="1" applyBorder="1" applyAlignment="1" applyProtection="0">
      <alignment horizontal="left" vertical="center"/>
    </xf>
    <xf numFmtId="0" fontId="4" fillId="12" borderId="6" applyNumberFormat="1" applyFont="1" applyFill="1" applyBorder="1" applyAlignment="1" applyProtection="0">
      <alignment horizontal="center" vertical="center"/>
    </xf>
    <xf numFmtId="49" fontId="4" fillId="12" borderId="6" applyNumberFormat="1" applyFont="1" applyFill="1" applyBorder="1" applyAlignment="1" applyProtection="0">
      <alignment horizontal="left" vertical="center"/>
    </xf>
    <xf numFmtId="49" fontId="4" fillId="12" borderId="6" applyNumberFormat="1" applyFont="1" applyFill="1" applyBorder="1" applyAlignment="1" applyProtection="0">
      <alignment horizontal="center" vertical="center"/>
    </xf>
    <xf numFmtId="49" fontId="4" fillId="12" borderId="4" applyNumberFormat="1" applyFont="1" applyFill="1" applyBorder="1" applyAlignment="1" applyProtection="0">
      <alignment vertical="center"/>
    </xf>
    <xf numFmtId="0" fontId="4" fillId="12" borderId="4" applyNumberFormat="0" applyFont="1" applyFill="1" applyBorder="1" applyAlignment="1" applyProtection="0">
      <alignment vertical="center"/>
    </xf>
    <xf numFmtId="0" fontId="4" fillId="12" borderId="9" applyNumberFormat="0" applyFont="1" applyFill="1" applyBorder="1" applyAlignment="1" applyProtection="0">
      <alignment horizontal="center" vertical="center"/>
    </xf>
    <xf numFmtId="0" fontId="4" fillId="12" borderId="9" applyNumberFormat="0" applyFont="1" applyFill="1" applyBorder="1" applyAlignment="1" applyProtection="0">
      <alignment horizontal="left" vertical="center"/>
    </xf>
    <xf numFmtId="0" fontId="4" fillId="12" borderId="10" applyNumberFormat="0" applyFont="1" applyFill="1" applyBorder="1" applyAlignment="1" applyProtection="0">
      <alignment horizontal="center" vertical="center"/>
    </xf>
    <xf numFmtId="0" fontId="4" fillId="12" borderId="10" applyNumberFormat="0" applyFont="1" applyFill="1" applyBorder="1" applyAlignment="1" applyProtection="0">
      <alignment horizontal="left" vertical="center"/>
    </xf>
    <xf numFmtId="0" fontId="4" fillId="11" borderId="4" applyNumberFormat="1" applyFont="1" applyFill="1" applyBorder="1" applyAlignment="1" applyProtection="0">
      <alignment vertical="center"/>
    </xf>
    <xf numFmtId="0" fontId="4" fillId="11" borderId="4"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borderId="13" applyNumberFormat="0" applyFont="1" applyFill="0" applyBorder="1" applyAlignment="1" applyProtection="0">
      <alignment vertical="bottom"/>
    </xf>
    <xf numFmtId="0" fontId="0" borderId="14" applyNumberFormat="0" applyFont="1" applyFill="0" applyBorder="1" applyAlignment="1" applyProtection="0">
      <alignment vertical="bottom"/>
    </xf>
    <xf numFmtId="49" fontId="6" borderId="15" applyNumberFormat="1" applyFont="1" applyFill="0" applyBorder="1" applyAlignment="1" applyProtection="0">
      <alignment vertical="bottom"/>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49" fontId="3" fillId="13" borderId="19" applyNumberFormat="1" applyFont="1" applyFill="1" applyBorder="1" applyAlignment="1" applyProtection="0">
      <alignment horizontal="center" vertical="center"/>
    </xf>
    <xf numFmtId="49" fontId="3" fillId="13" borderId="20" applyNumberFormat="1" applyFont="1" applyFill="1" applyBorder="1" applyAlignment="1" applyProtection="0">
      <alignment horizontal="center" vertical="center"/>
    </xf>
    <xf numFmtId="49" fontId="3" fillId="13" borderId="21" applyNumberFormat="1" applyFont="1" applyFill="1" applyBorder="1" applyAlignment="1" applyProtection="0">
      <alignment horizontal="center" vertical="center"/>
    </xf>
    <xf numFmtId="49" fontId="3" fillId="13" borderId="22" applyNumberFormat="1" applyFont="1" applyFill="1" applyBorder="1" applyAlignment="1" applyProtection="0">
      <alignment horizontal="center" vertical="center"/>
    </xf>
    <xf numFmtId="49" fontId="3" fillId="13" borderId="22" applyNumberFormat="1" applyFont="1" applyFill="1" applyBorder="1" applyAlignment="1" applyProtection="0">
      <alignment horizontal="center" vertical="center" wrapText="1"/>
    </xf>
    <xf numFmtId="49" fontId="7" fillId="13" borderId="19" applyNumberFormat="1" applyFont="1" applyFill="1" applyBorder="1" applyAlignment="1" applyProtection="0">
      <alignment horizontal="center" vertical="center" wrapText="1"/>
    </xf>
    <xf numFmtId="49" fontId="8" fillId="13" borderId="20" applyNumberFormat="1" applyFont="1" applyFill="1" applyBorder="1" applyAlignment="1" applyProtection="0">
      <alignment horizontal="center" vertical="center" wrapText="1"/>
    </xf>
    <xf numFmtId="49" fontId="9" fillId="13" borderId="21" applyNumberFormat="1" applyFont="1" applyFill="1" applyBorder="1" applyAlignment="1" applyProtection="0">
      <alignment horizontal="center" vertical="center" wrapText="1"/>
    </xf>
    <xf numFmtId="0" fontId="0" borderId="23" applyNumberFormat="0" applyFont="1" applyFill="0" applyBorder="1" applyAlignment="1" applyProtection="0">
      <alignment vertical="bottom"/>
    </xf>
    <xf numFmtId="49" fontId="10" fillId="13" borderId="19" applyNumberFormat="1" applyFont="1" applyFill="1" applyBorder="1" applyAlignment="1" applyProtection="0">
      <alignment horizontal="center" vertical="center"/>
    </xf>
    <xf numFmtId="15" fontId="3" fillId="13" borderId="20" applyNumberFormat="1" applyFont="1" applyFill="1" applyBorder="1" applyAlignment="1" applyProtection="0">
      <alignment horizontal="center" vertical="center"/>
    </xf>
    <xf numFmtId="15" fontId="3" fillId="13" borderId="21" applyNumberFormat="1" applyFont="1" applyFill="1" applyBorder="1" applyAlignment="1" applyProtection="0">
      <alignment horizontal="center" vertical="center" wrapText="1"/>
    </xf>
    <xf numFmtId="0" fontId="3" fillId="13" borderId="19" applyNumberFormat="0" applyFont="1" applyFill="1" applyBorder="1" applyAlignment="1" applyProtection="0">
      <alignment horizontal="center" vertical="center"/>
    </xf>
    <xf numFmtId="0" fontId="3" fillId="13" borderId="21" applyNumberFormat="1" applyFont="1" applyFill="1" applyBorder="1" applyAlignment="1" applyProtection="0">
      <alignment horizontal="center" vertical="center"/>
    </xf>
    <xf numFmtId="0" fontId="3" fillId="13" borderId="22" applyNumberFormat="1" applyFont="1" applyFill="1" applyBorder="1" applyAlignment="1" applyProtection="0">
      <alignment horizontal="center" vertical="center" wrapText="1"/>
    </xf>
    <xf numFmtId="10" fontId="3" fillId="13" borderId="19" applyNumberFormat="1" applyFont="1" applyFill="1" applyBorder="1" applyAlignment="1" applyProtection="0">
      <alignment horizontal="center" vertical="center"/>
    </xf>
    <xf numFmtId="10" fontId="3" fillId="13" borderId="21" applyNumberFormat="1" applyFont="1" applyFill="1" applyBorder="1" applyAlignment="1" applyProtection="0">
      <alignment horizontal="center" vertical="center"/>
    </xf>
    <xf numFmtId="10" fontId="7" fillId="13" borderId="19" applyNumberFormat="1" applyFont="1" applyFill="1" applyBorder="1" applyAlignment="1" applyProtection="0">
      <alignment horizontal="center" vertical="center"/>
    </xf>
    <xf numFmtId="10" fontId="8" fillId="13" borderId="20" applyNumberFormat="1" applyFont="1" applyFill="1" applyBorder="1" applyAlignment="1" applyProtection="0">
      <alignment horizontal="center" vertical="center"/>
    </xf>
    <xf numFmtId="10" fontId="9" fillId="13" borderId="21" applyNumberFormat="1" applyFont="1" applyFill="1" applyBorder="1" applyAlignment="1" applyProtection="0">
      <alignment horizontal="center" vertical="center"/>
    </xf>
    <xf numFmtId="16" fontId="0" borderId="17" applyNumberFormat="1" applyFont="1" applyFill="0" applyBorder="1" applyAlignment="1" applyProtection="0">
      <alignment vertical="bottom"/>
    </xf>
    <xf numFmtId="0" fontId="0" borderId="24" applyNumberFormat="0" applyFont="1" applyFill="0" applyBorder="1" applyAlignment="1" applyProtection="0">
      <alignment vertical="bottom"/>
    </xf>
    <xf numFmtId="0" fontId="4" borderId="15" applyNumberFormat="0" applyFont="1" applyFill="0" applyBorder="1" applyAlignment="1" applyProtection="0">
      <alignment vertical="bottom"/>
    </xf>
    <xf numFmtId="49" fontId="7" fillId="13" borderId="22" applyNumberFormat="1" applyFont="1" applyFill="1" applyBorder="1" applyAlignment="1" applyProtection="0">
      <alignment horizontal="center" vertical="center"/>
    </xf>
    <xf numFmtId="49" fontId="8" fillId="13" borderId="22" applyNumberFormat="1" applyFont="1" applyFill="1" applyBorder="1" applyAlignment="1" applyProtection="0">
      <alignment horizontal="center" vertical="center"/>
    </xf>
    <xf numFmtId="49" fontId="9" fillId="13" borderId="22" applyNumberFormat="1" applyFont="1" applyFill="1" applyBorder="1" applyAlignment="1" applyProtection="0">
      <alignment horizontal="center" vertical="center"/>
    </xf>
    <xf numFmtId="0" fontId="4" fillId="13" borderId="22" applyNumberFormat="1" applyFont="1" applyFill="1" applyBorder="1" applyAlignment="1" applyProtection="0">
      <alignment horizontal="center" vertical="center"/>
    </xf>
    <xf numFmtId="0" fontId="7" fillId="13" borderId="19" applyNumberFormat="1" applyFont="1" applyFill="1" applyBorder="1" applyAlignment="1" applyProtection="0">
      <alignment horizontal="center" vertical="center"/>
    </xf>
    <xf numFmtId="0" fontId="8" fillId="13" borderId="20" applyNumberFormat="1" applyFont="1" applyFill="1" applyBorder="1" applyAlignment="1" applyProtection="0">
      <alignment horizontal="center" vertical="center"/>
    </xf>
    <xf numFmtId="0" fontId="9" fillId="13" borderId="21" applyNumberFormat="1" applyFont="1" applyFill="1" applyBorder="1" applyAlignment="1" applyProtection="0">
      <alignment horizontal="center" vertical="center"/>
    </xf>
    <xf numFmtId="49" fontId="11" borderId="15" applyNumberFormat="1" applyFont="1" applyFill="0" applyBorder="1" applyAlignment="1" applyProtection="0">
      <alignment vertical="bottom"/>
    </xf>
    <xf numFmtId="49" fontId="3" fillId="14" borderId="19" applyNumberFormat="1" applyFont="1" applyFill="1" applyBorder="1" applyAlignment="1" applyProtection="0">
      <alignment horizontal="center" vertical="center"/>
    </xf>
    <xf numFmtId="49" fontId="12" fillId="15" borderId="21" applyNumberFormat="1" applyFont="1" applyFill="1" applyBorder="1" applyAlignment="1" applyProtection="0">
      <alignment horizontal="center" vertical="center"/>
    </xf>
    <xf numFmtId="49" fontId="7" fillId="13" borderId="19" applyNumberFormat="1" applyFont="1" applyFill="1" applyBorder="1" applyAlignment="1" applyProtection="0">
      <alignment horizontal="center" vertical="center"/>
    </xf>
    <xf numFmtId="49" fontId="8" fillId="13" borderId="20" applyNumberFormat="1" applyFont="1" applyFill="1" applyBorder="1" applyAlignment="1" applyProtection="0">
      <alignment horizontal="center" vertical="center"/>
    </xf>
    <xf numFmtId="49" fontId="9" fillId="13" borderId="20" applyNumberFormat="1" applyFont="1" applyFill="1" applyBorder="1" applyAlignment="1" applyProtection="0">
      <alignment horizontal="center" vertical="center"/>
    </xf>
    <xf numFmtId="49" fontId="3" fillId="16" borderId="21" applyNumberFormat="1" applyFont="1" applyFill="1" applyBorder="1" applyAlignment="1" applyProtection="0">
      <alignment horizontal="center" vertical="center"/>
    </xf>
    <xf numFmtId="49" fontId="10" fillId="13" borderId="22" applyNumberFormat="1" applyFont="1" applyFill="1" applyBorder="1" applyAlignment="1" applyProtection="0">
      <alignment horizontal="left" vertical="center"/>
    </xf>
    <xf numFmtId="0" fontId="4" fillId="14" borderId="19" applyNumberFormat="1" applyFont="1" applyFill="1" applyBorder="1" applyAlignment="1" applyProtection="0">
      <alignment horizontal="center" vertical="center"/>
    </xf>
    <xf numFmtId="0" fontId="12" fillId="15" borderId="21" applyNumberFormat="1" applyFont="1" applyFill="1" applyBorder="1" applyAlignment="1" applyProtection="0">
      <alignment horizontal="center" vertical="center"/>
    </xf>
    <xf numFmtId="0" fontId="9" fillId="13" borderId="20" applyNumberFormat="1" applyFont="1" applyFill="1" applyBorder="1" applyAlignment="1" applyProtection="0">
      <alignment horizontal="center" vertical="center"/>
    </xf>
    <xf numFmtId="0" fontId="4" fillId="16" borderId="21" applyNumberFormat="1" applyFont="1" applyFill="1" applyBorder="1" applyAlignment="1" applyProtection="0">
      <alignment horizontal="center" vertical="center"/>
    </xf>
    <xf numFmtId="10" fontId="13" fillId="13" borderId="19" applyNumberFormat="1" applyFont="1" applyFill="1" applyBorder="1" applyAlignment="1" applyProtection="0">
      <alignment horizontal="center" vertical="center"/>
    </xf>
    <xf numFmtId="10" fontId="14" fillId="13" borderId="20" applyNumberFormat="1" applyFont="1" applyFill="1" applyBorder="1" applyAlignment="1" applyProtection="0">
      <alignment horizontal="center" vertical="center"/>
    </xf>
    <xf numFmtId="10" fontId="15" fillId="13" borderId="21" applyNumberFormat="1" applyFont="1" applyFill="1" applyBorder="1" applyAlignment="1" applyProtection="0">
      <alignment horizontal="center" vertical="center"/>
    </xf>
    <xf numFmtId="0" fontId="0" borderId="25" applyNumberFormat="0" applyFont="1" applyFill="0" applyBorder="1" applyAlignment="1" applyProtection="0">
      <alignment vertical="bottom"/>
    </xf>
    <xf numFmtId="49" fontId="10" fillId="13" borderId="26" applyNumberFormat="1" applyFont="1" applyFill="1" applyBorder="1" applyAlignment="1" applyProtection="0">
      <alignment horizontal="center" vertical="center"/>
    </xf>
    <xf numFmtId="0" fontId="16" fillId="13" borderId="22" applyNumberFormat="1" applyFont="1" applyFill="1" applyBorder="1" applyAlignment="1" applyProtection="0">
      <alignment horizontal="center" vertical="center"/>
    </xf>
    <xf numFmtId="0" fontId="17" fillId="14" borderId="19" applyNumberFormat="1" applyFont="1" applyFill="1" applyBorder="1" applyAlignment="1" applyProtection="0">
      <alignment horizontal="center" vertical="center"/>
    </xf>
    <xf numFmtId="0" fontId="18" fillId="15" borderId="21" applyNumberFormat="1" applyFont="1" applyFill="1" applyBorder="1" applyAlignment="1" applyProtection="0">
      <alignment horizontal="center" vertical="center"/>
    </xf>
    <xf numFmtId="0" fontId="19" fillId="13" borderId="19" applyNumberFormat="1" applyFont="1" applyFill="1" applyBorder="1" applyAlignment="1" applyProtection="0">
      <alignment horizontal="center" vertical="center"/>
    </xf>
    <xf numFmtId="0" fontId="20" fillId="13" borderId="20" applyNumberFormat="1" applyFont="1" applyFill="1" applyBorder="1" applyAlignment="1" applyProtection="0">
      <alignment horizontal="center" vertical="center"/>
    </xf>
    <xf numFmtId="0" fontId="21" fillId="13" borderId="20" applyNumberFormat="1" applyFont="1" applyFill="1" applyBorder="1" applyAlignment="1" applyProtection="0">
      <alignment horizontal="center" vertical="center"/>
    </xf>
    <xf numFmtId="0" fontId="22" fillId="16" borderId="21" applyNumberFormat="1" applyFont="1" applyFill="1" applyBorder="1" applyAlignment="1" applyProtection="0">
      <alignment horizontal="center" vertical="center"/>
    </xf>
    <xf numFmtId="10" fontId="23" fillId="13" borderId="19" applyNumberFormat="1" applyFont="1" applyFill="1" applyBorder="1" applyAlignment="1" applyProtection="0">
      <alignment horizontal="center" vertical="center"/>
    </xf>
    <xf numFmtId="10" fontId="24" fillId="13" borderId="20" applyNumberFormat="1" applyFont="1" applyFill="1" applyBorder="1" applyAlignment="1" applyProtection="0">
      <alignment horizontal="center" vertical="center"/>
    </xf>
    <xf numFmtId="10" fontId="25" fillId="13" borderId="21" applyNumberFormat="1" applyFont="1" applyFill="1" applyBorder="1" applyAlignment="1" applyProtection="0">
      <alignment horizontal="center" vertical="center"/>
    </xf>
    <xf numFmtId="0" fontId="0" borderId="27"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applyNumberFormat="1" applyFont="1" applyFill="0" applyBorder="0" applyAlignment="1" applyProtection="0">
      <alignment vertical="bottom"/>
    </xf>
    <xf numFmtId="0" fontId="0" fillId="13" borderId="2" applyNumberFormat="0" applyFont="1" applyFill="1" applyBorder="1" applyAlignment="1" applyProtection="0">
      <alignment vertical="bottom" wrapText="1"/>
    </xf>
    <xf numFmtId="49" fontId="3" fillId="2" borderId="4" applyNumberFormat="1" applyFont="1" applyFill="1" applyBorder="1" applyAlignment="1" applyProtection="0">
      <alignment horizontal="left" vertical="top"/>
    </xf>
    <xf numFmtId="49" fontId="3" fillId="2" borderId="4" applyNumberFormat="1" applyFont="1" applyFill="1" applyBorder="1" applyAlignment="1" applyProtection="0">
      <alignment horizontal="left" vertical="top" wrapText="1"/>
    </xf>
    <xf numFmtId="49" fontId="4" fillId="13" borderId="4" applyNumberFormat="1" applyFont="1" applyFill="1" applyBorder="1" applyAlignment="1" applyProtection="0">
      <alignment horizontal="left" vertical="top"/>
    </xf>
    <xf numFmtId="0" fontId="4" fillId="13" borderId="4" applyNumberFormat="1" applyFont="1" applyFill="1" applyBorder="1" applyAlignment="1" applyProtection="0">
      <alignment horizontal="left" vertical="top"/>
    </xf>
    <xf numFmtId="49" fontId="4" fillId="13" borderId="4" applyNumberFormat="1" applyFont="1" applyFill="1" applyBorder="1" applyAlignment="1" applyProtection="0">
      <alignment horizontal="left" vertical="top" wrapText="1"/>
    </xf>
    <xf numFmtId="0" fontId="4" fillId="13" borderId="4" applyNumberFormat="0" applyFont="1" applyFill="1" applyBorder="1" applyAlignment="1" applyProtection="0">
      <alignment horizontal="left" vertical="top" wrapText="1"/>
    </xf>
    <xf numFmtId="16" fontId="4" fillId="13" borderId="4" applyNumberFormat="1" applyFont="1" applyFill="1" applyBorder="1" applyAlignment="1" applyProtection="0">
      <alignment horizontal="left" vertical="top"/>
    </xf>
    <xf numFmtId="0" fontId="4" fillId="13" borderId="4" applyNumberFormat="0" applyFont="1" applyFill="1" applyBorder="1" applyAlignment="1" applyProtection="0">
      <alignment horizontal="left" vertical="top"/>
    </xf>
    <xf numFmtId="49" fontId="0" borderId="30" applyNumberFormat="1" applyFont="1" applyFill="0" applyBorder="1" applyAlignment="1" applyProtection="0">
      <alignment vertical="top"/>
    </xf>
    <xf numFmtId="49" fontId="0" borderId="31" applyNumberFormat="1" applyFont="1" applyFill="0" applyBorder="1" applyAlignment="1" applyProtection="0">
      <alignment vertical="top"/>
    </xf>
    <xf numFmtId="49" fontId="0" fillId="13" borderId="32" applyNumberFormat="1" applyFont="1" applyFill="1" applyBorder="1" applyAlignment="1" applyProtection="0">
      <alignment vertical="bottom" wrapText="1"/>
    </xf>
    <xf numFmtId="49" fontId="0" borderId="32" applyNumberFormat="1" applyFont="1" applyFill="0" applyBorder="1" applyAlignment="1" applyProtection="0">
      <alignment vertical="top"/>
    </xf>
    <xf numFmtId="0" fontId="0" borderId="31" applyNumberFormat="0" applyFont="1" applyFill="0" applyBorder="1" applyAlignment="1" applyProtection="0">
      <alignment vertical="top"/>
    </xf>
    <xf numFmtId="0" fontId="0" applyNumberFormat="1" applyFont="1" applyFill="0" applyBorder="0" applyAlignment="1" applyProtection="0">
      <alignment vertical="bottom"/>
    </xf>
    <xf numFmtId="49" fontId="5" borderId="16" applyNumberFormat="1" applyFont="1" applyFill="0" applyBorder="1" applyAlignment="1" applyProtection="0">
      <alignment vertical="bottom"/>
    </xf>
    <xf numFmtId="0" fontId="4" borderId="16" applyNumberFormat="0" applyFont="1" applyFill="0" applyBorder="1" applyAlignment="1" applyProtection="0">
      <alignment vertical="bottom"/>
    </xf>
    <xf numFmtId="0" fontId="4" borderId="17" applyNumberFormat="0" applyFont="1" applyFill="0" applyBorder="1" applyAlignment="1" applyProtection="0">
      <alignment vertical="bottom"/>
    </xf>
    <xf numFmtId="0" fontId="5" borderId="16" applyNumberFormat="0" applyFont="1" applyFill="0" applyBorder="1" applyAlignment="1" applyProtection="0">
      <alignment vertical="bottom"/>
    </xf>
    <xf numFmtId="49" fontId="3" borderId="33" applyNumberFormat="1" applyFont="1" applyFill="0" applyBorder="1" applyAlignment="1" applyProtection="0">
      <alignment vertical="bottom"/>
    </xf>
    <xf numFmtId="0" fontId="4" borderId="33" applyNumberFormat="0" applyFont="1" applyFill="0" applyBorder="1" applyAlignment="1" applyProtection="0">
      <alignment vertical="bottom"/>
    </xf>
    <xf numFmtId="0" fontId="4"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0" fontId="4" fillId="13" borderId="4" applyNumberFormat="1" applyFont="1" applyFill="1" applyBorder="1" applyAlignment="1" applyProtection="0">
      <alignment horizontal="center" vertical="center"/>
    </xf>
    <xf numFmtId="16" fontId="4" fillId="13" borderId="4" applyNumberFormat="1" applyFont="1" applyFill="1" applyBorder="1" applyAlignment="1" applyProtection="0">
      <alignment horizontal="center" vertical="center"/>
    </xf>
    <xf numFmtId="49" fontId="4" fillId="13" borderId="4" applyNumberFormat="1" applyFont="1" applyFill="1" applyBorder="1" applyAlignment="1" applyProtection="0">
      <alignment horizontal="center" vertical="center"/>
    </xf>
    <xf numFmtId="49" fontId="4" borderId="4" applyNumberFormat="1" applyFont="1" applyFill="0" applyBorder="1" applyAlignment="1" applyProtection="0">
      <alignment vertical="bottom"/>
    </xf>
    <xf numFmtId="49" fontId="4" fillId="13" borderId="4" applyNumberFormat="1" applyFont="1" applyFill="1" applyBorder="1" applyAlignment="1" applyProtection="0">
      <alignment horizontal="center" vertical="center" wrapText="1"/>
    </xf>
    <xf numFmtId="49" fontId="4" fillId="13" borderId="4" applyNumberFormat="1" applyFont="1" applyFill="1" applyBorder="1" applyAlignment="1" applyProtection="0">
      <alignment vertical="bottom" wrapText="1"/>
    </xf>
    <xf numFmtId="0" fontId="4" fillId="13" borderId="4" applyNumberFormat="0" applyFont="1" applyFill="1" applyBorder="1" applyAlignment="1" applyProtection="0">
      <alignment horizontal="center" vertical="center"/>
    </xf>
    <xf numFmtId="0" fontId="0" borderId="36" applyNumberFormat="0" applyFont="1" applyFill="0" applyBorder="1" applyAlignment="1" applyProtection="0">
      <alignment vertical="bottom"/>
    </xf>
    <xf numFmtId="49" fontId="3" fillId="13" borderId="36" applyNumberFormat="1" applyFont="1" applyFill="1" applyBorder="1" applyAlignment="1" applyProtection="0">
      <alignment horizontal="right" vertical="center"/>
    </xf>
    <xf numFmtId="0" fontId="3" fillId="13" borderId="37" applyNumberFormat="1" applyFont="1" applyFill="1" applyBorder="1" applyAlignment="1" applyProtection="0">
      <alignment horizontal="center" vertical="center"/>
    </xf>
    <xf numFmtId="49" fontId="3" fillId="13" borderId="36" applyNumberFormat="1" applyFont="1" applyFill="1" applyBorder="1" applyAlignment="1" applyProtection="0">
      <alignment horizontal="left" vertical="center"/>
    </xf>
    <xf numFmtId="9" fontId="3" fillId="13" borderId="38" applyNumberFormat="1" applyFont="1" applyFill="1" applyBorder="1" applyAlignment="1" applyProtection="0">
      <alignment horizontal="left" vertical="center"/>
    </xf>
    <xf numFmtId="49" fontId="0" borderId="28"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fbe4d5"/>
      <rgbColor rgb="ff262626"/>
      <rgbColor rgb="ffd9e2f3"/>
      <rgbColor rgb="fffff2cb"/>
      <rgbColor rgb="ffe2eeda"/>
      <rgbColor rgb="fff7caac"/>
      <rgbColor rgb="ff8eaadb"/>
      <rgbColor rgb="ffdeeaf6"/>
      <rgbColor rgb="ffececec"/>
      <rgbColor rgb="ffc5deb5"/>
      <rgbColor rgb="ffffffff"/>
      <rgbColor rgb="ff00b050"/>
      <rgbColor rgb="ff00b0f0"/>
      <rgbColor rgb="ffff0000"/>
      <rgbColor rgb="fff2f2f2"/>
      <rgbColor rgb="ff7f7f7f"/>
      <rgbColor rgb="ffffff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8</xdr:col>
      <xdr:colOff>2597150</xdr:colOff>
      <xdr:row>46</xdr:row>
      <xdr:rowOff>151415</xdr:rowOff>
    </xdr:from>
    <xdr:to>
      <xdr:col>16</xdr:col>
      <xdr:colOff>521968</xdr:colOff>
      <xdr:row>64</xdr:row>
      <xdr:rowOff>162274</xdr:rowOff>
    </xdr:to>
    <xdr:sp>
      <xdr:nvSpPr>
        <xdr:cNvPr id="2" name="TextBox 1"/>
        <xdr:cNvSpPr txBox="1"/>
      </xdr:nvSpPr>
      <xdr:spPr>
        <a:xfrm>
          <a:off x="15309850" y="8622315"/>
          <a:ext cx="5252719" cy="3325560"/>
        </a:xfrm>
        <a:prstGeom prst="rect">
          <a:avLst/>
        </a:prstGeom>
        <a:solidFill>
          <a:srgbClr val="FFFFFF"/>
        </a:solidFill>
        <a:ln w="9525" cap="flat">
          <a:solidFill>
            <a:srgbClr val="BABABA"/>
          </a:solidFill>
          <a:prstDash val="solid"/>
          <a:round/>
        </a:ln>
        <a:effectLst/>
        <a:extLst>
          <a:ext uri="{C572A759-6A51-4108-AA02-DFA0A04FC94B}">
            <ma14:wrappingTextBoxFlag xmlns:ma14="http://schemas.microsoft.com/office/mac/drawingml/2011/main"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b="1" baseline="0" cap="none" i="0" spc="0" strike="noStrike" sz="1100" u="sng">
              <a:solidFill>
                <a:srgbClr val="000000"/>
              </a:solidFill>
              <a:uFillTx/>
              <a:latin typeface="Arial"/>
              <a:ea typeface="Arial"/>
              <a:cs typeface="Arial"/>
              <a:sym typeface="Arial"/>
            </a:defRPr>
          </a:pPr>
          <a:r>
            <a:rPr b="1" baseline="0" cap="none" i="0" spc="0" strike="noStrike" sz="1100" u="sng">
              <a:solidFill>
                <a:srgbClr val="000000"/>
              </a:solidFill>
              <a:uFillTx/>
              <a:latin typeface="Arial"/>
              <a:ea typeface="Arial"/>
              <a:cs typeface="Arial"/>
              <a:sym typeface="Arial"/>
            </a:rPr>
            <a:t>Estimation</a:t>
          </a:r>
          <a:endParaRPr b="1" baseline="0" cap="none" i="0" spc="0" strike="noStrike" sz="1100" u="sng">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7 profiles required for testing (Profile A, B, C, D, E, F &amp; G)</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A - NTB, language in Eng, able to receive all 4 types of msg</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B - NTB, language in TC, able to receive all 4 types of msg</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C - NTB, language in SC, able to receive all 4 types of msg</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D - NTB, any language, Opt Out all notifications</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E - Mission Completed</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F - Staff</a:t>
          </a:r>
          <a:endParaRPr b="0" baseline="0" cap="none" i="0" spc="0" strike="noStrike" sz="11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0" baseline="0" cap="none" i="0" spc="0" strike="noStrike" sz="1100" u="none">
              <a:solidFill>
                <a:srgbClr val="000000"/>
              </a:solidFill>
              <a:uFillTx/>
              <a:latin typeface="Arial"/>
              <a:ea typeface="Arial"/>
              <a:cs typeface="Arial"/>
              <a:sym typeface="Arial"/>
            </a:rPr>
            <a:t>Profile G - RMID listed in BOM check list</a:t>
          </a: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Q174"/>
  <sheetViews>
    <sheetView workbookViewId="0" showGridLines="0" defaultGridColor="1"/>
  </sheetViews>
  <sheetFormatPr defaultColWidth="8.83333" defaultRowHeight="14.5" customHeight="1" outlineLevelRow="0" outlineLevelCol="0"/>
  <cols>
    <col min="1" max="1" width="8.85156" style="1" customWidth="1"/>
    <col min="2" max="2" width="3.35156" style="1" customWidth="1"/>
    <col min="3" max="3" width="26.5" style="1" customWidth="1"/>
    <col min="4" max="4" width="2.35156" style="1" customWidth="1"/>
    <col min="5" max="5" width="54.6719" style="1" customWidth="1"/>
    <col min="6" max="6" width="3.35156" style="1" customWidth="1"/>
    <col min="7" max="7" width="65.3516" style="1" customWidth="1"/>
    <col min="8" max="8" width="2.5" style="1" customWidth="1"/>
    <col min="9" max="9" width="34.3516" style="1" customWidth="1"/>
    <col min="10" max="17" width="8.85156" style="1" customWidth="1"/>
    <col min="18" max="256" width="8.85156" style="1" customWidth="1"/>
  </cols>
  <sheetData>
    <row r="1" ht="14.5" customHeight="1">
      <c r="A1" s="2"/>
      <c r="B1" s="3"/>
      <c r="C1" s="3"/>
      <c r="D1" s="3"/>
      <c r="E1" s="3"/>
      <c r="F1" s="3"/>
      <c r="G1" s="3"/>
      <c r="H1" s="3"/>
      <c r="I1" s="3"/>
      <c r="J1" s="2"/>
      <c r="K1" s="2"/>
      <c r="L1" s="2"/>
      <c r="M1" s="2"/>
      <c r="N1" s="2"/>
      <c r="O1" s="2"/>
      <c r="P1" s="2"/>
      <c r="Q1" s="2"/>
    </row>
    <row r="2" ht="14.5" customHeight="1">
      <c r="A2" s="4"/>
      <c r="B2" t="s" s="5">
        <v>0</v>
      </c>
      <c r="C2" t="s" s="5">
        <v>1</v>
      </c>
      <c r="D2" t="s" s="5">
        <v>0</v>
      </c>
      <c r="E2" t="s" s="5">
        <v>2</v>
      </c>
      <c r="F2" t="s" s="5">
        <v>0</v>
      </c>
      <c r="G2" t="s" s="5">
        <v>3</v>
      </c>
      <c r="H2" t="s" s="5">
        <v>0</v>
      </c>
      <c r="I2" t="s" s="5">
        <v>4</v>
      </c>
      <c r="J2" s="6"/>
      <c r="K2" s="2"/>
      <c r="L2" s="2"/>
      <c r="M2" s="2"/>
      <c r="N2" s="2"/>
      <c r="O2" s="2"/>
      <c r="P2" s="2"/>
      <c r="Q2" s="2"/>
    </row>
    <row r="3" ht="14.5" customHeight="1">
      <c r="A3" s="4"/>
      <c r="B3" s="7">
        <v>1</v>
      </c>
      <c r="C3" t="s" s="8">
        <v>5</v>
      </c>
      <c r="D3" t="s" s="9">
        <v>6</v>
      </c>
      <c r="E3" t="s" s="10">
        <v>7</v>
      </c>
      <c r="F3" s="11"/>
      <c r="G3" s="12"/>
      <c r="H3" s="13"/>
      <c r="I3" s="13"/>
      <c r="J3" s="6"/>
      <c r="K3" s="2"/>
      <c r="L3" s="2"/>
      <c r="M3" s="2"/>
      <c r="N3" s="2"/>
      <c r="O3" s="2"/>
      <c r="P3" s="2"/>
      <c r="Q3" s="2"/>
    </row>
    <row r="4" ht="14.5" customHeight="1">
      <c r="A4" s="4"/>
      <c r="B4" s="14"/>
      <c r="C4" s="15"/>
      <c r="D4" t="s" s="16">
        <v>8</v>
      </c>
      <c r="E4" t="s" s="8">
        <v>9</v>
      </c>
      <c r="F4" t="s" s="9">
        <v>10</v>
      </c>
      <c r="G4" t="s" s="10">
        <v>11</v>
      </c>
      <c r="H4" s="13"/>
      <c r="I4" s="13"/>
      <c r="J4" s="6"/>
      <c r="K4" s="2"/>
      <c r="L4" s="2"/>
      <c r="M4" s="2"/>
      <c r="N4" s="2"/>
      <c r="O4" s="2"/>
      <c r="P4" s="2"/>
      <c r="Q4" s="2"/>
    </row>
    <row r="5" ht="14.5" customHeight="1">
      <c r="A5" s="4"/>
      <c r="B5" s="14"/>
      <c r="C5" s="15"/>
      <c r="D5" s="17"/>
      <c r="E5" s="18"/>
      <c r="F5" t="s" s="9">
        <v>12</v>
      </c>
      <c r="G5" t="s" s="10">
        <v>13</v>
      </c>
      <c r="H5" s="13"/>
      <c r="I5" s="13"/>
      <c r="J5" s="6"/>
      <c r="K5" s="2"/>
      <c r="L5" s="2"/>
      <c r="M5" s="2"/>
      <c r="N5" s="2"/>
      <c r="O5" s="2"/>
      <c r="P5" s="2"/>
      <c r="Q5" s="2"/>
    </row>
    <row r="6" ht="14.5" customHeight="1">
      <c r="A6" s="4"/>
      <c r="B6" s="14"/>
      <c r="C6" s="15"/>
      <c r="D6" t="s" s="16">
        <v>14</v>
      </c>
      <c r="E6" t="s" s="8">
        <v>15</v>
      </c>
      <c r="F6" t="s" s="9">
        <v>10</v>
      </c>
      <c r="G6" t="s" s="10">
        <v>16</v>
      </c>
      <c r="H6" s="13"/>
      <c r="I6" s="13"/>
      <c r="J6" s="6"/>
      <c r="K6" s="2"/>
      <c r="L6" s="2"/>
      <c r="M6" s="2"/>
      <c r="N6" s="2"/>
      <c r="O6" s="2"/>
      <c r="P6" s="2"/>
      <c r="Q6" s="2"/>
    </row>
    <row r="7" ht="14.5" customHeight="1">
      <c r="A7" s="4"/>
      <c r="B7" s="14"/>
      <c r="C7" s="15"/>
      <c r="D7" s="14"/>
      <c r="E7" s="15"/>
      <c r="F7" t="s" s="9">
        <v>12</v>
      </c>
      <c r="G7" t="s" s="10">
        <v>17</v>
      </c>
      <c r="H7" s="13"/>
      <c r="I7" s="13"/>
      <c r="J7" s="6"/>
      <c r="K7" s="2"/>
      <c r="L7" s="2"/>
      <c r="M7" s="2"/>
      <c r="N7" s="2"/>
      <c r="O7" s="2"/>
      <c r="P7" s="2"/>
      <c r="Q7" s="2"/>
    </row>
    <row r="8" ht="14.5" customHeight="1">
      <c r="A8" s="4"/>
      <c r="B8" s="14"/>
      <c r="C8" s="15"/>
      <c r="D8" s="14"/>
      <c r="E8" s="15"/>
      <c r="F8" t="s" s="9">
        <v>18</v>
      </c>
      <c r="G8" t="s" s="10">
        <v>19</v>
      </c>
      <c r="H8" s="13"/>
      <c r="I8" s="13"/>
      <c r="J8" s="6"/>
      <c r="K8" s="2"/>
      <c r="L8" s="2"/>
      <c r="M8" s="2"/>
      <c r="N8" s="2"/>
      <c r="O8" s="2"/>
      <c r="P8" s="2"/>
      <c r="Q8" s="2"/>
    </row>
    <row r="9" ht="14.5" customHeight="1">
      <c r="A9" s="4"/>
      <c r="B9" s="14"/>
      <c r="C9" s="15"/>
      <c r="D9" s="14"/>
      <c r="E9" s="15"/>
      <c r="F9" t="s" s="9">
        <v>20</v>
      </c>
      <c r="G9" t="s" s="10">
        <v>21</v>
      </c>
      <c r="H9" s="13"/>
      <c r="I9" s="13"/>
      <c r="J9" s="6"/>
      <c r="K9" s="2"/>
      <c r="L9" s="2"/>
      <c r="M9" s="2"/>
      <c r="N9" s="2"/>
      <c r="O9" s="2"/>
      <c r="P9" s="2"/>
      <c r="Q9" s="2"/>
    </row>
    <row r="10" ht="14.5" customHeight="1">
      <c r="A10" s="4"/>
      <c r="B10" s="14"/>
      <c r="C10" s="15"/>
      <c r="D10" s="17"/>
      <c r="E10" s="18"/>
      <c r="F10" t="s" s="9">
        <v>22</v>
      </c>
      <c r="G10" t="s" s="10">
        <v>23</v>
      </c>
      <c r="H10" s="13"/>
      <c r="I10" s="13"/>
      <c r="J10" s="6"/>
      <c r="K10" s="2"/>
      <c r="L10" s="2"/>
      <c r="M10" s="2"/>
      <c r="N10" s="2"/>
      <c r="O10" s="2"/>
      <c r="P10" s="2"/>
      <c r="Q10" s="2"/>
    </row>
    <row r="11" ht="14.5" customHeight="1">
      <c r="A11" s="4"/>
      <c r="B11" s="14"/>
      <c r="C11" s="15"/>
      <c r="D11" t="s" s="9">
        <v>24</v>
      </c>
      <c r="E11" t="s" s="10">
        <v>25</v>
      </c>
      <c r="F11" s="11"/>
      <c r="G11" s="12"/>
      <c r="H11" s="13"/>
      <c r="I11" s="13"/>
      <c r="J11" s="6"/>
      <c r="K11" s="2"/>
      <c r="L11" s="2"/>
      <c r="M11" s="2"/>
      <c r="N11" s="2"/>
      <c r="O11" s="2"/>
      <c r="P11" s="2"/>
      <c r="Q11" s="2"/>
    </row>
    <row r="12" ht="14.5" customHeight="1">
      <c r="A12" s="4"/>
      <c r="B12" s="14"/>
      <c r="C12" s="15"/>
      <c r="D12" t="s" s="9">
        <v>26</v>
      </c>
      <c r="E12" t="s" s="10">
        <v>27</v>
      </c>
      <c r="F12" s="11"/>
      <c r="G12" s="12"/>
      <c r="H12" s="13"/>
      <c r="I12" s="13"/>
      <c r="J12" s="6"/>
      <c r="K12" s="2"/>
      <c r="L12" s="2"/>
      <c r="M12" s="2"/>
      <c r="N12" s="2"/>
      <c r="O12" s="2"/>
      <c r="P12" s="2"/>
      <c r="Q12" s="2"/>
    </row>
    <row r="13" ht="14.5" customHeight="1">
      <c r="A13" s="4"/>
      <c r="B13" s="14"/>
      <c r="C13" s="15"/>
      <c r="D13" t="s" s="16">
        <v>28</v>
      </c>
      <c r="E13" t="s" s="8">
        <v>29</v>
      </c>
      <c r="F13" t="s" s="9">
        <v>10</v>
      </c>
      <c r="G13" t="s" s="10">
        <v>30</v>
      </c>
      <c r="H13" s="13"/>
      <c r="I13" s="13"/>
      <c r="J13" s="6"/>
      <c r="K13" s="2"/>
      <c r="L13" s="2"/>
      <c r="M13" s="2"/>
      <c r="N13" s="2"/>
      <c r="O13" s="2"/>
      <c r="P13" s="2"/>
      <c r="Q13" s="2"/>
    </row>
    <row r="14" ht="14.5" customHeight="1">
      <c r="A14" s="4"/>
      <c r="B14" s="17"/>
      <c r="C14" s="18"/>
      <c r="D14" s="17"/>
      <c r="E14" s="18"/>
      <c r="F14" t="s" s="9">
        <v>12</v>
      </c>
      <c r="G14" t="s" s="10">
        <v>31</v>
      </c>
      <c r="H14" s="13"/>
      <c r="I14" s="13"/>
      <c r="J14" s="6"/>
      <c r="K14" s="2"/>
      <c r="L14" s="2"/>
      <c r="M14" s="2"/>
      <c r="N14" s="2"/>
      <c r="O14" s="2"/>
      <c r="P14" s="2"/>
      <c r="Q14" s="2"/>
    </row>
    <row r="15" ht="14.5" customHeight="1">
      <c r="A15" s="4"/>
      <c r="B15" s="19">
        <v>2</v>
      </c>
      <c r="C15" t="s" s="20">
        <v>32</v>
      </c>
      <c r="D15" t="s" s="21">
        <v>6</v>
      </c>
      <c r="E15" t="s" s="22">
        <v>7</v>
      </c>
      <c r="F15" s="11"/>
      <c r="G15" s="12"/>
      <c r="H15" s="13"/>
      <c r="I15" s="13"/>
      <c r="J15" s="6"/>
      <c r="K15" s="2"/>
      <c r="L15" s="2"/>
      <c r="M15" s="2"/>
      <c r="N15" s="2"/>
      <c r="O15" s="2"/>
      <c r="P15" s="2"/>
      <c r="Q15" s="2"/>
    </row>
    <row r="16" ht="14.5" customHeight="1">
      <c r="A16" s="4"/>
      <c r="B16" s="23"/>
      <c r="C16" s="24"/>
      <c r="D16" t="s" s="25">
        <v>8</v>
      </c>
      <c r="E16" t="s" s="20">
        <v>33</v>
      </c>
      <c r="F16" t="s" s="21">
        <v>10</v>
      </c>
      <c r="G16" t="s" s="22">
        <v>34</v>
      </c>
      <c r="H16" s="13"/>
      <c r="I16" s="13"/>
      <c r="J16" s="6"/>
      <c r="K16" s="2"/>
      <c r="L16" s="2"/>
      <c r="M16" s="2"/>
      <c r="N16" s="2"/>
      <c r="O16" s="2"/>
      <c r="P16" s="2"/>
      <c r="Q16" s="2"/>
    </row>
    <row r="17" ht="14.5" customHeight="1">
      <c r="A17" s="4"/>
      <c r="B17" s="23"/>
      <c r="C17" s="24"/>
      <c r="D17" s="26"/>
      <c r="E17" s="27"/>
      <c r="F17" t="s" s="21">
        <v>12</v>
      </c>
      <c r="G17" t="s" s="22">
        <v>35</v>
      </c>
      <c r="H17" s="13"/>
      <c r="I17" s="13"/>
      <c r="J17" s="6"/>
      <c r="K17" s="2"/>
      <c r="L17" s="2"/>
      <c r="M17" s="2"/>
      <c r="N17" s="2"/>
      <c r="O17" s="2"/>
      <c r="P17" s="2"/>
      <c r="Q17" s="2"/>
    </row>
    <row r="18" ht="14.5" customHeight="1">
      <c r="A18" s="4"/>
      <c r="B18" s="23"/>
      <c r="C18" s="24"/>
      <c r="D18" t="s" s="21">
        <v>14</v>
      </c>
      <c r="E18" t="s" s="22">
        <v>25</v>
      </c>
      <c r="F18" s="11"/>
      <c r="G18" s="12"/>
      <c r="H18" s="13"/>
      <c r="I18" s="13"/>
      <c r="J18" s="6"/>
      <c r="K18" s="2"/>
      <c r="L18" s="2"/>
      <c r="M18" s="2"/>
      <c r="N18" s="2"/>
      <c r="O18" s="2"/>
      <c r="P18" s="2"/>
      <c r="Q18" s="2"/>
    </row>
    <row r="19" ht="14.5" customHeight="1">
      <c r="A19" s="4"/>
      <c r="B19" s="23"/>
      <c r="C19" s="24"/>
      <c r="D19" t="s" s="21">
        <v>24</v>
      </c>
      <c r="E19" t="s" s="22">
        <v>36</v>
      </c>
      <c r="F19" s="11"/>
      <c r="G19" s="12"/>
      <c r="H19" s="13"/>
      <c r="I19" s="13"/>
      <c r="J19" s="6"/>
      <c r="K19" s="2"/>
      <c r="L19" s="2"/>
      <c r="M19" s="2"/>
      <c r="N19" s="2"/>
      <c r="O19" s="2"/>
      <c r="P19" s="2"/>
      <c r="Q19" s="2"/>
    </row>
    <row r="20" ht="14.5" customHeight="1">
      <c r="A20" s="4"/>
      <c r="B20" s="23"/>
      <c r="C20" s="24"/>
      <c r="D20" t="s" s="25">
        <v>26</v>
      </c>
      <c r="E20" t="s" s="20">
        <v>29</v>
      </c>
      <c r="F20" t="s" s="21">
        <v>10</v>
      </c>
      <c r="G20" t="s" s="22">
        <v>30</v>
      </c>
      <c r="H20" s="13"/>
      <c r="I20" s="13"/>
      <c r="J20" s="6"/>
      <c r="K20" s="2"/>
      <c r="L20" s="2"/>
      <c r="M20" s="2"/>
      <c r="N20" s="2"/>
      <c r="O20" s="2"/>
      <c r="P20" s="2"/>
      <c r="Q20" s="2"/>
    </row>
    <row r="21" ht="14.5" customHeight="1">
      <c r="A21" s="4"/>
      <c r="B21" s="26"/>
      <c r="C21" s="27"/>
      <c r="D21" s="26"/>
      <c r="E21" s="27"/>
      <c r="F21" t="s" s="21">
        <v>12</v>
      </c>
      <c r="G21" t="s" s="22">
        <v>31</v>
      </c>
      <c r="H21" s="13"/>
      <c r="I21" s="13"/>
      <c r="J21" s="6"/>
      <c r="K21" s="2"/>
      <c r="L21" s="2"/>
      <c r="M21" s="2"/>
      <c r="N21" s="2"/>
      <c r="O21" s="2"/>
      <c r="P21" s="2"/>
      <c r="Q21" s="2"/>
    </row>
    <row r="22" ht="14.5" customHeight="1">
      <c r="A22" s="4"/>
      <c r="B22" s="28">
        <v>3</v>
      </c>
      <c r="C22" t="s" s="29">
        <v>37</v>
      </c>
      <c r="D22" t="s" s="30">
        <v>6</v>
      </c>
      <c r="E22" t="s" s="31">
        <v>7</v>
      </c>
      <c r="F22" s="11"/>
      <c r="G22" s="12"/>
      <c r="H22" s="13"/>
      <c r="I22" s="13"/>
      <c r="J22" s="6"/>
      <c r="K22" s="2"/>
      <c r="L22" s="2"/>
      <c r="M22" s="2"/>
      <c r="N22" s="2"/>
      <c r="O22" s="2"/>
      <c r="P22" s="2"/>
      <c r="Q22" s="2"/>
    </row>
    <row r="23" ht="14.5" customHeight="1">
      <c r="A23" s="4"/>
      <c r="B23" s="32"/>
      <c r="C23" s="33"/>
      <c r="D23" t="s" s="34">
        <v>8</v>
      </c>
      <c r="E23" t="s" s="29">
        <v>33</v>
      </c>
      <c r="F23" t="s" s="30">
        <v>10</v>
      </c>
      <c r="G23" t="s" s="31">
        <v>38</v>
      </c>
      <c r="H23" s="13"/>
      <c r="I23" s="13"/>
      <c r="J23" s="6"/>
      <c r="K23" s="2"/>
      <c r="L23" s="2"/>
      <c r="M23" s="2"/>
      <c r="N23" s="2"/>
      <c r="O23" s="2"/>
      <c r="P23" s="2"/>
      <c r="Q23" s="2"/>
    </row>
    <row r="24" ht="14.5" customHeight="1">
      <c r="A24" s="4"/>
      <c r="B24" s="32"/>
      <c r="C24" s="33"/>
      <c r="D24" s="35"/>
      <c r="E24" s="36"/>
      <c r="F24" t="s" s="30">
        <v>12</v>
      </c>
      <c r="G24" t="s" s="31">
        <v>39</v>
      </c>
      <c r="H24" s="13"/>
      <c r="I24" s="13"/>
      <c r="J24" s="6"/>
      <c r="K24" s="2"/>
      <c r="L24" s="2"/>
      <c r="M24" s="2"/>
      <c r="N24" s="2"/>
      <c r="O24" s="2"/>
      <c r="P24" s="2"/>
      <c r="Q24" s="2"/>
    </row>
    <row r="25" ht="14.5" customHeight="1">
      <c r="A25" s="4"/>
      <c r="B25" s="32"/>
      <c r="C25" s="33"/>
      <c r="D25" t="s" s="30">
        <v>14</v>
      </c>
      <c r="E25" t="s" s="31">
        <v>25</v>
      </c>
      <c r="F25" s="11"/>
      <c r="G25" s="12"/>
      <c r="H25" s="13"/>
      <c r="I25" s="13"/>
      <c r="J25" s="6"/>
      <c r="K25" s="2"/>
      <c r="L25" s="2"/>
      <c r="M25" s="2"/>
      <c r="N25" s="2"/>
      <c r="O25" s="2"/>
      <c r="P25" s="2"/>
      <c r="Q25" s="2"/>
    </row>
    <row r="26" ht="14.5" customHeight="1">
      <c r="A26" s="4"/>
      <c r="B26" s="32"/>
      <c r="C26" s="33"/>
      <c r="D26" t="s" s="30">
        <v>24</v>
      </c>
      <c r="E26" t="s" s="31">
        <v>36</v>
      </c>
      <c r="F26" s="11"/>
      <c r="G26" s="12"/>
      <c r="H26" s="13"/>
      <c r="I26" s="13"/>
      <c r="J26" s="6"/>
      <c r="K26" s="2"/>
      <c r="L26" s="2"/>
      <c r="M26" s="2"/>
      <c r="N26" s="2"/>
      <c r="O26" s="2"/>
      <c r="P26" s="2"/>
      <c r="Q26" s="2"/>
    </row>
    <row r="27" ht="14.5" customHeight="1">
      <c r="A27" s="4"/>
      <c r="B27" s="32"/>
      <c r="C27" s="33"/>
      <c r="D27" t="s" s="34">
        <v>26</v>
      </c>
      <c r="E27" t="s" s="29">
        <v>29</v>
      </c>
      <c r="F27" t="s" s="30">
        <v>10</v>
      </c>
      <c r="G27" t="s" s="31">
        <v>30</v>
      </c>
      <c r="H27" s="13"/>
      <c r="I27" s="13"/>
      <c r="J27" s="6"/>
      <c r="K27" s="2"/>
      <c r="L27" s="2"/>
      <c r="M27" s="2"/>
      <c r="N27" s="2"/>
      <c r="O27" s="2"/>
      <c r="P27" s="2"/>
      <c r="Q27" s="2"/>
    </row>
    <row r="28" ht="14.5" customHeight="1">
      <c r="A28" s="4"/>
      <c r="B28" s="35"/>
      <c r="C28" s="36"/>
      <c r="D28" s="35"/>
      <c r="E28" s="36"/>
      <c r="F28" t="s" s="30">
        <v>12</v>
      </c>
      <c r="G28" t="s" s="31">
        <v>40</v>
      </c>
      <c r="H28" s="13"/>
      <c r="I28" s="13"/>
      <c r="J28" s="6"/>
      <c r="K28" s="2"/>
      <c r="L28" s="2"/>
      <c r="M28" s="2"/>
      <c r="N28" s="2"/>
      <c r="O28" s="2"/>
      <c r="P28" s="2"/>
      <c r="Q28" s="2"/>
    </row>
    <row r="29" ht="14.5" customHeight="1">
      <c r="A29" s="4"/>
      <c r="B29" s="37">
        <v>4</v>
      </c>
      <c r="C29" t="s" s="38">
        <v>41</v>
      </c>
      <c r="D29" t="s" s="39">
        <v>6</v>
      </c>
      <c r="E29" t="s" s="40">
        <v>42</v>
      </c>
      <c r="F29" s="11"/>
      <c r="G29" s="12"/>
      <c r="H29" s="13"/>
      <c r="I29" s="13"/>
      <c r="J29" s="6"/>
      <c r="K29" s="2"/>
      <c r="L29" s="2"/>
      <c r="M29" s="2"/>
      <c r="N29" s="2"/>
      <c r="O29" s="2"/>
      <c r="P29" s="2"/>
      <c r="Q29" s="2"/>
    </row>
    <row r="30" ht="14.5" customHeight="1">
      <c r="A30" s="4"/>
      <c r="B30" s="41"/>
      <c r="C30" s="42"/>
      <c r="D30" t="s" s="39">
        <v>8</v>
      </c>
      <c r="E30" t="s" s="40">
        <v>43</v>
      </c>
      <c r="F30" s="11"/>
      <c r="G30" s="12"/>
      <c r="H30" s="13"/>
      <c r="I30" s="13"/>
      <c r="J30" s="6"/>
      <c r="K30" s="2"/>
      <c r="L30" s="2"/>
      <c r="M30" s="2"/>
      <c r="N30" s="2"/>
      <c r="O30" s="2"/>
      <c r="P30" s="2"/>
      <c r="Q30" s="2"/>
    </row>
    <row r="31" ht="14.5" customHeight="1">
      <c r="A31" s="4"/>
      <c r="B31" s="41"/>
      <c r="C31" s="43"/>
      <c r="D31" t="s" s="39">
        <v>14</v>
      </c>
      <c r="E31" t="s" s="40">
        <v>44</v>
      </c>
      <c r="F31" s="11"/>
      <c r="G31" s="12"/>
      <c r="H31" s="13"/>
      <c r="I31" s="13"/>
      <c r="J31" s="6"/>
      <c r="K31" s="2"/>
      <c r="L31" s="2"/>
      <c r="M31" s="2"/>
      <c r="N31" s="2"/>
      <c r="O31" s="2"/>
      <c r="P31" s="2"/>
      <c r="Q31" s="2"/>
    </row>
    <row r="32" ht="14.5" customHeight="1">
      <c r="A32" s="4"/>
      <c r="B32" s="44">
        <v>5</v>
      </c>
      <c r="C32" t="s" s="45">
        <v>45</v>
      </c>
      <c r="D32" t="s" s="46">
        <v>6</v>
      </c>
      <c r="E32" t="s" s="45">
        <v>46</v>
      </c>
      <c r="F32" t="s" s="47">
        <v>10</v>
      </c>
      <c r="G32" t="s" s="48">
        <v>47</v>
      </c>
      <c r="H32" s="13"/>
      <c r="I32" s="13"/>
      <c r="J32" s="6"/>
      <c r="K32" s="2"/>
      <c r="L32" s="2"/>
      <c r="M32" s="2"/>
      <c r="N32" s="2"/>
      <c r="O32" s="2"/>
      <c r="P32" s="2"/>
      <c r="Q32" s="2"/>
    </row>
    <row r="33" ht="14.5" customHeight="1">
      <c r="A33" s="4"/>
      <c r="B33" s="49"/>
      <c r="C33" s="50"/>
      <c r="D33" s="49"/>
      <c r="E33" s="50"/>
      <c r="F33" t="s" s="47">
        <v>12</v>
      </c>
      <c r="G33" t="s" s="48">
        <v>48</v>
      </c>
      <c r="H33" s="13"/>
      <c r="I33" s="13"/>
      <c r="J33" s="6"/>
      <c r="K33" s="2"/>
      <c r="L33" s="2"/>
      <c r="M33" s="2"/>
      <c r="N33" s="2"/>
      <c r="O33" s="2"/>
      <c r="P33" s="2"/>
      <c r="Q33" s="2"/>
    </row>
    <row r="34" ht="14.5" customHeight="1">
      <c r="A34" s="4"/>
      <c r="B34" s="49"/>
      <c r="C34" s="50"/>
      <c r="D34" s="51"/>
      <c r="E34" s="52"/>
      <c r="F34" t="s" s="47">
        <v>18</v>
      </c>
      <c r="G34" t="s" s="48">
        <v>49</v>
      </c>
      <c r="H34" s="13"/>
      <c r="I34" s="13"/>
      <c r="J34" s="6"/>
      <c r="K34" s="2"/>
      <c r="L34" s="2"/>
      <c r="M34" s="2"/>
      <c r="N34" s="2"/>
      <c r="O34" s="2"/>
      <c r="P34" s="2"/>
      <c r="Q34" s="2"/>
    </row>
    <row r="35" ht="14.5" customHeight="1">
      <c r="A35" s="4"/>
      <c r="B35" s="49"/>
      <c r="C35" s="50"/>
      <c r="D35" t="s" s="46">
        <v>8</v>
      </c>
      <c r="E35" t="s" s="45">
        <v>50</v>
      </c>
      <c r="F35" t="s" s="47">
        <v>10</v>
      </c>
      <c r="G35" t="s" s="48">
        <v>51</v>
      </c>
      <c r="H35" s="13"/>
      <c r="I35" s="13"/>
      <c r="J35" s="6"/>
      <c r="K35" s="2"/>
      <c r="L35" s="2"/>
      <c r="M35" s="2"/>
      <c r="N35" s="2"/>
      <c r="O35" s="2"/>
      <c r="P35" s="2"/>
      <c r="Q35" s="2"/>
    </row>
    <row r="36" ht="14.5" customHeight="1">
      <c r="A36" s="4"/>
      <c r="B36" s="49"/>
      <c r="C36" s="50"/>
      <c r="D36" s="51"/>
      <c r="E36" s="52"/>
      <c r="F36" t="s" s="47">
        <v>12</v>
      </c>
      <c r="G36" t="s" s="48">
        <v>52</v>
      </c>
      <c r="H36" s="13"/>
      <c r="I36" s="13"/>
      <c r="J36" s="6"/>
      <c r="K36" s="2"/>
      <c r="L36" s="2"/>
      <c r="M36" s="2"/>
      <c r="N36" s="2"/>
      <c r="O36" s="2"/>
      <c r="P36" s="2"/>
      <c r="Q36" s="2"/>
    </row>
    <row r="37" ht="14.5" customHeight="1">
      <c r="A37" s="4"/>
      <c r="B37" s="49"/>
      <c r="C37" s="50"/>
      <c r="D37" t="s" s="46">
        <v>14</v>
      </c>
      <c r="E37" t="s" s="45">
        <v>53</v>
      </c>
      <c r="F37" t="s" s="47">
        <v>10</v>
      </c>
      <c r="G37" t="s" s="48">
        <v>54</v>
      </c>
      <c r="H37" s="13"/>
      <c r="I37" s="13"/>
      <c r="J37" s="6"/>
      <c r="K37" s="2"/>
      <c r="L37" s="2"/>
      <c r="M37" s="2"/>
      <c r="N37" s="2"/>
      <c r="O37" s="2"/>
      <c r="P37" s="2"/>
      <c r="Q37" s="2"/>
    </row>
    <row r="38" ht="14.5" customHeight="1">
      <c r="A38" s="4"/>
      <c r="B38" s="49"/>
      <c r="C38" s="50"/>
      <c r="D38" s="51"/>
      <c r="E38" s="52"/>
      <c r="F38" t="s" s="47">
        <v>12</v>
      </c>
      <c r="G38" t="s" s="48">
        <v>55</v>
      </c>
      <c r="H38" s="13"/>
      <c r="I38" s="13"/>
      <c r="J38" s="6"/>
      <c r="K38" s="2"/>
      <c r="L38" s="2"/>
      <c r="M38" s="2"/>
      <c r="N38" s="2"/>
      <c r="O38" s="2"/>
      <c r="P38" s="2"/>
      <c r="Q38" s="2"/>
    </row>
    <row r="39" ht="14.5" customHeight="1">
      <c r="A39" s="4"/>
      <c r="B39" s="49"/>
      <c r="C39" s="50"/>
      <c r="D39" t="s" s="47">
        <v>24</v>
      </c>
      <c r="E39" t="s" s="48">
        <v>56</v>
      </c>
      <c r="F39" t="s" s="47">
        <v>10</v>
      </c>
      <c r="G39" t="s" s="48">
        <v>57</v>
      </c>
      <c r="H39" s="13"/>
      <c r="I39" s="13"/>
      <c r="J39" s="6"/>
      <c r="K39" s="2"/>
      <c r="L39" s="2"/>
      <c r="M39" s="2"/>
      <c r="N39" s="2"/>
      <c r="O39" s="2"/>
      <c r="P39" s="2"/>
      <c r="Q39" s="2"/>
    </row>
    <row r="40" ht="14.5" customHeight="1">
      <c r="A40" s="4"/>
      <c r="B40" s="49"/>
      <c r="C40" s="50"/>
      <c r="D40" s="53"/>
      <c r="E40" s="54"/>
      <c r="F40" t="s" s="47">
        <v>12</v>
      </c>
      <c r="G40" t="s" s="48">
        <v>58</v>
      </c>
      <c r="H40" s="13"/>
      <c r="I40" s="13"/>
      <c r="J40" s="6"/>
      <c r="K40" s="2"/>
      <c r="L40" s="2"/>
      <c r="M40" s="2"/>
      <c r="N40" s="2"/>
      <c r="O40" s="2"/>
      <c r="P40" s="2"/>
      <c r="Q40" s="2"/>
    </row>
    <row r="41" ht="14.5" customHeight="1">
      <c r="A41" s="4"/>
      <c r="B41" s="49"/>
      <c r="C41" s="50"/>
      <c r="D41" s="53"/>
      <c r="E41" s="54"/>
      <c r="F41" t="s" s="47">
        <v>18</v>
      </c>
      <c r="G41" t="s" s="48">
        <v>59</v>
      </c>
      <c r="H41" s="13"/>
      <c r="I41" s="13"/>
      <c r="J41" s="6"/>
      <c r="K41" s="2"/>
      <c r="L41" s="2"/>
      <c r="M41" s="2"/>
      <c r="N41" s="2"/>
      <c r="O41" s="2"/>
      <c r="P41" s="2"/>
      <c r="Q41" s="2"/>
    </row>
    <row r="42" ht="14.5" customHeight="1">
      <c r="A42" s="4"/>
      <c r="B42" s="49"/>
      <c r="C42" s="50"/>
      <c r="D42" t="s" s="46">
        <v>26</v>
      </c>
      <c r="E42" t="s" s="45">
        <v>60</v>
      </c>
      <c r="F42" t="s" s="47">
        <v>10</v>
      </c>
      <c r="G42" t="s" s="48">
        <v>61</v>
      </c>
      <c r="H42" s="13"/>
      <c r="I42" s="13"/>
      <c r="J42" s="6"/>
      <c r="K42" s="2"/>
      <c r="L42" s="2"/>
      <c r="M42" s="2"/>
      <c r="N42" s="2"/>
      <c r="O42" s="2"/>
      <c r="P42" s="2"/>
      <c r="Q42" s="2"/>
    </row>
    <row r="43" ht="14.5" customHeight="1">
      <c r="A43" s="4"/>
      <c r="B43" s="51"/>
      <c r="C43" s="52"/>
      <c r="D43" s="51"/>
      <c r="E43" s="52"/>
      <c r="F43" t="s" s="47">
        <v>12</v>
      </c>
      <c r="G43" t="s" s="48">
        <v>62</v>
      </c>
      <c r="H43" s="13"/>
      <c r="I43" s="13"/>
      <c r="J43" s="6"/>
      <c r="K43" s="2"/>
      <c r="L43" s="2"/>
      <c r="M43" s="2"/>
      <c r="N43" s="2"/>
      <c r="O43" s="2"/>
      <c r="P43" s="2"/>
      <c r="Q43" s="2"/>
    </row>
    <row r="44" ht="14.5" customHeight="1">
      <c r="A44" s="4"/>
      <c r="B44" s="55">
        <v>6</v>
      </c>
      <c r="C44" t="s" s="56">
        <v>63</v>
      </c>
      <c r="D44" t="s" s="57">
        <v>6</v>
      </c>
      <c r="E44" t="s" s="58">
        <v>64</v>
      </c>
      <c r="F44" t="s" s="57">
        <v>10</v>
      </c>
      <c r="G44" t="s" s="58">
        <v>65</v>
      </c>
      <c r="H44" t="s" s="59">
        <v>66</v>
      </c>
      <c r="I44" t="s" s="59">
        <v>67</v>
      </c>
      <c r="J44" s="6"/>
      <c r="K44" s="2"/>
      <c r="L44" s="2"/>
      <c r="M44" s="2"/>
      <c r="N44" s="2"/>
      <c r="O44" s="2"/>
      <c r="P44" s="2"/>
      <c r="Q44" s="2"/>
    </row>
    <row r="45" ht="14.5" customHeight="1">
      <c r="A45" s="4"/>
      <c r="B45" s="60"/>
      <c r="C45" s="61"/>
      <c r="D45" s="62"/>
      <c r="E45" s="63"/>
      <c r="F45" s="64"/>
      <c r="G45" s="65"/>
      <c r="H45" t="s" s="59">
        <v>68</v>
      </c>
      <c r="I45" t="s" s="59">
        <v>69</v>
      </c>
      <c r="J45" s="6"/>
      <c r="K45" s="2"/>
      <c r="L45" s="2"/>
      <c r="M45" s="2"/>
      <c r="N45" s="2"/>
      <c r="O45" s="2"/>
      <c r="P45" s="2"/>
      <c r="Q45" s="2"/>
    </row>
    <row r="46" ht="14.5" customHeight="1">
      <c r="A46" s="4"/>
      <c r="B46" s="60"/>
      <c r="C46" s="61"/>
      <c r="D46" s="62"/>
      <c r="E46" s="63"/>
      <c r="F46" t="s" s="66">
        <v>12</v>
      </c>
      <c r="G46" t="s" s="59">
        <v>67</v>
      </c>
      <c r="H46" s="67"/>
      <c r="I46" s="67"/>
      <c r="J46" s="6"/>
      <c r="K46" s="2"/>
      <c r="L46" s="2"/>
      <c r="M46" s="2"/>
      <c r="N46" s="2"/>
      <c r="O46" s="2"/>
      <c r="P46" s="2"/>
      <c r="Q46" s="2"/>
    </row>
    <row r="47" ht="14.5" customHeight="1">
      <c r="A47" s="4"/>
      <c r="B47" s="60"/>
      <c r="C47" s="61"/>
      <c r="D47" s="62"/>
      <c r="E47" s="63"/>
      <c r="F47" t="s" s="66">
        <v>18</v>
      </c>
      <c r="G47" t="s" s="59">
        <v>69</v>
      </c>
      <c r="H47" s="67"/>
      <c r="I47" s="67"/>
      <c r="J47" s="6"/>
      <c r="K47" s="2"/>
      <c r="L47" s="2"/>
      <c r="M47" s="2"/>
      <c r="N47" s="2"/>
      <c r="O47" s="2"/>
      <c r="P47" s="2"/>
      <c r="Q47" s="2"/>
    </row>
    <row r="48" ht="14.5" customHeight="1">
      <c r="A48" s="4"/>
      <c r="B48" s="60"/>
      <c r="C48" s="61"/>
      <c r="D48" s="64"/>
      <c r="E48" s="65"/>
      <c r="F48" t="s" s="66">
        <v>20</v>
      </c>
      <c r="G48" t="s" s="59">
        <v>70</v>
      </c>
      <c r="H48" s="67"/>
      <c r="I48" s="67"/>
      <c r="J48" s="6"/>
      <c r="K48" s="2"/>
      <c r="L48" s="2"/>
      <c r="M48" s="2"/>
      <c r="N48" s="2"/>
      <c r="O48" s="2"/>
      <c r="P48" s="2"/>
      <c r="Q48" s="2"/>
    </row>
    <row r="49" ht="14.5" customHeight="1">
      <c r="A49" s="4"/>
      <c r="B49" s="60"/>
      <c r="C49" s="61"/>
      <c r="D49" t="s" s="57">
        <v>8</v>
      </c>
      <c r="E49" t="s" s="58">
        <v>71</v>
      </c>
      <c r="F49" t="s" s="57">
        <v>10</v>
      </c>
      <c r="G49" t="s" s="58">
        <v>65</v>
      </c>
      <c r="H49" t="s" s="59">
        <v>66</v>
      </c>
      <c r="I49" t="s" s="59">
        <v>67</v>
      </c>
      <c r="J49" s="6"/>
      <c r="K49" s="2"/>
      <c r="L49" s="2"/>
      <c r="M49" s="2"/>
      <c r="N49" s="2"/>
      <c r="O49" s="2"/>
      <c r="P49" s="2"/>
      <c r="Q49" s="2"/>
    </row>
    <row r="50" ht="14.5" customHeight="1">
      <c r="A50" s="4"/>
      <c r="B50" s="60"/>
      <c r="C50" s="61"/>
      <c r="D50" s="62"/>
      <c r="E50" s="63"/>
      <c r="F50" s="64"/>
      <c r="G50" s="65"/>
      <c r="H50" t="s" s="59">
        <v>68</v>
      </c>
      <c r="I50" t="s" s="59">
        <v>69</v>
      </c>
      <c r="J50" s="6"/>
      <c r="K50" s="2"/>
      <c r="L50" s="2"/>
      <c r="M50" s="2"/>
      <c r="N50" s="2"/>
      <c r="O50" s="2"/>
      <c r="P50" s="2"/>
      <c r="Q50" s="2"/>
    </row>
    <row r="51" ht="14.5" customHeight="1">
      <c r="A51" s="4"/>
      <c r="B51" s="60"/>
      <c r="C51" s="61"/>
      <c r="D51" s="62"/>
      <c r="E51" s="63"/>
      <c r="F51" t="s" s="66">
        <v>12</v>
      </c>
      <c r="G51" t="s" s="59">
        <v>67</v>
      </c>
      <c r="H51" s="67"/>
      <c r="I51" s="67"/>
      <c r="J51" s="6"/>
      <c r="K51" s="2"/>
      <c r="L51" s="2"/>
      <c r="M51" s="2"/>
      <c r="N51" s="2"/>
      <c r="O51" s="2"/>
      <c r="P51" s="2"/>
      <c r="Q51" s="2"/>
    </row>
    <row r="52" ht="14.5" customHeight="1">
      <c r="A52" s="4"/>
      <c r="B52" s="60"/>
      <c r="C52" s="61"/>
      <c r="D52" s="62"/>
      <c r="E52" s="63"/>
      <c r="F52" t="s" s="66">
        <v>18</v>
      </c>
      <c r="G52" t="s" s="59">
        <v>69</v>
      </c>
      <c r="H52" s="67"/>
      <c r="I52" s="67"/>
      <c r="J52" s="6"/>
      <c r="K52" s="2"/>
      <c r="L52" s="2"/>
      <c r="M52" s="2"/>
      <c r="N52" s="2"/>
      <c r="O52" s="2"/>
      <c r="P52" s="2"/>
      <c r="Q52" s="2"/>
    </row>
    <row r="53" ht="14.5" customHeight="1">
      <c r="A53" s="4"/>
      <c r="B53" s="60"/>
      <c r="C53" s="61"/>
      <c r="D53" s="62"/>
      <c r="E53" s="63"/>
      <c r="F53" t="s" s="66">
        <v>20</v>
      </c>
      <c r="G53" t="s" s="59">
        <v>70</v>
      </c>
      <c r="H53" s="67"/>
      <c r="I53" s="67"/>
      <c r="J53" s="6"/>
      <c r="K53" s="2"/>
      <c r="L53" s="2"/>
      <c r="M53" s="2"/>
      <c r="N53" s="2"/>
      <c r="O53" s="2"/>
      <c r="P53" s="2"/>
      <c r="Q53" s="2"/>
    </row>
    <row r="54" ht="14.5" customHeight="1">
      <c r="A54" s="4"/>
      <c r="B54" s="60"/>
      <c r="C54" s="61"/>
      <c r="D54" s="64"/>
      <c r="E54" s="65"/>
      <c r="F54" t="s" s="66">
        <v>22</v>
      </c>
      <c r="G54" t="s" s="59">
        <v>72</v>
      </c>
      <c r="H54" s="67"/>
      <c r="I54" s="67"/>
      <c r="J54" s="6"/>
      <c r="K54" s="2"/>
      <c r="L54" s="2"/>
      <c r="M54" s="2"/>
      <c r="N54" s="2"/>
      <c r="O54" s="2"/>
      <c r="P54" s="2"/>
      <c r="Q54" s="2"/>
    </row>
    <row r="55" ht="14.5" customHeight="1">
      <c r="A55" s="4"/>
      <c r="B55" s="60"/>
      <c r="C55" s="61"/>
      <c r="D55" t="s" s="57">
        <v>14</v>
      </c>
      <c r="E55" t="s" s="58">
        <v>73</v>
      </c>
      <c r="F55" t="s" s="57">
        <v>10</v>
      </c>
      <c r="G55" t="s" s="58">
        <v>65</v>
      </c>
      <c r="H55" t="s" s="59">
        <v>66</v>
      </c>
      <c r="I55" t="s" s="59">
        <v>67</v>
      </c>
      <c r="J55" s="6"/>
      <c r="K55" s="2"/>
      <c r="L55" s="2"/>
      <c r="M55" s="2"/>
      <c r="N55" s="2"/>
      <c r="O55" s="2"/>
      <c r="P55" s="2"/>
      <c r="Q55" s="2"/>
    </row>
    <row r="56" ht="14.5" customHeight="1">
      <c r="A56" s="4"/>
      <c r="B56" s="60"/>
      <c r="C56" s="61"/>
      <c r="D56" s="62"/>
      <c r="E56" s="63"/>
      <c r="F56" s="64"/>
      <c r="G56" s="65"/>
      <c r="H56" t="s" s="59">
        <v>68</v>
      </c>
      <c r="I56" t="s" s="59">
        <v>74</v>
      </c>
      <c r="J56" s="6"/>
      <c r="K56" s="2"/>
      <c r="L56" s="2"/>
      <c r="M56" s="2"/>
      <c r="N56" s="2"/>
      <c r="O56" s="2"/>
      <c r="P56" s="2"/>
      <c r="Q56" s="2"/>
    </row>
    <row r="57" ht="14.5" customHeight="1">
      <c r="A57" s="4"/>
      <c r="B57" s="60"/>
      <c r="C57" s="61"/>
      <c r="D57" s="62"/>
      <c r="E57" s="63"/>
      <c r="F57" t="s" s="66">
        <v>12</v>
      </c>
      <c r="G57" t="s" s="59">
        <v>67</v>
      </c>
      <c r="H57" s="67"/>
      <c r="I57" s="67"/>
      <c r="J57" s="6"/>
      <c r="K57" s="2"/>
      <c r="L57" s="2"/>
      <c r="M57" s="2"/>
      <c r="N57" s="2"/>
      <c r="O57" s="2"/>
      <c r="P57" s="2"/>
      <c r="Q57" s="2"/>
    </row>
    <row r="58" ht="14.5" customHeight="1">
      <c r="A58" s="4"/>
      <c r="B58" s="60"/>
      <c r="C58" s="61"/>
      <c r="D58" s="62"/>
      <c r="E58" s="63"/>
      <c r="F58" t="s" s="66">
        <v>18</v>
      </c>
      <c r="G58" t="s" s="56">
        <v>74</v>
      </c>
      <c r="H58" t="s" s="66">
        <v>66</v>
      </c>
      <c r="I58" t="s" s="68">
        <v>75</v>
      </c>
      <c r="J58" s="6"/>
      <c r="K58" s="2"/>
      <c r="L58" s="2"/>
      <c r="M58" s="2"/>
      <c r="N58" s="2"/>
      <c r="O58" s="2"/>
      <c r="P58" s="2"/>
      <c r="Q58" s="2"/>
    </row>
    <row r="59" ht="14.5" customHeight="1">
      <c r="A59" s="4"/>
      <c r="B59" s="60"/>
      <c r="C59" s="61"/>
      <c r="D59" s="62"/>
      <c r="E59" s="63"/>
      <c r="F59" s="60"/>
      <c r="G59" s="61"/>
      <c r="H59" t="s" s="66">
        <v>68</v>
      </c>
      <c r="I59" t="s" s="68">
        <v>76</v>
      </c>
      <c r="J59" s="6"/>
      <c r="K59" s="2"/>
      <c r="L59" s="2"/>
      <c r="M59" s="2"/>
      <c r="N59" s="2"/>
      <c r="O59" s="2"/>
      <c r="P59" s="2"/>
      <c r="Q59" s="2"/>
    </row>
    <row r="60" ht="14.5" customHeight="1">
      <c r="A60" s="4"/>
      <c r="B60" s="60"/>
      <c r="C60" s="61"/>
      <c r="D60" s="62"/>
      <c r="E60" s="63"/>
      <c r="F60" t="s" s="69">
        <v>20</v>
      </c>
      <c r="G60" t="s" s="70">
        <v>70</v>
      </c>
      <c r="H60" s="67"/>
      <c r="I60" s="67"/>
      <c r="J60" s="6"/>
      <c r="K60" s="2"/>
      <c r="L60" s="2"/>
      <c r="M60" s="2"/>
      <c r="N60" s="2"/>
      <c r="O60" s="2"/>
      <c r="P60" s="2"/>
      <c r="Q60" s="2"/>
    </row>
    <row r="61" ht="14.5" customHeight="1">
      <c r="A61" s="4"/>
      <c r="B61" s="60"/>
      <c r="C61" s="61"/>
      <c r="D61" s="62"/>
      <c r="E61" s="63"/>
      <c r="F61" t="s" s="69">
        <v>22</v>
      </c>
      <c r="G61" t="s" s="70">
        <v>77</v>
      </c>
      <c r="H61" s="67"/>
      <c r="I61" s="67"/>
      <c r="J61" s="6"/>
      <c r="K61" s="2"/>
      <c r="L61" s="2"/>
      <c r="M61" s="2"/>
      <c r="N61" s="2"/>
      <c r="O61" s="2"/>
      <c r="P61" s="2"/>
      <c r="Q61" s="2"/>
    </row>
    <row r="62" ht="14.5" customHeight="1">
      <c r="A62" s="4"/>
      <c r="B62" s="60"/>
      <c r="C62" s="61"/>
      <c r="D62" s="62"/>
      <c r="E62" s="63"/>
      <c r="F62" t="s" s="69">
        <v>78</v>
      </c>
      <c r="G62" t="s" s="70">
        <v>72</v>
      </c>
      <c r="H62" s="67"/>
      <c r="I62" s="67"/>
      <c r="J62" s="6"/>
      <c r="K62" s="2"/>
      <c r="L62" s="2"/>
      <c r="M62" s="2"/>
      <c r="N62" s="2"/>
      <c r="O62" s="2"/>
      <c r="P62" s="2"/>
      <c r="Q62" s="2"/>
    </row>
    <row r="63" ht="14.5" customHeight="1">
      <c r="A63" s="4"/>
      <c r="B63" s="60"/>
      <c r="C63" s="61"/>
      <c r="D63" s="62"/>
      <c r="E63" s="63"/>
      <c r="F63" t="s" s="69">
        <v>79</v>
      </c>
      <c r="G63" t="s" s="70">
        <v>80</v>
      </c>
      <c r="H63" s="67"/>
      <c r="I63" s="67"/>
      <c r="J63" s="6"/>
      <c r="K63" s="2"/>
      <c r="L63" s="2"/>
      <c r="M63" s="2"/>
      <c r="N63" s="2"/>
      <c r="O63" s="2"/>
      <c r="P63" s="2"/>
      <c r="Q63" s="2"/>
    </row>
    <row r="64" ht="14.5" customHeight="1">
      <c r="A64" s="4"/>
      <c r="B64" s="60"/>
      <c r="C64" s="61"/>
      <c r="D64" s="62"/>
      <c r="E64" s="63"/>
      <c r="F64" t="s" s="69">
        <v>81</v>
      </c>
      <c r="G64" t="s" s="70">
        <v>82</v>
      </c>
      <c r="H64" s="67"/>
      <c r="I64" s="67"/>
      <c r="J64" s="6"/>
      <c r="K64" s="2"/>
      <c r="L64" s="2"/>
      <c r="M64" s="2"/>
      <c r="N64" s="2"/>
      <c r="O64" s="2"/>
      <c r="P64" s="2"/>
      <c r="Q64" s="2"/>
    </row>
    <row r="65" ht="14.5" customHeight="1">
      <c r="A65" s="4"/>
      <c r="B65" s="60"/>
      <c r="C65" s="61"/>
      <c r="D65" s="64"/>
      <c r="E65" s="65"/>
      <c r="F65" t="s" s="69">
        <v>83</v>
      </c>
      <c r="G65" t="s" s="70">
        <v>84</v>
      </c>
      <c r="H65" s="67"/>
      <c r="I65" s="67"/>
      <c r="J65" s="6"/>
      <c r="K65" s="2"/>
      <c r="L65" s="2"/>
      <c r="M65" s="2"/>
      <c r="N65" s="2"/>
      <c r="O65" s="2"/>
      <c r="P65" s="2"/>
      <c r="Q65" s="2"/>
    </row>
    <row r="66" ht="14.5" customHeight="1">
      <c r="A66" s="4"/>
      <c r="B66" s="60"/>
      <c r="C66" s="61"/>
      <c r="D66" t="s" s="57">
        <v>24</v>
      </c>
      <c r="E66" t="s" s="56">
        <v>85</v>
      </c>
      <c r="F66" t="s" s="57">
        <v>10</v>
      </c>
      <c r="G66" t="s" s="57">
        <v>65</v>
      </c>
      <c r="H66" t="s" s="59">
        <v>66</v>
      </c>
      <c r="I66" t="s" s="59">
        <v>67</v>
      </c>
      <c r="J66" s="6"/>
      <c r="K66" s="2"/>
      <c r="L66" s="2"/>
      <c r="M66" s="2"/>
      <c r="N66" s="2"/>
      <c r="O66" s="2"/>
      <c r="P66" s="2"/>
      <c r="Q66" s="2"/>
    </row>
    <row r="67" ht="14.5" customHeight="1">
      <c r="A67" s="4"/>
      <c r="B67" s="60"/>
      <c r="C67" s="61"/>
      <c r="D67" s="62"/>
      <c r="E67" s="61"/>
      <c r="F67" s="62"/>
      <c r="G67" s="62"/>
      <c r="H67" t="s" s="59">
        <v>68</v>
      </c>
      <c r="I67" t="s" s="59">
        <v>69</v>
      </c>
      <c r="J67" s="6"/>
      <c r="K67" s="2"/>
      <c r="L67" s="2"/>
      <c r="M67" s="2"/>
      <c r="N67" s="2"/>
      <c r="O67" s="2"/>
      <c r="P67" s="2"/>
      <c r="Q67" s="2"/>
    </row>
    <row r="68" ht="14.5" customHeight="1">
      <c r="A68" s="4"/>
      <c r="B68" s="60"/>
      <c r="C68" s="61"/>
      <c r="D68" s="62"/>
      <c r="E68" s="61"/>
      <c r="F68" s="64"/>
      <c r="G68" s="64"/>
      <c r="H68" t="s" s="59">
        <v>86</v>
      </c>
      <c r="I68" t="s" s="59">
        <v>87</v>
      </c>
      <c r="J68" s="6"/>
      <c r="K68" s="2"/>
      <c r="L68" s="2"/>
      <c r="M68" s="2"/>
      <c r="N68" s="2"/>
      <c r="O68" s="2"/>
      <c r="P68" s="2"/>
      <c r="Q68" s="2"/>
    </row>
    <row r="69" ht="14.5" customHeight="1">
      <c r="A69" s="4"/>
      <c r="B69" s="60"/>
      <c r="C69" s="61"/>
      <c r="D69" s="62"/>
      <c r="E69" s="61"/>
      <c r="F69" t="s" s="66">
        <v>12</v>
      </c>
      <c r="G69" t="s" s="59">
        <v>67</v>
      </c>
      <c r="H69" s="67"/>
      <c r="I69" s="67"/>
      <c r="J69" s="6"/>
      <c r="K69" s="2"/>
      <c r="L69" s="2"/>
      <c r="M69" s="2"/>
      <c r="N69" s="2"/>
      <c r="O69" s="2"/>
      <c r="P69" s="2"/>
      <c r="Q69" s="2"/>
    </row>
    <row r="70" ht="14.5" customHeight="1">
      <c r="A70" s="4"/>
      <c r="B70" s="60"/>
      <c r="C70" s="61"/>
      <c r="D70" s="62"/>
      <c r="E70" s="61"/>
      <c r="F70" t="s" s="66">
        <v>18</v>
      </c>
      <c r="G70" t="s" s="59">
        <v>69</v>
      </c>
      <c r="H70" s="67"/>
      <c r="I70" s="67"/>
      <c r="J70" s="6"/>
      <c r="K70" s="2"/>
      <c r="L70" s="2"/>
      <c r="M70" s="2"/>
      <c r="N70" s="2"/>
      <c r="O70" s="2"/>
      <c r="P70" s="2"/>
      <c r="Q70" s="2"/>
    </row>
    <row r="71" ht="14.5" customHeight="1">
      <c r="A71" s="4"/>
      <c r="B71" s="60"/>
      <c r="C71" s="61"/>
      <c r="D71" s="62"/>
      <c r="E71" s="61"/>
      <c r="F71" t="s" s="66">
        <v>20</v>
      </c>
      <c r="G71" t="s" s="59">
        <v>70</v>
      </c>
      <c r="H71" s="67"/>
      <c r="I71" s="67"/>
      <c r="J71" s="6"/>
      <c r="K71" s="2"/>
      <c r="L71" s="2"/>
      <c r="M71" s="2"/>
      <c r="N71" s="2"/>
      <c r="O71" s="2"/>
      <c r="P71" s="2"/>
      <c r="Q71" s="2"/>
    </row>
    <row r="72" ht="14.5" customHeight="1">
      <c r="A72" s="4"/>
      <c r="B72" s="60"/>
      <c r="C72" s="61"/>
      <c r="D72" s="62"/>
      <c r="E72" s="61"/>
      <c r="F72" t="s" s="66">
        <v>22</v>
      </c>
      <c r="G72" t="s" s="59">
        <v>77</v>
      </c>
      <c r="H72" s="67"/>
      <c r="I72" s="67"/>
      <c r="J72" s="6"/>
      <c r="K72" s="2"/>
      <c r="L72" s="2"/>
      <c r="M72" s="2"/>
      <c r="N72" s="2"/>
      <c r="O72" s="2"/>
      <c r="P72" s="2"/>
      <c r="Q72" s="2"/>
    </row>
    <row r="73" ht="14.5" customHeight="1">
      <c r="A73" s="4"/>
      <c r="B73" s="60"/>
      <c r="C73" s="61"/>
      <c r="D73" s="62"/>
      <c r="E73" s="61"/>
      <c r="F73" t="s" s="66">
        <v>78</v>
      </c>
      <c r="G73" t="s" s="59">
        <v>72</v>
      </c>
      <c r="H73" s="67"/>
      <c r="I73" s="67"/>
      <c r="J73" s="6"/>
      <c r="K73" s="2"/>
      <c r="L73" s="2"/>
      <c r="M73" s="2"/>
      <c r="N73" s="2"/>
      <c r="O73" s="2"/>
      <c r="P73" s="2"/>
      <c r="Q73" s="2"/>
    </row>
    <row r="74" ht="14.5" customHeight="1">
      <c r="A74" s="4"/>
      <c r="B74" s="60"/>
      <c r="C74" s="61"/>
      <c r="D74" s="64"/>
      <c r="E74" s="61"/>
      <c r="F74" t="s" s="66">
        <v>79</v>
      </c>
      <c r="G74" t="s" s="59">
        <v>84</v>
      </c>
      <c r="H74" s="67"/>
      <c r="I74" s="67"/>
      <c r="J74" s="6"/>
      <c r="K74" s="2"/>
      <c r="L74" s="2"/>
      <c r="M74" s="2"/>
      <c r="N74" s="2"/>
      <c r="O74" s="2"/>
      <c r="P74" s="2"/>
      <c r="Q74" s="2"/>
    </row>
    <row r="75" ht="14.5" customHeight="1">
      <c r="A75" s="4"/>
      <c r="B75" s="71">
        <v>7</v>
      </c>
      <c r="C75" t="s" s="38">
        <v>88</v>
      </c>
      <c r="D75" t="s" s="72">
        <v>6</v>
      </c>
      <c r="E75" t="s" s="38">
        <v>75</v>
      </c>
      <c r="F75" t="s" s="39">
        <v>10</v>
      </c>
      <c r="G75" t="s" s="40">
        <v>89</v>
      </c>
      <c r="H75" s="73"/>
      <c r="I75" s="74"/>
      <c r="J75" s="6"/>
      <c r="K75" s="2"/>
      <c r="L75" s="2"/>
      <c r="M75" s="2"/>
      <c r="N75" s="2"/>
      <c r="O75" s="2"/>
      <c r="P75" s="2"/>
      <c r="Q75" s="2"/>
    </row>
    <row r="76" ht="14.5" customHeight="1">
      <c r="A76" s="4"/>
      <c r="B76" s="75"/>
      <c r="C76" s="42"/>
      <c r="D76" s="75"/>
      <c r="E76" s="42"/>
      <c r="F76" t="s" s="39">
        <v>12</v>
      </c>
      <c r="G76" t="s" s="40">
        <v>90</v>
      </c>
      <c r="H76" s="73"/>
      <c r="I76" s="74"/>
      <c r="J76" s="6"/>
      <c r="K76" s="2"/>
      <c r="L76" s="2"/>
      <c r="M76" s="2"/>
      <c r="N76" s="2"/>
      <c r="O76" s="2"/>
      <c r="P76" s="2"/>
      <c r="Q76" s="2"/>
    </row>
    <row r="77" ht="14.5" customHeight="1">
      <c r="A77" s="4"/>
      <c r="B77" s="75"/>
      <c r="C77" s="42"/>
      <c r="D77" s="75"/>
      <c r="E77" s="42"/>
      <c r="F77" t="s" s="72">
        <v>18</v>
      </c>
      <c r="G77" t="s" s="38">
        <v>91</v>
      </c>
      <c r="H77" t="s" s="39">
        <v>66</v>
      </c>
      <c r="I77" t="s" s="40">
        <v>92</v>
      </c>
      <c r="J77" s="6"/>
      <c r="K77" s="2"/>
      <c r="L77" s="2"/>
      <c r="M77" s="2"/>
      <c r="N77" s="2"/>
      <c r="O77" s="2"/>
      <c r="P77" s="2"/>
      <c r="Q77" s="2"/>
    </row>
    <row r="78" ht="14.5" customHeight="1">
      <c r="A78" s="4"/>
      <c r="B78" s="75"/>
      <c r="C78" s="42"/>
      <c r="D78" s="75"/>
      <c r="E78" s="42"/>
      <c r="F78" s="75"/>
      <c r="G78" s="42"/>
      <c r="H78" t="s" s="39">
        <v>68</v>
      </c>
      <c r="I78" t="s" s="40">
        <v>93</v>
      </c>
      <c r="J78" s="6"/>
      <c r="K78" s="2"/>
      <c r="L78" s="2"/>
      <c r="M78" s="2"/>
      <c r="N78" s="2"/>
      <c r="O78" s="2"/>
      <c r="P78" s="2"/>
      <c r="Q78" s="2"/>
    </row>
    <row r="79" ht="14.5" customHeight="1">
      <c r="A79" s="4"/>
      <c r="B79" s="75"/>
      <c r="C79" s="42"/>
      <c r="D79" s="76"/>
      <c r="E79" s="43"/>
      <c r="F79" s="76"/>
      <c r="G79" s="43"/>
      <c r="H79" t="s" s="39">
        <v>86</v>
      </c>
      <c r="I79" t="s" s="40">
        <v>94</v>
      </c>
      <c r="J79" s="6"/>
      <c r="K79" s="2"/>
      <c r="L79" s="2"/>
      <c r="M79" s="2"/>
      <c r="N79" s="2"/>
      <c r="O79" s="2"/>
      <c r="P79" s="2"/>
      <c r="Q79" s="2"/>
    </row>
    <row r="80" ht="14.5" customHeight="1">
      <c r="A80" s="4"/>
      <c r="B80" s="75"/>
      <c r="C80" s="42"/>
      <c r="D80" t="s" s="72">
        <v>8</v>
      </c>
      <c r="E80" t="s" s="38">
        <v>95</v>
      </c>
      <c r="F80" t="s" s="39">
        <v>10</v>
      </c>
      <c r="G80" t="s" s="40">
        <v>89</v>
      </c>
      <c r="H80" s="73"/>
      <c r="I80" s="74"/>
      <c r="J80" s="6"/>
      <c r="K80" s="2"/>
      <c r="L80" s="2"/>
      <c r="M80" s="2"/>
      <c r="N80" s="2"/>
      <c r="O80" s="2"/>
      <c r="P80" s="2"/>
      <c r="Q80" s="2"/>
    </row>
    <row r="81" ht="14.5" customHeight="1">
      <c r="A81" s="4"/>
      <c r="B81" s="75"/>
      <c r="C81" s="42"/>
      <c r="D81" s="75"/>
      <c r="E81" s="42"/>
      <c r="F81" t="s" s="39">
        <v>12</v>
      </c>
      <c r="G81" t="s" s="40">
        <v>90</v>
      </c>
      <c r="H81" s="73"/>
      <c r="I81" s="74"/>
      <c r="J81" s="6"/>
      <c r="K81" s="2"/>
      <c r="L81" s="2"/>
      <c r="M81" s="2"/>
      <c r="N81" s="2"/>
      <c r="O81" s="2"/>
      <c r="P81" s="2"/>
      <c r="Q81" s="2"/>
    </row>
    <row r="82" ht="14.5" customHeight="1">
      <c r="A82" s="4"/>
      <c r="B82" s="75"/>
      <c r="C82" s="42"/>
      <c r="D82" s="75"/>
      <c r="E82" s="42"/>
      <c r="F82" t="s" s="39">
        <v>18</v>
      </c>
      <c r="G82" t="s" s="40">
        <v>96</v>
      </c>
      <c r="H82" s="73"/>
      <c r="I82" s="74"/>
      <c r="J82" s="6"/>
      <c r="K82" s="2"/>
      <c r="L82" s="2"/>
      <c r="M82" s="2"/>
      <c r="N82" s="2"/>
      <c r="O82" s="2"/>
      <c r="P82" s="2"/>
      <c r="Q82" s="2"/>
    </row>
    <row r="83" ht="14.5" customHeight="1">
      <c r="A83" s="4"/>
      <c r="B83" s="75"/>
      <c r="C83" s="42"/>
      <c r="D83" s="75"/>
      <c r="E83" s="42"/>
      <c r="F83" t="s" s="72">
        <v>20</v>
      </c>
      <c r="G83" t="s" s="38">
        <v>91</v>
      </c>
      <c r="H83" t="s" s="39">
        <v>66</v>
      </c>
      <c r="I83" t="s" s="40">
        <v>92</v>
      </c>
      <c r="J83" s="6"/>
      <c r="K83" s="2"/>
      <c r="L83" s="2"/>
      <c r="M83" s="2"/>
      <c r="N83" s="2"/>
      <c r="O83" s="2"/>
      <c r="P83" s="2"/>
      <c r="Q83" s="2"/>
    </row>
    <row r="84" ht="14.5" customHeight="1">
      <c r="A84" s="4"/>
      <c r="B84" s="75"/>
      <c r="C84" s="42"/>
      <c r="D84" s="75"/>
      <c r="E84" s="42"/>
      <c r="F84" s="75"/>
      <c r="G84" s="42"/>
      <c r="H84" t="s" s="39">
        <v>68</v>
      </c>
      <c r="I84" t="s" s="40">
        <v>93</v>
      </c>
      <c r="J84" s="6"/>
      <c r="K84" s="2"/>
      <c r="L84" s="2"/>
      <c r="M84" s="2"/>
      <c r="N84" s="2"/>
      <c r="O84" s="2"/>
      <c r="P84" s="2"/>
      <c r="Q84" s="2"/>
    </row>
    <row r="85" ht="14.5" customHeight="1">
      <c r="A85" s="4"/>
      <c r="B85" s="75"/>
      <c r="C85" s="42"/>
      <c r="D85" s="76"/>
      <c r="E85" s="43"/>
      <c r="F85" s="76"/>
      <c r="G85" s="43"/>
      <c r="H85" t="s" s="39">
        <v>86</v>
      </c>
      <c r="I85" t="s" s="40">
        <v>94</v>
      </c>
      <c r="J85" s="6"/>
      <c r="K85" s="2"/>
      <c r="L85" s="2"/>
      <c r="M85" s="2"/>
      <c r="N85" s="2"/>
      <c r="O85" s="2"/>
      <c r="P85" s="2"/>
      <c r="Q85" s="2"/>
    </row>
    <row r="86" ht="14.5" customHeight="1">
      <c r="A86" s="4"/>
      <c r="B86" s="75"/>
      <c r="C86" s="42"/>
      <c r="D86" t="s" s="39">
        <v>14</v>
      </c>
      <c r="E86" t="s" s="77">
        <v>97</v>
      </c>
      <c r="F86" t="s" s="39">
        <v>10</v>
      </c>
      <c r="G86" t="s" s="40">
        <v>98</v>
      </c>
      <c r="H86" s="73"/>
      <c r="I86" s="74"/>
      <c r="J86" s="6"/>
      <c r="K86" s="2"/>
      <c r="L86" s="2"/>
      <c r="M86" s="2"/>
      <c r="N86" s="2"/>
      <c r="O86" s="2"/>
      <c r="P86" s="2"/>
      <c r="Q86" s="2"/>
    </row>
    <row r="87" ht="14.5" customHeight="1">
      <c r="A87" s="4"/>
      <c r="B87" s="75"/>
      <c r="C87" s="42"/>
      <c r="D87" t="s" s="77">
        <v>24</v>
      </c>
      <c r="E87" t="s" s="77">
        <v>99</v>
      </c>
      <c r="F87" s="73"/>
      <c r="G87" s="74"/>
      <c r="H87" s="73"/>
      <c r="I87" s="74"/>
      <c r="J87" s="6"/>
      <c r="K87" s="2"/>
      <c r="L87" s="2"/>
      <c r="M87" s="2"/>
      <c r="N87" s="2"/>
      <c r="O87" s="2"/>
      <c r="P87" s="2"/>
      <c r="Q87" s="2"/>
    </row>
    <row r="88" ht="14.5" customHeight="1">
      <c r="A88" s="4"/>
      <c r="B88" s="75"/>
      <c r="C88" s="42"/>
      <c r="D88" t="s" s="77">
        <v>26</v>
      </c>
      <c r="E88" t="s" s="77">
        <v>100</v>
      </c>
      <c r="F88" s="73"/>
      <c r="G88" s="74"/>
      <c r="H88" s="73"/>
      <c r="I88" s="74"/>
      <c r="J88" s="6"/>
      <c r="K88" s="2"/>
      <c r="L88" s="2"/>
      <c r="M88" s="2"/>
      <c r="N88" s="2"/>
      <c r="O88" s="2"/>
      <c r="P88" s="2"/>
      <c r="Q88" s="2"/>
    </row>
    <row r="89" ht="14.5" customHeight="1">
      <c r="A89" s="4"/>
      <c r="B89" s="76"/>
      <c r="C89" s="43"/>
      <c r="D89" t="s" s="77">
        <v>28</v>
      </c>
      <c r="E89" t="s" s="77">
        <v>101</v>
      </c>
      <c r="F89" s="73"/>
      <c r="G89" s="74"/>
      <c r="H89" s="73"/>
      <c r="I89" s="74"/>
      <c r="J89" s="6"/>
      <c r="K89" s="2"/>
      <c r="L89" s="2"/>
      <c r="M89" s="2"/>
      <c r="N89" s="2"/>
      <c r="O89" s="2"/>
      <c r="P89" s="2"/>
      <c r="Q89" s="2"/>
    </row>
    <row r="90" ht="14.5" customHeight="1">
      <c r="A90" s="4"/>
      <c r="B90" s="19">
        <v>8</v>
      </c>
      <c r="C90" t="s" s="20">
        <v>102</v>
      </c>
      <c r="D90" t="s" s="78">
        <v>6</v>
      </c>
      <c r="E90" t="s" s="78">
        <v>103</v>
      </c>
      <c r="F90" s="79"/>
      <c r="G90" s="79"/>
      <c r="H90" s="79"/>
      <c r="I90" s="79"/>
      <c r="J90" s="6"/>
      <c r="K90" s="2"/>
      <c r="L90" s="2"/>
      <c r="M90" s="2"/>
      <c r="N90" s="2"/>
      <c r="O90" s="2"/>
      <c r="P90" s="2"/>
      <c r="Q90" s="2"/>
    </row>
    <row r="91" ht="14.5" customHeight="1">
      <c r="A91" s="4"/>
      <c r="B91" s="23"/>
      <c r="C91" s="24"/>
      <c r="D91" t="s" s="78">
        <v>8</v>
      </c>
      <c r="E91" t="s" s="78">
        <v>104</v>
      </c>
      <c r="F91" s="79"/>
      <c r="G91" s="79"/>
      <c r="H91" s="79"/>
      <c r="I91" s="79"/>
      <c r="J91" s="6"/>
      <c r="K91" s="2"/>
      <c r="L91" s="2"/>
      <c r="M91" s="2"/>
      <c r="N91" s="2"/>
      <c r="O91" s="2"/>
      <c r="P91" s="2"/>
      <c r="Q91" s="2"/>
    </row>
    <row r="92" ht="14.5" customHeight="1">
      <c r="A92" s="4"/>
      <c r="B92" s="23"/>
      <c r="C92" s="24"/>
      <c r="D92" t="s" s="78">
        <v>14</v>
      </c>
      <c r="E92" t="s" s="78">
        <v>105</v>
      </c>
      <c r="F92" s="79"/>
      <c r="G92" s="79"/>
      <c r="H92" s="79"/>
      <c r="I92" s="79"/>
      <c r="J92" s="6"/>
      <c r="K92" s="2"/>
      <c r="L92" s="2"/>
      <c r="M92" s="2"/>
      <c r="N92" s="2"/>
      <c r="O92" s="2"/>
      <c r="P92" s="2"/>
      <c r="Q92" s="2"/>
    </row>
    <row r="93" ht="14.5" customHeight="1">
      <c r="A93" s="4"/>
      <c r="B93" s="26"/>
      <c r="C93" s="27"/>
      <c r="D93" t="s" s="78">
        <v>24</v>
      </c>
      <c r="E93" t="s" s="78">
        <v>106</v>
      </c>
      <c r="F93" s="79"/>
      <c r="G93" s="79"/>
      <c r="H93" s="79"/>
      <c r="I93" s="79"/>
      <c r="J93" s="6"/>
      <c r="K93" s="2"/>
      <c r="L93" s="2"/>
      <c r="M93" s="2"/>
      <c r="N93" s="2"/>
      <c r="O93" s="2"/>
      <c r="P93" s="2"/>
      <c r="Q93" s="2"/>
    </row>
    <row r="94" ht="14.5" customHeight="1">
      <c r="A94" s="4"/>
      <c r="B94" s="28">
        <v>9</v>
      </c>
      <c r="C94" t="s" s="29">
        <v>107</v>
      </c>
      <c r="D94" t="s" s="34">
        <v>6</v>
      </c>
      <c r="E94" t="s" s="29">
        <v>108</v>
      </c>
      <c r="F94" t="s" s="34">
        <v>10</v>
      </c>
      <c r="G94" t="s" s="29">
        <v>109</v>
      </c>
      <c r="H94" t="s" s="80">
        <v>66</v>
      </c>
      <c r="I94" t="s" s="80">
        <v>110</v>
      </c>
      <c r="J94" s="6"/>
      <c r="K94" s="2"/>
      <c r="L94" s="2"/>
      <c r="M94" s="2"/>
      <c r="N94" s="2"/>
      <c r="O94" s="2"/>
      <c r="P94" s="2"/>
      <c r="Q94" s="2"/>
    </row>
    <row r="95" ht="14.5" customHeight="1">
      <c r="A95" s="4"/>
      <c r="B95" s="32"/>
      <c r="C95" s="33"/>
      <c r="D95" s="32"/>
      <c r="E95" s="33"/>
      <c r="F95" s="32"/>
      <c r="G95" s="33"/>
      <c r="H95" t="s" s="80">
        <v>68</v>
      </c>
      <c r="I95" t="s" s="80">
        <v>111</v>
      </c>
      <c r="J95" s="6"/>
      <c r="K95" s="2"/>
      <c r="L95" s="2"/>
      <c r="M95" s="2"/>
      <c r="N95" s="2"/>
      <c r="O95" s="2"/>
      <c r="P95" s="2"/>
      <c r="Q95" s="2"/>
    </row>
    <row r="96" ht="14.5" customHeight="1">
      <c r="A96" s="4"/>
      <c r="B96" s="32"/>
      <c r="C96" s="33"/>
      <c r="D96" s="32"/>
      <c r="E96" s="33"/>
      <c r="F96" s="35"/>
      <c r="G96" s="36"/>
      <c r="H96" t="s" s="80">
        <v>86</v>
      </c>
      <c r="I96" t="s" s="80">
        <v>112</v>
      </c>
      <c r="J96" s="6"/>
      <c r="K96" s="2"/>
      <c r="L96" s="2"/>
      <c r="M96" s="2"/>
      <c r="N96" s="2"/>
      <c r="O96" s="2"/>
      <c r="P96" s="2"/>
      <c r="Q96" s="2"/>
    </row>
    <row r="97" ht="14.5" customHeight="1">
      <c r="A97" s="4"/>
      <c r="B97" s="32"/>
      <c r="C97" s="33"/>
      <c r="D97" s="32"/>
      <c r="E97" s="33"/>
      <c r="F97" t="s" s="34">
        <v>12</v>
      </c>
      <c r="G97" t="s" s="29">
        <v>113</v>
      </c>
      <c r="H97" t="s" s="80">
        <v>66</v>
      </c>
      <c r="I97" t="s" s="80">
        <v>110</v>
      </c>
      <c r="J97" s="6"/>
      <c r="K97" s="2"/>
      <c r="L97" s="2"/>
      <c r="M97" s="2"/>
      <c r="N97" s="2"/>
      <c r="O97" s="2"/>
      <c r="P97" s="2"/>
      <c r="Q97" s="2"/>
    </row>
    <row r="98" ht="14.5" customHeight="1">
      <c r="A98" s="4"/>
      <c r="B98" s="32"/>
      <c r="C98" s="33"/>
      <c r="D98" s="32"/>
      <c r="E98" s="33"/>
      <c r="F98" s="32"/>
      <c r="G98" s="33"/>
      <c r="H98" t="s" s="80">
        <v>68</v>
      </c>
      <c r="I98" t="s" s="80">
        <v>111</v>
      </c>
      <c r="J98" s="6"/>
      <c r="K98" s="2"/>
      <c r="L98" s="2"/>
      <c r="M98" s="2"/>
      <c r="N98" s="2"/>
      <c r="O98" s="2"/>
      <c r="P98" s="2"/>
      <c r="Q98" s="2"/>
    </row>
    <row r="99" ht="14.5" customHeight="1">
      <c r="A99" s="4"/>
      <c r="B99" s="32"/>
      <c r="C99" s="33"/>
      <c r="D99" s="35"/>
      <c r="E99" s="36"/>
      <c r="F99" s="35"/>
      <c r="G99" s="36"/>
      <c r="H99" t="s" s="80">
        <v>86</v>
      </c>
      <c r="I99" t="s" s="80">
        <v>112</v>
      </c>
      <c r="J99" s="6"/>
      <c r="K99" s="2"/>
      <c r="L99" s="2"/>
      <c r="M99" s="2"/>
      <c r="N99" s="2"/>
      <c r="O99" s="2"/>
      <c r="P99" s="2"/>
      <c r="Q99" s="2"/>
    </row>
    <row r="100" ht="14.5" customHeight="1">
      <c r="A100" s="4"/>
      <c r="B100" s="32"/>
      <c r="C100" s="33"/>
      <c r="D100" t="s" s="80">
        <v>8</v>
      </c>
      <c r="E100" t="s" s="80">
        <v>114</v>
      </c>
      <c r="F100" s="79"/>
      <c r="G100" s="79"/>
      <c r="H100" s="79"/>
      <c r="I100" s="79"/>
      <c r="J100" s="6"/>
      <c r="K100" s="2"/>
      <c r="L100" s="2"/>
      <c r="M100" s="2"/>
      <c r="N100" s="2"/>
      <c r="O100" s="2"/>
      <c r="P100" s="2"/>
      <c r="Q100" s="2"/>
    </row>
    <row r="101" ht="14.5" customHeight="1">
      <c r="A101" s="4"/>
      <c r="B101" s="35"/>
      <c r="C101" s="36"/>
      <c r="D101" t="s" s="80">
        <v>14</v>
      </c>
      <c r="E101" t="s" s="80">
        <v>115</v>
      </c>
      <c r="F101" s="79"/>
      <c r="G101" s="79"/>
      <c r="H101" s="79"/>
      <c r="I101" s="79"/>
      <c r="J101" s="6"/>
      <c r="K101" s="2"/>
      <c r="L101" s="2"/>
      <c r="M101" s="2"/>
      <c r="N101" s="2"/>
      <c r="O101" s="2"/>
      <c r="P101" s="2"/>
      <c r="Q101" s="2"/>
    </row>
    <row r="102" ht="14.5" customHeight="1">
      <c r="A102" s="4"/>
      <c r="B102" s="81">
        <v>10</v>
      </c>
      <c r="C102" t="s" s="10">
        <v>116</v>
      </c>
      <c r="D102" t="s" s="9">
        <v>6</v>
      </c>
      <c r="E102" t="s" s="10">
        <v>117</v>
      </c>
      <c r="F102" t="s" s="9">
        <v>10</v>
      </c>
      <c r="G102" t="s" s="82">
        <v>118</v>
      </c>
      <c r="H102" s="79"/>
      <c r="I102" s="79"/>
      <c r="J102" s="6"/>
      <c r="K102" s="2"/>
      <c r="L102" s="2"/>
      <c r="M102" s="2"/>
      <c r="N102" s="2"/>
      <c r="O102" s="2"/>
      <c r="P102" s="2"/>
      <c r="Q102" s="2"/>
    </row>
    <row r="103" ht="14.5" customHeight="1">
      <c r="A103" s="4"/>
      <c r="B103" s="83"/>
      <c r="C103" s="84"/>
      <c r="D103" s="83"/>
      <c r="E103" s="84"/>
      <c r="F103" t="s" s="16">
        <v>12</v>
      </c>
      <c r="G103" t="s" s="85">
        <v>119</v>
      </c>
      <c r="H103" t="s" s="82">
        <v>66</v>
      </c>
      <c r="I103" t="s" s="82">
        <v>120</v>
      </c>
      <c r="J103" s="6"/>
      <c r="K103" s="2"/>
      <c r="L103" s="2"/>
      <c r="M103" s="2"/>
      <c r="N103" s="2"/>
      <c r="O103" s="2"/>
      <c r="P103" s="2"/>
      <c r="Q103" s="2"/>
    </row>
    <row r="104" ht="14.5" customHeight="1">
      <c r="A104" s="4"/>
      <c r="B104" s="83"/>
      <c r="C104" s="84"/>
      <c r="D104" s="83"/>
      <c r="E104" s="84"/>
      <c r="F104" s="14"/>
      <c r="G104" s="86"/>
      <c r="H104" t="s" s="82">
        <v>68</v>
      </c>
      <c r="I104" t="s" s="82">
        <v>121</v>
      </c>
      <c r="J104" s="6"/>
      <c r="K104" s="2"/>
      <c r="L104" s="2"/>
      <c r="M104" s="2"/>
      <c r="N104" s="2"/>
      <c r="O104" s="2"/>
      <c r="P104" s="2"/>
      <c r="Q104" s="2"/>
    </row>
    <row r="105" ht="14.5" customHeight="1">
      <c r="A105" s="4"/>
      <c r="B105" s="83"/>
      <c r="C105" s="84"/>
      <c r="D105" s="83"/>
      <c r="E105" s="84"/>
      <c r="F105" s="14"/>
      <c r="G105" s="86"/>
      <c r="H105" t="s" s="82">
        <v>86</v>
      </c>
      <c r="I105" t="s" s="82">
        <v>122</v>
      </c>
      <c r="J105" s="6"/>
      <c r="K105" s="2"/>
      <c r="L105" s="2"/>
      <c r="M105" s="2"/>
      <c r="N105" s="2"/>
      <c r="O105" s="2"/>
      <c r="P105" s="2"/>
      <c r="Q105" s="2"/>
    </row>
    <row r="106" ht="14.5" customHeight="1">
      <c r="A106" s="4"/>
      <c r="B106" s="83"/>
      <c r="C106" s="84"/>
      <c r="D106" s="83"/>
      <c r="E106" s="84"/>
      <c r="F106" s="14"/>
      <c r="G106" s="86"/>
      <c r="H106" t="s" s="82">
        <v>123</v>
      </c>
      <c r="I106" t="s" s="82">
        <v>124</v>
      </c>
      <c r="J106" s="6"/>
      <c r="K106" s="2"/>
      <c r="L106" s="2"/>
      <c r="M106" s="2"/>
      <c r="N106" s="2"/>
      <c r="O106" s="2"/>
      <c r="P106" s="2"/>
      <c r="Q106" s="2"/>
    </row>
    <row r="107" ht="14.5" customHeight="1">
      <c r="A107" s="4"/>
      <c r="B107" s="83"/>
      <c r="C107" s="84"/>
      <c r="D107" s="83"/>
      <c r="E107" s="84"/>
      <c r="F107" s="17"/>
      <c r="G107" s="87"/>
      <c r="H107" t="s" s="82">
        <v>125</v>
      </c>
      <c r="I107" t="s" s="82">
        <v>126</v>
      </c>
      <c r="J107" s="6"/>
      <c r="K107" s="2"/>
      <c r="L107" s="2"/>
      <c r="M107" s="2"/>
      <c r="N107" s="2"/>
      <c r="O107" s="2"/>
      <c r="P107" s="2"/>
      <c r="Q107" s="2"/>
    </row>
    <row r="108" ht="14.5" customHeight="1">
      <c r="A108" s="4"/>
      <c r="B108" s="83"/>
      <c r="C108" s="84"/>
      <c r="D108" t="s" s="9">
        <v>8</v>
      </c>
      <c r="E108" t="s" s="10">
        <v>127</v>
      </c>
      <c r="F108" t="s" s="16">
        <v>10</v>
      </c>
      <c r="G108" t="s" s="85">
        <v>128</v>
      </c>
      <c r="H108" t="s" s="82">
        <v>66</v>
      </c>
      <c r="I108" t="s" s="82">
        <v>129</v>
      </c>
      <c r="J108" s="6"/>
      <c r="K108" s="2"/>
      <c r="L108" s="2"/>
      <c r="M108" s="2"/>
      <c r="N108" s="2"/>
      <c r="O108" s="2"/>
      <c r="P108" s="2"/>
      <c r="Q108" s="2"/>
    </row>
    <row r="109" ht="14.5" customHeight="1">
      <c r="A109" s="4"/>
      <c r="B109" s="83"/>
      <c r="C109" s="84"/>
      <c r="D109" s="83"/>
      <c r="E109" s="84"/>
      <c r="F109" s="17"/>
      <c r="G109" s="87"/>
      <c r="H109" t="s" s="82">
        <v>68</v>
      </c>
      <c r="I109" t="s" s="82">
        <v>130</v>
      </c>
      <c r="J109" s="6"/>
      <c r="K109" s="2"/>
      <c r="L109" s="2"/>
      <c r="M109" s="2"/>
      <c r="N109" s="2"/>
      <c r="O109" s="2"/>
      <c r="P109" s="2"/>
      <c r="Q109" s="2"/>
    </row>
    <row r="110" ht="14.5" customHeight="1">
      <c r="A110" s="4"/>
      <c r="B110" s="83"/>
      <c r="C110" s="84"/>
      <c r="D110" s="83"/>
      <c r="E110" s="84"/>
      <c r="F110" t="s" s="16">
        <v>12</v>
      </c>
      <c r="G110" t="s" s="85">
        <v>131</v>
      </c>
      <c r="H110" t="s" s="82">
        <v>66</v>
      </c>
      <c r="I110" t="s" s="82">
        <v>129</v>
      </c>
      <c r="J110" s="6"/>
      <c r="K110" s="2"/>
      <c r="L110" s="2"/>
      <c r="M110" s="2"/>
      <c r="N110" s="2"/>
      <c r="O110" s="2"/>
      <c r="P110" s="2"/>
      <c r="Q110" s="2"/>
    </row>
    <row r="111" ht="14.5" customHeight="1">
      <c r="A111" s="4"/>
      <c r="B111" s="83"/>
      <c r="C111" s="84"/>
      <c r="D111" s="83"/>
      <c r="E111" s="84"/>
      <c r="F111" s="17"/>
      <c r="G111" s="87"/>
      <c r="H111" t="s" s="82">
        <v>68</v>
      </c>
      <c r="I111" t="s" s="82">
        <v>130</v>
      </c>
      <c r="J111" s="6"/>
      <c r="K111" s="2"/>
      <c r="L111" s="2"/>
      <c r="M111" s="2"/>
      <c r="N111" s="2"/>
      <c r="O111" s="2"/>
      <c r="P111" s="2"/>
      <c r="Q111" s="2"/>
    </row>
    <row r="112" ht="14.5" customHeight="1">
      <c r="A112" s="4"/>
      <c r="B112" s="83"/>
      <c r="C112" s="84"/>
      <c r="D112" s="83"/>
      <c r="E112" s="84"/>
      <c r="F112" t="s" s="16">
        <v>18</v>
      </c>
      <c r="G112" t="s" s="85">
        <v>132</v>
      </c>
      <c r="H112" t="s" s="82">
        <v>66</v>
      </c>
      <c r="I112" t="s" s="82">
        <v>129</v>
      </c>
      <c r="J112" s="6"/>
      <c r="K112" s="2"/>
      <c r="L112" s="2"/>
      <c r="M112" s="2"/>
      <c r="N112" s="2"/>
      <c r="O112" s="2"/>
      <c r="P112" s="2"/>
      <c r="Q112" s="2"/>
    </row>
    <row r="113" ht="14.5" customHeight="1">
      <c r="A113" s="4"/>
      <c r="B113" s="83"/>
      <c r="C113" s="84"/>
      <c r="D113" s="83"/>
      <c r="E113" s="84"/>
      <c r="F113" s="14"/>
      <c r="G113" s="86"/>
      <c r="H113" t="s" s="82">
        <v>68</v>
      </c>
      <c r="I113" t="s" s="82">
        <v>130</v>
      </c>
      <c r="J113" s="6"/>
      <c r="K113" s="2"/>
      <c r="L113" s="2"/>
      <c r="M113" s="2"/>
      <c r="N113" s="2"/>
      <c r="O113" s="2"/>
      <c r="P113" s="2"/>
      <c r="Q113" s="2"/>
    </row>
    <row r="114" ht="14.5" customHeight="1">
      <c r="A114" s="4"/>
      <c r="B114" s="83"/>
      <c r="C114" s="84"/>
      <c r="D114" s="83"/>
      <c r="E114" s="84"/>
      <c r="F114" s="17"/>
      <c r="G114" s="87"/>
      <c r="H114" t="s" s="82">
        <v>86</v>
      </c>
      <c r="I114" t="s" s="82">
        <v>133</v>
      </c>
      <c r="J114" s="6"/>
      <c r="K114" s="2"/>
      <c r="L114" s="2"/>
      <c r="M114" s="2"/>
      <c r="N114" s="2"/>
      <c r="O114" s="2"/>
      <c r="P114" s="2"/>
      <c r="Q114" s="2"/>
    </row>
    <row r="115" ht="14.5" customHeight="1">
      <c r="A115" s="4"/>
      <c r="B115" s="83"/>
      <c r="C115" s="84"/>
      <c r="D115" t="s" s="9">
        <v>14</v>
      </c>
      <c r="E115" t="s" s="10">
        <v>134</v>
      </c>
      <c r="F115" s="79"/>
      <c r="G115" s="79"/>
      <c r="H115" s="79"/>
      <c r="I115" s="79"/>
      <c r="J115" s="6"/>
      <c r="K115" s="2"/>
      <c r="L115" s="2"/>
      <c r="M115" s="2"/>
      <c r="N115" s="2"/>
      <c r="O115" s="2"/>
      <c r="P115" s="2"/>
      <c r="Q115" s="2"/>
    </row>
    <row r="116" ht="14.5" customHeight="1">
      <c r="A116" s="4"/>
      <c r="B116" s="83"/>
      <c r="C116" s="84"/>
      <c r="D116" t="s" s="16">
        <v>24</v>
      </c>
      <c r="E116" t="s" s="8">
        <v>135</v>
      </c>
      <c r="F116" t="s" s="82">
        <v>10</v>
      </c>
      <c r="G116" t="s" s="82">
        <v>136</v>
      </c>
      <c r="H116" s="79"/>
      <c r="I116" s="79"/>
      <c r="J116" s="6"/>
      <c r="K116" s="2"/>
      <c r="L116" s="2"/>
      <c r="M116" s="2"/>
      <c r="N116" s="2"/>
      <c r="O116" s="2"/>
      <c r="P116" s="2"/>
      <c r="Q116" s="2"/>
    </row>
    <row r="117" ht="14.5" customHeight="1">
      <c r="A117" s="4"/>
      <c r="B117" s="83"/>
      <c r="C117" s="84"/>
      <c r="D117" s="14"/>
      <c r="E117" s="15"/>
      <c r="F117" t="s" s="82">
        <v>12</v>
      </c>
      <c r="G117" t="s" s="82">
        <v>137</v>
      </c>
      <c r="H117" s="79"/>
      <c r="I117" s="79"/>
      <c r="J117" s="6"/>
      <c r="K117" s="2"/>
      <c r="L117" s="2"/>
      <c r="M117" s="2"/>
      <c r="N117" s="2"/>
      <c r="O117" s="2"/>
      <c r="P117" s="2"/>
      <c r="Q117" s="2"/>
    </row>
    <row r="118" ht="14.5" customHeight="1">
      <c r="A118" s="4"/>
      <c r="B118" s="83"/>
      <c r="C118" s="84"/>
      <c r="D118" s="14"/>
      <c r="E118" s="15"/>
      <c r="F118" t="s" s="82">
        <v>18</v>
      </c>
      <c r="G118" t="s" s="82">
        <v>138</v>
      </c>
      <c r="H118" s="79"/>
      <c r="I118" s="79"/>
      <c r="J118" s="6"/>
      <c r="K118" s="2"/>
      <c r="L118" s="2"/>
      <c r="M118" s="2"/>
      <c r="N118" s="2"/>
      <c r="O118" s="2"/>
      <c r="P118" s="2"/>
      <c r="Q118" s="2"/>
    </row>
    <row r="119" ht="14.5" customHeight="1">
      <c r="A119" s="4"/>
      <c r="B119" s="83"/>
      <c r="C119" s="84"/>
      <c r="D119" s="17"/>
      <c r="E119" s="18"/>
      <c r="F119" t="s" s="82">
        <v>20</v>
      </c>
      <c r="G119" t="s" s="82">
        <v>139</v>
      </c>
      <c r="H119" s="79"/>
      <c r="I119" s="79"/>
      <c r="J119" s="6"/>
      <c r="K119" s="2"/>
      <c r="L119" s="2"/>
      <c r="M119" s="2"/>
      <c r="N119" s="2"/>
      <c r="O119" s="2"/>
      <c r="P119" s="2"/>
      <c r="Q119" s="2"/>
    </row>
    <row r="120" ht="14.5" customHeight="1">
      <c r="A120" s="4"/>
      <c r="B120" s="88">
        <v>11</v>
      </c>
      <c r="C120" t="s" s="89">
        <v>140</v>
      </c>
      <c r="D120" t="s" s="90">
        <v>6</v>
      </c>
      <c r="E120" t="s" s="89">
        <v>141</v>
      </c>
      <c r="F120" t="s" s="91">
        <v>10</v>
      </c>
      <c r="G120" t="s" s="89">
        <v>129</v>
      </c>
      <c r="H120" s="74"/>
      <c r="I120" s="74"/>
      <c r="J120" s="6"/>
      <c r="K120" s="2"/>
      <c r="L120" s="2"/>
      <c r="M120" s="2"/>
      <c r="N120" s="2"/>
      <c r="O120" s="2"/>
      <c r="P120" s="2"/>
      <c r="Q120" s="2"/>
    </row>
    <row r="121" ht="14.5" customHeight="1">
      <c r="A121" s="4"/>
      <c r="B121" s="92"/>
      <c r="C121" s="93"/>
      <c r="D121" s="92"/>
      <c r="E121" s="93"/>
      <c r="F121" t="s" s="91">
        <v>12</v>
      </c>
      <c r="G121" t="s" s="89">
        <v>142</v>
      </c>
      <c r="H121" s="74"/>
      <c r="I121" s="74"/>
      <c r="J121" s="6"/>
      <c r="K121" s="2"/>
      <c r="L121" s="2"/>
      <c r="M121" s="2"/>
      <c r="N121" s="2"/>
      <c r="O121" s="2"/>
      <c r="P121" s="2"/>
      <c r="Q121" s="2"/>
    </row>
    <row r="122" ht="14.5" customHeight="1">
      <c r="A122" s="4"/>
      <c r="B122" s="92"/>
      <c r="C122" s="93"/>
      <c r="D122" s="92"/>
      <c r="E122" s="93"/>
      <c r="F122" t="s" s="91">
        <v>18</v>
      </c>
      <c r="G122" t="s" s="89">
        <v>143</v>
      </c>
      <c r="H122" s="74"/>
      <c r="I122" s="74"/>
      <c r="J122" s="6"/>
      <c r="K122" s="2"/>
      <c r="L122" s="2"/>
      <c r="M122" s="2"/>
      <c r="N122" s="2"/>
      <c r="O122" s="2"/>
      <c r="P122" s="2"/>
      <c r="Q122" s="2"/>
    </row>
    <row r="123" ht="14.5" customHeight="1">
      <c r="A123" s="4"/>
      <c r="B123" s="92"/>
      <c r="C123" s="93"/>
      <c r="D123" s="92"/>
      <c r="E123" s="93"/>
      <c r="F123" t="s" s="94">
        <v>20</v>
      </c>
      <c r="G123" t="s" s="89">
        <v>144</v>
      </c>
      <c r="H123" t="s" s="89">
        <v>66</v>
      </c>
      <c r="I123" t="s" s="89">
        <v>145</v>
      </c>
      <c r="J123" s="6"/>
      <c r="K123" s="2"/>
      <c r="L123" s="2"/>
      <c r="M123" s="2"/>
      <c r="N123" s="2"/>
      <c r="O123" s="2"/>
      <c r="P123" s="2"/>
      <c r="Q123" s="2"/>
    </row>
    <row r="124" ht="14.5" customHeight="1">
      <c r="A124" s="4"/>
      <c r="B124" s="92"/>
      <c r="C124" s="93"/>
      <c r="D124" s="92"/>
      <c r="E124" s="93"/>
      <c r="F124" s="95"/>
      <c r="G124" s="93"/>
      <c r="H124" t="s" s="89">
        <v>68</v>
      </c>
      <c r="I124" t="s" s="89">
        <v>146</v>
      </c>
      <c r="J124" s="6"/>
      <c r="K124" s="2"/>
      <c r="L124" s="2"/>
      <c r="M124" s="2"/>
      <c r="N124" s="2"/>
      <c r="O124" s="2"/>
      <c r="P124" s="2"/>
      <c r="Q124" s="2"/>
    </row>
    <row r="125" ht="14.5" customHeight="1">
      <c r="A125" s="4"/>
      <c r="B125" s="92"/>
      <c r="C125" s="93"/>
      <c r="D125" s="92"/>
      <c r="E125" s="93"/>
      <c r="F125" s="96"/>
      <c r="G125" s="93"/>
      <c r="H125" t="s" s="89">
        <v>86</v>
      </c>
      <c r="I125" t="s" s="89">
        <v>147</v>
      </c>
      <c r="J125" s="6"/>
      <c r="K125" s="2"/>
      <c r="L125" s="2"/>
      <c r="M125" s="2"/>
      <c r="N125" s="2"/>
      <c r="O125" s="2"/>
      <c r="P125" s="2"/>
      <c r="Q125" s="2"/>
    </row>
    <row r="126" ht="14.5" customHeight="1">
      <c r="A126" s="4"/>
      <c r="B126" s="92"/>
      <c r="C126" s="93"/>
      <c r="D126" t="s" s="90">
        <v>8</v>
      </c>
      <c r="E126" t="s" s="89">
        <v>148</v>
      </c>
      <c r="F126" t="s" s="91">
        <v>10</v>
      </c>
      <c r="G126" t="s" s="91">
        <v>149</v>
      </c>
      <c r="H126" s="79"/>
      <c r="I126" s="79"/>
      <c r="J126" s="6"/>
      <c r="K126" s="2"/>
      <c r="L126" s="2"/>
      <c r="M126" s="2"/>
      <c r="N126" s="2"/>
      <c r="O126" s="2"/>
      <c r="P126" s="2"/>
      <c r="Q126" s="2"/>
    </row>
    <row r="127" ht="14.5" customHeight="1">
      <c r="A127" s="4"/>
      <c r="B127" s="92"/>
      <c r="C127" s="93"/>
      <c r="D127" s="92"/>
      <c r="E127" s="93"/>
      <c r="F127" t="s" s="91">
        <v>12</v>
      </c>
      <c r="G127" t="s" s="91">
        <v>150</v>
      </c>
      <c r="H127" s="79"/>
      <c r="I127" s="79"/>
      <c r="J127" s="6"/>
      <c r="K127" s="2"/>
      <c r="L127" s="2"/>
      <c r="M127" s="2"/>
      <c r="N127" s="2"/>
      <c r="O127" s="2"/>
      <c r="P127" s="2"/>
      <c r="Q127" s="2"/>
    </row>
    <row r="128" ht="14.5" customHeight="1">
      <c r="A128" s="4"/>
      <c r="B128" s="92"/>
      <c r="C128" s="93"/>
      <c r="D128" s="92"/>
      <c r="E128" s="93"/>
      <c r="F128" t="s" s="91">
        <v>18</v>
      </c>
      <c r="G128" t="s" s="91">
        <v>151</v>
      </c>
      <c r="H128" s="79"/>
      <c r="I128" s="79"/>
      <c r="J128" s="6"/>
      <c r="K128" s="2"/>
      <c r="L128" s="2"/>
      <c r="M128" s="2"/>
      <c r="N128" s="2"/>
      <c r="O128" s="2"/>
      <c r="P128" s="2"/>
      <c r="Q128" s="2"/>
    </row>
    <row r="129" ht="14.5" customHeight="1">
      <c r="A129" s="4"/>
      <c r="B129" s="92"/>
      <c r="C129" s="93"/>
      <c r="D129" s="92"/>
      <c r="E129" s="93"/>
      <c r="F129" t="s" s="91">
        <v>20</v>
      </c>
      <c r="G129" t="s" s="91">
        <v>152</v>
      </c>
      <c r="H129" s="79"/>
      <c r="I129" s="79"/>
      <c r="J129" s="6"/>
      <c r="K129" s="2"/>
      <c r="L129" s="2"/>
      <c r="M129" s="2"/>
      <c r="N129" s="2"/>
      <c r="O129" s="2"/>
      <c r="P129" s="2"/>
      <c r="Q129" s="2"/>
    </row>
    <row r="130" ht="14.5" customHeight="1">
      <c r="A130" s="4"/>
      <c r="B130" s="92"/>
      <c r="C130" s="93"/>
      <c r="D130" s="92"/>
      <c r="E130" s="93"/>
      <c r="F130" t="s" s="91">
        <v>22</v>
      </c>
      <c r="G130" t="s" s="91">
        <v>153</v>
      </c>
      <c r="H130" s="79"/>
      <c r="I130" s="79"/>
      <c r="J130" s="6"/>
      <c r="K130" s="2"/>
      <c r="L130" s="2"/>
      <c r="M130" s="2"/>
      <c r="N130" s="2"/>
      <c r="O130" s="2"/>
      <c r="P130" s="2"/>
      <c r="Q130" s="2"/>
    </row>
    <row r="131" ht="14.5" customHeight="1">
      <c r="A131" s="4"/>
      <c r="B131" s="92"/>
      <c r="C131" s="93"/>
      <c r="D131" s="92"/>
      <c r="E131" s="93"/>
      <c r="F131" t="s" s="91">
        <v>78</v>
      </c>
      <c r="G131" t="s" s="91">
        <v>154</v>
      </c>
      <c r="H131" s="79"/>
      <c r="I131" s="79"/>
      <c r="J131" s="6"/>
      <c r="K131" s="2"/>
      <c r="L131" s="2"/>
      <c r="M131" s="2"/>
      <c r="N131" s="2"/>
      <c r="O131" s="2"/>
      <c r="P131" s="2"/>
      <c r="Q131" s="2"/>
    </row>
    <row r="132" ht="14.5" customHeight="1">
      <c r="A132" s="4"/>
      <c r="B132" s="92"/>
      <c r="C132" s="93"/>
      <c r="D132" s="92"/>
      <c r="E132" s="93"/>
      <c r="F132" t="s" s="91">
        <v>79</v>
      </c>
      <c r="G132" t="s" s="91">
        <v>155</v>
      </c>
      <c r="H132" s="79"/>
      <c r="I132" s="79"/>
      <c r="J132" s="6"/>
      <c r="K132" s="2"/>
      <c r="L132" s="2"/>
      <c r="M132" s="2"/>
      <c r="N132" s="2"/>
      <c r="O132" s="2"/>
      <c r="P132" s="2"/>
      <c r="Q132" s="2"/>
    </row>
    <row r="133" ht="14.5" customHeight="1">
      <c r="A133" s="4"/>
      <c r="B133" s="92"/>
      <c r="C133" s="93"/>
      <c r="D133" s="92"/>
      <c r="E133" s="93"/>
      <c r="F133" t="s" s="91">
        <v>81</v>
      </c>
      <c r="G133" t="s" s="91">
        <v>156</v>
      </c>
      <c r="H133" s="79"/>
      <c r="I133" s="79"/>
      <c r="J133" s="6"/>
      <c r="K133" s="2"/>
      <c r="L133" s="2"/>
      <c r="M133" s="2"/>
      <c r="N133" s="2"/>
      <c r="O133" s="2"/>
      <c r="P133" s="2"/>
      <c r="Q133" s="2"/>
    </row>
    <row r="134" ht="14.5" customHeight="1">
      <c r="A134" s="4"/>
      <c r="B134" s="92"/>
      <c r="C134" s="93"/>
      <c r="D134" s="92"/>
      <c r="E134" s="93"/>
      <c r="F134" t="s" s="91">
        <v>83</v>
      </c>
      <c r="G134" t="s" s="91">
        <v>157</v>
      </c>
      <c r="H134" s="79"/>
      <c r="I134" s="79"/>
      <c r="J134" s="6"/>
      <c r="K134" s="2"/>
      <c r="L134" s="2"/>
      <c r="M134" s="2"/>
      <c r="N134" s="2"/>
      <c r="O134" s="2"/>
      <c r="P134" s="2"/>
      <c r="Q134" s="2"/>
    </row>
    <row r="135" ht="14.5" customHeight="1">
      <c r="A135" s="4"/>
      <c r="B135" s="92"/>
      <c r="C135" s="93"/>
      <c r="D135" s="92"/>
      <c r="E135" s="93"/>
      <c r="F135" t="s" s="91">
        <v>158</v>
      </c>
      <c r="G135" t="s" s="91">
        <v>159</v>
      </c>
      <c r="H135" s="79"/>
      <c r="I135" s="79"/>
      <c r="J135" s="6"/>
      <c r="K135" s="2"/>
      <c r="L135" s="2"/>
      <c r="M135" s="2"/>
      <c r="N135" s="2"/>
      <c r="O135" s="2"/>
      <c r="P135" s="2"/>
      <c r="Q135" s="2"/>
    </row>
    <row r="136" ht="14.5" customHeight="1">
      <c r="A136" s="4"/>
      <c r="B136" s="92"/>
      <c r="C136" s="93"/>
      <c r="D136" t="s" s="90">
        <v>14</v>
      </c>
      <c r="E136" t="s" s="89">
        <v>160</v>
      </c>
      <c r="F136" t="s" s="90">
        <v>10</v>
      </c>
      <c r="G136" t="s" s="91">
        <v>161</v>
      </c>
      <c r="H136" s="79"/>
      <c r="I136" s="79"/>
      <c r="J136" s="6"/>
      <c r="K136" s="2"/>
      <c r="L136" s="2"/>
      <c r="M136" s="2"/>
      <c r="N136" s="2"/>
      <c r="O136" s="2"/>
      <c r="P136" s="2"/>
      <c r="Q136" s="2"/>
    </row>
    <row r="137" ht="14.5" customHeight="1">
      <c r="A137" s="4"/>
      <c r="B137" s="92"/>
      <c r="C137" s="93"/>
      <c r="D137" s="92"/>
      <c r="E137" s="93"/>
      <c r="F137" t="s" s="90">
        <v>12</v>
      </c>
      <c r="G137" t="s" s="91">
        <v>162</v>
      </c>
      <c r="H137" t="s" s="91">
        <v>66</v>
      </c>
      <c r="I137" t="s" s="91">
        <v>163</v>
      </c>
      <c r="J137" s="6"/>
      <c r="K137" s="2"/>
      <c r="L137" s="2"/>
      <c r="M137" s="2"/>
      <c r="N137" s="2"/>
      <c r="O137" s="2"/>
      <c r="P137" s="2"/>
      <c r="Q137" s="2"/>
    </row>
    <row r="138" ht="14.5" customHeight="1">
      <c r="A138" s="4"/>
      <c r="B138" s="92"/>
      <c r="C138" s="93"/>
      <c r="D138" s="92"/>
      <c r="E138" s="93"/>
      <c r="F138" s="92"/>
      <c r="G138" s="97"/>
      <c r="H138" t="s" s="91">
        <v>68</v>
      </c>
      <c r="I138" t="s" s="91">
        <v>164</v>
      </c>
      <c r="J138" s="6"/>
      <c r="K138" s="2"/>
      <c r="L138" s="2"/>
      <c r="M138" s="2"/>
      <c r="N138" s="2"/>
      <c r="O138" s="2"/>
      <c r="P138" s="2"/>
      <c r="Q138" s="2"/>
    </row>
    <row r="139" ht="14.5" customHeight="1">
      <c r="A139" s="4"/>
      <c r="B139" s="92"/>
      <c r="C139" s="93"/>
      <c r="D139" t="s" s="90">
        <v>24</v>
      </c>
      <c r="E139" t="s" s="89">
        <v>165</v>
      </c>
      <c r="F139" t="s" s="90">
        <v>10</v>
      </c>
      <c r="G139" t="s" s="91">
        <v>166</v>
      </c>
      <c r="H139" s="79"/>
      <c r="I139" s="79"/>
      <c r="J139" s="6"/>
      <c r="K139" s="2"/>
      <c r="L139" s="2"/>
      <c r="M139" s="2"/>
      <c r="N139" s="2"/>
      <c r="O139" s="2"/>
      <c r="P139" s="2"/>
      <c r="Q139" s="2"/>
    </row>
    <row r="140" ht="14.5" customHeight="1">
      <c r="A140" s="4"/>
      <c r="B140" s="92"/>
      <c r="C140" s="93"/>
      <c r="D140" s="92"/>
      <c r="E140" s="93"/>
      <c r="F140" t="s" s="90">
        <v>12</v>
      </c>
      <c r="G140" t="s" s="89">
        <v>167</v>
      </c>
      <c r="H140" t="s" s="91">
        <v>66</v>
      </c>
      <c r="I140" t="s" s="91">
        <v>163</v>
      </c>
      <c r="J140" s="6"/>
      <c r="K140" s="2"/>
      <c r="L140" s="2"/>
      <c r="M140" s="2"/>
      <c r="N140" s="2"/>
      <c r="O140" s="2"/>
      <c r="P140" s="2"/>
      <c r="Q140" s="2"/>
    </row>
    <row r="141" ht="14.5" customHeight="1">
      <c r="A141" s="4"/>
      <c r="B141" s="92"/>
      <c r="C141" s="93"/>
      <c r="D141" s="92"/>
      <c r="E141" s="93"/>
      <c r="F141" s="92"/>
      <c r="G141" s="93"/>
      <c r="H141" t="s" s="91">
        <v>68</v>
      </c>
      <c r="I141" t="s" s="91">
        <v>164</v>
      </c>
      <c r="J141" s="6"/>
      <c r="K141" s="2"/>
      <c r="L141" s="2"/>
      <c r="M141" s="2"/>
      <c r="N141" s="2"/>
      <c r="O141" s="2"/>
      <c r="P141" s="2"/>
      <c r="Q141" s="2"/>
    </row>
    <row r="142" ht="14.5" customHeight="1">
      <c r="A142" s="4"/>
      <c r="B142" s="98">
        <v>12</v>
      </c>
      <c r="C142" t="s" s="99">
        <v>29</v>
      </c>
      <c r="D142" t="s" s="100">
        <v>6</v>
      </c>
      <c r="E142" t="s" s="99">
        <v>168</v>
      </c>
      <c r="F142" t="s" s="101">
        <v>10</v>
      </c>
      <c r="G142" t="s" s="101">
        <v>169</v>
      </c>
      <c r="H142" s="79"/>
      <c r="I142" s="79"/>
      <c r="J142" s="6"/>
      <c r="K142" s="2"/>
      <c r="L142" s="2"/>
      <c r="M142" s="2"/>
      <c r="N142" s="2"/>
      <c r="O142" s="2"/>
      <c r="P142" s="2"/>
      <c r="Q142" s="2"/>
    </row>
    <row r="143" ht="14.5" customHeight="1">
      <c r="A143" s="4"/>
      <c r="B143" s="102"/>
      <c r="C143" s="103"/>
      <c r="D143" s="104"/>
      <c r="E143" s="105"/>
      <c r="F143" t="s" s="101">
        <v>12</v>
      </c>
      <c r="G143" t="s" s="101">
        <v>170</v>
      </c>
      <c r="H143" s="79"/>
      <c r="I143" s="79"/>
      <c r="J143" s="6"/>
      <c r="K143" s="2"/>
      <c r="L143" s="2"/>
      <c r="M143" s="2"/>
      <c r="N143" s="2"/>
      <c r="O143" s="2"/>
      <c r="P143" s="2"/>
      <c r="Q143" s="2"/>
    </row>
    <row r="144" ht="14.5" customHeight="1">
      <c r="A144" s="4"/>
      <c r="B144" s="102"/>
      <c r="C144" s="103"/>
      <c r="D144" t="s" s="100">
        <v>8</v>
      </c>
      <c r="E144" t="s" s="99">
        <v>171</v>
      </c>
      <c r="F144" t="s" s="101">
        <v>10</v>
      </c>
      <c r="G144" t="s" s="101">
        <v>169</v>
      </c>
      <c r="H144" s="79"/>
      <c r="I144" s="79"/>
      <c r="J144" s="6"/>
      <c r="K144" s="2"/>
      <c r="L144" s="2"/>
      <c r="M144" s="2"/>
      <c r="N144" s="2"/>
      <c r="O144" s="2"/>
      <c r="P144" s="2"/>
      <c r="Q144" s="2"/>
    </row>
    <row r="145" ht="14.5" customHeight="1">
      <c r="A145" s="4"/>
      <c r="B145" s="102"/>
      <c r="C145" s="103"/>
      <c r="D145" s="104"/>
      <c r="E145" s="105"/>
      <c r="F145" t="s" s="101">
        <v>12</v>
      </c>
      <c r="G145" t="s" s="101">
        <v>170</v>
      </c>
      <c r="H145" s="79"/>
      <c r="I145" s="79"/>
      <c r="J145" s="6"/>
      <c r="K145" s="2"/>
      <c r="L145" s="2"/>
      <c r="M145" s="2"/>
      <c r="N145" s="2"/>
      <c r="O145" s="2"/>
      <c r="P145" s="2"/>
      <c r="Q145" s="2"/>
    </row>
    <row r="146" ht="14.5" customHeight="1">
      <c r="A146" s="4"/>
      <c r="B146" s="102"/>
      <c r="C146" s="103"/>
      <c r="D146" t="s" s="100">
        <v>14</v>
      </c>
      <c r="E146" t="s" s="99">
        <v>172</v>
      </c>
      <c r="F146" t="s" s="101">
        <v>10</v>
      </c>
      <c r="G146" t="s" s="101">
        <v>169</v>
      </c>
      <c r="H146" s="79"/>
      <c r="I146" s="79"/>
      <c r="J146" s="6"/>
      <c r="K146" s="2"/>
      <c r="L146" s="2"/>
      <c r="M146" s="2"/>
      <c r="N146" s="2"/>
      <c r="O146" s="2"/>
      <c r="P146" s="2"/>
      <c r="Q146" s="2"/>
    </row>
    <row r="147" ht="14.5" customHeight="1">
      <c r="A147" s="4"/>
      <c r="B147" s="102"/>
      <c r="C147" s="103"/>
      <c r="D147" s="104"/>
      <c r="E147" s="105"/>
      <c r="F147" t="s" s="101">
        <v>12</v>
      </c>
      <c r="G147" t="s" s="101">
        <v>170</v>
      </c>
      <c r="H147" s="79"/>
      <c r="I147" s="79"/>
      <c r="J147" s="6"/>
      <c r="K147" s="2"/>
      <c r="L147" s="2"/>
      <c r="M147" s="2"/>
      <c r="N147" s="2"/>
      <c r="O147" s="2"/>
      <c r="P147" s="2"/>
      <c r="Q147" s="2"/>
    </row>
    <row r="148" ht="14.5" customHeight="1">
      <c r="A148" s="4"/>
      <c r="B148" s="102"/>
      <c r="C148" s="103"/>
      <c r="D148" t="s" s="100">
        <v>24</v>
      </c>
      <c r="E148" t="s" s="99">
        <v>30</v>
      </c>
      <c r="F148" t="s" s="101">
        <v>10</v>
      </c>
      <c r="G148" t="s" s="101">
        <v>173</v>
      </c>
      <c r="H148" s="79"/>
      <c r="I148" s="79"/>
      <c r="J148" s="6"/>
      <c r="K148" s="2"/>
      <c r="L148" s="2"/>
      <c r="M148" s="2"/>
      <c r="N148" s="2"/>
      <c r="O148" s="2"/>
      <c r="P148" s="2"/>
      <c r="Q148" s="2"/>
    </row>
    <row r="149" ht="14.5" customHeight="1">
      <c r="A149" s="4"/>
      <c r="B149" s="102"/>
      <c r="C149" s="103"/>
      <c r="D149" s="104"/>
      <c r="E149" s="105"/>
      <c r="F149" t="s" s="101">
        <v>12</v>
      </c>
      <c r="G149" t="s" s="101">
        <v>174</v>
      </c>
      <c r="H149" s="79"/>
      <c r="I149" s="79"/>
      <c r="J149" s="6"/>
      <c r="K149" s="2"/>
      <c r="L149" s="2"/>
      <c r="M149" s="2"/>
      <c r="N149" s="2"/>
      <c r="O149" s="2"/>
      <c r="P149" s="2"/>
      <c r="Q149" s="2"/>
    </row>
    <row r="150" ht="14.5" customHeight="1">
      <c r="A150" s="4"/>
      <c r="B150" s="102"/>
      <c r="C150" s="103"/>
      <c r="D150" t="s" s="106">
        <v>26</v>
      </c>
      <c r="E150" t="s" s="107">
        <v>175</v>
      </c>
      <c r="F150" s="79"/>
      <c r="G150" s="79"/>
      <c r="H150" s="79"/>
      <c r="I150" s="79"/>
      <c r="J150" s="6"/>
      <c r="K150" s="2"/>
      <c r="L150" s="2"/>
      <c r="M150" s="2"/>
      <c r="N150" s="2"/>
      <c r="O150" s="2"/>
      <c r="P150" s="2"/>
      <c r="Q150" s="2"/>
    </row>
    <row r="151" ht="14.5" customHeight="1">
      <c r="A151" s="4"/>
      <c r="B151" s="102"/>
      <c r="C151" s="103"/>
      <c r="D151" t="s" s="106">
        <v>28</v>
      </c>
      <c r="E151" t="s" s="107">
        <v>176</v>
      </c>
      <c r="F151" s="79"/>
      <c r="G151" s="79"/>
      <c r="H151" s="79"/>
      <c r="I151" s="79"/>
      <c r="J151" s="6"/>
      <c r="K151" s="2"/>
      <c r="L151" s="2"/>
      <c r="M151" s="2"/>
      <c r="N151" s="2"/>
      <c r="O151" s="2"/>
      <c r="P151" s="2"/>
      <c r="Q151" s="2"/>
    </row>
    <row r="152" ht="14.5" customHeight="1">
      <c r="A152" s="4"/>
      <c r="B152" s="102"/>
      <c r="C152" s="103"/>
      <c r="D152" t="s" s="106">
        <v>177</v>
      </c>
      <c r="E152" t="s" s="107">
        <v>178</v>
      </c>
      <c r="F152" s="79"/>
      <c r="G152" s="79"/>
      <c r="H152" s="79"/>
      <c r="I152" s="79"/>
      <c r="J152" s="6"/>
      <c r="K152" s="2"/>
      <c r="L152" s="2"/>
      <c r="M152" s="2"/>
      <c r="N152" s="2"/>
      <c r="O152" s="2"/>
      <c r="P152" s="2"/>
      <c r="Q152" s="2"/>
    </row>
    <row r="153" ht="14.5" customHeight="1">
      <c r="A153" s="4"/>
      <c r="B153" s="102"/>
      <c r="C153" s="103"/>
      <c r="D153" t="s" s="106">
        <v>179</v>
      </c>
      <c r="E153" t="s" s="107">
        <v>180</v>
      </c>
      <c r="F153" s="79"/>
      <c r="G153" s="79"/>
      <c r="H153" s="79"/>
      <c r="I153" s="79"/>
      <c r="J153" s="6"/>
      <c r="K153" s="2"/>
      <c r="L153" s="2"/>
      <c r="M153" s="2"/>
      <c r="N153" s="2"/>
      <c r="O153" s="2"/>
      <c r="P153" s="2"/>
      <c r="Q153" s="2"/>
    </row>
    <row r="154" ht="14.5" customHeight="1">
      <c r="A154" s="4"/>
      <c r="B154" s="104"/>
      <c r="C154" s="105"/>
      <c r="D154" t="s" s="106">
        <v>10</v>
      </c>
      <c r="E154" t="s" s="107">
        <v>181</v>
      </c>
      <c r="F154" s="79"/>
      <c r="G154" s="79"/>
      <c r="H154" s="79"/>
      <c r="I154" s="79"/>
      <c r="J154" s="6"/>
      <c r="K154" s="2"/>
      <c r="L154" s="2"/>
      <c r="M154" s="2"/>
      <c r="N154" s="2"/>
      <c r="O154" s="2"/>
      <c r="P154" s="2"/>
      <c r="Q154" s="2"/>
    </row>
    <row r="155" ht="14.5" customHeight="1">
      <c r="A155" s="4"/>
      <c r="B155" s="108">
        <v>13</v>
      </c>
      <c r="C155" t="s" s="109">
        <v>182</v>
      </c>
      <c r="D155" t="s" s="110">
        <v>6</v>
      </c>
      <c r="E155" t="s" s="109">
        <v>183</v>
      </c>
      <c r="F155" t="s" s="111">
        <v>10</v>
      </c>
      <c r="G155" t="s" s="111">
        <v>160</v>
      </c>
      <c r="H155" s="112"/>
      <c r="I155" s="112"/>
      <c r="J155" s="6"/>
      <c r="K155" s="2"/>
      <c r="L155" s="2"/>
      <c r="M155" s="2"/>
      <c r="N155" s="2"/>
      <c r="O155" s="2"/>
      <c r="P155" s="2"/>
      <c r="Q155" s="2"/>
    </row>
    <row r="156" ht="14.5" customHeight="1">
      <c r="A156" s="4"/>
      <c r="B156" s="113"/>
      <c r="C156" s="114"/>
      <c r="D156" s="115"/>
      <c r="E156" s="116"/>
      <c r="F156" t="s" s="111">
        <v>12</v>
      </c>
      <c r="G156" t="s" s="111">
        <v>165</v>
      </c>
      <c r="H156" s="112"/>
      <c r="I156" s="112"/>
      <c r="J156" s="6"/>
      <c r="K156" s="2"/>
      <c r="L156" s="2"/>
      <c r="M156" s="2"/>
      <c r="N156" s="2"/>
      <c r="O156" s="2"/>
      <c r="P156" s="2"/>
      <c r="Q156" s="2"/>
    </row>
    <row r="157" ht="14.5" customHeight="1">
      <c r="A157" s="4"/>
      <c r="B157" s="113"/>
      <c r="C157" s="114"/>
      <c r="D157" t="s" s="110">
        <v>8</v>
      </c>
      <c r="E157" t="s" s="109">
        <v>184</v>
      </c>
      <c r="F157" t="s" s="111">
        <v>10</v>
      </c>
      <c r="G157" t="s" s="111">
        <v>185</v>
      </c>
      <c r="H157" s="112"/>
      <c r="I157" s="112"/>
      <c r="J157" s="6"/>
      <c r="K157" s="2"/>
      <c r="L157" s="2"/>
      <c r="M157" s="2"/>
      <c r="N157" s="2"/>
      <c r="O157" s="2"/>
      <c r="P157" s="2"/>
      <c r="Q157" s="2"/>
    </row>
    <row r="158" ht="14.5" customHeight="1">
      <c r="A158" s="4"/>
      <c r="B158" s="113"/>
      <c r="C158" s="114"/>
      <c r="D158" s="113"/>
      <c r="E158" s="114"/>
      <c r="F158" t="s" s="111">
        <v>12</v>
      </c>
      <c r="G158" t="s" s="111">
        <v>186</v>
      </c>
      <c r="H158" s="112"/>
      <c r="I158" s="112"/>
      <c r="J158" s="6"/>
      <c r="K158" s="2"/>
      <c r="L158" s="2"/>
      <c r="M158" s="2"/>
      <c r="N158" s="2"/>
      <c r="O158" s="2"/>
      <c r="P158" s="2"/>
      <c r="Q158" s="2"/>
    </row>
    <row r="159" ht="14.5" customHeight="1">
      <c r="A159" s="4"/>
      <c r="B159" s="113"/>
      <c r="C159" s="114"/>
      <c r="D159" s="113"/>
      <c r="E159" s="114"/>
      <c r="F159" t="s" s="111">
        <v>18</v>
      </c>
      <c r="G159" t="s" s="111">
        <v>187</v>
      </c>
      <c r="H159" s="112"/>
      <c r="I159" s="112"/>
      <c r="J159" s="6"/>
      <c r="K159" s="2"/>
      <c r="L159" s="2"/>
      <c r="M159" s="2"/>
      <c r="N159" s="2"/>
      <c r="O159" s="2"/>
      <c r="P159" s="2"/>
      <c r="Q159" s="2"/>
    </row>
    <row r="160" ht="14.5" customHeight="1">
      <c r="A160" s="4"/>
      <c r="B160" s="115"/>
      <c r="C160" s="116"/>
      <c r="D160" s="115"/>
      <c r="E160" s="116"/>
      <c r="F160" t="s" s="111">
        <v>20</v>
      </c>
      <c r="G160" t="s" s="111">
        <v>188</v>
      </c>
      <c r="H160" s="112"/>
      <c r="I160" s="112"/>
      <c r="J160" s="6"/>
      <c r="K160" s="2"/>
      <c r="L160" s="2"/>
      <c r="M160" s="2"/>
      <c r="N160" s="2"/>
      <c r="O160" s="2"/>
      <c r="P160" s="2"/>
      <c r="Q160" s="2"/>
    </row>
    <row r="161" ht="14.5" customHeight="1">
      <c r="A161" s="4"/>
      <c r="B161" s="117">
        <v>14</v>
      </c>
      <c r="C161" t="s" s="107">
        <v>189</v>
      </c>
      <c r="D161" t="s" s="100">
        <v>6</v>
      </c>
      <c r="E161" t="s" s="99">
        <v>190</v>
      </c>
      <c r="F161" t="s" s="101">
        <v>10</v>
      </c>
      <c r="G161" t="s" s="101">
        <v>190</v>
      </c>
      <c r="H161" s="118"/>
      <c r="I161" s="118"/>
      <c r="J161" s="6"/>
      <c r="K161" s="2"/>
      <c r="L161" s="2"/>
      <c r="M161" s="2"/>
      <c r="N161" s="2"/>
      <c r="O161" s="2"/>
      <c r="P161" s="2"/>
      <c r="Q161" s="2"/>
    </row>
    <row r="162" ht="14.5" customHeight="1">
      <c r="A162" s="4"/>
      <c r="B162" s="118"/>
      <c r="C162" s="118"/>
      <c r="D162" s="102"/>
      <c r="E162" s="103"/>
      <c r="F162" t="s" s="101">
        <v>12</v>
      </c>
      <c r="G162" t="s" s="101">
        <v>191</v>
      </c>
      <c r="H162" s="118"/>
      <c r="I162" s="118"/>
      <c r="J162" s="6"/>
      <c r="K162" s="2"/>
      <c r="L162" s="2"/>
      <c r="M162" s="2"/>
      <c r="N162" s="2"/>
      <c r="O162" s="2"/>
      <c r="P162" s="2"/>
      <c r="Q162" s="2"/>
    </row>
    <row r="163" ht="14.5" customHeight="1">
      <c r="A163" s="4"/>
      <c r="B163" s="118"/>
      <c r="C163" s="118"/>
      <c r="D163" s="102"/>
      <c r="E163" s="103"/>
      <c r="F163" t="s" s="101">
        <v>18</v>
      </c>
      <c r="G163" t="s" s="101">
        <v>192</v>
      </c>
      <c r="H163" s="118"/>
      <c r="I163" s="118"/>
      <c r="J163" s="6"/>
      <c r="K163" s="2"/>
      <c r="L163" s="2"/>
      <c r="M163" s="2"/>
      <c r="N163" s="2"/>
      <c r="O163" s="2"/>
      <c r="P163" s="2"/>
      <c r="Q163" s="2"/>
    </row>
    <row r="164" ht="14.5" customHeight="1">
      <c r="A164" s="4"/>
      <c r="B164" s="118"/>
      <c r="C164" s="118"/>
      <c r="D164" s="104"/>
      <c r="E164" s="105"/>
      <c r="F164" t="s" s="101">
        <v>20</v>
      </c>
      <c r="G164" t="s" s="101">
        <v>193</v>
      </c>
      <c r="H164" s="118"/>
      <c r="I164" s="118"/>
      <c r="J164" s="6"/>
      <c r="K164" s="2"/>
      <c r="L164" s="2"/>
      <c r="M164" s="2"/>
      <c r="N164" s="2"/>
      <c r="O164" s="2"/>
      <c r="P164" s="2"/>
      <c r="Q164" s="2"/>
    </row>
    <row r="165" ht="14.5" customHeight="1">
      <c r="A165" s="4"/>
      <c r="B165" s="118"/>
      <c r="C165" s="118"/>
      <c r="D165" t="s" s="100">
        <v>8</v>
      </c>
      <c r="E165" t="s" s="99">
        <v>194</v>
      </c>
      <c r="F165" t="s" s="101">
        <v>10</v>
      </c>
      <c r="G165" t="s" s="101">
        <v>195</v>
      </c>
      <c r="H165" s="118"/>
      <c r="I165" s="118"/>
      <c r="J165" s="6"/>
      <c r="K165" s="2"/>
      <c r="L165" s="2"/>
      <c r="M165" s="2"/>
      <c r="N165" s="2"/>
      <c r="O165" s="2"/>
      <c r="P165" s="2"/>
      <c r="Q165" s="2"/>
    </row>
    <row r="166" ht="14.5" customHeight="1">
      <c r="A166" s="4"/>
      <c r="B166" s="118"/>
      <c r="C166" s="118"/>
      <c r="D166" s="102"/>
      <c r="E166" s="103"/>
      <c r="F166" t="s" s="101">
        <v>12</v>
      </c>
      <c r="G166" t="s" s="101">
        <v>196</v>
      </c>
      <c r="H166" s="118"/>
      <c r="I166" s="118"/>
      <c r="J166" s="6"/>
      <c r="K166" s="2"/>
      <c r="L166" s="2"/>
      <c r="M166" s="2"/>
      <c r="N166" s="2"/>
      <c r="O166" s="2"/>
      <c r="P166" s="2"/>
      <c r="Q166" s="2"/>
    </row>
    <row r="167" ht="14.5" customHeight="1">
      <c r="A167" s="4"/>
      <c r="B167" s="118"/>
      <c r="C167" s="118"/>
      <c r="D167" s="104"/>
      <c r="E167" s="105"/>
      <c r="F167" t="s" s="101">
        <v>18</v>
      </c>
      <c r="G167" t="s" s="101">
        <v>197</v>
      </c>
      <c r="H167" s="118"/>
      <c r="I167" s="118"/>
      <c r="J167" s="6"/>
      <c r="K167" s="2"/>
      <c r="L167" s="2"/>
      <c r="M167" s="2"/>
      <c r="N167" s="2"/>
      <c r="O167" s="2"/>
      <c r="P167" s="2"/>
      <c r="Q167" s="2"/>
    </row>
    <row r="168" ht="14.5" customHeight="1">
      <c r="A168" s="4"/>
      <c r="B168" s="118"/>
      <c r="C168" s="118"/>
      <c r="D168" t="s" s="101">
        <v>14</v>
      </c>
      <c r="E168" t="s" s="101">
        <v>198</v>
      </c>
      <c r="F168" s="118"/>
      <c r="G168" s="118"/>
      <c r="H168" s="118"/>
      <c r="I168" s="118"/>
      <c r="J168" s="6"/>
      <c r="K168" s="2"/>
      <c r="L168" s="2"/>
      <c r="M168" s="2"/>
      <c r="N168" s="2"/>
      <c r="O168" s="2"/>
      <c r="P168" s="2"/>
      <c r="Q168" s="2"/>
    </row>
    <row r="169" ht="14.5" customHeight="1">
      <c r="A169" s="4"/>
      <c r="B169" s="118"/>
      <c r="C169" s="118"/>
      <c r="D169" t="s" s="101">
        <v>24</v>
      </c>
      <c r="E169" t="s" s="101">
        <v>199</v>
      </c>
      <c r="F169" s="118"/>
      <c r="G169" s="118"/>
      <c r="H169" s="118"/>
      <c r="I169" s="118"/>
      <c r="J169" s="6"/>
      <c r="K169" s="2"/>
      <c r="L169" s="2"/>
      <c r="M169" s="2"/>
      <c r="N169" s="2"/>
      <c r="O169" s="2"/>
      <c r="P169" s="2"/>
      <c r="Q169" s="2"/>
    </row>
    <row r="170" ht="14.5" customHeight="1">
      <c r="A170" s="4"/>
      <c r="B170" s="118"/>
      <c r="C170" s="118"/>
      <c r="D170" t="s" s="101">
        <v>26</v>
      </c>
      <c r="E170" t="s" s="101">
        <v>200</v>
      </c>
      <c r="F170" s="118"/>
      <c r="G170" s="118"/>
      <c r="H170" s="118"/>
      <c r="I170" s="118"/>
      <c r="J170" s="6"/>
      <c r="K170" s="2"/>
      <c r="L170" s="2"/>
      <c r="M170" s="2"/>
      <c r="N170" s="2"/>
      <c r="O170" s="2"/>
      <c r="P170" s="2"/>
      <c r="Q170" s="2"/>
    </row>
    <row r="171" ht="14.5" customHeight="1">
      <c r="A171" s="4"/>
      <c r="B171" s="118"/>
      <c r="C171" s="118"/>
      <c r="D171" t="s" s="101">
        <v>28</v>
      </c>
      <c r="E171" t="s" s="101">
        <v>201</v>
      </c>
      <c r="F171" s="118"/>
      <c r="G171" s="118"/>
      <c r="H171" s="118"/>
      <c r="I171" s="118"/>
      <c r="J171" s="6"/>
      <c r="K171" s="2"/>
      <c r="L171" s="2"/>
      <c r="M171" s="2"/>
      <c r="N171" s="2"/>
      <c r="O171" s="2"/>
      <c r="P171" s="2"/>
      <c r="Q171" s="2"/>
    </row>
    <row r="172" ht="14.5" customHeight="1">
      <c r="A172" s="4"/>
      <c r="B172" s="118"/>
      <c r="C172" s="118"/>
      <c r="D172" t="s" s="101">
        <v>177</v>
      </c>
      <c r="E172" t="s" s="101">
        <v>74</v>
      </c>
      <c r="F172" s="118"/>
      <c r="G172" s="118"/>
      <c r="H172" s="118"/>
      <c r="I172" s="118"/>
      <c r="J172" s="6"/>
      <c r="K172" s="2"/>
      <c r="L172" s="2"/>
      <c r="M172" s="2"/>
      <c r="N172" s="2"/>
      <c r="O172" s="2"/>
      <c r="P172" s="2"/>
      <c r="Q172" s="2"/>
    </row>
    <row r="173" ht="14.5" customHeight="1">
      <c r="A173" s="4"/>
      <c r="B173" s="118"/>
      <c r="C173" s="118"/>
      <c r="D173" t="s" s="101">
        <v>179</v>
      </c>
      <c r="E173" t="s" s="101">
        <v>202</v>
      </c>
      <c r="F173" s="118"/>
      <c r="G173" s="118"/>
      <c r="H173" s="118"/>
      <c r="I173" s="118"/>
      <c r="J173" s="6"/>
      <c r="K173" s="2"/>
      <c r="L173" s="2"/>
      <c r="M173" s="2"/>
      <c r="N173" s="2"/>
      <c r="O173" s="2"/>
      <c r="P173" s="2"/>
      <c r="Q173" s="2"/>
    </row>
    <row r="174" ht="14.5" customHeight="1">
      <c r="A174" s="4"/>
      <c r="B174" s="118"/>
      <c r="C174" s="118"/>
      <c r="D174" t="s" s="101">
        <v>10</v>
      </c>
      <c r="E174" t="s" s="101">
        <v>203</v>
      </c>
      <c r="F174" s="118"/>
      <c r="G174" s="118"/>
      <c r="H174" s="118"/>
      <c r="I174" s="118"/>
      <c r="J174" s="6"/>
      <c r="K174" s="2"/>
      <c r="L174" s="2"/>
      <c r="M174" s="2"/>
      <c r="N174" s="2"/>
      <c r="O174" s="2"/>
      <c r="P174" s="2"/>
      <c r="Q174" s="2"/>
    </row>
  </sheetData>
  <mergeCells count="138">
    <mergeCell ref="B22:B28"/>
    <mergeCell ref="C22:C28"/>
    <mergeCell ref="D39:D41"/>
    <mergeCell ref="B32:B43"/>
    <mergeCell ref="C32:C43"/>
    <mergeCell ref="D32:D34"/>
    <mergeCell ref="D27:D28"/>
    <mergeCell ref="D42:D43"/>
    <mergeCell ref="E6:E10"/>
    <mergeCell ref="E27:E28"/>
    <mergeCell ref="D23:D24"/>
    <mergeCell ref="E42:E43"/>
    <mergeCell ref="E23:E24"/>
    <mergeCell ref="E39:E41"/>
    <mergeCell ref="E32:E34"/>
    <mergeCell ref="D35:D36"/>
    <mergeCell ref="E35:E36"/>
    <mergeCell ref="D37:D38"/>
    <mergeCell ref="E37:E38"/>
    <mergeCell ref="F22:G22"/>
    <mergeCell ref="F25:G25"/>
    <mergeCell ref="F26:G26"/>
    <mergeCell ref="F11:G11"/>
    <mergeCell ref="F12:G12"/>
    <mergeCell ref="F3:G3"/>
    <mergeCell ref="F29:G29"/>
    <mergeCell ref="F30:G30"/>
    <mergeCell ref="B15:B21"/>
    <mergeCell ref="C15:C21"/>
    <mergeCell ref="F15:G15"/>
    <mergeCell ref="D16:D17"/>
    <mergeCell ref="E16:E17"/>
    <mergeCell ref="F18:G18"/>
    <mergeCell ref="F19:G19"/>
    <mergeCell ref="D20:D21"/>
    <mergeCell ref="E20:E21"/>
    <mergeCell ref="B3:B14"/>
    <mergeCell ref="C3:C14"/>
    <mergeCell ref="D4:D5"/>
    <mergeCell ref="E4:E5"/>
    <mergeCell ref="D6:D10"/>
    <mergeCell ref="D13:D14"/>
    <mergeCell ref="E13:E14"/>
    <mergeCell ref="B44:B74"/>
    <mergeCell ref="C44:C74"/>
    <mergeCell ref="D44:D48"/>
    <mergeCell ref="E44:E48"/>
    <mergeCell ref="F44:F45"/>
    <mergeCell ref="D55:D65"/>
    <mergeCell ref="E55:E65"/>
    <mergeCell ref="F55:F56"/>
    <mergeCell ref="F31:G31"/>
    <mergeCell ref="B29:B31"/>
    <mergeCell ref="C29:C31"/>
    <mergeCell ref="G55:G56"/>
    <mergeCell ref="F58:F59"/>
    <mergeCell ref="G58:G59"/>
    <mergeCell ref="D66:D74"/>
    <mergeCell ref="E66:E74"/>
    <mergeCell ref="F66:F68"/>
    <mergeCell ref="G66:G68"/>
    <mergeCell ref="G44:G45"/>
    <mergeCell ref="D49:D54"/>
    <mergeCell ref="E49:E54"/>
    <mergeCell ref="F49:F50"/>
    <mergeCell ref="G49:G50"/>
    <mergeCell ref="B90:B93"/>
    <mergeCell ref="C90:C93"/>
    <mergeCell ref="B94:B101"/>
    <mergeCell ref="C94:C101"/>
    <mergeCell ref="D94:D99"/>
    <mergeCell ref="G77:G79"/>
    <mergeCell ref="D80:D85"/>
    <mergeCell ref="E80:E85"/>
    <mergeCell ref="F83:F85"/>
    <mergeCell ref="G83:G85"/>
    <mergeCell ref="B75:B89"/>
    <mergeCell ref="C75:C89"/>
    <mergeCell ref="D75:D79"/>
    <mergeCell ref="E75:E79"/>
    <mergeCell ref="F77:F79"/>
    <mergeCell ref="B102:B119"/>
    <mergeCell ref="C102:C119"/>
    <mergeCell ref="D102:D107"/>
    <mergeCell ref="E102:E107"/>
    <mergeCell ref="F103:F107"/>
    <mergeCell ref="E94:E99"/>
    <mergeCell ref="F94:F96"/>
    <mergeCell ref="G94:G96"/>
    <mergeCell ref="F97:F99"/>
    <mergeCell ref="G97:G99"/>
    <mergeCell ref="G103:G107"/>
    <mergeCell ref="D108:D114"/>
    <mergeCell ref="E108:E114"/>
    <mergeCell ref="F108:F109"/>
    <mergeCell ref="G108:G109"/>
    <mergeCell ref="F110:F111"/>
    <mergeCell ref="G110:G111"/>
    <mergeCell ref="F112:F114"/>
    <mergeCell ref="G112:G114"/>
    <mergeCell ref="D116:D119"/>
    <mergeCell ref="E116:E119"/>
    <mergeCell ref="G123:G125"/>
    <mergeCell ref="D126:D135"/>
    <mergeCell ref="E126:E135"/>
    <mergeCell ref="D136:D138"/>
    <mergeCell ref="E136:E138"/>
    <mergeCell ref="F137:F138"/>
    <mergeCell ref="G137:G138"/>
    <mergeCell ref="B120:B141"/>
    <mergeCell ref="C120:C141"/>
    <mergeCell ref="D120:D125"/>
    <mergeCell ref="E120:E125"/>
    <mergeCell ref="F123:F125"/>
    <mergeCell ref="D139:D141"/>
    <mergeCell ref="E139:E141"/>
    <mergeCell ref="F140:F141"/>
    <mergeCell ref="G140:G141"/>
    <mergeCell ref="B142:B154"/>
    <mergeCell ref="C142:C154"/>
    <mergeCell ref="D142:D143"/>
    <mergeCell ref="E142:E143"/>
    <mergeCell ref="D144:D145"/>
    <mergeCell ref="E144:E145"/>
    <mergeCell ref="D146:D147"/>
    <mergeCell ref="E146:E147"/>
    <mergeCell ref="D148:D149"/>
    <mergeCell ref="E148:E149"/>
    <mergeCell ref="D161:D164"/>
    <mergeCell ref="E161:E164"/>
    <mergeCell ref="D165:D167"/>
    <mergeCell ref="E165:E167"/>
    <mergeCell ref="B155:B160"/>
    <mergeCell ref="C155:C160"/>
    <mergeCell ref="D155:D156"/>
    <mergeCell ref="E155:E156"/>
    <mergeCell ref="D157:D160"/>
    <mergeCell ref="E157:E160"/>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dimension ref="A1:W24"/>
  <sheetViews>
    <sheetView workbookViewId="0" showGridLines="0" defaultGridColor="1"/>
  </sheetViews>
  <sheetFormatPr defaultColWidth="8.83333" defaultRowHeight="14.5" customHeight="1" outlineLevelRow="0" outlineLevelCol="0"/>
  <cols>
    <col min="1" max="1" width="8.85156" style="119" customWidth="1"/>
    <col min="2" max="2" width="36.5" style="119" customWidth="1"/>
    <col min="3" max="12" width="23" style="119" customWidth="1"/>
    <col min="13" max="13" width="21.8516" style="119" customWidth="1"/>
    <col min="14" max="23" width="8.85156" style="119" customWidth="1"/>
    <col min="24" max="256" width="8.85156" style="119" customWidth="1"/>
  </cols>
  <sheetData>
    <row r="1" ht="16" customHeight="1">
      <c r="A1" s="120"/>
      <c r="B1" s="121"/>
      <c r="C1" s="121"/>
      <c r="D1" s="121"/>
      <c r="E1" s="121"/>
      <c r="F1" s="121"/>
      <c r="G1" s="121"/>
      <c r="H1" s="121"/>
      <c r="I1" s="121"/>
      <c r="J1" s="121"/>
      <c r="K1" s="121"/>
      <c r="L1" s="121"/>
      <c r="M1" s="121"/>
      <c r="N1" s="121"/>
      <c r="O1" s="121"/>
      <c r="P1" s="121"/>
      <c r="Q1" s="121"/>
      <c r="R1" s="121"/>
      <c r="S1" s="121"/>
      <c r="T1" s="121"/>
      <c r="U1" s="121"/>
      <c r="V1" s="121"/>
      <c r="W1" s="122"/>
    </row>
    <row r="2" ht="16" customHeight="1">
      <c r="A2" s="123"/>
      <c r="B2" t="s" s="124">
        <f>"Progress Status as of "&amp;DAY(TODAY())&amp;"-"&amp;MONTH(TODAY())&amp;"-"&amp;YEAR(TODAY())</f>
        <v>204</v>
      </c>
      <c r="C2" s="125"/>
      <c r="D2" s="125"/>
      <c r="E2" s="125"/>
      <c r="F2" s="125"/>
      <c r="G2" s="125"/>
      <c r="H2" s="125"/>
      <c r="I2" s="125"/>
      <c r="J2" s="125"/>
      <c r="K2" s="125"/>
      <c r="L2" s="125"/>
      <c r="M2" s="125"/>
      <c r="N2" s="126"/>
      <c r="O2" s="126"/>
      <c r="P2" s="126"/>
      <c r="Q2" s="126"/>
      <c r="R2" s="126"/>
      <c r="S2" s="126"/>
      <c r="T2" s="126"/>
      <c r="U2" s="126"/>
      <c r="V2" s="126"/>
      <c r="W2" s="127"/>
    </row>
    <row r="3" ht="28.5" customHeight="1">
      <c r="A3" s="128"/>
      <c r="B3" t="s" s="129">
        <v>205</v>
      </c>
      <c r="C3" t="s" s="130">
        <v>206</v>
      </c>
      <c r="D3" t="s" s="131">
        <v>207</v>
      </c>
      <c r="E3" t="s" s="129">
        <v>208</v>
      </c>
      <c r="F3" t="s" s="131">
        <v>209</v>
      </c>
      <c r="G3" t="s" s="132">
        <v>210</v>
      </c>
      <c r="H3" t="s" s="133">
        <v>211</v>
      </c>
      <c r="I3" t="s" s="129">
        <v>212</v>
      </c>
      <c r="J3" t="s" s="131">
        <v>213</v>
      </c>
      <c r="K3" t="s" s="134">
        <v>214</v>
      </c>
      <c r="L3" t="s" s="135">
        <v>215</v>
      </c>
      <c r="M3" t="s" s="136">
        <v>216</v>
      </c>
      <c r="N3" s="137"/>
      <c r="O3" s="126"/>
      <c r="P3" s="126"/>
      <c r="Q3" s="126"/>
      <c r="R3" s="126"/>
      <c r="S3" s="126"/>
      <c r="T3" s="126"/>
      <c r="U3" s="126"/>
      <c r="V3" s="126"/>
      <c r="W3" s="127"/>
    </row>
    <row r="4" ht="15" customHeight="1">
      <c r="A4" s="128"/>
      <c r="B4" t="s" s="138">
        <v>217</v>
      </c>
      <c r="C4" s="139">
        <v>44095</v>
      </c>
      <c r="D4" s="140">
        <v>44146</v>
      </c>
      <c r="E4" s="141">
        <f>NETWORKDAYS(C4,D4,W1:W24)</f>
        <v>35</v>
      </c>
      <c r="F4" s="142">
        <f>E4-NETWORKDAYS(TODAY(),D4,W1:W24)+1</f>
        <v>98</v>
      </c>
      <c r="G4" s="143">
        <f>C24-E24</f>
        <v>0</v>
      </c>
      <c r="H4" s="143">
        <f>D24</f>
        <v>0</v>
      </c>
      <c r="I4" s="144">
        <f>IFERROR((F4/E4),0)</f>
        <v>2.8</v>
      </c>
      <c r="J4" s="145">
        <f>H4/G4</f>
      </c>
      <c r="K4" s="146">
        <f>J24</f>
        <v>0</v>
      </c>
      <c r="L4" s="147">
        <f>K24</f>
        <v>0</v>
      </c>
      <c r="M4" s="148">
        <f>L24</f>
        <v>0</v>
      </c>
      <c r="N4" s="137"/>
      <c r="O4" s="126"/>
      <c r="P4" s="126"/>
      <c r="Q4" s="126"/>
      <c r="R4" s="126"/>
      <c r="S4" s="126"/>
      <c r="T4" s="126"/>
      <c r="U4" s="126"/>
      <c r="V4" s="126"/>
      <c r="W4" s="149">
        <v>44105</v>
      </c>
    </row>
    <row r="5" ht="16.5" customHeight="1">
      <c r="A5" s="123"/>
      <c r="B5" s="150"/>
      <c r="C5" s="150"/>
      <c r="D5" s="150"/>
      <c r="E5" s="150"/>
      <c r="F5" s="150"/>
      <c r="G5" s="150"/>
      <c r="H5" s="150"/>
      <c r="I5" s="150"/>
      <c r="J5" s="150"/>
      <c r="K5" s="150"/>
      <c r="L5" s="150"/>
      <c r="M5" s="150"/>
      <c r="N5" s="126"/>
      <c r="O5" s="126"/>
      <c r="P5" s="126"/>
      <c r="Q5" s="126"/>
      <c r="R5" s="126"/>
      <c r="S5" s="126"/>
      <c r="T5" s="126"/>
      <c r="U5" s="126"/>
      <c r="V5" s="126"/>
      <c r="W5" s="149">
        <v>44106</v>
      </c>
    </row>
    <row r="6" ht="16" customHeight="1">
      <c r="A6" s="123"/>
      <c r="B6" s="126"/>
      <c r="C6" s="126"/>
      <c r="D6" s="126"/>
      <c r="E6" s="126"/>
      <c r="F6" s="126"/>
      <c r="G6" s="126"/>
      <c r="H6" s="126"/>
      <c r="I6" s="126"/>
      <c r="J6" s="126"/>
      <c r="K6" s="126"/>
      <c r="L6" s="126"/>
      <c r="M6" s="126"/>
      <c r="N6" s="126"/>
      <c r="O6" s="126"/>
      <c r="P6" s="126"/>
      <c r="Q6" s="126"/>
      <c r="R6" s="126"/>
      <c r="S6" s="126"/>
      <c r="T6" s="126"/>
      <c r="U6" s="126"/>
      <c r="V6" s="126"/>
      <c r="W6" s="149">
        <v>44130</v>
      </c>
    </row>
    <row r="7" ht="16" customHeight="1">
      <c r="A7" s="123"/>
      <c r="B7" t="s" s="124">
        <v>218</v>
      </c>
      <c r="C7" s="151"/>
      <c r="D7" s="151"/>
      <c r="E7" s="151"/>
      <c r="F7" s="126"/>
      <c r="G7" s="126"/>
      <c r="H7" s="126"/>
      <c r="I7" s="126"/>
      <c r="J7" s="126"/>
      <c r="K7" s="126"/>
      <c r="L7" s="126"/>
      <c r="M7" s="126"/>
      <c r="N7" s="126"/>
      <c r="O7" s="126"/>
      <c r="P7" s="126"/>
      <c r="Q7" s="126"/>
      <c r="R7" s="126"/>
      <c r="S7" s="126"/>
      <c r="T7" s="126"/>
      <c r="U7" s="126"/>
      <c r="V7" s="126"/>
      <c r="W7" s="127"/>
    </row>
    <row r="8" ht="15" customHeight="1">
      <c r="A8" s="128"/>
      <c r="B8" t="s" s="132">
        <v>219</v>
      </c>
      <c r="C8" t="s" s="152">
        <v>220</v>
      </c>
      <c r="D8" t="s" s="153">
        <v>221</v>
      </c>
      <c r="E8" t="s" s="154">
        <v>222</v>
      </c>
      <c r="F8" s="137"/>
      <c r="G8" s="126"/>
      <c r="H8" s="126"/>
      <c r="I8" s="126"/>
      <c r="J8" s="126"/>
      <c r="K8" s="126"/>
      <c r="L8" s="126"/>
      <c r="M8" s="126"/>
      <c r="N8" s="126"/>
      <c r="O8" s="126"/>
      <c r="P8" s="126"/>
      <c r="Q8" s="126"/>
      <c r="R8" s="126"/>
      <c r="S8" s="126"/>
      <c r="T8" s="126"/>
      <c r="U8" s="126"/>
      <c r="V8" s="126"/>
      <c r="W8" s="127"/>
    </row>
    <row r="9" ht="15" customHeight="1">
      <c r="A9" s="128"/>
      <c r="B9" s="155">
        <f>SUM(C9:E9)</f>
        <v>0</v>
      </c>
      <c r="C9" s="156">
        <f>COUNTIFS('Test Cases'!$M1:$M143,"PA*",'Test Cases'!$L1:$L143,TODAY())</f>
        <v>0</v>
      </c>
      <c r="D9" s="157">
        <f>COUNTIFS('Test Cases'!$M1:$M143,"Pe*",'Test Cases'!$L1:$L143,TODAY())</f>
        <v>0</v>
      </c>
      <c r="E9" s="158">
        <f>COUNTIFS('Test Cases'!$M1:$M143,"fA*",'Test Cases'!$L1:$L143,TODAY())</f>
        <v>0</v>
      </c>
      <c r="F9" s="137"/>
      <c r="G9" s="126"/>
      <c r="H9" s="126"/>
      <c r="I9" s="126"/>
      <c r="J9" s="126"/>
      <c r="K9" s="126"/>
      <c r="L9" s="126"/>
      <c r="M9" s="126"/>
      <c r="N9" s="126"/>
      <c r="O9" s="126"/>
      <c r="P9" s="126"/>
      <c r="Q9" s="126"/>
      <c r="R9" s="126"/>
      <c r="S9" s="126"/>
      <c r="T9" s="126"/>
      <c r="U9" s="126"/>
      <c r="V9" s="126"/>
      <c r="W9" s="127"/>
    </row>
    <row r="10" ht="16.5" customHeight="1">
      <c r="A10" s="123"/>
      <c r="B10" s="150"/>
      <c r="C10" s="150"/>
      <c r="D10" s="150"/>
      <c r="E10" s="150"/>
      <c r="F10" s="126"/>
      <c r="G10" s="126"/>
      <c r="H10" s="126"/>
      <c r="I10" s="126"/>
      <c r="J10" s="126"/>
      <c r="K10" s="126"/>
      <c r="L10" s="126"/>
      <c r="M10" s="126"/>
      <c r="N10" s="126"/>
      <c r="O10" s="126"/>
      <c r="P10" s="126"/>
      <c r="Q10" s="126"/>
      <c r="R10" s="126"/>
      <c r="S10" s="126"/>
      <c r="T10" s="126"/>
      <c r="U10" s="126"/>
      <c r="V10" s="126"/>
      <c r="W10" s="127"/>
    </row>
    <row r="11" ht="16" customHeight="1">
      <c r="A11" s="123"/>
      <c r="B11" s="126"/>
      <c r="C11" s="126"/>
      <c r="D11" s="126"/>
      <c r="E11" s="126"/>
      <c r="F11" s="126"/>
      <c r="G11" s="126"/>
      <c r="H11" s="126"/>
      <c r="I11" s="126"/>
      <c r="J11" s="126"/>
      <c r="K11" s="126"/>
      <c r="L11" s="126"/>
      <c r="M11" s="126"/>
      <c r="N11" s="126"/>
      <c r="O11" s="126"/>
      <c r="P11" s="126"/>
      <c r="Q11" s="126"/>
      <c r="R11" s="126"/>
      <c r="S11" s="126"/>
      <c r="T11" s="126"/>
      <c r="U11" s="126"/>
      <c r="V11" s="126"/>
      <c r="W11" s="127"/>
    </row>
    <row r="12" ht="18.5" customHeight="1">
      <c r="A12" s="123"/>
      <c r="B12" t="s" s="159">
        <v>223</v>
      </c>
      <c r="C12" s="125"/>
      <c r="D12" s="125"/>
      <c r="E12" s="125"/>
      <c r="F12" s="125"/>
      <c r="G12" s="125"/>
      <c r="H12" s="125"/>
      <c r="I12" s="125"/>
      <c r="J12" s="125"/>
      <c r="K12" s="125"/>
      <c r="L12" s="125"/>
      <c r="M12" s="126"/>
      <c r="N12" s="126"/>
      <c r="O12" s="126"/>
      <c r="P12" s="126"/>
      <c r="Q12" s="126"/>
      <c r="R12" s="126"/>
      <c r="S12" s="126"/>
      <c r="T12" s="126"/>
      <c r="U12" s="126"/>
      <c r="V12" s="126"/>
      <c r="W12" s="127"/>
    </row>
    <row r="13" ht="28.5" customHeight="1">
      <c r="A13" s="128"/>
      <c r="B13" t="s" s="132">
        <v>224</v>
      </c>
      <c r="C13" t="s" s="133">
        <v>225</v>
      </c>
      <c r="D13" t="s" s="160">
        <v>226</v>
      </c>
      <c r="E13" t="s" s="161">
        <v>227</v>
      </c>
      <c r="F13" t="s" s="162">
        <v>220</v>
      </c>
      <c r="G13" t="s" s="163">
        <v>221</v>
      </c>
      <c r="H13" t="s" s="164">
        <v>222</v>
      </c>
      <c r="I13" t="s" s="165">
        <v>228</v>
      </c>
      <c r="J13" t="s" s="134">
        <v>214</v>
      </c>
      <c r="K13" t="s" s="135">
        <v>215</v>
      </c>
      <c r="L13" t="s" s="136">
        <v>216</v>
      </c>
      <c r="M13" s="137"/>
      <c r="N13" s="126"/>
      <c r="O13" s="126"/>
      <c r="P13" s="126"/>
      <c r="Q13" s="126"/>
      <c r="R13" s="126"/>
      <c r="S13" s="126"/>
      <c r="T13" s="126"/>
      <c r="U13" s="126"/>
      <c r="V13" s="126"/>
      <c r="W13" s="127"/>
    </row>
    <row r="14" ht="15" customHeight="1">
      <c r="A14" s="128"/>
      <c r="B14" t="s" s="166">
        <v>229</v>
      </c>
      <c r="C14" s="155">
        <f>COUNTIF('Test Cases'!$B1:$B143,"Fulfillment*")</f>
        <v>0</v>
      </c>
      <c r="D14" s="167">
        <f>F14+G14+H14</f>
        <v>0</v>
      </c>
      <c r="E14" s="168">
        <f>COUNTIFS('Test Cases'!$B1:$B143,"Fulfillment*",'Test Cases'!$M1:$M143,"Can*")</f>
        <v>0</v>
      </c>
      <c r="F14" s="156">
        <f>COUNTIFS('Test Cases'!$B1:$B143,"Fulfillment*",'Test Cases'!$M1:$M143,"Pa*")</f>
        <v>0</v>
      </c>
      <c r="G14" s="157">
        <f>COUNTIFS('Test Cases'!$B1:$B143,"Fulfillment*",'Test Cases'!$M1:$M143,"Pe*")</f>
        <v>0</v>
      </c>
      <c r="H14" s="169">
        <f>COUNTIFS('Test Cases'!$B1:$B143,"Fulfillment*",'Test Cases'!$M1:$M143,"fa*")</f>
        <v>0</v>
      </c>
      <c r="I14" s="170">
        <f>C14-H14-G14-F14-E14</f>
        <v>0</v>
      </c>
      <c r="J14" s="171">
        <f>IFERROR((F14/D14),0)</f>
        <v>0</v>
      </c>
      <c r="K14" s="172">
        <f>IFERROR((G14/D14),0)</f>
        <v>0</v>
      </c>
      <c r="L14" s="173">
        <f>IFERROR((H14/D14),0)</f>
        <v>0</v>
      </c>
      <c r="M14" s="137"/>
      <c r="N14" s="126"/>
      <c r="O14" s="126"/>
      <c r="P14" s="126"/>
      <c r="Q14" s="126"/>
      <c r="R14" s="126"/>
      <c r="S14" s="126"/>
      <c r="T14" s="126"/>
      <c r="U14" s="126"/>
      <c r="V14" s="126"/>
      <c r="W14" s="127"/>
    </row>
    <row r="15" ht="15" customHeight="1">
      <c r="A15" s="128"/>
      <c r="B15" t="s" s="166">
        <v>63</v>
      </c>
      <c r="C15" s="155">
        <f>COUNTIF('Test Cases'!$B1:$B143,"Notifications*")</f>
        <v>0</v>
      </c>
      <c r="D15" s="167">
        <f>F15+G15+H15</f>
        <v>0</v>
      </c>
      <c r="E15" s="168">
        <f>COUNTIFS('Test Cases'!$B1:$B143,"Notifications*",'Test Cases'!$M1:$M143,"Can*")</f>
        <v>0</v>
      </c>
      <c r="F15" s="156">
        <f>COUNTIFS('Test Cases'!$B1:$B143,"Notifications*",'Test Cases'!$M1:$M143,"pa*")</f>
        <v>0</v>
      </c>
      <c r="G15" s="157">
        <f>COUNTIFS('Test Cases'!$B1:$B143,"Notifications*",'Test Cases'!$M1:$M143,"pe*")</f>
        <v>0</v>
      </c>
      <c r="H15" s="169">
        <f>COUNTIFS('Test Cases'!$B1:$B143,"Notifications*",'Test Cases'!$M1:$M143,"fa*")</f>
        <v>0</v>
      </c>
      <c r="I15" s="170">
        <f>C15-H15-G15-F15-E15</f>
        <v>0</v>
      </c>
      <c r="J15" s="171">
        <f>IFERROR((F15/D15),0)</f>
        <v>0</v>
      </c>
      <c r="K15" s="172">
        <f>IFERROR((G15/D15),0)</f>
        <v>0</v>
      </c>
      <c r="L15" s="173">
        <f>IFERROR((H15/D15),0)</f>
        <v>0</v>
      </c>
      <c r="M15" s="137"/>
      <c r="N15" s="126"/>
      <c r="O15" s="126"/>
      <c r="P15" s="126"/>
      <c r="Q15" s="126"/>
      <c r="R15" s="126"/>
      <c r="S15" s="126"/>
      <c r="T15" s="126"/>
      <c r="U15" s="126"/>
      <c r="V15" s="126"/>
      <c r="W15" s="127"/>
    </row>
    <row r="16" ht="15" customHeight="1">
      <c r="A16" s="128"/>
      <c r="B16" t="s" s="166">
        <v>88</v>
      </c>
      <c r="C16" s="155">
        <f>COUNTIF('Test Cases'!$B1:$B143,"Entry*")</f>
        <v>0</v>
      </c>
      <c r="D16" s="167">
        <f>F16+G16+H16</f>
        <v>0</v>
      </c>
      <c r="E16" s="168">
        <f>COUNTIFS('Test Cases'!$B1:$B143,"Entry*",'Test Cases'!$M1:$M143,"Can*")</f>
        <v>0</v>
      </c>
      <c r="F16" s="156">
        <f>COUNTIFS('Test Cases'!$B1:$B143,"Entry*",'Test Cases'!$M1:$M143,"pa*")</f>
        <v>0</v>
      </c>
      <c r="G16" s="157">
        <f>COUNTIFS('Test Cases'!$B1:$B143,"Entry*",'Test Cases'!$M1:$M143,"pe*")</f>
        <v>0</v>
      </c>
      <c r="H16" s="169">
        <f>COUNTIFS('Test Cases'!$B1:$B143,"Entry*",'Test Cases'!$M1:$M143,"fa*")</f>
        <v>0</v>
      </c>
      <c r="I16" s="170">
        <f>C16-H16-G16-F16-E16</f>
        <v>0</v>
      </c>
      <c r="J16" s="171">
        <f>IFERROR((F16/D16),0)</f>
        <v>0</v>
      </c>
      <c r="K16" s="172">
        <f>IFERROR((G16/D16),0)</f>
        <v>0</v>
      </c>
      <c r="L16" s="173">
        <f>IFERROR((H16/D16),0)</f>
        <v>0</v>
      </c>
      <c r="M16" s="137"/>
      <c r="N16" s="126"/>
      <c r="O16" s="126"/>
      <c r="P16" s="126"/>
      <c r="Q16" s="126"/>
      <c r="R16" s="126"/>
      <c r="S16" s="126"/>
      <c r="T16" s="126"/>
      <c r="U16" s="126"/>
      <c r="V16" s="126"/>
      <c r="W16" s="127"/>
    </row>
    <row r="17" ht="15" customHeight="1">
      <c r="A17" s="128"/>
      <c r="B17" t="s" s="166">
        <v>102</v>
      </c>
      <c r="C17" s="155">
        <f>COUNTIF('Test Cases'!$B1:$B143,"Statements*")</f>
        <v>0</v>
      </c>
      <c r="D17" s="167">
        <f>F17+G17+H17</f>
        <v>0</v>
      </c>
      <c r="E17" s="168">
        <f>COUNTIFS('Test Cases'!$B1:$B143,"Statements*",'Test Cases'!$M1:$M143,"Can*")</f>
        <v>0</v>
      </c>
      <c r="F17" s="156">
        <f>COUNTIFS('Test Cases'!$B1:$B143,"Statements*",'Test Cases'!$M1:$M143,"pa*")</f>
        <v>0</v>
      </c>
      <c r="G17" s="157">
        <f>COUNTIFS('Test Cases'!$B1:$B143,"Statements*",'Test Cases'!$M1:$M143,"pe*")</f>
        <v>0</v>
      </c>
      <c r="H17" s="169">
        <f>COUNTIFS('Test Cases'!$B1:$B143,"Statements*",'Test Cases'!$M1:$M143,"fa*")</f>
        <v>0</v>
      </c>
      <c r="I17" s="170">
        <f>C17-H17-G17-F17-E17</f>
        <v>0</v>
      </c>
      <c r="J17" s="171">
        <f>IFERROR((F17/D17),0)</f>
        <v>0</v>
      </c>
      <c r="K17" s="172">
        <f>IFERROR((G17/D17),0)</f>
        <v>0</v>
      </c>
      <c r="L17" s="173">
        <f>IFERROR((H17/D17),0)</f>
        <v>0</v>
      </c>
      <c r="M17" s="137"/>
      <c r="N17" s="126"/>
      <c r="O17" s="126"/>
      <c r="P17" s="126"/>
      <c r="Q17" s="126"/>
      <c r="R17" s="126"/>
      <c r="S17" s="126"/>
      <c r="T17" s="126"/>
      <c r="U17" s="126"/>
      <c r="V17" s="126"/>
      <c r="W17" s="127"/>
    </row>
    <row r="18" ht="15" customHeight="1">
      <c r="A18" s="128"/>
      <c r="B18" t="s" s="166">
        <v>107</v>
      </c>
      <c r="C18" s="155">
        <f>COUNTIF('Test Cases'!$B1:$B143,"Referee*")</f>
        <v>0</v>
      </c>
      <c r="D18" s="167">
        <f>F18+G18+H18</f>
        <v>0</v>
      </c>
      <c r="E18" s="168">
        <f>COUNTIFS('Test Cases'!$B1:$B143,"Referee*",'Test Cases'!$M1:$M143,"Can*")</f>
        <v>0</v>
      </c>
      <c r="F18" s="156">
        <f>COUNTIFS('Test Cases'!$B1:$B143,"Referee*",'Test Cases'!$M1:$M143,"pa*")</f>
        <v>0</v>
      </c>
      <c r="G18" s="157">
        <f>COUNTIFS('Test Cases'!$B1:$B143,"Referee*",'Test Cases'!$M1:$M143,"pe*")</f>
        <v>0</v>
      </c>
      <c r="H18" s="169">
        <f>COUNTIFS('Test Cases'!$B1:$B143,"Referee*",'Test Cases'!$M1:$M143,"fa*")</f>
        <v>0</v>
      </c>
      <c r="I18" s="170">
        <f>C18-H18-G18-F18-E18</f>
        <v>0</v>
      </c>
      <c r="J18" s="171">
        <f>IFERROR((F18/D18),0)</f>
        <v>0</v>
      </c>
      <c r="K18" s="172">
        <f>IFERROR((G18/D18),0)</f>
        <v>0</v>
      </c>
      <c r="L18" s="173">
        <f>IFERROR((H18/D18),0)</f>
        <v>0</v>
      </c>
      <c r="M18" s="137"/>
      <c r="N18" s="126"/>
      <c r="O18" s="126"/>
      <c r="P18" s="126"/>
      <c r="Q18" s="126"/>
      <c r="R18" s="126"/>
      <c r="S18" s="126"/>
      <c r="T18" s="126"/>
      <c r="U18" s="126"/>
      <c r="V18" s="126"/>
      <c r="W18" s="127"/>
    </row>
    <row r="19" ht="15" customHeight="1">
      <c r="A19" s="128"/>
      <c r="B19" t="s" s="166">
        <v>116</v>
      </c>
      <c r="C19" s="155">
        <f>COUNTIF('Test Cases'!$B1:$B143,"BO*")</f>
        <v>0</v>
      </c>
      <c r="D19" s="167">
        <f>F19+G19+H19</f>
        <v>0</v>
      </c>
      <c r="E19" s="168">
        <f>COUNTIFS('Test Cases'!$B1:$B143,"BO*",'Test Cases'!$M1:$M143,"Can*")</f>
        <v>0</v>
      </c>
      <c r="F19" s="156">
        <f>COUNTIFS('Test Cases'!$B1:$B143,"BO*",'Test Cases'!$M1:$M143,"pa*")</f>
        <v>0</v>
      </c>
      <c r="G19" s="157">
        <f>COUNTIFS('Test Cases'!$B1:$B143,"BO*",'Test Cases'!$M1:$M143,"pe*")</f>
        <v>0</v>
      </c>
      <c r="H19" s="169">
        <f>COUNTIFS('Test Cases'!$B1:$B143,"BO*",'Test Cases'!$M1:$M143,"fa*")</f>
        <v>0</v>
      </c>
      <c r="I19" s="170">
        <f>C19-H19-G19-F19-E19</f>
        <v>0</v>
      </c>
      <c r="J19" s="171">
        <f>IFERROR((F19/D19),0)</f>
        <v>0</v>
      </c>
      <c r="K19" s="172">
        <f>IFERROR((G19/D19),0)</f>
        <v>0</v>
      </c>
      <c r="L19" s="173">
        <f>IFERROR((H19/D19),0)</f>
        <v>0</v>
      </c>
      <c r="M19" s="137"/>
      <c r="N19" s="126"/>
      <c r="O19" s="126"/>
      <c r="P19" s="126"/>
      <c r="Q19" s="126"/>
      <c r="R19" s="126"/>
      <c r="S19" s="126"/>
      <c r="T19" s="126"/>
      <c r="U19" s="126"/>
      <c r="V19" s="126"/>
      <c r="W19" s="127"/>
    </row>
    <row r="20" ht="15" customHeight="1">
      <c r="A20" s="128"/>
      <c r="B20" t="s" s="166">
        <v>230</v>
      </c>
      <c r="C20" s="155">
        <f>COUNTIF('Test Cases'!$B1:$B143,"Referrer*")</f>
        <v>0</v>
      </c>
      <c r="D20" s="167">
        <f>F20+G20+H20</f>
        <v>0</v>
      </c>
      <c r="E20" s="168">
        <f>COUNTIFS('Test Cases'!$B1:$B143,"Referrer*",'Test Cases'!$M1:$M143,"Can*")</f>
        <v>0</v>
      </c>
      <c r="F20" s="156">
        <f>COUNTIFS('Test Cases'!$B1:$B143,"Referrer*",'Test Cases'!$M1:$M143,"pa*")</f>
        <v>0</v>
      </c>
      <c r="G20" s="157">
        <f>COUNTIFS('Test Cases'!$B1:$B143,"Referrer*",'Test Cases'!$M1:$M143,"pe*")</f>
        <v>0</v>
      </c>
      <c r="H20" s="169">
        <f>COUNTIFS('Test Cases'!$B1:$B143,"Referrer*",'Test Cases'!$M1:$M143,"fa*")</f>
        <v>0</v>
      </c>
      <c r="I20" s="170">
        <f>C20-H20-G20-F20-E20</f>
        <v>0</v>
      </c>
      <c r="J20" s="171">
        <f>IFERROR((F20/D20),0)</f>
        <v>0</v>
      </c>
      <c r="K20" s="172">
        <f>IFERROR((G20/D20),0)</f>
        <v>0</v>
      </c>
      <c r="L20" s="173">
        <f>IFERROR((H20/D20),0)</f>
        <v>0</v>
      </c>
      <c r="M20" s="137"/>
      <c r="N20" s="126"/>
      <c r="O20" s="126"/>
      <c r="P20" s="126"/>
      <c r="Q20" s="126"/>
      <c r="R20" s="126"/>
      <c r="S20" s="126"/>
      <c r="T20" s="126"/>
      <c r="U20" s="126"/>
      <c r="V20" s="126"/>
      <c r="W20" s="127"/>
    </row>
    <row r="21" ht="15" customHeight="1">
      <c r="A21" s="128"/>
      <c r="B21" t="s" s="166">
        <v>29</v>
      </c>
      <c r="C21" s="155">
        <f>COUNTIF('Test Cases'!$B1:$B143,"Reports*")</f>
        <v>0</v>
      </c>
      <c r="D21" s="167">
        <f>F21+G21+H21</f>
        <v>0</v>
      </c>
      <c r="E21" s="168">
        <f>COUNTIFS('Test Cases'!$B1:$B143,"Reports*",'Test Cases'!$M1:$M143,"Can*")</f>
        <v>0</v>
      </c>
      <c r="F21" s="156">
        <f>COUNTIFS('Test Cases'!$B1:$B143,"Reports*",'Test Cases'!$M1:$M143,"pa*")</f>
        <v>0</v>
      </c>
      <c r="G21" s="157">
        <f>COUNTIFS('Test Cases'!$B1:$B143,"Reports*",'Test Cases'!$M1:$M143,"pe*")</f>
        <v>0</v>
      </c>
      <c r="H21" s="169">
        <f>COUNTIFS('Test Cases'!$B1:$B143,"Reports*",'Test Cases'!$M1:$M143,"fa*")</f>
        <v>0</v>
      </c>
      <c r="I21" s="170">
        <f>C21-H21-G21-F21-E21</f>
        <v>0</v>
      </c>
      <c r="J21" s="171">
        <f>IFERROR((F21/D21),0)</f>
        <v>0</v>
      </c>
      <c r="K21" s="172">
        <f>IFERROR((G21/D21),0)</f>
        <v>0</v>
      </c>
      <c r="L21" s="173">
        <f>IFERROR((H21/D21),0)</f>
        <v>0</v>
      </c>
      <c r="M21" s="137"/>
      <c r="N21" s="126"/>
      <c r="O21" s="126"/>
      <c r="P21" s="126"/>
      <c r="Q21" s="126"/>
      <c r="R21" s="126"/>
      <c r="S21" s="126"/>
      <c r="T21" s="126"/>
      <c r="U21" s="126"/>
      <c r="V21" s="126"/>
      <c r="W21" s="127"/>
    </row>
    <row r="22" ht="15" customHeight="1">
      <c r="A22" s="128"/>
      <c r="B22" t="s" s="166">
        <v>182</v>
      </c>
      <c r="C22" s="155">
        <f>COUNTIF('Test Cases'!$B1:$B143,"Data*")</f>
        <v>0</v>
      </c>
      <c r="D22" s="167">
        <f>F22+G22+H22</f>
        <v>0</v>
      </c>
      <c r="E22" s="168">
        <f>COUNTIFS('Test Cases'!$B1:$B143,"Data*",'Test Cases'!$M1:$M143,"Can*")</f>
        <v>0</v>
      </c>
      <c r="F22" s="156">
        <f>COUNTIFS('Test Cases'!$B1:$B143,"Data*",'Test Cases'!$M1:$M143,"pa*")</f>
        <v>0</v>
      </c>
      <c r="G22" s="157">
        <f>COUNTIFS('Test Cases'!$B1:$B143,"Data*",'Test Cases'!$M1:$M143,"pe*")</f>
        <v>0</v>
      </c>
      <c r="H22" s="169">
        <f>COUNTIFS('Test Cases'!$B1:$B143,"Data*",'Test Cases'!$M1:$M143,"fa*")</f>
        <v>0</v>
      </c>
      <c r="I22" s="170">
        <f>C22-H22-G22-F22-E22</f>
        <v>0</v>
      </c>
      <c r="J22" s="171">
        <f>IFERROR((F22/D22),0)</f>
        <v>0</v>
      </c>
      <c r="K22" s="172">
        <f>IFERROR((G22/D22),0)</f>
        <v>0</v>
      </c>
      <c r="L22" s="173">
        <f>IFERROR((H22/D22),0)</f>
        <v>0</v>
      </c>
      <c r="M22" s="137"/>
      <c r="N22" s="126"/>
      <c r="O22" s="126"/>
      <c r="P22" s="126"/>
      <c r="Q22" s="126"/>
      <c r="R22" s="126"/>
      <c r="S22" s="126"/>
      <c r="T22" s="126"/>
      <c r="U22" s="126"/>
      <c r="V22" s="126"/>
      <c r="W22" s="127"/>
    </row>
    <row r="23" ht="15" customHeight="1">
      <c r="A23" s="128"/>
      <c r="B23" t="s" s="166">
        <v>189</v>
      </c>
      <c r="C23" s="155">
        <f>COUNTIF('Test Cases'!$B1:$B143,"Others*")</f>
        <v>0</v>
      </c>
      <c r="D23" s="167">
        <f>F23+G23+H23</f>
        <v>0</v>
      </c>
      <c r="E23" s="168">
        <f>COUNTIFS('Test Cases'!$B1:$B143,"Others*",'Test Cases'!$M1:$M143,"Can*")</f>
        <v>0</v>
      </c>
      <c r="F23" s="156">
        <f>COUNTIFS('Test Cases'!$B1:$B143,"Others*",'Test Cases'!$M1:$M143,"pa*")</f>
        <v>0</v>
      </c>
      <c r="G23" s="157">
        <f>COUNTIFS('Test Cases'!$B1:$B143,"Others*",'Test Cases'!$M1:$M143,"pe*")</f>
        <v>0</v>
      </c>
      <c r="H23" s="169">
        <f>COUNTIFS('Test Cases'!$B1:$B143,"Others*",'Test Cases'!$M1:$M143,"fa*")</f>
        <v>0</v>
      </c>
      <c r="I23" s="170">
        <f>C23-H23-G23-F23-E23</f>
        <v>0</v>
      </c>
      <c r="J23" s="171">
        <f>IFERROR((F23/D23),0)</f>
        <v>0</v>
      </c>
      <c r="K23" s="172">
        <f>IFERROR((G23/D23),0)</f>
        <v>0</v>
      </c>
      <c r="L23" s="173">
        <f>IFERROR((H23/D23),0)</f>
        <v>0</v>
      </c>
      <c r="M23" s="137"/>
      <c r="N23" s="126"/>
      <c r="O23" s="126"/>
      <c r="P23" s="126"/>
      <c r="Q23" s="126"/>
      <c r="R23" s="126"/>
      <c r="S23" s="126"/>
      <c r="T23" s="126"/>
      <c r="U23" s="126"/>
      <c r="V23" s="126"/>
      <c r="W23" s="127"/>
    </row>
    <row r="24" ht="18.5" customHeight="1">
      <c r="A24" s="174"/>
      <c r="B24" t="s" s="175">
        <v>231</v>
      </c>
      <c r="C24" s="176">
        <f>SUM(C14:C23)</f>
        <v>0</v>
      </c>
      <c r="D24" s="177">
        <f>SUM(D14:D23)</f>
        <v>0</v>
      </c>
      <c r="E24" s="178">
        <f>SUM(E14:E23)</f>
        <v>0</v>
      </c>
      <c r="F24" s="179">
        <f>SUM(F14:F23)</f>
        <v>0</v>
      </c>
      <c r="G24" s="180">
        <f>SUM(G14:G23)</f>
        <v>0</v>
      </c>
      <c r="H24" s="181">
        <f>SUM(H14:H23)</f>
        <v>0</v>
      </c>
      <c r="I24" s="182">
        <f>SUM(I14:I23)</f>
        <v>0</v>
      </c>
      <c r="J24" s="183">
        <f>IFERROR((F24/D24),0)</f>
        <v>0</v>
      </c>
      <c r="K24" s="184">
        <f>IFERROR((G24/D24),0)</f>
        <v>0</v>
      </c>
      <c r="L24" s="185">
        <f>IFERROR((H24/D24),0)</f>
        <v>0</v>
      </c>
      <c r="M24" s="186"/>
      <c r="N24" s="187"/>
      <c r="O24" s="187"/>
      <c r="P24" s="187"/>
      <c r="Q24" s="187"/>
      <c r="R24" s="187"/>
      <c r="S24" s="187"/>
      <c r="T24" s="187"/>
      <c r="U24" s="187"/>
      <c r="V24" s="187"/>
      <c r="W24" s="18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N143"/>
  <sheetViews>
    <sheetView workbookViewId="0" showGridLines="0" defaultGridColor="1"/>
  </sheetViews>
  <sheetFormatPr defaultColWidth="8.83333" defaultRowHeight="14.5" customHeight="1" outlineLevelRow="0" outlineLevelCol="0"/>
  <cols>
    <col min="1" max="1" width="5.67188" style="189" customWidth="1"/>
    <col min="2" max="2" width="49.6719" style="189" customWidth="1"/>
    <col min="3" max="3" width="8.85156" style="189" customWidth="1"/>
    <col min="4" max="4" width="45.6719" style="189" customWidth="1"/>
    <col min="5" max="5" width="9.17188" style="189" customWidth="1"/>
    <col min="6" max="6" width="6.67188" style="189" customWidth="1"/>
    <col min="7" max="9" width="26.8516" style="189" customWidth="1"/>
    <col min="10" max="10" width="76.5" style="189" customWidth="1"/>
    <col min="11" max="11" width="78.3516" style="189" customWidth="1"/>
    <col min="12" max="13" width="24.6719" style="189" customWidth="1"/>
    <col min="14" max="14" width="56.8516" style="189" customWidth="1"/>
    <col min="15" max="256" width="8.85156" style="189" customWidth="1"/>
  </cols>
  <sheetData>
    <row r="1" ht="16" customHeight="1">
      <c r="A1" s="3"/>
      <c r="B1" s="3"/>
      <c r="C1" s="3"/>
      <c r="D1" s="190"/>
      <c r="E1" s="3"/>
      <c r="F1" s="3"/>
      <c r="G1" s="190"/>
      <c r="H1" s="190"/>
      <c r="I1" s="190"/>
      <c r="J1" s="3"/>
      <c r="K1" s="3"/>
      <c r="L1" s="3"/>
      <c r="M1" s="3"/>
      <c r="N1" s="3"/>
    </row>
    <row r="2" ht="14.6" customHeight="1">
      <c r="A2" t="s" s="191">
        <v>0</v>
      </c>
      <c r="B2" t="s" s="191">
        <v>1</v>
      </c>
      <c r="C2" t="s" s="191">
        <v>232</v>
      </c>
      <c r="D2" t="s" s="192">
        <v>233</v>
      </c>
      <c r="E2" t="s" s="191">
        <v>234</v>
      </c>
      <c r="F2" t="s" s="191">
        <v>235</v>
      </c>
      <c r="G2" t="s" s="192">
        <v>2</v>
      </c>
      <c r="H2" t="s" s="192">
        <v>236</v>
      </c>
      <c r="I2" t="s" s="192">
        <v>237</v>
      </c>
      <c r="J2" t="s" s="191">
        <v>238</v>
      </c>
      <c r="K2" t="s" s="191">
        <v>239</v>
      </c>
      <c r="L2" t="s" s="191">
        <v>240</v>
      </c>
      <c r="M2" t="s" s="191">
        <v>241</v>
      </c>
      <c r="N2" t="s" s="191">
        <v>242</v>
      </c>
    </row>
    <row r="3" ht="70" customHeight="1">
      <c r="A3" t="s" s="193">
        <v>243</v>
      </c>
      <c r="B3" t="s" s="193">
        <v>244</v>
      </c>
      <c r="C3" s="194">
        <v>1</v>
      </c>
      <c r="D3" t="s" s="195">
        <v>245</v>
      </c>
      <c r="E3" t="s" s="193">
        <v>246</v>
      </c>
      <c r="F3" t="s" s="193">
        <v>247</v>
      </c>
      <c r="G3" t="s" s="195">
        <v>248</v>
      </c>
      <c r="H3" s="196"/>
      <c r="I3" s="196"/>
      <c r="J3" t="s" s="195">
        <v>249</v>
      </c>
      <c r="K3" t="s" s="195">
        <v>250</v>
      </c>
      <c r="L3" s="197"/>
      <c r="M3" t="s" s="193">
        <v>251</v>
      </c>
      <c r="N3" s="198"/>
    </row>
    <row r="4" ht="56" customHeight="1">
      <c r="A4" t="s" s="193">
        <v>252</v>
      </c>
      <c r="B4" t="s" s="193">
        <v>253</v>
      </c>
      <c r="C4" s="194">
        <v>2</v>
      </c>
      <c r="D4" t="s" s="195">
        <v>254</v>
      </c>
      <c r="E4" t="s" s="193">
        <v>246</v>
      </c>
      <c r="F4" t="s" s="193">
        <v>247</v>
      </c>
      <c r="G4" t="s" s="195">
        <v>255</v>
      </c>
      <c r="H4" s="196"/>
      <c r="I4" s="196"/>
      <c r="J4" t="s" s="195">
        <v>256</v>
      </c>
      <c r="K4" t="s" s="195">
        <v>257</v>
      </c>
      <c r="L4" s="197"/>
      <c r="M4" t="s" s="193">
        <v>251</v>
      </c>
      <c r="N4" s="198"/>
    </row>
    <row r="5" ht="70" customHeight="1">
      <c r="A5" t="s" s="193">
        <v>258</v>
      </c>
      <c r="B5" t="s" s="193">
        <v>259</v>
      </c>
      <c r="C5" s="194">
        <v>3</v>
      </c>
      <c r="D5" t="s" s="195">
        <v>260</v>
      </c>
      <c r="E5" t="s" s="193">
        <v>246</v>
      </c>
      <c r="F5" t="s" s="193">
        <v>247</v>
      </c>
      <c r="G5" t="s" s="195">
        <v>248</v>
      </c>
      <c r="H5" s="196"/>
      <c r="I5" s="196"/>
      <c r="J5" t="s" s="195">
        <v>261</v>
      </c>
      <c r="K5" t="s" s="195">
        <v>262</v>
      </c>
      <c r="L5" s="197"/>
      <c r="M5" t="s" s="193">
        <v>251</v>
      </c>
      <c r="N5" s="196"/>
    </row>
    <row r="6" ht="70" customHeight="1">
      <c r="A6" t="s" s="193">
        <v>263</v>
      </c>
      <c r="B6" t="s" s="193">
        <v>264</v>
      </c>
      <c r="C6" s="194">
        <v>4</v>
      </c>
      <c r="D6" t="s" s="195">
        <v>265</v>
      </c>
      <c r="E6" t="s" s="193">
        <v>246</v>
      </c>
      <c r="F6" t="s" s="193">
        <v>247</v>
      </c>
      <c r="G6" t="s" s="195">
        <v>248</v>
      </c>
      <c r="H6" s="196"/>
      <c r="I6" s="196"/>
      <c r="J6" t="s" s="195">
        <v>266</v>
      </c>
      <c r="K6" t="s" s="195">
        <v>267</v>
      </c>
      <c r="L6" s="197"/>
      <c r="M6" t="s" s="193">
        <v>251</v>
      </c>
      <c r="N6" s="198"/>
    </row>
    <row r="7" ht="70" customHeight="1">
      <c r="A7" t="s" s="193">
        <v>268</v>
      </c>
      <c r="B7" t="s" s="193">
        <v>269</v>
      </c>
      <c r="C7" t="s" s="193">
        <v>270</v>
      </c>
      <c r="D7" t="s" s="199">
        <v>271</v>
      </c>
      <c r="E7" t="s" s="193">
        <v>246</v>
      </c>
      <c r="F7" t="s" s="193">
        <v>247</v>
      </c>
      <c r="G7" t="s" s="195">
        <v>272</v>
      </c>
      <c r="H7" s="196"/>
      <c r="I7" s="196"/>
      <c r="J7" t="s" s="195">
        <v>273</v>
      </c>
      <c r="K7" t="s" s="195">
        <v>274</v>
      </c>
      <c r="L7" s="197"/>
      <c r="M7" t="s" s="193">
        <v>251</v>
      </c>
      <c r="N7" s="198"/>
    </row>
    <row r="8" ht="70" customHeight="1">
      <c r="A8" t="s" s="193">
        <v>275</v>
      </c>
      <c r="B8" t="s" s="193">
        <v>269</v>
      </c>
      <c r="C8" t="s" s="193">
        <v>276</v>
      </c>
      <c r="D8" t="s" s="200">
        <v>277</v>
      </c>
      <c r="E8" t="s" s="193">
        <v>246</v>
      </c>
      <c r="F8" t="s" s="193">
        <v>247</v>
      </c>
      <c r="G8" t="s" s="195">
        <v>272</v>
      </c>
      <c r="H8" s="196"/>
      <c r="I8" s="196"/>
      <c r="J8" t="s" s="195">
        <v>278</v>
      </c>
      <c r="K8" t="s" s="195">
        <v>279</v>
      </c>
      <c r="L8" s="197"/>
      <c r="M8" t="s" s="193">
        <v>251</v>
      </c>
      <c r="N8" s="198"/>
    </row>
    <row r="9" ht="70" customHeight="1">
      <c r="A9" t="s" s="193">
        <v>280</v>
      </c>
      <c r="B9" t="s" s="193">
        <v>281</v>
      </c>
      <c r="C9" t="s" s="193">
        <v>282</v>
      </c>
      <c r="D9" t="s" s="200">
        <v>283</v>
      </c>
      <c r="E9" t="s" s="193">
        <v>246</v>
      </c>
      <c r="F9" t="s" s="193">
        <v>247</v>
      </c>
      <c r="G9" t="s" s="195">
        <v>272</v>
      </c>
      <c r="H9" s="196"/>
      <c r="I9" s="196"/>
      <c r="J9" t="s" s="195">
        <v>284</v>
      </c>
      <c r="K9" t="s" s="195">
        <v>285</v>
      </c>
      <c r="L9" s="197"/>
      <c r="M9" t="s" s="193">
        <v>251</v>
      </c>
      <c r="N9" s="198"/>
    </row>
    <row r="10" ht="70" customHeight="1">
      <c r="A10" t="s" s="193">
        <v>286</v>
      </c>
      <c r="B10" t="s" s="193">
        <v>281</v>
      </c>
      <c r="C10" t="s" s="193">
        <v>287</v>
      </c>
      <c r="D10" t="s" s="200">
        <v>288</v>
      </c>
      <c r="E10" t="s" s="193">
        <v>246</v>
      </c>
      <c r="F10" t="s" s="193">
        <v>247</v>
      </c>
      <c r="G10" t="s" s="195">
        <v>272</v>
      </c>
      <c r="H10" s="196"/>
      <c r="I10" s="196"/>
      <c r="J10" t="s" s="195">
        <v>289</v>
      </c>
      <c r="K10" t="s" s="195">
        <v>290</v>
      </c>
      <c r="L10" s="197"/>
      <c r="M10" t="s" s="193">
        <v>251</v>
      </c>
      <c r="N10" s="198"/>
    </row>
    <row r="11" ht="121.55" customHeight="1">
      <c r="A11" t="s" s="193">
        <v>291</v>
      </c>
      <c r="B11" t="s" s="193">
        <v>292</v>
      </c>
      <c r="C11" t="s" s="193">
        <v>293</v>
      </c>
      <c r="D11" t="s" s="200">
        <v>294</v>
      </c>
      <c r="E11" t="s" s="193">
        <v>246</v>
      </c>
      <c r="F11" t="s" s="193">
        <v>247</v>
      </c>
      <c r="G11" t="s" s="195">
        <v>272</v>
      </c>
      <c r="H11" s="196"/>
      <c r="I11" s="196"/>
      <c r="J11" t="s" s="195">
        <v>295</v>
      </c>
      <c r="K11" t="s" s="195">
        <v>296</v>
      </c>
      <c r="L11" s="197"/>
      <c r="M11" t="s" s="193">
        <v>251</v>
      </c>
      <c r="N11" s="198"/>
    </row>
    <row r="12" ht="82.2" customHeight="1">
      <c r="A12" t="s" s="193">
        <v>297</v>
      </c>
      <c r="B12" t="s" s="193">
        <v>292</v>
      </c>
      <c r="C12" t="s" s="193">
        <v>298</v>
      </c>
      <c r="D12" t="s" s="200">
        <v>299</v>
      </c>
      <c r="E12" t="s" s="193">
        <v>246</v>
      </c>
      <c r="F12" t="s" s="193">
        <v>247</v>
      </c>
      <c r="G12" t="s" s="195">
        <v>300</v>
      </c>
      <c r="H12" s="196"/>
      <c r="I12" s="196"/>
      <c r="J12" t="s" s="195">
        <v>301</v>
      </c>
      <c r="K12" t="s" s="195">
        <v>302</v>
      </c>
      <c r="L12" s="197"/>
      <c r="M12" t="s" s="193">
        <v>251</v>
      </c>
      <c r="N12" s="198"/>
    </row>
    <row r="13" ht="28" customHeight="1">
      <c r="A13" t="s" s="193">
        <v>303</v>
      </c>
      <c r="B13" t="s" s="193">
        <v>304</v>
      </c>
      <c r="C13" s="194">
        <v>8</v>
      </c>
      <c r="D13" t="s" s="200">
        <v>305</v>
      </c>
      <c r="E13" t="s" s="193">
        <v>246</v>
      </c>
      <c r="F13" t="s" s="193">
        <v>247</v>
      </c>
      <c r="G13" t="s" s="195">
        <v>272</v>
      </c>
      <c r="H13" s="196"/>
      <c r="I13" s="196"/>
      <c r="J13" t="s" s="195">
        <v>306</v>
      </c>
      <c r="K13" t="s" s="195">
        <v>307</v>
      </c>
      <c r="L13" s="197"/>
      <c r="M13" t="s" s="193">
        <v>251</v>
      </c>
      <c r="N13" s="198"/>
    </row>
    <row r="14" ht="28" customHeight="1">
      <c r="A14" t="s" s="193">
        <v>308</v>
      </c>
      <c r="B14" t="s" s="193">
        <v>309</v>
      </c>
      <c r="C14" s="194">
        <v>9</v>
      </c>
      <c r="D14" t="s" s="200">
        <v>310</v>
      </c>
      <c r="E14" t="s" s="193">
        <v>246</v>
      </c>
      <c r="F14" t="s" s="193">
        <v>247</v>
      </c>
      <c r="G14" t="s" s="195">
        <v>272</v>
      </c>
      <c r="H14" s="196"/>
      <c r="I14" s="196"/>
      <c r="J14" t="s" s="195">
        <v>311</v>
      </c>
      <c r="K14" t="s" s="195">
        <v>312</v>
      </c>
      <c r="L14" s="197"/>
      <c r="M14" t="s" s="193">
        <v>251</v>
      </c>
      <c r="N14" s="198"/>
    </row>
    <row r="15" ht="56" customHeight="1">
      <c r="A15" t="s" s="193">
        <v>313</v>
      </c>
      <c r="B15" t="s" s="193">
        <v>314</v>
      </c>
      <c r="C15" s="194">
        <v>10</v>
      </c>
      <c r="D15" t="s" s="200">
        <v>315</v>
      </c>
      <c r="E15" t="s" s="193">
        <v>246</v>
      </c>
      <c r="F15" t="s" s="193">
        <v>247</v>
      </c>
      <c r="G15" t="s" s="195">
        <v>272</v>
      </c>
      <c r="H15" s="196"/>
      <c r="I15" s="196"/>
      <c r="J15" t="s" s="195">
        <v>316</v>
      </c>
      <c r="K15" t="s" s="195">
        <v>317</v>
      </c>
      <c r="L15" s="197"/>
      <c r="M15" t="s" s="193">
        <v>251</v>
      </c>
      <c r="N15" s="198"/>
    </row>
    <row r="16" ht="70" customHeight="1">
      <c r="A16" t="s" s="193">
        <v>318</v>
      </c>
      <c r="B16" t="s" s="193">
        <v>319</v>
      </c>
      <c r="C16" s="194">
        <v>11</v>
      </c>
      <c r="D16" t="s" s="201">
        <v>320</v>
      </c>
      <c r="E16" t="s" s="193">
        <v>246</v>
      </c>
      <c r="F16" t="s" s="193">
        <v>247</v>
      </c>
      <c r="G16" t="s" s="195">
        <v>272</v>
      </c>
      <c r="H16" s="196"/>
      <c r="I16" s="196"/>
      <c r="J16" t="s" s="195">
        <v>321</v>
      </c>
      <c r="K16" t="s" s="195">
        <v>322</v>
      </c>
      <c r="L16" s="197"/>
      <c r="M16" t="s" s="193">
        <v>251</v>
      </c>
      <c r="N16" s="198"/>
    </row>
    <row r="17" ht="28" customHeight="1">
      <c r="A17" t="s" s="193">
        <v>323</v>
      </c>
      <c r="B17" t="s" s="193">
        <v>244</v>
      </c>
      <c r="C17" s="194">
        <v>1</v>
      </c>
      <c r="D17" t="s" s="195">
        <v>245</v>
      </c>
      <c r="E17" t="s" s="193">
        <v>324</v>
      </c>
      <c r="F17" t="s" s="193">
        <v>247</v>
      </c>
      <c r="G17" t="s" s="195">
        <v>248</v>
      </c>
      <c r="H17" s="196"/>
      <c r="I17" s="196"/>
      <c r="J17" t="s" s="195">
        <v>249</v>
      </c>
      <c r="K17" t="s" s="195">
        <v>250</v>
      </c>
      <c r="L17" s="197"/>
      <c r="M17" t="s" s="193">
        <v>251</v>
      </c>
      <c r="N17" s="198"/>
    </row>
    <row r="18" ht="28" customHeight="1">
      <c r="A18" t="s" s="193">
        <v>325</v>
      </c>
      <c r="B18" t="s" s="193">
        <v>253</v>
      </c>
      <c r="C18" s="194">
        <v>2</v>
      </c>
      <c r="D18" t="s" s="195">
        <v>254</v>
      </c>
      <c r="E18" t="s" s="193">
        <v>324</v>
      </c>
      <c r="F18" t="s" s="193">
        <v>247</v>
      </c>
      <c r="G18" t="s" s="195">
        <v>255</v>
      </c>
      <c r="H18" s="196"/>
      <c r="I18" s="196"/>
      <c r="J18" t="s" s="195">
        <v>256</v>
      </c>
      <c r="K18" t="s" s="195">
        <v>257</v>
      </c>
      <c r="L18" s="197"/>
      <c r="M18" t="s" s="193">
        <v>251</v>
      </c>
      <c r="N18" s="198"/>
    </row>
    <row r="19" ht="28" customHeight="1">
      <c r="A19" t="s" s="193">
        <v>326</v>
      </c>
      <c r="B19" t="s" s="193">
        <v>259</v>
      </c>
      <c r="C19" s="194">
        <v>3</v>
      </c>
      <c r="D19" t="s" s="195">
        <v>260</v>
      </c>
      <c r="E19" t="s" s="193">
        <v>324</v>
      </c>
      <c r="F19" t="s" s="193">
        <v>247</v>
      </c>
      <c r="G19" t="s" s="195">
        <v>248</v>
      </c>
      <c r="H19" s="196"/>
      <c r="I19" s="196"/>
      <c r="J19" t="s" s="195">
        <v>261</v>
      </c>
      <c r="K19" t="s" s="195">
        <v>262</v>
      </c>
      <c r="L19" s="197"/>
      <c r="M19" t="s" s="193">
        <v>251</v>
      </c>
      <c r="N19" s="196"/>
    </row>
    <row r="20" ht="28" customHeight="1">
      <c r="A20" t="s" s="193">
        <v>327</v>
      </c>
      <c r="B20" t="s" s="193">
        <v>264</v>
      </c>
      <c r="C20" s="194">
        <v>4</v>
      </c>
      <c r="D20" t="s" s="195">
        <v>265</v>
      </c>
      <c r="E20" t="s" s="193">
        <v>324</v>
      </c>
      <c r="F20" t="s" s="193">
        <v>247</v>
      </c>
      <c r="G20" t="s" s="195">
        <v>248</v>
      </c>
      <c r="H20" s="196"/>
      <c r="I20" s="196"/>
      <c r="J20" t="s" s="195">
        <v>266</v>
      </c>
      <c r="K20" t="s" s="195">
        <v>267</v>
      </c>
      <c r="L20" s="197"/>
      <c r="M20" t="s" s="193">
        <v>251</v>
      </c>
      <c r="N20" s="198"/>
    </row>
    <row r="21" ht="28" customHeight="1">
      <c r="A21" t="s" s="193">
        <v>328</v>
      </c>
      <c r="B21" t="s" s="193">
        <v>269</v>
      </c>
      <c r="C21" t="s" s="193">
        <v>270</v>
      </c>
      <c r="D21" t="s" s="199">
        <v>271</v>
      </c>
      <c r="E21" t="s" s="193">
        <v>324</v>
      </c>
      <c r="F21" t="s" s="193">
        <v>247</v>
      </c>
      <c r="G21" t="s" s="195">
        <v>272</v>
      </c>
      <c r="H21" s="196"/>
      <c r="I21" s="196"/>
      <c r="J21" t="s" s="195">
        <v>273</v>
      </c>
      <c r="K21" t="s" s="195">
        <v>274</v>
      </c>
      <c r="L21" s="197"/>
      <c r="M21" t="s" s="193">
        <v>251</v>
      </c>
      <c r="N21" s="198"/>
    </row>
    <row r="22" ht="28" customHeight="1">
      <c r="A22" t="s" s="193">
        <v>329</v>
      </c>
      <c r="B22" t="s" s="193">
        <v>269</v>
      </c>
      <c r="C22" t="s" s="193">
        <v>276</v>
      </c>
      <c r="D22" t="s" s="200">
        <v>277</v>
      </c>
      <c r="E22" t="s" s="193">
        <v>324</v>
      </c>
      <c r="F22" t="s" s="193">
        <v>247</v>
      </c>
      <c r="G22" t="s" s="195">
        <v>272</v>
      </c>
      <c r="H22" s="196"/>
      <c r="I22" s="196"/>
      <c r="J22" t="s" s="195">
        <v>278</v>
      </c>
      <c r="K22" t="s" s="195">
        <v>279</v>
      </c>
      <c r="L22" s="197"/>
      <c r="M22" t="s" s="193">
        <v>251</v>
      </c>
      <c r="N22" s="198"/>
    </row>
    <row r="23" ht="28" customHeight="1">
      <c r="A23" t="s" s="193">
        <v>330</v>
      </c>
      <c r="B23" t="s" s="193">
        <v>281</v>
      </c>
      <c r="C23" t="s" s="193">
        <v>282</v>
      </c>
      <c r="D23" t="s" s="200">
        <v>283</v>
      </c>
      <c r="E23" t="s" s="193">
        <v>324</v>
      </c>
      <c r="F23" t="s" s="193">
        <v>247</v>
      </c>
      <c r="G23" t="s" s="195">
        <v>272</v>
      </c>
      <c r="H23" s="196"/>
      <c r="I23" s="196"/>
      <c r="J23" t="s" s="195">
        <v>284</v>
      </c>
      <c r="K23" t="s" s="195">
        <v>285</v>
      </c>
      <c r="L23" s="197"/>
      <c r="M23" t="s" s="193">
        <v>251</v>
      </c>
      <c r="N23" s="198"/>
    </row>
    <row r="24" ht="28" customHeight="1">
      <c r="A24" t="s" s="193">
        <v>331</v>
      </c>
      <c r="B24" t="s" s="193">
        <v>281</v>
      </c>
      <c r="C24" t="s" s="193">
        <v>287</v>
      </c>
      <c r="D24" t="s" s="200">
        <v>288</v>
      </c>
      <c r="E24" t="s" s="193">
        <v>324</v>
      </c>
      <c r="F24" t="s" s="193">
        <v>247</v>
      </c>
      <c r="G24" t="s" s="195">
        <v>272</v>
      </c>
      <c r="H24" s="196"/>
      <c r="I24" s="196"/>
      <c r="J24" t="s" s="195">
        <v>289</v>
      </c>
      <c r="K24" t="s" s="195">
        <v>290</v>
      </c>
      <c r="L24" s="197"/>
      <c r="M24" t="s" s="193">
        <v>251</v>
      </c>
      <c r="N24" s="198"/>
    </row>
    <row r="25" ht="28" customHeight="1">
      <c r="A25" t="s" s="193">
        <v>332</v>
      </c>
      <c r="B25" t="s" s="193">
        <v>292</v>
      </c>
      <c r="C25" t="s" s="193">
        <v>293</v>
      </c>
      <c r="D25" t="s" s="200">
        <v>294</v>
      </c>
      <c r="E25" t="s" s="193">
        <v>324</v>
      </c>
      <c r="F25" t="s" s="193">
        <v>247</v>
      </c>
      <c r="G25" t="s" s="195">
        <v>272</v>
      </c>
      <c r="H25" s="196"/>
      <c r="I25" s="196"/>
      <c r="J25" t="s" s="195">
        <v>295</v>
      </c>
      <c r="K25" t="s" s="195">
        <v>296</v>
      </c>
      <c r="L25" s="197"/>
      <c r="M25" t="s" s="193">
        <v>251</v>
      </c>
      <c r="N25" s="198"/>
    </row>
    <row r="26" ht="28" customHeight="1">
      <c r="A26" t="s" s="193">
        <v>333</v>
      </c>
      <c r="B26" t="s" s="193">
        <v>292</v>
      </c>
      <c r="C26" t="s" s="193">
        <v>298</v>
      </c>
      <c r="D26" t="s" s="200">
        <v>299</v>
      </c>
      <c r="E26" t="s" s="193">
        <v>324</v>
      </c>
      <c r="F26" t="s" s="193">
        <v>247</v>
      </c>
      <c r="G26" t="s" s="195">
        <v>300</v>
      </c>
      <c r="H26" s="196"/>
      <c r="I26" s="196"/>
      <c r="J26" t="s" s="195">
        <v>301</v>
      </c>
      <c r="K26" t="s" s="195">
        <v>302</v>
      </c>
      <c r="L26" s="197"/>
      <c r="M26" t="s" s="193">
        <v>251</v>
      </c>
      <c r="N26" s="198"/>
    </row>
    <row r="27" ht="28" customHeight="1">
      <c r="A27" t="s" s="193">
        <v>334</v>
      </c>
      <c r="B27" t="s" s="193">
        <v>304</v>
      </c>
      <c r="C27" s="194">
        <v>8</v>
      </c>
      <c r="D27" t="s" s="200">
        <v>305</v>
      </c>
      <c r="E27" t="s" s="193">
        <v>324</v>
      </c>
      <c r="F27" t="s" s="193">
        <v>247</v>
      </c>
      <c r="G27" t="s" s="195">
        <v>272</v>
      </c>
      <c r="H27" s="196"/>
      <c r="I27" s="196"/>
      <c r="J27" t="s" s="195">
        <v>306</v>
      </c>
      <c r="K27" t="s" s="195">
        <v>307</v>
      </c>
      <c r="L27" s="197"/>
      <c r="M27" t="s" s="193">
        <v>251</v>
      </c>
      <c r="N27" s="198"/>
    </row>
    <row r="28" ht="28" customHeight="1">
      <c r="A28" t="s" s="193">
        <v>335</v>
      </c>
      <c r="B28" t="s" s="193">
        <v>309</v>
      </c>
      <c r="C28" s="194">
        <v>9</v>
      </c>
      <c r="D28" t="s" s="200">
        <v>310</v>
      </c>
      <c r="E28" t="s" s="193">
        <v>324</v>
      </c>
      <c r="F28" t="s" s="193">
        <v>247</v>
      </c>
      <c r="G28" t="s" s="195">
        <v>272</v>
      </c>
      <c r="H28" s="196"/>
      <c r="I28" s="196"/>
      <c r="J28" t="s" s="195">
        <v>311</v>
      </c>
      <c r="K28" t="s" s="195">
        <v>312</v>
      </c>
      <c r="L28" s="197"/>
      <c r="M28" t="s" s="193">
        <v>251</v>
      </c>
      <c r="N28" s="198"/>
    </row>
    <row r="29" ht="28" customHeight="1">
      <c r="A29" t="s" s="193">
        <v>336</v>
      </c>
      <c r="B29" t="s" s="193">
        <v>314</v>
      </c>
      <c r="C29" s="194">
        <v>10</v>
      </c>
      <c r="D29" t="s" s="202">
        <v>315</v>
      </c>
      <c r="E29" t="s" s="193">
        <v>324</v>
      </c>
      <c r="F29" t="s" s="193">
        <v>247</v>
      </c>
      <c r="G29" t="s" s="195">
        <v>272</v>
      </c>
      <c r="H29" s="196"/>
      <c r="I29" s="196"/>
      <c r="J29" t="s" s="195">
        <v>316</v>
      </c>
      <c r="K29" t="s" s="195">
        <v>317</v>
      </c>
      <c r="L29" s="197"/>
      <c r="M29" t="s" s="193">
        <v>251</v>
      </c>
      <c r="N29" s="198"/>
    </row>
    <row r="30" ht="28" customHeight="1">
      <c r="A30" t="s" s="193">
        <v>337</v>
      </c>
      <c r="B30" t="s" s="193">
        <v>244</v>
      </c>
      <c r="C30" s="194">
        <v>1</v>
      </c>
      <c r="D30" t="s" s="195">
        <v>245</v>
      </c>
      <c r="E30" t="s" s="193">
        <v>338</v>
      </c>
      <c r="F30" t="s" s="193">
        <v>247</v>
      </c>
      <c r="G30" t="s" s="195">
        <v>248</v>
      </c>
      <c r="H30" s="196"/>
      <c r="I30" s="196"/>
      <c r="J30" t="s" s="195">
        <v>249</v>
      </c>
      <c r="K30" t="s" s="195">
        <v>250</v>
      </c>
      <c r="L30" s="197"/>
      <c r="M30" t="s" s="193">
        <v>251</v>
      </c>
      <c r="N30" s="198"/>
    </row>
    <row r="31" ht="28" customHeight="1">
      <c r="A31" t="s" s="193">
        <v>339</v>
      </c>
      <c r="B31" t="s" s="193">
        <v>253</v>
      </c>
      <c r="C31" s="194">
        <v>2</v>
      </c>
      <c r="D31" t="s" s="195">
        <v>254</v>
      </c>
      <c r="E31" t="s" s="193">
        <v>338</v>
      </c>
      <c r="F31" t="s" s="193">
        <v>247</v>
      </c>
      <c r="G31" t="s" s="195">
        <v>255</v>
      </c>
      <c r="H31" s="196"/>
      <c r="I31" s="196"/>
      <c r="J31" t="s" s="195">
        <v>256</v>
      </c>
      <c r="K31" t="s" s="195">
        <v>257</v>
      </c>
      <c r="L31" s="197"/>
      <c r="M31" t="s" s="193">
        <v>251</v>
      </c>
      <c r="N31" s="198"/>
    </row>
    <row r="32" ht="28" customHeight="1">
      <c r="A32" t="s" s="193">
        <v>340</v>
      </c>
      <c r="B32" t="s" s="193">
        <v>259</v>
      </c>
      <c r="C32" s="194">
        <v>3</v>
      </c>
      <c r="D32" t="s" s="195">
        <v>260</v>
      </c>
      <c r="E32" t="s" s="193">
        <v>338</v>
      </c>
      <c r="F32" t="s" s="193">
        <v>247</v>
      </c>
      <c r="G32" t="s" s="195">
        <v>248</v>
      </c>
      <c r="H32" s="196"/>
      <c r="I32" s="196"/>
      <c r="J32" t="s" s="195">
        <v>261</v>
      </c>
      <c r="K32" t="s" s="195">
        <v>262</v>
      </c>
      <c r="L32" s="197"/>
      <c r="M32" t="s" s="193">
        <v>251</v>
      </c>
      <c r="N32" s="196"/>
    </row>
    <row r="33" ht="28" customHeight="1">
      <c r="A33" t="s" s="193">
        <v>341</v>
      </c>
      <c r="B33" t="s" s="193">
        <v>264</v>
      </c>
      <c r="C33" s="194">
        <v>4</v>
      </c>
      <c r="D33" t="s" s="195">
        <v>265</v>
      </c>
      <c r="E33" t="s" s="193">
        <v>338</v>
      </c>
      <c r="F33" t="s" s="193">
        <v>247</v>
      </c>
      <c r="G33" t="s" s="195">
        <v>248</v>
      </c>
      <c r="H33" s="196"/>
      <c r="I33" s="196"/>
      <c r="J33" t="s" s="195">
        <v>266</v>
      </c>
      <c r="K33" t="s" s="195">
        <v>267</v>
      </c>
      <c r="L33" s="197"/>
      <c r="M33" t="s" s="193">
        <v>251</v>
      </c>
      <c r="N33" s="198"/>
    </row>
    <row r="34" ht="28" customHeight="1">
      <c r="A34" t="s" s="193">
        <v>342</v>
      </c>
      <c r="B34" t="s" s="193">
        <v>269</v>
      </c>
      <c r="C34" t="s" s="193">
        <v>270</v>
      </c>
      <c r="D34" t="s" s="199">
        <v>271</v>
      </c>
      <c r="E34" t="s" s="193">
        <v>338</v>
      </c>
      <c r="F34" t="s" s="193">
        <v>247</v>
      </c>
      <c r="G34" t="s" s="195">
        <v>272</v>
      </c>
      <c r="H34" s="196"/>
      <c r="I34" s="196"/>
      <c r="J34" t="s" s="195">
        <v>273</v>
      </c>
      <c r="K34" t="s" s="195">
        <v>274</v>
      </c>
      <c r="L34" s="197"/>
      <c r="M34" t="s" s="193">
        <v>251</v>
      </c>
      <c r="N34" s="198"/>
    </row>
    <row r="35" ht="28" customHeight="1">
      <c r="A35" t="s" s="193">
        <v>343</v>
      </c>
      <c r="B35" t="s" s="193">
        <v>269</v>
      </c>
      <c r="C35" t="s" s="193">
        <v>276</v>
      </c>
      <c r="D35" t="s" s="200">
        <v>277</v>
      </c>
      <c r="E35" t="s" s="193">
        <v>338</v>
      </c>
      <c r="F35" t="s" s="193">
        <v>247</v>
      </c>
      <c r="G35" t="s" s="195">
        <v>272</v>
      </c>
      <c r="H35" s="196"/>
      <c r="I35" s="196"/>
      <c r="J35" t="s" s="195">
        <v>278</v>
      </c>
      <c r="K35" t="s" s="195">
        <v>279</v>
      </c>
      <c r="L35" s="197"/>
      <c r="M35" t="s" s="193">
        <v>251</v>
      </c>
      <c r="N35" s="198"/>
    </row>
    <row r="36" ht="28" customHeight="1">
      <c r="A36" t="s" s="193">
        <v>344</v>
      </c>
      <c r="B36" t="s" s="193">
        <v>281</v>
      </c>
      <c r="C36" t="s" s="193">
        <v>282</v>
      </c>
      <c r="D36" t="s" s="200">
        <v>283</v>
      </c>
      <c r="E36" t="s" s="193">
        <v>338</v>
      </c>
      <c r="F36" t="s" s="193">
        <v>247</v>
      </c>
      <c r="G36" t="s" s="195">
        <v>272</v>
      </c>
      <c r="H36" s="196"/>
      <c r="I36" s="196"/>
      <c r="J36" t="s" s="195">
        <v>284</v>
      </c>
      <c r="K36" t="s" s="195">
        <v>285</v>
      </c>
      <c r="L36" s="197"/>
      <c r="M36" t="s" s="193">
        <v>251</v>
      </c>
      <c r="N36" s="198"/>
    </row>
    <row r="37" ht="28" customHeight="1">
      <c r="A37" t="s" s="193">
        <v>345</v>
      </c>
      <c r="B37" t="s" s="193">
        <v>281</v>
      </c>
      <c r="C37" t="s" s="193">
        <v>287</v>
      </c>
      <c r="D37" t="s" s="200">
        <v>288</v>
      </c>
      <c r="E37" t="s" s="193">
        <v>338</v>
      </c>
      <c r="F37" t="s" s="193">
        <v>247</v>
      </c>
      <c r="G37" t="s" s="195">
        <v>272</v>
      </c>
      <c r="H37" s="196"/>
      <c r="I37" s="196"/>
      <c r="J37" t="s" s="195">
        <v>289</v>
      </c>
      <c r="K37" t="s" s="195">
        <v>290</v>
      </c>
      <c r="L37" s="197"/>
      <c r="M37" t="s" s="193">
        <v>251</v>
      </c>
      <c r="N37" s="198"/>
    </row>
    <row r="38" ht="28" customHeight="1">
      <c r="A38" t="s" s="193">
        <v>346</v>
      </c>
      <c r="B38" t="s" s="193">
        <v>292</v>
      </c>
      <c r="C38" t="s" s="193">
        <v>293</v>
      </c>
      <c r="D38" t="s" s="200">
        <v>294</v>
      </c>
      <c r="E38" t="s" s="193">
        <v>338</v>
      </c>
      <c r="F38" t="s" s="193">
        <v>247</v>
      </c>
      <c r="G38" t="s" s="195">
        <v>272</v>
      </c>
      <c r="H38" s="196"/>
      <c r="I38" s="196"/>
      <c r="J38" t="s" s="195">
        <v>295</v>
      </c>
      <c r="K38" t="s" s="195">
        <v>296</v>
      </c>
      <c r="L38" s="197"/>
      <c r="M38" t="s" s="193">
        <v>251</v>
      </c>
      <c r="N38" s="198"/>
    </row>
    <row r="39" ht="28" customHeight="1">
      <c r="A39" t="s" s="193">
        <v>347</v>
      </c>
      <c r="B39" t="s" s="193">
        <v>292</v>
      </c>
      <c r="C39" t="s" s="193">
        <v>298</v>
      </c>
      <c r="D39" t="s" s="200">
        <v>299</v>
      </c>
      <c r="E39" t="s" s="193">
        <v>338</v>
      </c>
      <c r="F39" t="s" s="193">
        <v>247</v>
      </c>
      <c r="G39" t="s" s="195">
        <v>300</v>
      </c>
      <c r="H39" s="196"/>
      <c r="I39" s="196"/>
      <c r="J39" t="s" s="195">
        <v>301</v>
      </c>
      <c r="K39" t="s" s="195">
        <v>302</v>
      </c>
      <c r="L39" s="197"/>
      <c r="M39" t="s" s="193">
        <v>251</v>
      </c>
      <c r="N39" s="198"/>
    </row>
    <row r="40" ht="28" customHeight="1">
      <c r="A40" t="s" s="193">
        <v>348</v>
      </c>
      <c r="B40" t="s" s="193">
        <v>304</v>
      </c>
      <c r="C40" s="194">
        <v>8</v>
      </c>
      <c r="D40" t="s" s="200">
        <v>305</v>
      </c>
      <c r="E40" t="s" s="193">
        <v>338</v>
      </c>
      <c r="F40" t="s" s="193">
        <v>247</v>
      </c>
      <c r="G40" t="s" s="195">
        <v>272</v>
      </c>
      <c r="H40" s="196"/>
      <c r="I40" s="196"/>
      <c r="J40" t="s" s="195">
        <v>306</v>
      </c>
      <c r="K40" t="s" s="195">
        <v>307</v>
      </c>
      <c r="L40" s="197"/>
      <c r="M40" t="s" s="193">
        <v>251</v>
      </c>
      <c r="N40" s="198"/>
    </row>
    <row r="41" ht="28" customHeight="1">
      <c r="A41" t="s" s="193">
        <v>349</v>
      </c>
      <c r="B41" t="s" s="193">
        <v>309</v>
      </c>
      <c r="C41" s="194">
        <v>9</v>
      </c>
      <c r="D41" t="s" s="200">
        <v>310</v>
      </c>
      <c r="E41" t="s" s="193">
        <v>338</v>
      </c>
      <c r="F41" t="s" s="193">
        <v>247</v>
      </c>
      <c r="G41" t="s" s="195">
        <v>272</v>
      </c>
      <c r="H41" s="196"/>
      <c r="I41" s="196"/>
      <c r="J41" t="s" s="195">
        <v>311</v>
      </c>
      <c r="K41" t="s" s="195">
        <v>312</v>
      </c>
      <c r="L41" s="197"/>
      <c r="M41" t="s" s="193">
        <v>251</v>
      </c>
      <c r="N41" s="198"/>
    </row>
    <row r="42" ht="28" customHeight="1">
      <c r="A42" t="s" s="193">
        <v>350</v>
      </c>
      <c r="B42" t="s" s="193">
        <v>314</v>
      </c>
      <c r="C42" s="194">
        <v>10</v>
      </c>
      <c r="D42" t="s" s="202">
        <v>315</v>
      </c>
      <c r="E42" t="s" s="193">
        <v>338</v>
      </c>
      <c r="F42" t="s" s="193">
        <v>247</v>
      </c>
      <c r="G42" t="s" s="195">
        <v>272</v>
      </c>
      <c r="H42" s="196"/>
      <c r="I42" s="196"/>
      <c r="J42" t="s" s="195">
        <v>316</v>
      </c>
      <c r="K42" t="s" s="195">
        <v>317</v>
      </c>
      <c r="L42" s="197"/>
      <c r="M42" t="s" s="193">
        <v>251</v>
      </c>
      <c r="N42" s="198"/>
    </row>
    <row r="43" ht="28" customHeight="1">
      <c r="A43" t="s" s="193">
        <v>351</v>
      </c>
      <c r="B43" t="s" s="193">
        <v>244</v>
      </c>
      <c r="C43" s="194">
        <v>1</v>
      </c>
      <c r="D43" t="s" s="195">
        <v>245</v>
      </c>
      <c r="E43" t="s" s="193">
        <v>246</v>
      </c>
      <c r="F43" t="s" s="193">
        <v>352</v>
      </c>
      <c r="G43" t="s" s="195">
        <v>248</v>
      </c>
      <c r="H43" s="196"/>
      <c r="I43" s="196"/>
      <c r="J43" t="s" s="195">
        <v>249</v>
      </c>
      <c r="K43" t="s" s="195">
        <v>250</v>
      </c>
      <c r="L43" s="197"/>
      <c r="M43" t="s" s="193">
        <v>251</v>
      </c>
      <c r="N43" s="198"/>
    </row>
    <row r="44" ht="28" customHeight="1">
      <c r="A44" t="s" s="193">
        <v>353</v>
      </c>
      <c r="B44" t="s" s="193">
        <v>253</v>
      </c>
      <c r="C44" s="194">
        <v>2</v>
      </c>
      <c r="D44" t="s" s="195">
        <v>254</v>
      </c>
      <c r="E44" t="s" s="193">
        <v>246</v>
      </c>
      <c r="F44" t="s" s="193">
        <v>352</v>
      </c>
      <c r="G44" t="s" s="195">
        <v>255</v>
      </c>
      <c r="H44" s="196"/>
      <c r="I44" s="196"/>
      <c r="J44" t="s" s="195">
        <v>256</v>
      </c>
      <c r="K44" t="s" s="195">
        <v>257</v>
      </c>
      <c r="L44" s="197"/>
      <c r="M44" t="s" s="193">
        <v>251</v>
      </c>
      <c r="N44" s="198"/>
    </row>
    <row r="45" ht="28" customHeight="1">
      <c r="A45" t="s" s="193">
        <v>354</v>
      </c>
      <c r="B45" t="s" s="193">
        <v>259</v>
      </c>
      <c r="C45" s="194">
        <v>3</v>
      </c>
      <c r="D45" t="s" s="195">
        <v>260</v>
      </c>
      <c r="E45" t="s" s="193">
        <v>246</v>
      </c>
      <c r="F45" t="s" s="193">
        <v>352</v>
      </c>
      <c r="G45" t="s" s="195">
        <v>248</v>
      </c>
      <c r="H45" s="196"/>
      <c r="I45" s="196"/>
      <c r="J45" t="s" s="195">
        <v>261</v>
      </c>
      <c r="K45" t="s" s="195">
        <v>262</v>
      </c>
      <c r="L45" s="197"/>
      <c r="M45" t="s" s="193">
        <v>251</v>
      </c>
      <c r="N45" s="196"/>
    </row>
    <row r="46" ht="28" customHeight="1">
      <c r="A46" t="s" s="193">
        <v>355</v>
      </c>
      <c r="B46" t="s" s="193">
        <v>264</v>
      </c>
      <c r="C46" s="194">
        <v>4</v>
      </c>
      <c r="D46" t="s" s="195">
        <v>265</v>
      </c>
      <c r="E46" t="s" s="193">
        <v>246</v>
      </c>
      <c r="F46" t="s" s="193">
        <v>352</v>
      </c>
      <c r="G46" t="s" s="195">
        <v>248</v>
      </c>
      <c r="H46" s="196"/>
      <c r="I46" s="196"/>
      <c r="J46" t="s" s="195">
        <v>266</v>
      </c>
      <c r="K46" t="s" s="195">
        <v>267</v>
      </c>
      <c r="L46" s="197"/>
      <c r="M46" t="s" s="193">
        <v>251</v>
      </c>
      <c r="N46" s="198"/>
    </row>
    <row r="47" ht="28" customHeight="1">
      <c r="A47" t="s" s="193">
        <v>356</v>
      </c>
      <c r="B47" t="s" s="193">
        <v>269</v>
      </c>
      <c r="C47" t="s" s="193">
        <v>270</v>
      </c>
      <c r="D47" t="s" s="199">
        <v>271</v>
      </c>
      <c r="E47" t="s" s="193">
        <v>246</v>
      </c>
      <c r="F47" t="s" s="193">
        <v>352</v>
      </c>
      <c r="G47" t="s" s="195">
        <v>272</v>
      </c>
      <c r="H47" s="196"/>
      <c r="I47" s="196"/>
      <c r="J47" t="s" s="195">
        <v>273</v>
      </c>
      <c r="K47" t="s" s="195">
        <v>274</v>
      </c>
      <c r="L47" s="197"/>
      <c r="M47" t="s" s="193">
        <v>251</v>
      </c>
      <c r="N47" s="198"/>
    </row>
    <row r="48" ht="28" customHeight="1">
      <c r="A48" t="s" s="193">
        <v>357</v>
      </c>
      <c r="B48" t="s" s="193">
        <v>269</v>
      </c>
      <c r="C48" t="s" s="193">
        <v>276</v>
      </c>
      <c r="D48" t="s" s="200">
        <v>277</v>
      </c>
      <c r="E48" t="s" s="193">
        <v>246</v>
      </c>
      <c r="F48" t="s" s="193">
        <v>352</v>
      </c>
      <c r="G48" t="s" s="195">
        <v>272</v>
      </c>
      <c r="H48" s="196"/>
      <c r="I48" s="196"/>
      <c r="J48" t="s" s="195">
        <v>278</v>
      </c>
      <c r="K48" t="s" s="195">
        <v>279</v>
      </c>
      <c r="L48" s="197"/>
      <c r="M48" t="s" s="193">
        <v>251</v>
      </c>
      <c r="N48" s="198"/>
    </row>
    <row r="49" ht="28" customHeight="1">
      <c r="A49" t="s" s="193">
        <v>358</v>
      </c>
      <c r="B49" t="s" s="193">
        <v>281</v>
      </c>
      <c r="C49" t="s" s="193">
        <v>282</v>
      </c>
      <c r="D49" t="s" s="200">
        <v>283</v>
      </c>
      <c r="E49" t="s" s="193">
        <v>246</v>
      </c>
      <c r="F49" t="s" s="193">
        <v>352</v>
      </c>
      <c r="G49" t="s" s="195">
        <v>272</v>
      </c>
      <c r="H49" s="196"/>
      <c r="I49" s="196"/>
      <c r="J49" t="s" s="195">
        <v>284</v>
      </c>
      <c r="K49" t="s" s="195">
        <v>285</v>
      </c>
      <c r="L49" s="197"/>
      <c r="M49" t="s" s="193">
        <v>251</v>
      </c>
      <c r="N49" s="198"/>
    </row>
    <row r="50" ht="28" customHeight="1">
      <c r="A50" t="s" s="193">
        <v>359</v>
      </c>
      <c r="B50" t="s" s="193">
        <v>281</v>
      </c>
      <c r="C50" t="s" s="193">
        <v>287</v>
      </c>
      <c r="D50" t="s" s="200">
        <v>288</v>
      </c>
      <c r="E50" t="s" s="193">
        <v>246</v>
      </c>
      <c r="F50" t="s" s="193">
        <v>352</v>
      </c>
      <c r="G50" t="s" s="195">
        <v>272</v>
      </c>
      <c r="H50" s="196"/>
      <c r="I50" s="196"/>
      <c r="J50" t="s" s="195">
        <v>289</v>
      </c>
      <c r="K50" t="s" s="195">
        <v>290</v>
      </c>
      <c r="L50" s="197"/>
      <c r="M50" t="s" s="193">
        <v>251</v>
      </c>
      <c r="N50" s="198"/>
    </row>
    <row r="51" ht="28" customHeight="1">
      <c r="A51" t="s" s="193">
        <v>360</v>
      </c>
      <c r="B51" t="s" s="193">
        <v>292</v>
      </c>
      <c r="C51" t="s" s="193">
        <v>293</v>
      </c>
      <c r="D51" t="s" s="200">
        <v>294</v>
      </c>
      <c r="E51" t="s" s="193">
        <v>246</v>
      </c>
      <c r="F51" t="s" s="193">
        <v>352</v>
      </c>
      <c r="G51" t="s" s="195">
        <v>272</v>
      </c>
      <c r="H51" s="196"/>
      <c r="I51" s="196"/>
      <c r="J51" t="s" s="195">
        <v>295</v>
      </c>
      <c r="K51" t="s" s="195">
        <v>296</v>
      </c>
      <c r="L51" s="197"/>
      <c r="M51" t="s" s="193">
        <v>251</v>
      </c>
      <c r="N51" s="198"/>
    </row>
    <row r="52" ht="28" customHeight="1">
      <c r="A52" t="s" s="193">
        <v>361</v>
      </c>
      <c r="B52" t="s" s="193">
        <v>292</v>
      </c>
      <c r="C52" t="s" s="193">
        <v>298</v>
      </c>
      <c r="D52" t="s" s="200">
        <v>299</v>
      </c>
      <c r="E52" t="s" s="193">
        <v>246</v>
      </c>
      <c r="F52" t="s" s="193">
        <v>352</v>
      </c>
      <c r="G52" t="s" s="195">
        <v>300</v>
      </c>
      <c r="H52" s="196"/>
      <c r="I52" s="196"/>
      <c r="J52" t="s" s="195">
        <v>301</v>
      </c>
      <c r="K52" t="s" s="195">
        <v>302</v>
      </c>
      <c r="L52" s="197"/>
      <c r="M52" t="s" s="193">
        <v>251</v>
      </c>
      <c r="N52" s="198"/>
    </row>
    <row r="53" ht="28" customHeight="1">
      <c r="A53" t="s" s="193">
        <v>362</v>
      </c>
      <c r="B53" t="s" s="193">
        <v>304</v>
      </c>
      <c r="C53" s="194">
        <v>8</v>
      </c>
      <c r="D53" t="s" s="200">
        <v>305</v>
      </c>
      <c r="E53" t="s" s="193">
        <v>246</v>
      </c>
      <c r="F53" t="s" s="193">
        <v>352</v>
      </c>
      <c r="G53" t="s" s="195">
        <v>272</v>
      </c>
      <c r="H53" s="196"/>
      <c r="I53" s="196"/>
      <c r="J53" t="s" s="195">
        <v>306</v>
      </c>
      <c r="K53" t="s" s="195">
        <v>307</v>
      </c>
      <c r="L53" s="197"/>
      <c r="M53" t="s" s="193">
        <v>251</v>
      </c>
      <c r="N53" s="198"/>
    </row>
    <row r="54" ht="28" customHeight="1">
      <c r="A54" t="s" s="193">
        <v>363</v>
      </c>
      <c r="B54" t="s" s="193">
        <v>309</v>
      </c>
      <c r="C54" s="194">
        <v>9</v>
      </c>
      <c r="D54" t="s" s="200">
        <v>310</v>
      </c>
      <c r="E54" t="s" s="193">
        <v>246</v>
      </c>
      <c r="F54" t="s" s="193">
        <v>352</v>
      </c>
      <c r="G54" t="s" s="195">
        <v>272</v>
      </c>
      <c r="H54" s="196"/>
      <c r="I54" s="196"/>
      <c r="J54" t="s" s="195">
        <v>311</v>
      </c>
      <c r="K54" t="s" s="195">
        <v>312</v>
      </c>
      <c r="L54" s="197"/>
      <c r="M54" t="s" s="193">
        <v>251</v>
      </c>
      <c r="N54" s="198"/>
    </row>
    <row r="55" ht="28" customHeight="1">
      <c r="A55" t="s" s="193">
        <v>364</v>
      </c>
      <c r="B55" t="s" s="193">
        <v>314</v>
      </c>
      <c r="C55" s="194">
        <v>10</v>
      </c>
      <c r="D55" t="s" s="200">
        <v>315</v>
      </c>
      <c r="E55" t="s" s="193">
        <v>246</v>
      </c>
      <c r="F55" t="s" s="193">
        <v>352</v>
      </c>
      <c r="G55" t="s" s="195">
        <v>272</v>
      </c>
      <c r="H55" s="196"/>
      <c r="I55" s="196"/>
      <c r="J55" t="s" s="195">
        <v>316</v>
      </c>
      <c r="K55" t="s" s="195">
        <v>317</v>
      </c>
      <c r="L55" s="197"/>
      <c r="M55" t="s" s="193">
        <v>251</v>
      </c>
      <c r="N55" s="198"/>
    </row>
    <row r="56" ht="28" customHeight="1">
      <c r="A56" t="s" s="193">
        <v>365</v>
      </c>
      <c r="B56" t="s" s="193">
        <v>319</v>
      </c>
      <c r="C56" s="194">
        <v>11</v>
      </c>
      <c r="D56" t="s" s="201">
        <v>320</v>
      </c>
      <c r="E56" t="s" s="193">
        <v>246</v>
      </c>
      <c r="F56" t="s" s="193">
        <v>352</v>
      </c>
      <c r="G56" t="s" s="195">
        <v>272</v>
      </c>
      <c r="H56" s="196"/>
      <c r="I56" s="196"/>
      <c r="J56" t="s" s="195">
        <v>321</v>
      </c>
      <c r="K56" t="s" s="195">
        <v>322</v>
      </c>
      <c r="L56" s="197"/>
      <c r="M56" t="s" s="193">
        <v>251</v>
      </c>
      <c r="N56" s="198"/>
    </row>
    <row r="57" ht="28" customHeight="1">
      <c r="A57" t="s" s="193">
        <v>366</v>
      </c>
      <c r="B57" t="s" s="193">
        <v>244</v>
      </c>
      <c r="C57" s="194">
        <v>1</v>
      </c>
      <c r="D57" t="s" s="195">
        <v>245</v>
      </c>
      <c r="E57" t="s" s="193">
        <v>324</v>
      </c>
      <c r="F57" t="s" s="193">
        <v>352</v>
      </c>
      <c r="G57" t="s" s="195">
        <v>248</v>
      </c>
      <c r="H57" s="196"/>
      <c r="I57" s="196"/>
      <c r="J57" t="s" s="195">
        <v>249</v>
      </c>
      <c r="K57" t="s" s="195">
        <v>250</v>
      </c>
      <c r="L57" s="197"/>
      <c r="M57" t="s" s="193">
        <v>251</v>
      </c>
      <c r="N57" s="198"/>
    </row>
    <row r="58" ht="28" customHeight="1">
      <c r="A58" t="s" s="193">
        <v>367</v>
      </c>
      <c r="B58" t="s" s="193">
        <v>253</v>
      </c>
      <c r="C58" s="194">
        <v>2</v>
      </c>
      <c r="D58" t="s" s="195">
        <v>254</v>
      </c>
      <c r="E58" t="s" s="193">
        <v>324</v>
      </c>
      <c r="F58" t="s" s="193">
        <v>352</v>
      </c>
      <c r="G58" t="s" s="195">
        <v>255</v>
      </c>
      <c r="H58" s="196"/>
      <c r="I58" s="196"/>
      <c r="J58" t="s" s="195">
        <v>256</v>
      </c>
      <c r="K58" t="s" s="195">
        <v>257</v>
      </c>
      <c r="L58" s="197"/>
      <c r="M58" t="s" s="193">
        <v>251</v>
      </c>
      <c r="N58" s="198"/>
    </row>
    <row r="59" ht="28" customHeight="1">
      <c r="A59" t="s" s="193">
        <v>368</v>
      </c>
      <c r="B59" t="s" s="193">
        <v>259</v>
      </c>
      <c r="C59" s="194">
        <v>3</v>
      </c>
      <c r="D59" t="s" s="195">
        <v>260</v>
      </c>
      <c r="E59" t="s" s="193">
        <v>324</v>
      </c>
      <c r="F59" t="s" s="193">
        <v>352</v>
      </c>
      <c r="G59" t="s" s="195">
        <v>248</v>
      </c>
      <c r="H59" s="196"/>
      <c r="I59" s="196"/>
      <c r="J59" t="s" s="195">
        <v>261</v>
      </c>
      <c r="K59" t="s" s="195">
        <v>262</v>
      </c>
      <c r="L59" s="197"/>
      <c r="M59" t="s" s="193">
        <v>251</v>
      </c>
      <c r="N59" s="196"/>
    </row>
    <row r="60" ht="28" customHeight="1">
      <c r="A60" t="s" s="193">
        <v>369</v>
      </c>
      <c r="B60" t="s" s="193">
        <v>264</v>
      </c>
      <c r="C60" s="194">
        <v>4</v>
      </c>
      <c r="D60" t="s" s="195">
        <v>265</v>
      </c>
      <c r="E60" t="s" s="193">
        <v>324</v>
      </c>
      <c r="F60" t="s" s="193">
        <v>352</v>
      </c>
      <c r="G60" t="s" s="195">
        <v>248</v>
      </c>
      <c r="H60" s="196"/>
      <c r="I60" s="196"/>
      <c r="J60" t="s" s="195">
        <v>266</v>
      </c>
      <c r="K60" t="s" s="195">
        <v>267</v>
      </c>
      <c r="L60" s="197"/>
      <c r="M60" t="s" s="193">
        <v>251</v>
      </c>
      <c r="N60" s="198"/>
    </row>
    <row r="61" ht="28" customHeight="1">
      <c r="A61" t="s" s="193">
        <v>370</v>
      </c>
      <c r="B61" t="s" s="193">
        <v>269</v>
      </c>
      <c r="C61" t="s" s="193">
        <v>270</v>
      </c>
      <c r="D61" t="s" s="199">
        <v>271</v>
      </c>
      <c r="E61" t="s" s="193">
        <v>324</v>
      </c>
      <c r="F61" t="s" s="193">
        <v>352</v>
      </c>
      <c r="G61" t="s" s="195">
        <v>272</v>
      </c>
      <c r="H61" s="196"/>
      <c r="I61" s="196"/>
      <c r="J61" t="s" s="195">
        <v>273</v>
      </c>
      <c r="K61" t="s" s="195">
        <v>274</v>
      </c>
      <c r="L61" s="197"/>
      <c r="M61" t="s" s="193">
        <v>251</v>
      </c>
      <c r="N61" s="198"/>
    </row>
    <row r="62" ht="28" customHeight="1">
      <c r="A62" t="s" s="193">
        <v>371</v>
      </c>
      <c r="B62" t="s" s="193">
        <v>269</v>
      </c>
      <c r="C62" t="s" s="193">
        <v>276</v>
      </c>
      <c r="D62" t="s" s="200">
        <v>277</v>
      </c>
      <c r="E62" t="s" s="193">
        <v>324</v>
      </c>
      <c r="F62" t="s" s="193">
        <v>352</v>
      </c>
      <c r="G62" t="s" s="195">
        <v>272</v>
      </c>
      <c r="H62" s="196"/>
      <c r="I62" s="196"/>
      <c r="J62" t="s" s="195">
        <v>278</v>
      </c>
      <c r="K62" t="s" s="195">
        <v>279</v>
      </c>
      <c r="L62" s="197"/>
      <c r="M62" t="s" s="193">
        <v>251</v>
      </c>
      <c r="N62" s="198"/>
    </row>
    <row r="63" ht="28" customHeight="1">
      <c r="A63" t="s" s="193">
        <v>372</v>
      </c>
      <c r="B63" t="s" s="193">
        <v>281</v>
      </c>
      <c r="C63" t="s" s="193">
        <v>282</v>
      </c>
      <c r="D63" t="s" s="200">
        <v>283</v>
      </c>
      <c r="E63" t="s" s="193">
        <v>324</v>
      </c>
      <c r="F63" t="s" s="193">
        <v>352</v>
      </c>
      <c r="G63" t="s" s="195">
        <v>272</v>
      </c>
      <c r="H63" s="196"/>
      <c r="I63" s="196"/>
      <c r="J63" t="s" s="195">
        <v>284</v>
      </c>
      <c r="K63" t="s" s="195">
        <v>285</v>
      </c>
      <c r="L63" s="197"/>
      <c r="M63" t="s" s="193">
        <v>251</v>
      </c>
      <c r="N63" s="198"/>
    </row>
    <row r="64" ht="28" customHeight="1">
      <c r="A64" t="s" s="193">
        <v>373</v>
      </c>
      <c r="B64" t="s" s="193">
        <v>281</v>
      </c>
      <c r="C64" t="s" s="193">
        <v>287</v>
      </c>
      <c r="D64" t="s" s="200">
        <v>288</v>
      </c>
      <c r="E64" t="s" s="193">
        <v>324</v>
      </c>
      <c r="F64" t="s" s="193">
        <v>352</v>
      </c>
      <c r="G64" t="s" s="195">
        <v>272</v>
      </c>
      <c r="H64" s="196"/>
      <c r="I64" s="196"/>
      <c r="J64" t="s" s="195">
        <v>289</v>
      </c>
      <c r="K64" t="s" s="195">
        <v>290</v>
      </c>
      <c r="L64" s="197"/>
      <c r="M64" t="s" s="193">
        <v>251</v>
      </c>
      <c r="N64" s="198"/>
    </row>
    <row r="65" ht="28" customHeight="1">
      <c r="A65" t="s" s="193">
        <v>374</v>
      </c>
      <c r="B65" t="s" s="193">
        <v>292</v>
      </c>
      <c r="C65" t="s" s="193">
        <v>293</v>
      </c>
      <c r="D65" t="s" s="200">
        <v>294</v>
      </c>
      <c r="E65" t="s" s="193">
        <v>324</v>
      </c>
      <c r="F65" t="s" s="193">
        <v>352</v>
      </c>
      <c r="G65" t="s" s="195">
        <v>272</v>
      </c>
      <c r="H65" s="196"/>
      <c r="I65" s="196"/>
      <c r="J65" t="s" s="195">
        <v>295</v>
      </c>
      <c r="K65" t="s" s="195">
        <v>296</v>
      </c>
      <c r="L65" s="197"/>
      <c r="M65" t="s" s="193">
        <v>251</v>
      </c>
      <c r="N65" s="198"/>
    </row>
    <row r="66" ht="28" customHeight="1">
      <c r="A66" t="s" s="193">
        <v>375</v>
      </c>
      <c r="B66" t="s" s="193">
        <v>292</v>
      </c>
      <c r="C66" t="s" s="193">
        <v>298</v>
      </c>
      <c r="D66" t="s" s="200">
        <v>299</v>
      </c>
      <c r="E66" t="s" s="193">
        <v>324</v>
      </c>
      <c r="F66" t="s" s="193">
        <v>352</v>
      </c>
      <c r="G66" t="s" s="195">
        <v>300</v>
      </c>
      <c r="H66" s="196"/>
      <c r="I66" s="196"/>
      <c r="J66" t="s" s="195">
        <v>301</v>
      </c>
      <c r="K66" t="s" s="195">
        <v>302</v>
      </c>
      <c r="L66" s="197"/>
      <c r="M66" t="s" s="193">
        <v>251</v>
      </c>
      <c r="N66" s="198"/>
    </row>
    <row r="67" ht="28" customHeight="1">
      <c r="A67" t="s" s="193">
        <v>376</v>
      </c>
      <c r="B67" t="s" s="193">
        <v>304</v>
      </c>
      <c r="C67" s="194">
        <v>8</v>
      </c>
      <c r="D67" t="s" s="200">
        <v>305</v>
      </c>
      <c r="E67" t="s" s="193">
        <v>324</v>
      </c>
      <c r="F67" t="s" s="193">
        <v>352</v>
      </c>
      <c r="G67" t="s" s="195">
        <v>272</v>
      </c>
      <c r="H67" s="196"/>
      <c r="I67" s="196"/>
      <c r="J67" t="s" s="195">
        <v>306</v>
      </c>
      <c r="K67" t="s" s="195">
        <v>307</v>
      </c>
      <c r="L67" s="197"/>
      <c r="M67" t="s" s="193">
        <v>251</v>
      </c>
      <c r="N67" s="198"/>
    </row>
    <row r="68" ht="28" customHeight="1">
      <c r="A68" t="s" s="193">
        <v>377</v>
      </c>
      <c r="B68" t="s" s="193">
        <v>309</v>
      </c>
      <c r="C68" s="194">
        <v>9</v>
      </c>
      <c r="D68" t="s" s="200">
        <v>310</v>
      </c>
      <c r="E68" t="s" s="193">
        <v>324</v>
      </c>
      <c r="F68" t="s" s="193">
        <v>352</v>
      </c>
      <c r="G68" t="s" s="195">
        <v>272</v>
      </c>
      <c r="H68" s="196"/>
      <c r="I68" s="196"/>
      <c r="J68" t="s" s="195">
        <v>311</v>
      </c>
      <c r="K68" t="s" s="195">
        <v>312</v>
      </c>
      <c r="L68" s="197"/>
      <c r="M68" t="s" s="193">
        <v>251</v>
      </c>
      <c r="N68" s="198"/>
    </row>
    <row r="69" ht="28" customHeight="1">
      <c r="A69" t="s" s="193">
        <v>378</v>
      </c>
      <c r="B69" t="s" s="193">
        <v>314</v>
      </c>
      <c r="C69" s="194">
        <v>10</v>
      </c>
      <c r="D69" t="s" s="202">
        <v>315</v>
      </c>
      <c r="E69" t="s" s="193">
        <v>324</v>
      </c>
      <c r="F69" t="s" s="193">
        <v>352</v>
      </c>
      <c r="G69" t="s" s="195">
        <v>272</v>
      </c>
      <c r="H69" s="196"/>
      <c r="I69" s="196"/>
      <c r="J69" t="s" s="195">
        <v>316</v>
      </c>
      <c r="K69" t="s" s="195">
        <v>317</v>
      </c>
      <c r="L69" s="197"/>
      <c r="M69" t="s" s="193">
        <v>251</v>
      </c>
      <c r="N69" s="198"/>
    </row>
    <row r="70" ht="28" customHeight="1">
      <c r="A70" t="s" s="193">
        <v>379</v>
      </c>
      <c r="B70" t="s" s="193">
        <v>244</v>
      </c>
      <c r="C70" s="194">
        <v>1</v>
      </c>
      <c r="D70" t="s" s="195">
        <v>245</v>
      </c>
      <c r="E70" t="s" s="193">
        <v>338</v>
      </c>
      <c r="F70" t="s" s="193">
        <v>352</v>
      </c>
      <c r="G70" t="s" s="195">
        <v>248</v>
      </c>
      <c r="H70" s="196"/>
      <c r="I70" s="196"/>
      <c r="J70" t="s" s="195">
        <v>249</v>
      </c>
      <c r="K70" t="s" s="195">
        <v>250</v>
      </c>
      <c r="L70" s="197"/>
      <c r="M70" t="s" s="193">
        <v>251</v>
      </c>
      <c r="N70" s="198"/>
    </row>
    <row r="71" ht="28" customHeight="1">
      <c r="A71" t="s" s="193">
        <v>380</v>
      </c>
      <c r="B71" t="s" s="193">
        <v>253</v>
      </c>
      <c r="C71" s="194">
        <v>2</v>
      </c>
      <c r="D71" t="s" s="195">
        <v>254</v>
      </c>
      <c r="E71" t="s" s="193">
        <v>338</v>
      </c>
      <c r="F71" t="s" s="193">
        <v>352</v>
      </c>
      <c r="G71" t="s" s="195">
        <v>255</v>
      </c>
      <c r="H71" s="196"/>
      <c r="I71" s="196"/>
      <c r="J71" t="s" s="195">
        <v>256</v>
      </c>
      <c r="K71" t="s" s="195">
        <v>257</v>
      </c>
      <c r="L71" s="197"/>
      <c r="M71" t="s" s="193">
        <v>251</v>
      </c>
      <c r="N71" s="198"/>
    </row>
    <row r="72" ht="28" customHeight="1">
      <c r="A72" t="s" s="193">
        <v>381</v>
      </c>
      <c r="B72" t="s" s="193">
        <v>259</v>
      </c>
      <c r="C72" s="194">
        <v>3</v>
      </c>
      <c r="D72" t="s" s="195">
        <v>260</v>
      </c>
      <c r="E72" t="s" s="193">
        <v>338</v>
      </c>
      <c r="F72" t="s" s="193">
        <v>352</v>
      </c>
      <c r="G72" t="s" s="195">
        <v>248</v>
      </c>
      <c r="H72" s="196"/>
      <c r="I72" s="196"/>
      <c r="J72" t="s" s="195">
        <v>261</v>
      </c>
      <c r="K72" t="s" s="195">
        <v>262</v>
      </c>
      <c r="L72" s="197"/>
      <c r="M72" t="s" s="193">
        <v>251</v>
      </c>
      <c r="N72" s="196"/>
    </row>
    <row r="73" ht="28" customHeight="1">
      <c r="A73" t="s" s="193">
        <v>382</v>
      </c>
      <c r="B73" t="s" s="193">
        <v>264</v>
      </c>
      <c r="C73" s="194">
        <v>4</v>
      </c>
      <c r="D73" t="s" s="195">
        <v>265</v>
      </c>
      <c r="E73" t="s" s="193">
        <v>338</v>
      </c>
      <c r="F73" t="s" s="193">
        <v>352</v>
      </c>
      <c r="G73" t="s" s="195">
        <v>248</v>
      </c>
      <c r="H73" s="196"/>
      <c r="I73" s="196"/>
      <c r="J73" t="s" s="195">
        <v>266</v>
      </c>
      <c r="K73" t="s" s="195">
        <v>267</v>
      </c>
      <c r="L73" s="197"/>
      <c r="M73" t="s" s="193">
        <v>251</v>
      </c>
      <c r="N73" s="198"/>
    </row>
    <row r="74" ht="28" customHeight="1">
      <c r="A74" t="s" s="193">
        <v>383</v>
      </c>
      <c r="B74" t="s" s="193">
        <v>269</v>
      </c>
      <c r="C74" t="s" s="193">
        <v>270</v>
      </c>
      <c r="D74" t="s" s="199">
        <v>271</v>
      </c>
      <c r="E74" t="s" s="193">
        <v>338</v>
      </c>
      <c r="F74" t="s" s="193">
        <v>352</v>
      </c>
      <c r="G74" t="s" s="195">
        <v>272</v>
      </c>
      <c r="H74" s="196"/>
      <c r="I74" s="196"/>
      <c r="J74" t="s" s="195">
        <v>273</v>
      </c>
      <c r="K74" t="s" s="195">
        <v>274</v>
      </c>
      <c r="L74" s="197"/>
      <c r="M74" t="s" s="193">
        <v>251</v>
      </c>
      <c r="N74" s="198"/>
    </row>
    <row r="75" ht="28" customHeight="1">
      <c r="A75" t="s" s="193">
        <v>384</v>
      </c>
      <c r="B75" t="s" s="193">
        <v>269</v>
      </c>
      <c r="C75" t="s" s="193">
        <v>276</v>
      </c>
      <c r="D75" t="s" s="200">
        <v>277</v>
      </c>
      <c r="E75" t="s" s="193">
        <v>338</v>
      </c>
      <c r="F75" t="s" s="193">
        <v>352</v>
      </c>
      <c r="G75" t="s" s="195">
        <v>272</v>
      </c>
      <c r="H75" s="196"/>
      <c r="I75" s="196"/>
      <c r="J75" t="s" s="195">
        <v>278</v>
      </c>
      <c r="K75" t="s" s="195">
        <v>279</v>
      </c>
      <c r="L75" s="197"/>
      <c r="M75" t="s" s="193">
        <v>251</v>
      </c>
      <c r="N75" s="198"/>
    </row>
    <row r="76" ht="28" customHeight="1">
      <c r="A76" t="s" s="193">
        <v>385</v>
      </c>
      <c r="B76" t="s" s="193">
        <v>281</v>
      </c>
      <c r="C76" t="s" s="193">
        <v>282</v>
      </c>
      <c r="D76" t="s" s="200">
        <v>283</v>
      </c>
      <c r="E76" t="s" s="193">
        <v>338</v>
      </c>
      <c r="F76" t="s" s="193">
        <v>352</v>
      </c>
      <c r="G76" t="s" s="195">
        <v>272</v>
      </c>
      <c r="H76" s="196"/>
      <c r="I76" s="196"/>
      <c r="J76" t="s" s="195">
        <v>284</v>
      </c>
      <c r="K76" t="s" s="195">
        <v>285</v>
      </c>
      <c r="L76" s="197"/>
      <c r="M76" t="s" s="193">
        <v>251</v>
      </c>
      <c r="N76" s="198"/>
    </row>
    <row r="77" ht="28" customHeight="1">
      <c r="A77" t="s" s="193">
        <v>386</v>
      </c>
      <c r="B77" t="s" s="193">
        <v>281</v>
      </c>
      <c r="C77" t="s" s="193">
        <v>287</v>
      </c>
      <c r="D77" t="s" s="200">
        <v>288</v>
      </c>
      <c r="E77" t="s" s="193">
        <v>338</v>
      </c>
      <c r="F77" t="s" s="193">
        <v>352</v>
      </c>
      <c r="G77" t="s" s="195">
        <v>272</v>
      </c>
      <c r="H77" s="196"/>
      <c r="I77" s="196"/>
      <c r="J77" t="s" s="195">
        <v>289</v>
      </c>
      <c r="K77" t="s" s="195">
        <v>290</v>
      </c>
      <c r="L77" s="197"/>
      <c r="M77" t="s" s="193">
        <v>251</v>
      </c>
      <c r="N77" s="198"/>
    </row>
    <row r="78" ht="28" customHeight="1">
      <c r="A78" t="s" s="193">
        <v>387</v>
      </c>
      <c r="B78" t="s" s="193">
        <v>292</v>
      </c>
      <c r="C78" t="s" s="193">
        <v>293</v>
      </c>
      <c r="D78" t="s" s="200">
        <v>294</v>
      </c>
      <c r="E78" t="s" s="193">
        <v>338</v>
      </c>
      <c r="F78" t="s" s="193">
        <v>352</v>
      </c>
      <c r="G78" t="s" s="195">
        <v>272</v>
      </c>
      <c r="H78" s="196"/>
      <c r="I78" s="196"/>
      <c r="J78" t="s" s="195">
        <v>295</v>
      </c>
      <c r="K78" t="s" s="195">
        <v>296</v>
      </c>
      <c r="L78" s="197"/>
      <c r="M78" t="s" s="193">
        <v>251</v>
      </c>
      <c r="N78" s="198"/>
    </row>
    <row r="79" ht="28" customHeight="1">
      <c r="A79" t="s" s="193">
        <v>388</v>
      </c>
      <c r="B79" t="s" s="193">
        <v>292</v>
      </c>
      <c r="C79" t="s" s="193">
        <v>298</v>
      </c>
      <c r="D79" t="s" s="200">
        <v>299</v>
      </c>
      <c r="E79" t="s" s="193">
        <v>338</v>
      </c>
      <c r="F79" t="s" s="193">
        <v>352</v>
      </c>
      <c r="G79" t="s" s="195">
        <v>300</v>
      </c>
      <c r="H79" s="196"/>
      <c r="I79" s="196"/>
      <c r="J79" t="s" s="195">
        <v>301</v>
      </c>
      <c r="K79" t="s" s="195">
        <v>302</v>
      </c>
      <c r="L79" s="197"/>
      <c r="M79" t="s" s="193">
        <v>251</v>
      </c>
      <c r="N79" s="198"/>
    </row>
    <row r="80" ht="28" customHeight="1">
      <c r="A80" t="s" s="193">
        <v>389</v>
      </c>
      <c r="B80" t="s" s="193">
        <v>304</v>
      </c>
      <c r="C80" s="194">
        <v>8</v>
      </c>
      <c r="D80" t="s" s="200">
        <v>305</v>
      </c>
      <c r="E80" t="s" s="193">
        <v>338</v>
      </c>
      <c r="F80" t="s" s="193">
        <v>352</v>
      </c>
      <c r="G80" t="s" s="195">
        <v>272</v>
      </c>
      <c r="H80" s="196"/>
      <c r="I80" s="196"/>
      <c r="J80" t="s" s="195">
        <v>306</v>
      </c>
      <c r="K80" t="s" s="195">
        <v>307</v>
      </c>
      <c r="L80" s="197"/>
      <c r="M80" t="s" s="193">
        <v>251</v>
      </c>
      <c r="N80" s="198"/>
    </row>
    <row r="81" ht="28" customHeight="1">
      <c r="A81" t="s" s="193">
        <v>390</v>
      </c>
      <c r="B81" t="s" s="193">
        <v>309</v>
      </c>
      <c r="C81" s="194">
        <v>9</v>
      </c>
      <c r="D81" t="s" s="200">
        <v>310</v>
      </c>
      <c r="E81" t="s" s="193">
        <v>338</v>
      </c>
      <c r="F81" t="s" s="193">
        <v>352</v>
      </c>
      <c r="G81" t="s" s="195">
        <v>272</v>
      </c>
      <c r="H81" s="196"/>
      <c r="I81" s="196"/>
      <c r="J81" t="s" s="195">
        <v>311</v>
      </c>
      <c r="K81" t="s" s="195">
        <v>312</v>
      </c>
      <c r="L81" s="197"/>
      <c r="M81" t="s" s="193">
        <v>251</v>
      </c>
      <c r="N81" s="198"/>
    </row>
    <row r="82" ht="28" customHeight="1">
      <c r="A82" t="s" s="193">
        <v>391</v>
      </c>
      <c r="B82" t="s" s="193">
        <v>314</v>
      </c>
      <c r="C82" s="194">
        <v>10</v>
      </c>
      <c r="D82" t="s" s="202">
        <v>315</v>
      </c>
      <c r="E82" t="s" s="193">
        <v>338</v>
      </c>
      <c r="F82" t="s" s="193">
        <v>352</v>
      </c>
      <c r="G82" t="s" s="195">
        <v>272</v>
      </c>
      <c r="H82" s="196"/>
      <c r="I82" s="196"/>
      <c r="J82" t="s" s="195">
        <v>316</v>
      </c>
      <c r="K82" t="s" s="195">
        <v>317</v>
      </c>
      <c r="L82" s="197"/>
      <c r="M82" t="s" s="193">
        <v>251</v>
      </c>
      <c r="N82" s="198"/>
    </row>
    <row r="83" ht="28" customHeight="1">
      <c r="A83" t="s" s="193">
        <v>392</v>
      </c>
      <c r="B83" t="s" s="193">
        <v>244</v>
      </c>
      <c r="C83" s="194">
        <v>1</v>
      </c>
      <c r="D83" t="s" s="195">
        <v>245</v>
      </c>
      <c r="E83" t="s" s="193">
        <v>246</v>
      </c>
      <c r="F83" t="s" s="193">
        <v>393</v>
      </c>
      <c r="G83" t="s" s="195">
        <v>248</v>
      </c>
      <c r="H83" s="196"/>
      <c r="I83" s="196"/>
      <c r="J83" t="s" s="195">
        <v>249</v>
      </c>
      <c r="K83" t="s" s="195">
        <v>250</v>
      </c>
      <c r="L83" s="197"/>
      <c r="M83" t="s" s="193">
        <v>251</v>
      </c>
      <c r="N83" s="198"/>
    </row>
    <row r="84" ht="28" customHeight="1">
      <c r="A84" t="s" s="193">
        <v>394</v>
      </c>
      <c r="B84" t="s" s="193">
        <v>253</v>
      </c>
      <c r="C84" s="194">
        <v>2</v>
      </c>
      <c r="D84" t="s" s="195">
        <v>254</v>
      </c>
      <c r="E84" t="s" s="193">
        <v>246</v>
      </c>
      <c r="F84" t="s" s="193">
        <v>393</v>
      </c>
      <c r="G84" t="s" s="195">
        <v>255</v>
      </c>
      <c r="H84" s="196"/>
      <c r="I84" s="196"/>
      <c r="J84" t="s" s="195">
        <v>256</v>
      </c>
      <c r="K84" t="s" s="195">
        <v>257</v>
      </c>
      <c r="L84" s="197"/>
      <c r="M84" t="s" s="193">
        <v>251</v>
      </c>
      <c r="N84" s="198"/>
    </row>
    <row r="85" ht="28" customHeight="1">
      <c r="A85" t="s" s="193">
        <v>395</v>
      </c>
      <c r="B85" t="s" s="193">
        <v>259</v>
      </c>
      <c r="C85" s="194">
        <v>3</v>
      </c>
      <c r="D85" t="s" s="195">
        <v>260</v>
      </c>
      <c r="E85" t="s" s="193">
        <v>246</v>
      </c>
      <c r="F85" t="s" s="193">
        <v>393</v>
      </c>
      <c r="G85" t="s" s="195">
        <v>248</v>
      </c>
      <c r="H85" s="196"/>
      <c r="I85" s="196"/>
      <c r="J85" t="s" s="195">
        <v>261</v>
      </c>
      <c r="K85" t="s" s="195">
        <v>262</v>
      </c>
      <c r="L85" s="197"/>
      <c r="M85" t="s" s="193">
        <v>251</v>
      </c>
      <c r="N85" s="196"/>
    </row>
    <row r="86" ht="28" customHeight="1">
      <c r="A86" t="s" s="193">
        <v>396</v>
      </c>
      <c r="B86" t="s" s="193">
        <v>264</v>
      </c>
      <c r="C86" s="194">
        <v>4</v>
      </c>
      <c r="D86" t="s" s="195">
        <v>265</v>
      </c>
      <c r="E86" t="s" s="193">
        <v>246</v>
      </c>
      <c r="F86" t="s" s="193">
        <v>393</v>
      </c>
      <c r="G86" t="s" s="195">
        <v>248</v>
      </c>
      <c r="H86" s="196"/>
      <c r="I86" s="196"/>
      <c r="J86" t="s" s="195">
        <v>266</v>
      </c>
      <c r="K86" t="s" s="195">
        <v>267</v>
      </c>
      <c r="L86" s="197"/>
      <c r="M86" t="s" s="193">
        <v>251</v>
      </c>
      <c r="N86" s="198"/>
    </row>
    <row r="87" ht="28" customHeight="1">
      <c r="A87" t="s" s="193">
        <v>397</v>
      </c>
      <c r="B87" t="s" s="193">
        <v>269</v>
      </c>
      <c r="C87" t="s" s="193">
        <v>270</v>
      </c>
      <c r="D87" t="s" s="199">
        <v>271</v>
      </c>
      <c r="E87" t="s" s="193">
        <v>246</v>
      </c>
      <c r="F87" t="s" s="193">
        <v>393</v>
      </c>
      <c r="G87" t="s" s="195">
        <v>272</v>
      </c>
      <c r="H87" s="196"/>
      <c r="I87" s="196"/>
      <c r="J87" t="s" s="195">
        <v>273</v>
      </c>
      <c r="K87" t="s" s="195">
        <v>274</v>
      </c>
      <c r="L87" s="197"/>
      <c r="M87" t="s" s="193">
        <v>251</v>
      </c>
      <c r="N87" s="198"/>
    </row>
    <row r="88" ht="28" customHeight="1">
      <c r="A88" t="s" s="193">
        <v>398</v>
      </c>
      <c r="B88" t="s" s="193">
        <v>269</v>
      </c>
      <c r="C88" t="s" s="193">
        <v>276</v>
      </c>
      <c r="D88" t="s" s="200">
        <v>277</v>
      </c>
      <c r="E88" t="s" s="193">
        <v>246</v>
      </c>
      <c r="F88" t="s" s="193">
        <v>393</v>
      </c>
      <c r="G88" t="s" s="195">
        <v>272</v>
      </c>
      <c r="H88" s="196"/>
      <c r="I88" s="196"/>
      <c r="J88" t="s" s="195">
        <v>278</v>
      </c>
      <c r="K88" t="s" s="195">
        <v>279</v>
      </c>
      <c r="L88" s="197"/>
      <c r="M88" t="s" s="193">
        <v>251</v>
      </c>
      <c r="N88" s="198"/>
    </row>
    <row r="89" ht="28" customHeight="1">
      <c r="A89" t="s" s="193">
        <v>399</v>
      </c>
      <c r="B89" t="s" s="193">
        <v>281</v>
      </c>
      <c r="C89" t="s" s="193">
        <v>282</v>
      </c>
      <c r="D89" t="s" s="200">
        <v>283</v>
      </c>
      <c r="E89" t="s" s="193">
        <v>246</v>
      </c>
      <c r="F89" t="s" s="193">
        <v>393</v>
      </c>
      <c r="G89" t="s" s="195">
        <v>272</v>
      </c>
      <c r="H89" s="196"/>
      <c r="I89" s="196"/>
      <c r="J89" t="s" s="195">
        <v>284</v>
      </c>
      <c r="K89" t="s" s="195">
        <v>285</v>
      </c>
      <c r="L89" s="197"/>
      <c r="M89" t="s" s="193">
        <v>251</v>
      </c>
      <c r="N89" s="198"/>
    </row>
    <row r="90" ht="28" customHeight="1">
      <c r="A90" t="s" s="193">
        <v>400</v>
      </c>
      <c r="B90" t="s" s="193">
        <v>281</v>
      </c>
      <c r="C90" t="s" s="193">
        <v>287</v>
      </c>
      <c r="D90" t="s" s="200">
        <v>288</v>
      </c>
      <c r="E90" t="s" s="193">
        <v>246</v>
      </c>
      <c r="F90" t="s" s="193">
        <v>393</v>
      </c>
      <c r="G90" t="s" s="195">
        <v>272</v>
      </c>
      <c r="H90" s="196"/>
      <c r="I90" s="196"/>
      <c r="J90" t="s" s="195">
        <v>289</v>
      </c>
      <c r="K90" t="s" s="195">
        <v>290</v>
      </c>
      <c r="L90" s="197"/>
      <c r="M90" t="s" s="193">
        <v>251</v>
      </c>
      <c r="N90" s="198"/>
    </row>
    <row r="91" ht="28" customHeight="1">
      <c r="A91" t="s" s="193">
        <v>401</v>
      </c>
      <c r="B91" t="s" s="193">
        <v>292</v>
      </c>
      <c r="C91" t="s" s="193">
        <v>293</v>
      </c>
      <c r="D91" t="s" s="200">
        <v>294</v>
      </c>
      <c r="E91" t="s" s="193">
        <v>246</v>
      </c>
      <c r="F91" t="s" s="193">
        <v>393</v>
      </c>
      <c r="G91" t="s" s="195">
        <v>272</v>
      </c>
      <c r="H91" s="196"/>
      <c r="I91" s="196"/>
      <c r="J91" t="s" s="195">
        <v>295</v>
      </c>
      <c r="K91" t="s" s="195">
        <v>296</v>
      </c>
      <c r="L91" s="197"/>
      <c r="M91" t="s" s="193">
        <v>251</v>
      </c>
      <c r="N91" s="198"/>
    </row>
    <row r="92" ht="28" customHeight="1">
      <c r="A92" t="s" s="193">
        <v>402</v>
      </c>
      <c r="B92" t="s" s="193">
        <v>292</v>
      </c>
      <c r="C92" t="s" s="193">
        <v>298</v>
      </c>
      <c r="D92" t="s" s="200">
        <v>299</v>
      </c>
      <c r="E92" t="s" s="193">
        <v>246</v>
      </c>
      <c r="F92" t="s" s="193">
        <v>393</v>
      </c>
      <c r="G92" t="s" s="195">
        <v>300</v>
      </c>
      <c r="H92" s="196"/>
      <c r="I92" s="196"/>
      <c r="J92" t="s" s="195">
        <v>301</v>
      </c>
      <c r="K92" t="s" s="195">
        <v>302</v>
      </c>
      <c r="L92" s="197"/>
      <c r="M92" t="s" s="193">
        <v>251</v>
      </c>
      <c r="N92" s="198"/>
    </row>
    <row r="93" ht="28" customHeight="1">
      <c r="A93" t="s" s="193">
        <v>403</v>
      </c>
      <c r="B93" t="s" s="193">
        <v>304</v>
      </c>
      <c r="C93" s="194">
        <v>8</v>
      </c>
      <c r="D93" t="s" s="200">
        <v>305</v>
      </c>
      <c r="E93" t="s" s="193">
        <v>246</v>
      </c>
      <c r="F93" t="s" s="193">
        <v>393</v>
      </c>
      <c r="G93" t="s" s="195">
        <v>272</v>
      </c>
      <c r="H93" s="196"/>
      <c r="I93" s="196"/>
      <c r="J93" t="s" s="195">
        <v>306</v>
      </c>
      <c r="K93" t="s" s="195">
        <v>307</v>
      </c>
      <c r="L93" s="197"/>
      <c r="M93" t="s" s="193">
        <v>251</v>
      </c>
      <c r="N93" s="198"/>
    </row>
    <row r="94" ht="28" customHeight="1">
      <c r="A94" t="s" s="193">
        <v>404</v>
      </c>
      <c r="B94" t="s" s="193">
        <v>309</v>
      </c>
      <c r="C94" s="194">
        <v>9</v>
      </c>
      <c r="D94" t="s" s="200">
        <v>310</v>
      </c>
      <c r="E94" t="s" s="193">
        <v>246</v>
      </c>
      <c r="F94" t="s" s="193">
        <v>393</v>
      </c>
      <c r="G94" t="s" s="195">
        <v>272</v>
      </c>
      <c r="H94" s="196"/>
      <c r="I94" s="196"/>
      <c r="J94" t="s" s="195">
        <v>311</v>
      </c>
      <c r="K94" t="s" s="195">
        <v>312</v>
      </c>
      <c r="L94" s="197"/>
      <c r="M94" t="s" s="193">
        <v>251</v>
      </c>
      <c r="N94" s="198"/>
    </row>
    <row r="95" ht="28" customHeight="1">
      <c r="A95" t="s" s="193">
        <v>405</v>
      </c>
      <c r="B95" t="s" s="193">
        <v>314</v>
      </c>
      <c r="C95" s="194">
        <v>10</v>
      </c>
      <c r="D95" t="s" s="200">
        <v>315</v>
      </c>
      <c r="E95" t="s" s="193">
        <v>246</v>
      </c>
      <c r="F95" t="s" s="193">
        <v>393</v>
      </c>
      <c r="G95" t="s" s="195">
        <v>272</v>
      </c>
      <c r="H95" s="196"/>
      <c r="I95" s="196"/>
      <c r="J95" t="s" s="195">
        <v>316</v>
      </c>
      <c r="K95" t="s" s="195">
        <v>317</v>
      </c>
      <c r="L95" s="197"/>
      <c r="M95" t="s" s="193">
        <v>251</v>
      </c>
      <c r="N95" s="198"/>
    </row>
    <row r="96" ht="28" customHeight="1">
      <c r="A96" t="s" s="193">
        <v>406</v>
      </c>
      <c r="B96" t="s" s="193">
        <v>309</v>
      </c>
      <c r="C96" s="194">
        <v>11</v>
      </c>
      <c r="D96" t="s" s="202">
        <v>407</v>
      </c>
      <c r="E96" t="s" s="193">
        <v>246</v>
      </c>
      <c r="F96" t="s" s="193">
        <v>393</v>
      </c>
      <c r="G96" t="s" s="195">
        <v>272</v>
      </c>
      <c r="H96" s="196"/>
      <c r="I96" s="196"/>
      <c r="J96" t="s" s="195">
        <v>408</v>
      </c>
      <c r="K96" t="s" s="195">
        <v>409</v>
      </c>
      <c r="L96" s="197"/>
      <c r="M96" t="s" s="193">
        <v>251</v>
      </c>
      <c r="N96" s="198"/>
    </row>
    <row r="97" ht="28" customHeight="1">
      <c r="A97" t="s" s="193">
        <v>410</v>
      </c>
      <c r="B97" t="s" s="193">
        <v>244</v>
      </c>
      <c r="C97" s="194">
        <v>1</v>
      </c>
      <c r="D97" t="s" s="195">
        <v>245</v>
      </c>
      <c r="E97" t="s" s="193">
        <v>246</v>
      </c>
      <c r="F97" t="s" s="193">
        <v>411</v>
      </c>
      <c r="G97" t="s" s="195">
        <v>248</v>
      </c>
      <c r="H97" s="196"/>
      <c r="I97" s="196"/>
      <c r="J97" t="s" s="195">
        <v>249</v>
      </c>
      <c r="K97" t="s" s="195">
        <v>250</v>
      </c>
      <c r="L97" s="197"/>
      <c r="M97" t="s" s="193">
        <v>251</v>
      </c>
      <c r="N97" s="198"/>
    </row>
    <row r="98" ht="28" customHeight="1">
      <c r="A98" t="s" s="193">
        <v>412</v>
      </c>
      <c r="B98" t="s" s="193">
        <v>253</v>
      </c>
      <c r="C98" s="194">
        <v>2</v>
      </c>
      <c r="D98" t="s" s="195">
        <v>254</v>
      </c>
      <c r="E98" t="s" s="193">
        <v>246</v>
      </c>
      <c r="F98" t="s" s="193">
        <v>411</v>
      </c>
      <c r="G98" t="s" s="195">
        <v>255</v>
      </c>
      <c r="H98" s="196"/>
      <c r="I98" s="196"/>
      <c r="J98" t="s" s="195">
        <v>256</v>
      </c>
      <c r="K98" t="s" s="195">
        <v>257</v>
      </c>
      <c r="L98" s="197"/>
      <c r="M98" t="s" s="193">
        <v>251</v>
      </c>
      <c r="N98" s="198"/>
    </row>
    <row r="99" ht="28" customHeight="1">
      <c r="A99" t="s" s="193">
        <v>413</v>
      </c>
      <c r="B99" t="s" s="193">
        <v>259</v>
      </c>
      <c r="C99" s="194">
        <v>3</v>
      </c>
      <c r="D99" t="s" s="195">
        <v>260</v>
      </c>
      <c r="E99" t="s" s="193">
        <v>246</v>
      </c>
      <c r="F99" t="s" s="193">
        <v>411</v>
      </c>
      <c r="G99" t="s" s="195">
        <v>248</v>
      </c>
      <c r="H99" s="196"/>
      <c r="I99" s="196"/>
      <c r="J99" t="s" s="195">
        <v>261</v>
      </c>
      <c r="K99" t="s" s="195">
        <v>262</v>
      </c>
      <c r="L99" s="197"/>
      <c r="M99" t="s" s="193">
        <v>251</v>
      </c>
      <c r="N99" s="196"/>
    </row>
    <row r="100" ht="28" customHeight="1">
      <c r="A100" t="s" s="193">
        <v>414</v>
      </c>
      <c r="B100" t="s" s="193">
        <v>264</v>
      </c>
      <c r="C100" s="194">
        <v>4</v>
      </c>
      <c r="D100" t="s" s="195">
        <v>265</v>
      </c>
      <c r="E100" t="s" s="193">
        <v>246</v>
      </c>
      <c r="F100" t="s" s="193">
        <v>411</v>
      </c>
      <c r="G100" t="s" s="195">
        <v>248</v>
      </c>
      <c r="H100" s="196"/>
      <c r="I100" s="196"/>
      <c r="J100" t="s" s="195">
        <v>266</v>
      </c>
      <c r="K100" t="s" s="195">
        <v>267</v>
      </c>
      <c r="L100" s="197"/>
      <c r="M100" t="s" s="193">
        <v>251</v>
      </c>
      <c r="N100" s="198"/>
    </row>
    <row r="101" ht="28" customHeight="1">
      <c r="A101" t="s" s="193">
        <v>415</v>
      </c>
      <c r="B101" t="s" s="193">
        <v>269</v>
      </c>
      <c r="C101" t="s" s="193">
        <v>270</v>
      </c>
      <c r="D101" t="s" s="199">
        <v>271</v>
      </c>
      <c r="E101" t="s" s="193">
        <v>246</v>
      </c>
      <c r="F101" t="s" s="193">
        <v>411</v>
      </c>
      <c r="G101" t="s" s="195">
        <v>272</v>
      </c>
      <c r="H101" s="196"/>
      <c r="I101" s="196"/>
      <c r="J101" t="s" s="195">
        <v>273</v>
      </c>
      <c r="K101" t="s" s="195">
        <v>274</v>
      </c>
      <c r="L101" s="197"/>
      <c r="M101" t="s" s="193">
        <v>251</v>
      </c>
      <c r="N101" s="198"/>
    </row>
    <row r="102" ht="28" customHeight="1">
      <c r="A102" t="s" s="193">
        <v>416</v>
      </c>
      <c r="B102" t="s" s="193">
        <v>269</v>
      </c>
      <c r="C102" t="s" s="193">
        <v>276</v>
      </c>
      <c r="D102" t="s" s="200">
        <v>277</v>
      </c>
      <c r="E102" t="s" s="193">
        <v>246</v>
      </c>
      <c r="F102" t="s" s="193">
        <v>411</v>
      </c>
      <c r="G102" t="s" s="195">
        <v>272</v>
      </c>
      <c r="H102" s="196"/>
      <c r="I102" s="196"/>
      <c r="J102" t="s" s="195">
        <v>278</v>
      </c>
      <c r="K102" t="s" s="195">
        <v>279</v>
      </c>
      <c r="L102" s="197"/>
      <c r="M102" t="s" s="193">
        <v>251</v>
      </c>
      <c r="N102" s="198"/>
    </row>
    <row r="103" ht="28" customHeight="1">
      <c r="A103" t="s" s="193">
        <v>417</v>
      </c>
      <c r="B103" t="s" s="193">
        <v>281</v>
      </c>
      <c r="C103" t="s" s="193">
        <v>282</v>
      </c>
      <c r="D103" t="s" s="200">
        <v>283</v>
      </c>
      <c r="E103" t="s" s="193">
        <v>246</v>
      </c>
      <c r="F103" t="s" s="193">
        <v>411</v>
      </c>
      <c r="G103" t="s" s="195">
        <v>272</v>
      </c>
      <c r="H103" s="196"/>
      <c r="I103" s="196"/>
      <c r="J103" t="s" s="195">
        <v>284</v>
      </c>
      <c r="K103" t="s" s="195">
        <v>285</v>
      </c>
      <c r="L103" s="197"/>
      <c r="M103" t="s" s="193">
        <v>251</v>
      </c>
      <c r="N103" s="198"/>
    </row>
    <row r="104" ht="28" customHeight="1">
      <c r="A104" t="s" s="193">
        <v>418</v>
      </c>
      <c r="B104" t="s" s="193">
        <v>281</v>
      </c>
      <c r="C104" t="s" s="193">
        <v>287</v>
      </c>
      <c r="D104" t="s" s="200">
        <v>288</v>
      </c>
      <c r="E104" t="s" s="193">
        <v>246</v>
      </c>
      <c r="F104" t="s" s="193">
        <v>411</v>
      </c>
      <c r="G104" t="s" s="195">
        <v>272</v>
      </c>
      <c r="H104" s="196"/>
      <c r="I104" s="196"/>
      <c r="J104" t="s" s="195">
        <v>289</v>
      </c>
      <c r="K104" t="s" s="195">
        <v>290</v>
      </c>
      <c r="L104" s="197"/>
      <c r="M104" t="s" s="193">
        <v>251</v>
      </c>
      <c r="N104" s="198"/>
    </row>
    <row r="105" ht="28" customHeight="1">
      <c r="A105" t="s" s="193">
        <v>419</v>
      </c>
      <c r="B105" t="s" s="193">
        <v>292</v>
      </c>
      <c r="C105" t="s" s="193">
        <v>293</v>
      </c>
      <c r="D105" t="s" s="200">
        <v>294</v>
      </c>
      <c r="E105" t="s" s="193">
        <v>246</v>
      </c>
      <c r="F105" t="s" s="193">
        <v>411</v>
      </c>
      <c r="G105" t="s" s="195">
        <v>272</v>
      </c>
      <c r="H105" s="196"/>
      <c r="I105" s="196"/>
      <c r="J105" t="s" s="195">
        <v>295</v>
      </c>
      <c r="K105" t="s" s="195">
        <v>296</v>
      </c>
      <c r="L105" s="197"/>
      <c r="M105" t="s" s="193">
        <v>251</v>
      </c>
      <c r="N105" s="198"/>
    </row>
    <row r="106" ht="28" customHeight="1">
      <c r="A106" t="s" s="193">
        <v>420</v>
      </c>
      <c r="B106" t="s" s="193">
        <v>292</v>
      </c>
      <c r="C106" t="s" s="193">
        <v>298</v>
      </c>
      <c r="D106" t="s" s="200">
        <v>299</v>
      </c>
      <c r="E106" t="s" s="193">
        <v>246</v>
      </c>
      <c r="F106" t="s" s="193">
        <v>411</v>
      </c>
      <c r="G106" t="s" s="195">
        <v>300</v>
      </c>
      <c r="H106" s="196"/>
      <c r="I106" s="196"/>
      <c r="J106" t="s" s="195">
        <v>301</v>
      </c>
      <c r="K106" t="s" s="195">
        <v>302</v>
      </c>
      <c r="L106" s="197"/>
      <c r="M106" t="s" s="193">
        <v>251</v>
      </c>
      <c r="N106" s="198"/>
    </row>
    <row r="107" ht="28" customHeight="1">
      <c r="A107" t="s" s="193">
        <v>421</v>
      </c>
      <c r="B107" t="s" s="193">
        <v>304</v>
      </c>
      <c r="C107" s="194">
        <v>8</v>
      </c>
      <c r="D107" t="s" s="200">
        <v>305</v>
      </c>
      <c r="E107" t="s" s="193">
        <v>246</v>
      </c>
      <c r="F107" t="s" s="193">
        <v>411</v>
      </c>
      <c r="G107" t="s" s="195">
        <v>272</v>
      </c>
      <c r="H107" s="196"/>
      <c r="I107" s="196"/>
      <c r="J107" t="s" s="195">
        <v>306</v>
      </c>
      <c r="K107" t="s" s="195">
        <v>307</v>
      </c>
      <c r="L107" s="197"/>
      <c r="M107" t="s" s="193">
        <v>251</v>
      </c>
      <c r="N107" s="198"/>
    </row>
    <row r="108" ht="28" customHeight="1">
      <c r="A108" t="s" s="193">
        <v>422</v>
      </c>
      <c r="B108" t="s" s="193">
        <v>309</v>
      </c>
      <c r="C108" s="194">
        <v>9</v>
      </c>
      <c r="D108" t="s" s="200">
        <v>310</v>
      </c>
      <c r="E108" t="s" s="193">
        <v>246</v>
      </c>
      <c r="F108" t="s" s="193">
        <v>411</v>
      </c>
      <c r="G108" t="s" s="195">
        <v>272</v>
      </c>
      <c r="H108" s="196"/>
      <c r="I108" s="196"/>
      <c r="J108" t="s" s="195">
        <v>311</v>
      </c>
      <c r="K108" t="s" s="195">
        <v>312</v>
      </c>
      <c r="L108" s="197"/>
      <c r="M108" t="s" s="193">
        <v>251</v>
      </c>
      <c r="N108" s="198"/>
    </row>
    <row r="109" ht="28" customHeight="1">
      <c r="A109" t="s" s="193">
        <v>423</v>
      </c>
      <c r="B109" t="s" s="193">
        <v>314</v>
      </c>
      <c r="C109" s="194">
        <v>10</v>
      </c>
      <c r="D109" t="s" s="200">
        <v>315</v>
      </c>
      <c r="E109" t="s" s="193">
        <v>246</v>
      </c>
      <c r="F109" t="s" s="193">
        <v>411</v>
      </c>
      <c r="G109" t="s" s="195">
        <v>272</v>
      </c>
      <c r="H109" s="196"/>
      <c r="I109" s="196"/>
      <c r="J109" t="s" s="195">
        <v>316</v>
      </c>
      <c r="K109" t="s" s="195">
        <v>317</v>
      </c>
      <c r="L109" s="197"/>
      <c r="M109" t="s" s="193">
        <v>251</v>
      </c>
      <c r="N109" s="198"/>
    </row>
    <row r="110" ht="28" customHeight="1">
      <c r="A110" t="s" s="193">
        <v>424</v>
      </c>
      <c r="B110" t="s" s="193">
        <v>309</v>
      </c>
      <c r="C110" s="194">
        <v>11</v>
      </c>
      <c r="D110" t="s" s="200">
        <v>407</v>
      </c>
      <c r="E110" t="s" s="193">
        <v>246</v>
      </c>
      <c r="F110" t="s" s="193">
        <v>411</v>
      </c>
      <c r="G110" t="s" s="195">
        <v>272</v>
      </c>
      <c r="H110" s="196"/>
      <c r="I110" s="196"/>
      <c r="J110" t="s" s="195">
        <v>408</v>
      </c>
      <c r="K110" t="s" s="195">
        <v>409</v>
      </c>
      <c r="L110" s="197"/>
      <c r="M110" t="s" s="193">
        <v>251</v>
      </c>
      <c r="N110" s="198"/>
    </row>
    <row r="111" ht="28" customHeight="1">
      <c r="A111" t="s" s="193">
        <v>425</v>
      </c>
      <c r="B111" t="s" s="193">
        <v>426</v>
      </c>
      <c r="C111" t="s" s="193">
        <v>427</v>
      </c>
      <c r="D111" t="s" s="200">
        <v>428</v>
      </c>
      <c r="E111" t="s" s="193">
        <v>246</v>
      </c>
      <c r="F111" t="s" s="193">
        <v>247</v>
      </c>
      <c r="G111" t="s" s="195">
        <v>272</v>
      </c>
      <c r="H111" s="196"/>
      <c r="I111" s="196"/>
      <c r="J111" t="s" s="195">
        <v>429</v>
      </c>
      <c r="K111" t="s" s="195">
        <v>430</v>
      </c>
      <c r="L111" s="197"/>
      <c r="M111" t="s" s="193">
        <v>251</v>
      </c>
      <c r="N111" s="198"/>
    </row>
    <row r="112" ht="28" customHeight="1">
      <c r="A112" t="s" s="193">
        <v>431</v>
      </c>
      <c r="B112" t="s" s="193">
        <v>426</v>
      </c>
      <c r="C112" t="s" s="193">
        <v>432</v>
      </c>
      <c r="D112" t="s" s="200">
        <v>433</v>
      </c>
      <c r="E112" t="s" s="193">
        <v>246</v>
      </c>
      <c r="F112" t="s" s="193">
        <v>247</v>
      </c>
      <c r="G112" t="s" s="195">
        <v>272</v>
      </c>
      <c r="H112" s="196"/>
      <c r="I112" s="196"/>
      <c r="J112" t="s" s="195">
        <v>434</v>
      </c>
      <c r="K112" t="s" s="195">
        <v>435</v>
      </c>
      <c r="L112" s="197"/>
      <c r="M112" t="s" s="193">
        <v>251</v>
      </c>
      <c r="N112" s="198"/>
    </row>
    <row r="113" ht="28" customHeight="1">
      <c r="A113" t="s" s="193">
        <v>436</v>
      </c>
      <c r="B113" t="s" s="193">
        <v>426</v>
      </c>
      <c r="C113" t="s" s="193">
        <v>427</v>
      </c>
      <c r="D113" t="s" s="200">
        <v>428</v>
      </c>
      <c r="E113" t="s" s="193">
        <v>246</v>
      </c>
      <c r="F113" t="s" s="193">
        <v>352</v>
      </c>
      <c r="G113" t="s" s="195">
        <v>272</v>
      </c>
      <c r="H113" s="196"/>
      <c r="I113" s="196"/>
      <c r="J113" t="s" s="195">
        <v>429</v>
      </c>
      <c r="K113" t="s" s="195">
        <v>430</v>
      </c>
      <c r="L113" s="197"/>
      <c r="M113" t="s" s="193">
        <v>251</v>
      </c>
      <c r="N113" s="198"/>
    </row>
    <row r="114" ht="28" customHeight="1">
      <c r="A114" t="s" s="193">
        <v>437</v>
      </c>
      <c r="B114" t="s" s="193">
        <v>426</v>
      </c>
      <c r="C114" t="s" s="193">
        <v>432</v>
      </c>
      <c r="D114" t="s" s="200">
        <v>433</v>
      </c>
      <c r="E114" t="s" s="193">
        <v>246</v>
      </c>
      <c r="F114" t="s" s="193">
        <v>352</v>
      </c>
      <c r="G114" t="s" s="195">
        <v>272</v>
      </c>
      <c r="H114" s="196"/>
      <c r="I114" s="196"/>
      <c r="J114" t="s" s="195">
        <v>434</v>
      </c>
      <c r="K114" t="s" s="195">
        <v>435</v>
      </c>
      <c r="L114" s="197"/>
      <c r="M114" t="s" s="193">
        <v>251</v>
      </c>
      <c r="N114" s="198"/>
    </row>
    <row r="115" ht="28" customHeight="1">
      <c r="A115" t="s" s="193">
        <v>438</v>
      </c>
      <c r="B115" t="s" s="193">
        <v>426</v>
      </c>
      <c r="C115" t="s" s="193">
        <v>427</v>
      </c>
      <c r="D115" t="s" s="200">
        <v>428</v>
      </c>
      <c r="E115" t="s" s="193">
        <v>324</v>
      </c>
      <c r="F115" t="s" s="193">
        <v>247</v>
      </c>
      <c r="G115" t="s" s="195">
        <v>272</v>
      </c>
      <c r="H115" s="196"/>
      <c r="I115" s="196"/>
      <c r="J115" t="s" s="195">
        <v>429</v>
      </c>
      <c r="K115" t="s" s="195">
        <v>430</v>
      </c>
      <c r="L115" s="197"/>
      <c r="M115" t="s" s="193">
        <v>251</v>
      </c>
      <c r="N115" s="198"/>
    </row>
    <row r="116" ht="28" customHeight="1">
      <c r="A116" t="s" s="193">
        <v>439</v>
      </c>
      <c r="B116" t="s" s="193">
        <v>426</v>
      </c>
      <c r="C116" t="s" s="193">
        <v>432</v>
      </c>
      <c r="D116" t="s" s="200">
        <v>433</v>
      </c>
      <c r="E116" t="s" s="193">
        <v>324</v>
      </c>
      <c r="F116" t="s" s="193">
        <v>247</v>
      </c>
      <c r="G116" t="s" s="195">
        <v>272</v>
      </c>
      <c r="H116" s="196"/>
      <c r="I116" s="196"/>
      <c r="J116" t="s" s="195">
        <v>434</v>
      </c>
      <c r="K116" t="s" s="195">
        <v>435</v>
      </c>
      <c r="L116" s="197"/>
      <c r="M116" t="s" s="193">
        <v>251</v>
      </c>
      <c r="N116" s="198"/>
    </row>
    <row r="117" ht="28" customHeight="1">
      <c r="A117" t="s" s="193">
        <v>440</v>
      </c>
      <c r="B117" t="s" s="193">
        <v>426</v>
      </c>
      <c r="C117" t="s" s="193">
        <v>427</v>
      </c>
      <c r="D117" t="s" s="200">
        <v>428</v>
      </c>
      <c r="E117" t="s" s="193">
        <v>324</v>
      </c>
      <c r="F117" t="s" s="193">
        <v>352</v>
      </c>
      <c r="G117" t="s" s="195">
        <v>272</v>
      </c>
      <c r="H117" s="196"/>
      <c r="I117" s="196"/>
      <c r="J117" t="s" s="195">
        <v>429</v>
      </c>
      <c r="K117" t="s" s="195">
        <v>430</v>
      </c>
      <c r="L117" s="197"/>
      <c r="M117" t="s" s="193">
        <v>251</v>
      </c>
      <c r="N117" s="198"/>
    </row>
    <row r="118" ht="28" customHeight="1">
      <c r="A118" t="s" s="193">
        <v>441</v>
      </c>
      <c r="B118" t="s" s="193">
        <v>426</v>
      </c>
      <c r="C118" t="s" s="193">
        <v>432</v>
      </c>
      <c r="D118" t="s" s="200">
        <v>433</v>
      </c>
      <c r="E118" t="s" s="193">
        <v>324</v>
      </c>
      <c r="F118" t="s" s="193">
        <v>352</v>
      </c>
      <c r="G118" t="s" s="195">
        <v>272</v>
      </c>
      <c r="H118" s="196"/>
      <c r="I118" s="196"/>
      <c r="J118" t="s" s="195">
        <v>434</v>
      </c>
      <c r="K118" t="s" s="195">
        <v>435</v>
      </c>
      <c r="L118" s="197"/>
      <c r="M118" t="s" s="193">
        <v>251</v>
      </c>
      <c r="N118" s="198"/>
    </row>
    <row r="119" ht="28" customHeight="1">
      <c r="A119" t="s" s="193">
        <v>442</v>
      </c>
      <c r="B119" t="s" s="193">
        <v>426</v>
      </c>
      <c r="C119" t="s" s="193">
        <v>427</v>
      </c>
      <c r="D119" t="s" s="200">
        <v>428</v>
      </c>
      <c r="E119" t="s" s="193">
        <v>338</v>
      </c>
      <c r="F119" t="s" s="193">
        <v>247</v>
      </c>
      <c r="G119" t="s" s="195">
        <v>272</v>
      </c>
      <c r="H119" s="196"/>
      <c r="I119" s="196"/>
      <c r="J119" t="s" s="195">
        <v>429</v>
      </c>
      <c r="K119" t="s" s="195">
        <v>430</v>
      </c>
      <c r="L119" s="197"/>
      <c r="M119" t="s" s="193">
        <v>251</v>
      </c>
      <c r="N119" s="198"/>
    </row>
    <row r="120" ht="28" customHeight="1">
      <c r="A120" t="s" s="193">
        <v>443</v>
      </c>
      <c r="B120" t="s" s="193">
        <v>426</v>
      </c>
      <c r="C120" t="s" s="193">
        <v>432</v>
      </c>
      <c r="D120" t="s" s="200">
        <v>433</v>
      </c>
      <c r="E120" t="s" s="193">
        <v>338</v>
      </c>
      <c r="F120" t="s" s="193">
        <v>247</v>
      </c>
      <c r="G120" t="s" s="195">
        <v>272</v>
      </c>
      <c r="H120" s="196"/>
      <c r="I120" s="196"/>
      <c r="J120" t="s" s="195">
        <v>434</v>
      </c>
      <c r="K120" t="s" s="195">
        <v>435</v>
      </c>
      <c r="L120" s="197"/>
      <c r="M120" t="s" s="193">
        <v>251</v>
      </c>
      <c r="N120" s="198"/>
    </row>
    <row r="121" ht="28" customHeight="1">
      <c r="A121" t="s" s="193">
        <v>444</v>
      </c>
      <c r="B121" t="s" s="193">
        <v>426</v>
      </c>
      <c r="C121" t="s" s="193">
        <v>427</v>
      </c>
      <c r="D121" t="s" s="200">
        <v>428</v>
      </c>
      <c r="E121" t="s" s="193">
        <v>338</v>
      </c>
      <c r="F121" t="s" s="193">
        <v>352</v>
      </c>
      <c r="G121" t="s" s="195">
        <v>272</v>
      </c>
      <c r="H121" s="196"/>
      <c r="I121" s="196"/>
      <c r="J121" t="s" s="195">
        <v>429</v>
      </c>
      <c r="K121" t="s" s="195">
        <v>430</v>
      </c>
      <c r="L121" s="197"/>
      <c r="M121" t="s" s="193">
        <v>251</v>
      </c>
      <c r="N121" s="198"/>
    </row>
    <row r="122" ht="28" customHeight="1">
      <c r="A122" t="s" s="193">
        <v>445</v>
      </c>
      <c r="B122" t="s" s="193">
        <v>426</v>
      </c>
      <c r="C122" t="s" s="193">
        <v>432</v>
      </c>
      <c r="D122" t="s" s="200">
        <v>433</v>
      </c>
      <c r="E122" t="s" s="193">
        <v>338</v>
      </c>
      <c r="F122" t="s" s="193">
        <v>352</v>
      </c>
      <c r="G122" t="s" s="195">
        <v>272</v>
      </c>
      <c r="H122" s="196"/>
      <c r="I122" s="196"/>
      <c r="J122" t="s" s="195">
        <v>434</v>
      </c>
      <c r="K122" t="s" s="195">
        <v>435</v>
      </c>
      <c r="L122" s="197"/>
      <c r="M122" t="s" s="193">
        <v>251</v>
      </c>
      <c r="N122" s="198"/>
    </row>
    <row r="123" ht="28" customHeight="1">
      <c r="A123" t="s" s="193">
        <v>446</v>
      </c>
      <c r="B123" t="s" s="193">
        <v>426</v>
      </c>
      <c r="C123" t="s" s="193">
        <v>427</v>
      </c>
      <c r="D123" t="s" s="200">
        <v>428</v>
      </c>
      <c r="E123" t="s" s="193">
        <v>246</v>
      </c>
      <c r="F123" t="s" s="193">
        <v>411</v>
      </c>
      <c r="G123" t="s" s="195">
        <v>272</v>
      </c>
      <c r="H123" s="196"/>
      <c r="I123" s="196"/>
      <c r="J123" t="s" s="195">
        <v>429</v>
      </c>
      <c r="K123" t="s" s="195">
        <v>430</v>
      </c>
      <c r="L123" s="197"/>
      <c r="M123" t="s" s="193">
        <v>251</v>
      </c>
      <c r="N123" s="198"/>
    </row>
    <row r="124" ht="28" customHeight="1">
      <c r="A124" t="s" s="193">
        <v>447</v>
      </c>
      <c r="B124" t="s" s="193">
        <v>426</v>
      </c>
      <c r="C124" t="s" s="193">
        <v>432</v>
      </c>
      <c r="D124" t="s" s="200">
        <v>433</v>
      </c>
      <c r="E124" t="s" s="193">
        <v>246</v>
      </c>
      <c r="F124" t="s" s="193">
        <v>411</v>
      </c>
      <c r="G124" t="s" s="195">
        <v>272</v>
      </c>
      <c r="H124" s="196"/>
      <c r="I124" s="196"/>
      <c r="J124" t="s" s="195">
        <v>434</v>
      </c>
      <c r="K124" t="s" s="195">
        <v>435</v>
      </c>
      <c r="L124" s="197"/>
      <c r="M124" t="s" s="193">
        <v>251</v>
      </c>
      <c r="N124" s="198"/>
    </row>
    <row r="125" ht="28" customHeight="1">
      <c r="A125" t="s" s="193">
        <v>448</v>
      </c>
      <c r="B125" t="s" s="193">
        <v>426</v>
      </c>
      <c r="C125" t="s" s="193">
        <v>427</v>
      </c>
      <c r="D125" t="s" s="200">
        <v>428</v>
      </c>
      <c r="E125" t="s" s="193">
        <v>246</v>
      </c>
      <c r="F125" t="s" s="193">
        <v>393</v>
      </c>
      <c r="G125" t="s" s="195">
        <v>272</v>
      </c>
      <c r="H125" s="196"/>
      <c r="I125" s="196"/>
      <c r="J125" t="s" s="195">
        <v>429</v>
      </c>
      <c r="K125" t="s" s="195">
        <v>430</v>
      </c>
      <c r="L125" s="197"/>
      <c r="M125" t="s" s="193">
        <v>251</v>
      </c>
      <c r="N125" s="198"/>
    </row>
    <row r="126" ht="28" customHeight="1">
      <c r="A126" t="s" s="193">
        <v>449</v>
      </c>
      <c r="B126" t="s" s="193">
        <v>426</v>
      </c>
      <c r="C126" t="s" s="193">
        <v>432</v>
      </c>
      <c r="D126" t="s" s="200">
        <v>433</v>
      </c>
      <c r="E126" t="s" s="193">
        <v>246</v>
      </c>
      <c r="F126" t="s" s="193">
        <v>393</v>
      </c>
      <c r="G126" t="s" s="195">
        <v>272</v>
      </c>
      <c r="H126" s="196"/>
      <c r="I126" s="196"/>
      <c r="J126" t="s" s="195">
        <v>434</v>
      </c>
      <c r="K126" t="s" s="195">
        <v>435</v>
      </c>
      <c r="L126" s="197"/>
      <c r="M126" t="s" s="193">
        <v>251</v>
      </c>
      <c r="N126" s="198"/>
    </row>
    <row r="127" ht="28" customHeight="1">
      <c r="A127" s="198"/>
      <c r="B127" s="198"/>
      <c r="C127" s="198"/>
      <c r="D127" s="203"/>
      <c r="E127" s="198"/>
      <c r="F127" s="198"/>
      <c r="G127" s="196"/>
      <c r="H127" s="196"/>
      <c r="I127" s="196"/>
      <c r="J127" s="196"/>
      <c r="K127" s="196"/>
      <c r="L127" s="197"/>
      <c r="M127" s="198"/>
      <c r="N127" s="198"/>
    </row>
    <row r="128" ht="28" customHeight="1">
      <c r="A128" s="198"/>
      <c r="B128" s="198"/>
      <c r="C128" s="198"/>
      <c r="D128" s="203"/>
      <c r="E128" s="198"/>
      <c r="F128" s="198"/>
      <c r="G128" s="196"/>
      <c r="H128" s="196"/>
      <c r="I128" s="196"/>
      <c r="J128" s="196"/>
      <c r="K128" s="196"/>
      <c r="L128" s="197"/>
      <c r="M128" s="198"/>
      <c r="N128" s="198"/>
    </row>
    <row r="129" ht="28" customHeight="1">
      <c r="A129" s="198"/>
      <c r="B129" s="198"/>
      <c r="C129" s="198"/>
      <c r="D129" s="203"/>
      <c r="E129" s="198"/>
      <c r="F129" s="198"/>
      <c r="G129" s="196"/>
      <c r="H129" s="196"/>
      <c r="I129" s="196"/>
      <c r="J129" s="196"/>
      <c r="K129" s="196"/>
      <c r="L129" s="197"/>
      <c r="M129" s="198"/>
      <c r="N129" s="198"/>
    </row>
    <row r="130" ht="28" customHeight="1">
      <c r="A130" s="198"/>
      <c r="B130" s="198"/>
      <c r="C130" s="198"/>
      <c r="D130" s="203"/>
      <c r="E130" s="198"/>
      <c r="F130" s="198"/>
      <c r="G130" s="196"/>
      <c r="H130" s="196"/>
      <c r="I130" s="196"/>
      <c r="J130" s="196"/>
      <c r="K130" s="196"/>
      <c r="L130" s="197"/>
      <c r="M130" s="198"/>
      <c r="N130" s="198"/>
    </row>
    <row r="131" ht="28" customHeight="1">
      <c r="A131" s="198"/>
      <c r="B131" s="198"/>
      <c r="C131" s="198"/>
      <c r="D131" s="203"/>
      <c r="E131" s="198"/>
      <c r="F131" s="198"/>
      <c r="G131" s="196"/>
      <c r="H131" s="196"/>
      <c r="I131" s="196"/>
      <c r="J131" s="196"/>
      <c r="K131" s="196"/>
      <c r="L131" s="197"/>
      <c r="M131" s="198"/>
      <c r="N131" s="198"/>
    </row>
    <row r="132" ht="28" customHeight="1">
      <c r="A132" s="198"/>
      <c r="B132" s="198"/>
      <c r="C132" s="198"/>
      <c r="D132" s="203"/>
      <c r="E132" s="198"/>
      <c r="F132" s="198"/>
      <c r="G132" s="196"/>
      <c r="H132" s="196"/>
      <c r="I132" s="196"/>
      <c r="J132" s="196"/>
      <c r="K132" s="196"/>
      <c r="L132" s="197"/>
      <c r="M132" s="198"/>
      <c r="N132" s="198"/>
    </row>
    <row r="133" ht="28" customHeight="1">
      <c r="A133" s="198"/>
      <c r="B133" s="198"/>
      <c r="C133" s="198"/>
      <c r="D133" s="203"/>
      <c r="E133" s="198"/>
      <c r="F133" s="198"/>
      <c r="G133" s="196"/>
      <c r="H133" s="196"/>
      <c r="I133" s="196"/>
      <c r="J133" s="196"/>
      <c r="K133" s="196"/>
      <c r="L133" s="197"/>
      <c r="M133" s="198"/>
      <c r="N133" s="198"/>
    </row>
    <row r="134" ht="28" customHeight="1">
      <c r="A134" s="198"/>
      <c r="B134" s="198"/>
      <c r="C134" s="198"/>
      <c r="D134" s="203"/>
      <c r="E134" s="198"/>
      <c r="F134" s="198"/>
      <c r="G134" s="196"/>
      <c r="H134" s="196"/>
      <c r="I134" s="196"/>
      <c r="J134" s="196"/>
      <c r="K134" s="196"/>
      <c r="L134" s="197"/>
      <c r="M134" s="198"/>
      <c r="N134" s="198"/>
    </row>
    <row r="135" ht="28" customHeight="1">
      <c r="A135" s="198"/>
      <c r="B135" s="198"/>
      <c r="C135" s="198"/>
      <c r="D135" s="203"/>
      <c r="E135" s="198"/>
      <c r="F135" s="198"/>
      <c r="G135" s="196"/>
      <c r="H135" s="196"/>
      <c r="I135" s="196"/>
      <c r="J135" s="196"/>
      <c r="K135" s="196"/>
      <c r="L135" s="197"/>
      <c r="M135" s="198"/>
      <c r="N135" s="198"/>
    </row>
    <row r="136" ht="28" customHeight="1">
      <c r="A136" s="198"/>
      <c r="B136" s="198"/>
      <c r="C136" s="198"/>
      <c r="D136" s="203"/>
      <c r="E136" s="198"/>
      <c r="F136" s="198"/>
      <c r="G136" s="196"/>
      <c r="H136" s="196"/>
      <c r="I136" s="196"/>
      <c r="J136" s="196"/>
      <c r="K136" s="196"/>
      <c r="L136" s="197"/>
      <c r="M136" s="198"/>
      <c r="N136" s="198"/>
    </row>
    <row r="137" ht="28" customHeight="1">
      <c r="A137" s="198"/>
      <c r="B137" s="198"/>
      <c r="C137" s="198"/>
      <c r="D137" s="203"/>
      <c r="E137" s="198"/>
      <c r="F137" s="198"/>
      <c r="G137" s="196"/>
      <c r="H137" s="196"/>
      <c r="I137" s="196"/>
      <c r="J137" s="196"/>
      <c r="K137" s="196"/>
      <c r="L137" s="197"/>
      <c r="M137" s="198"/>
      <c r="N137" s="198"/>
    </row>
    <row r="138" ht="28" customHeight="1">
      <c r="A138" s="198"/>
      <c r="B138" s="198"/>
      <c r="C138" s="198"/>
      <c r="D138" s="203"/>
      <c r="E138" s="198"/>
      <c r="F138" s="198"/>
      <c r="G138" s="196"/>
      <c r="H138" s="196"/>
      <c r="I138" s="196"/>
      <c r="J138" s="196"/>
      <c r="K138" s="196"/>
      <c r="L138" s="197"/>
      <c r="M138" s="198"/>
      <c r="N138" s="198"/>
    </row>
    <row r="139" ht="28" customHeight="1">
      <c r="A139" s="198"/>
      <c r="B139" s="198"/>
      <c r="C139" s="198"/>
      <c r="D139" s="203"/>
      <c r="E139" s="198"/>
      <c r="F139" s="198"/>
      <c r="G139" s="196"/>
      <c r="H139" s="196"/>
      <c r="I139" s="196"/>
      <c r="J139" s="196"/>
      <c r="K139" s="196"/>
      <c r="L139" s="197"/>
      <c r="M139" s="198"/>
      <c r="N139" s="198"/>
    </row>
    <row r="140" ht="28" customHeight="1">
      <c r="A140" s="198"/>
      <c r="B140" s="198"/>
      <c r="C140" s="198"/>
      <c r="D140" s="203"/>
      <c r="E140" s="198"/>
      <c r="F140" s="198"/>
      <c r="G140" s="196"/>
      <c r="H140" s="196"/>
      <c r="I140" s="196"/>
      <c r="J140" s="196"/>
      <c r="K140" s="196"/>
      <c r="L140" s="197"/>
      <c r="M140" s="198"/>
      <c r="N140" s="198"/>
    </row>
    <row r="141" ht="28" customHeight="1">
      <c r="A141" s="198"/>
      <c r="B141" s="198"/>
      <c r="C141" s="198"/>
      <c r="D141" s="203"/>
      <c r="E141" s="198"/>
      <c r="F141" s="198"/>
      <c r="G141" s="196"/>
      <c r="H141" s="196"/>
      <c r="I141" s="196"/>
      <c r="J141" s="196"/>
      <c r="K141" s="196"/>
      <c r="L141" s="197"/>
      <c r="M141" s="198"/>
      <c r="N141" s="198"/>
    </row>
    <row r="142" ht="28" customHeight="1">
      <c r="A142" s="198"/>
      <c r="B142" s="198"/>
      <c r="C142" s="198"/>
      <c r="D142" s="203"/>
      <c r="E142" s="198"/>
      <c r="F142" s="198"/>
      <c r="G142" s="196"/>
      <c r="H142" s="196"/>
      <c r="I142" s="196"/>
      <c r="J142" s="196"/>
      <c r="K142" s="196"/>
      <c r="L142" s="197"/>
      <c r="M142" s="198"/>
      <c r="N142" s="198"/>
    </row>
    <row r="143" ht="28" customHeight="1">
      <c r="A143" s="198"/>
      <c r="B143" s="198"/>
      <c r="C143" s="198"/>
      <c r="D143" s="203"/>
      <c r="E143" s="198"/>
      <c r="F143" s="198"/>
      <c r="G143" s="196"/>
      <c r="H143" s="196"/>
      <c r="I143" s="196"/>
      <c r="J143" s="196"/>
      <c r="K143" s="196"/>
      <c r="L143" s="197"/>
      <c r="M143" s="198"/>
      <c r="N143" s="19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43"/>
  <sheetViews>
    <sheetView workbookViewId="0" showGridLines="0" defaultGridColor="1"/>
  </sheetViews>
  <sheetFormatPr defaultColWidth="8.83333" defaultRowHeight="14.5" customHeight="1" outlineLevelRow="0" outlineLevelCol="0"/>
  <cols>
    <col min="1" max="1" width="8.85156" style="204" customWidth="1"/>
    <col min="2" max="2" width="20.3516" style="204" customWidth="1"/>
    <col min="3" max="3" width="8.5" style="204" customWidth="1"/>
    <col min="4" max="4" width="14.3516" style="204" customWidth="1"/>
    <col min="5" max="5" width="15.3516" style="204" customWidth="1"/>
    <col min="6" max="6" width="43.8516" style="204" customWidth="1"/>
    <col min="7" max="7" width="23.5" style="204" customWidth="1"/>
    <col min="8" max="8" width="48.6719" style="204" customWidth="1"/>
    <col min="9" max="256" width="8.85156" style="204" customWidth="1"/>
  </cols>
  <sheetData>
    <row r="1" ht="16" customHeight="1">
      <c r="A1" s="120"/>
      <c r="B1" s="121"/>
      <c r="C1" s="121"/>
      <c r="D1" s="121"/>
      <c r="E1" s="121"/>
      <c r="F1" s="121"/>
      <c r="G1" s="121"/>
      <c r="H1" s="122"/>
    </row>
    <row r="2" ht="16" customHeight="1">
      <c r="A2" s="123"/>
      <c r="B2" t="s" s="205">
        <v>450</v>
      </c>
      <c r="C2" s="126"/>
      <c r="D2" s="206"/>
      <c r="E2" s="206"/>
      <c r="F2" s="206"/>
      <c r="G2" s="206"/>
      <c r="H2" s="207"/>
    </row>
    <row r="3" ht="16" customHeight="1">
      <c r="A3" s="123"/>
      <c r="B3" s="208"/>
      <c r="C3" s="126"/>
      <c r="D3" s="206"/>
      <c r="E3" s="206"/>
      <c r="F3" s="206"/>
      <c r="G3" s="206"/>
      <c r="H3" s="207"/>
    </row>
    <row r="4" ht="16" customHeight="1">
      <c r="A4" s="123"/>
      <c r="B4" t="s" s="209">
        <f>"System healthy rate "&amp;(1-ROUNDUP(E41/(8*('UAT Status'!E4-NETWORKDAYS(TODAY(),'UAT Status'!D4,'UAT Status'!W1:W24)+1)),4))*100&amp;" %"</f>
        <v>451</v>
      </c>
      <c r="C4" s="210"/>
      <c r="D4" s="210"/>
      <c r="E4" s="210"/>
      <c r="F4" s="210"/>
      <c r="G4" s="210"/>
      <c r="H4" s="211"/>
    </row>
    <row r="5" ht="16" customHeight="1">
      <c r="A5" s="212"/>
      <c r="B5" t="s" s="5">
        <v>452</v>
      </c>
      <c r="C5" t="s" s="5">
        <v>453</v>
      </c>
      <c r="D5" t="s" s="5">
        <v>454</v>
      </c>
      <c r="E5" t="s" s="5">
        <v>455</v>
      </c>
      <c r="F5" t="s" s="5">
        <v>456</v>
      </c>
      <c r="G5" t="s" s="5">
        <v>457</v>
      </c>
      <c r="H5" t="s" s="5">
        <v>458</v>
      </c>
    </row>
    <row r="6" ht="16" customHeight="1">
      <c r="A6" s="212"/>
      <c r="B6" s="213">
        <v>1</v>
      </c>
      <c r="C6" s="214">
        <v>44095</v>
      </c>
      <c r="D6" t="s" s="215">
        <v>459</v>
      </c>
      <c r="E6" s="213">
        <v>8</v>
      </c>
      <c r="F6" t="s" s="193">
        <v>460</v>
      </c>
      <c r="G6" t="s" s="195">
        <v>461</v>
      </c>
      <c r="H6" t="s" s="195">
        <v>462</v>
      </c>
    </row>
    <row r="7" ht="16" customHeight="1">
      <c r="A7" s="212"/>
      <c r="B7" s="213">
        <v>2</v>
      </c>
      <c r="C7" s="214">
        <v>44096</v>
      </c>
      <c r="D7" t="s" s="215">
        <v>459</v>
      </c>
      <c r="E7" s="213">
        <v>8</v>
      </c>
      <c r="F7" t="s" s="193">
        <v>460</v>
      </c>
      <c r="G7" t="s" s="195">
        <v>461</v>
      </c>
      <c r="H7" t="s" s="195">
        <v>462</v>
      </c>
    </row>
    <row r="8" ht="16" customHeight="1">
      <c r="A8" s="212"/>
      <c r="B8" s="213">
        <v>3</v>
      </c>
      <c r="C8" s="214">
        <v>44097</v>
      </c>
      <c r="D8" t="s" s="215">
        <v>463</v>
      </c>
      <c r="E8" s="213">
        <v>2.5</v>
      </c>
      <c r="F8" t="s" s="193">
        <v>464</v>
      </c>
      <c r="G8" t="s" s="195">
        <v>461</v>
      </c>
      <c r="H8" t="s" s="216">
        <v>465</v>
      </c>
    </row>
    <row r="9" ht="16" customHeight="1">
      <c r="A9" s="212"/>
      <c r="B9" s="213">
        <v>4</v>
      </c>
      <c r="C9" s="214">
        <v>44098</v>
      </c>
      <c r="D9" t="s" s="215">
        <v>466</v>
      </c>
      <c r="E9" s="213">
        <v>1.75</v>
      </c>
      <c r="F9" t="s" s="193">
        <v>467</v>
      </c>
      <c r="G9" t="s" s="195">
        <v>461</v>
      </c>
      <c r="H9" t="s" s="216">
        <v>468</v>
      </c>
    </row>
    <row r="10" ht="16" customHeight="1">
      <c r="A10" s="212"/>
      <c r="B10" s="213">
        <v>5</v>
      </c>
      <c r="C10" s="214">
        <v>44099</v>
      </c>
      <c r="D10" t="s" s="215">
        <v>469</v>
      </c>
      <c r="E10" s="213">
        <v>5</v>
      </c>
      <c r="F10" t="s" s="193">
        <v>467</v>
      </c>
      <c r="G10" t="s" s="195">
        <v>461</v>
      </c>
      <c r="H10" t="s" s="216">
        <v>470</v>
      </c>
    </row>
    <row r="11" ht="28.5" customHeight="1">
      <c r="A11" s="212"/>
      <c r="B11" s="213">
        <v>6</v>
      </c>
      <c r="C11" s="214">
        <v>44102</v>
      </c>
      <c r="D11" t="s" s="217">
        <v>471</v>
      </c>
      <c r="E11" s="213">
        <v>8</v>
      </c>
      <c r="F11" t="s" s="195">
        <v>472</v>
      </c>
      <c r="G11" t="s" s="218">
        <v>473</v>
      </c>
      <c r="H11" t="s" s="218">
        <v>474</v>
      </c>
    </row>
    <row r="12" ht="28.5" customHeight="1">
      <c r="A12" s="212"/>
      <c r="B12" s="213">
        <v>7</v>
      </c>
      <c r="C12" s="214">
        <v>44103</v>
      </c>
      <c r="D12" t="s" s="217">
        <v>475</v>
      </c>
      <c r="E12" s="213">
        <v>5</v>
      </c>
      <c r="F12" t="s" s="195">
        <v>476</v>
      </c>
      <c r="G12" t="s" s="218">
        <v>477</v>
      </c>
      <c r="H12" t="s" s="195">
        <v>478</v>
      </c>
    </row>
    <row r="13" ht="28.5" customHeight="1">
      <c r="A13" s="212"/>
      <c r="B13" s="213">
        <v>8</v>
      </c>
      <c r="C13" s="214">
        <v>44104</v>
      </c>
      <c r="D13" t="s" s="217">
        <v>479</v>
      </c>
      <c r="E13" s="213">
        <v>4.5</v>
      </c>
      <c r="F13" t="s" s="195">
        <v>480</v>
      </c>
      <c r="G13" t="s" s="218">
        <v>481</v>
      </c>
      <c r="H13" t="s" s="195">
        <v>478</v>
      </c>
    </row>
    <row r="14" ht="16" customHeight="1">
      <c r="A14" s="212"/>
      <c r="B14" s="213">
        <v>9</v>
      </c>
      <c r="C14" s="214">
        <v>44109</v>
      </c>
      <c r="D14" t="s" s="215">
        <v>459</v>
      </c>
      <c r="E14" s="213">
        <v>8</v>
      </c>
      <c r="F14" t="s" s="193">
        <v>482</v>
      </c>
      <c r="G14" t="s" s="195">
        <v>461</v>
      </c>
      <c r="H14" t="s" s="195">
        <v>483</v>
      </c>
    </row>
    <row r="15" ht="16" customHeight="1">
      <c r="A15" s="212"/>
      <c r="B15" s="213">
        <v>10</v>
      </c>
      <c r="C15" s="214">
        <v>44110</v>
      </c>
      <c r="D15" t="s" s="215">
        <v>484</v>
      </c>
      <c r="E15" s="213">
        <v>7</v>
      </c>
      <c r="F15" t="s" s="193">
        <v>482</v>
      </c>
      <c r="G15" t="s" s="195">
        <v>461</v>
      </c>
      <c r="H15" t="s" s="195">
        <v>485</v>
      </c>
    </row>
    <row r="16" ht="16" customHeight="1">
      <c r="A16" s="212"/>
      <c r="B16" s="213">
        <v>11</v>
      </c>
      <c r="C16" s="214">
        <v>44111</v>
      </c>
      <c r="D16" t="s" s="215">
        <v>484</v>
      </c>
      <c r="E16" s="213">
        <v>7</v>
      </c>
      <c r="F16" t="s" s="193">
        <v>486</v>
      </c>
      <c r="G16" t="s" s="216">
        <v>487</v>
      </c>
      <c r="H16" t="s" s="216">
        <v>488</v>
      </c>
    </row>
    <row r="17" ht="42" customHeight="1">
      <c r="A17" s="212"/>
      <c r="B17" s="213">
        <v>12</v>
      </c>
      <c r="C17" s="214">
        <v>44112</v>
      </c>
      <c r="D17" t="s" s="217">
        <v>489</v>
      </c>
      <c r="E17" s="213">
        <v>6</v>
      </c>
      <c r="F17" t="s" s="195">
        <v>490</v>
      </c>
      <c r="G17" t="s" s="195">
        <v>491</v>
      </c>
      <c r="H17" t="s" s="195">
        <v>492</v>
      </c>
    </row>
    <row r="18" ht="16" customHeight="1">
      <c r="A18" s="212"/>
      <c r="B18" s="213">
        <v>13</v>
      </c>
      <c r="C18" s="214">
        <v>44113</v>
      </c>
      <c r="D18" t="s" s="215">
        <v>463</v>
      </c>
      <c r="E18" s="213">
        <v>2.5</v>
      </c>
      <c r="F18" t="s" s="193">
        <v>493</v>
      </c>
      <c r="G18" t="s" s="193">
        <v>461</v>
      </c>
      <c r="H18" t="s" s="193">
        <v>494</v>
      </c>
    </row>
    <row r="19" ht="16" customHeight="1">
      <c r="A19" s="212"/>
      <c r="B19" s="213">
        <v>14</v>
      </c>
      <c r="C19" s="214">
        <v>44116</v>
      </c>
      <c r="D19" s="219"/>
      <c r="E19" s="219"/>
      <c r="F19" s="198"/>
      <c r="G19" s="198"/>
      <c r="H19" s="198"/>
    </row>
    <row r="20" ht="16" customHeight="1">
      <c r="A20" s="212"/>
      <c r="B20" s="213">
        <v>15</v>
      </c>
      <c r="C20" s="214">
        <v>44117</v>
      </c>
      <c r="D20" t="s" s="215">
        <v>495</v>
      </c>
      <c r="E20" s="213">
        <v>5</v>
      </c>
      <c r="F20" t="s" s="193">
        <v>496</v>
      </c>
      <c r="G20" t="s" s="193">
        <v>461</v>
      </c>
      <c r="H20" t="s" s="193">
        <v>497</v>
      </c>
    </row>
    <row r="21" ht="16" customHeight="1">
      <c r="A21" s="212"/>
      <c r="B21" s="213">
        <v>16</v>
      </c>
      <c r="C21" s="214">
        <v>44118</v>
      </c>
      <c r="D21" s="219"/>
      <c r="E21" s="219"/>
      <c r="F21" s="198"/>
      <c r="G21" s="198"/>
      <c r="H21" s="198"/>
    </row>
    <row r="22" ht="16" customHeight="1">
      <c r="A22" s="212"/>
      <c r="B22" s="213">
        <v>17</v>
      </c>
      <c r="C22" s="214">
        <v>44119</v>
      </c>
      <c r="D22" t="s" s="215">
        <v>498</v>
      </c>
      <c r="E22" s="213">
        <v>2.5</v>
      </c>
      <c r="F22" t="s" s="193">
        <v>499</v>
      </c>
      <c r="G22" t="s" s="193">
        <v>461</v>
      </c>
      <c r="H22" t="s" s="193">
        <v>500</v>
      </c>
    </row>
    <row r="23" ht="28" customHeight="1">
      <c r="A23" s="212"/>
      <c r="B23" s="213">
        <v>18</v>
      </c>
      <c r="C23" s="214">
        <v>44120</v>
      </c>
      <c r="D23" t="s" s="217">
        <v>501</v>
      </c>
      <c r="E23" s="213">
        <v>4.5</v>
      </c>
      <c r="F23" t="s" s="195">
        <v>502</v>
      </c>
      <c r="G23" t="s" s="195">
        <v>503</v>
      </c>
      <c r="H23" t="s" s="195">
        <v>504</v>
      </c>
    </row>
    <row r="24" ht="16" customHeight="1">
      <c r="A24" s="212"/>
      <c r="B24" s="213">
        <v>19</v>
      </c>
      <c r="C24" s="214">
        <v>44123</v>
      </c>
      <c r="D24" t="s" s="215">
        <v>505</v>
      </c>
      <c r="E24" s="213">
        <v>1.5</v>
      </c>
      <c r="F24" t="s" s="193">
        <v>496</v>
      </c>
      <c r="G24" t="s" s="193">
        <v>461</v>
      </c>
      <c r="H24" t="s" s="193">
        <v>497</v>
      </c>
    </row>
    <row r="25" ht="16" customHeight="1">
      <c r="A25" s="212"/>
      <c r="B25" s="213">
        <v>20</v>
      </c>
      <c r="C25" s="214">
        <v>44124</v>
      </c>
      <c r="D25" s="219"/>
      <c r="E25" s="219"/>
      <c r="F25" s="198"/>
      <c r="G25" s="198"/>
      <c r="H25" s="198"/>
    </row>
    <row r="26" ht="28" customHeight="1">
      <c r="A26" s="212"/>
      <c r="B26" s="213">
        <v>21</v>
      </c>
      <c r="C26" s="214">
        <v>44125</v>
      </c>
      <c r="D26" t="s" s="217">
        <v>506</v>
      </c>
      <c r="E26" s="213">
        <v>3</v>
      </c>
      <c r="F26" t="s" s="195">
        <v>507</v>
      </c>
      <c r="G26" t="s" s="195">
        <v>481</v>
      </c>
      <c r="H26" t="s" s="195">
        <v>508</v>
      </c>
    </row>
    <row r="27" ht="16" customHeight="1">
      <c r="A27" s="212"/>
      <c r="B27" s="213">
        <v>22</v>
      </c>
      <c r="C27" s="214">
        <v>44126</v>
      </c>
      <c r="D27" s="219"/>
      <c r="E27" s="219"/>
      <c r="F27" s="198"/>
      <c r="G27" s="198"/>
      <c r="H27" s="198"/>
    </row>
    <row r="28" ht="28" customHeight="1">
      <c r="A28" s="212"/>
      <c r="B28" s="213">
        <v>23</v>
      </c>
      <c r="C28" s="214">
        <v>44127</v>
      </c>
      <c r="D28" t="s" s="217">
        <v>509</v>
      </c>
      <c r="E28" s="213">
        <v>8</v>
      </c>
      <c r="F28" t="s" s="195">
        <v>510</v>
      </c>
      <c r="G28" t="s" s="195">
        <v>511</v>
      </c>
      <c r="H28" t="s" s="195">
        <v>512</v>
      </c>
    </row>
    <row r="29" ht="16" customHeight="1">
      <c r="A29" s="212"/>
      <c r="B29" s="213">
        <v>24</v>
      </c>
      <c r="C29" s="214">
        <v>44131</v>
      </c>
      <c r="D29" s="219"/>
      <c r="E29" s="219"/>
      <c r="F29" s="198"/>
      <c r="G29" s="198"/>
      <c r="H29" s="198"/>
    </row>
    <row r="30" ht="16" customHeight="1">
      <c r="A30" s="212"/>
      <c r="B30" s="213">
        <v>25</v>
      </c>
      <c r="C30" s="214">
        <v>44132</v>
      </c>
      <c r="D30" s="219"/>
      <c r="E30" s="219"/>
      <c r="F30" s="198"/>
      <c r="G30" s="198"/>
      <c r="H30" s="198"/>
    </row>
    <row r="31" ht="16" customHeight="1">
      <c r="A31" s="212"/>
      <c r="B31" s="213">
        <v>26</v>
      </c>
      <c r="C31" s="214">
        <v>44133</v>
      </c>
      <c r="D31" t="s" s="215">
        <v>513</v>
      </c>
      <c r="E31" s="213">
        <v>1</v>
      </c>
      <c r="F31" t="s" s="193">
        <v>493</v>
      </c>
      <c r="G31" t="s" s="193">
        <v>461</v>
      </c>
      <c r="H31" t="s" s="193">
        <v>514</v>
      </c>
    </row>
    <row r="32" ht="16" customHeight="1">
      <c r="A32" s="212"/>
      <c r="B32" s="213">
        <v>27</v>
      </c>
      <c r="C32" s="214">
        <v>44134</v>
      </c>
      <c r="D32" t="s" s="215">
        <v>515</v>
      </c>
      <c r="E32" s="213">
        <v>2</v>
      </c>
      <c r="F32" t="s" s="193">
        <v>493</v>
      </c>
      <c r="G32" t="s" s="193">
        <v>461</v>
      </c>
      <c r="H32" t="s" s="193">
        <v>516</v>
      </c>
    </row>
    <row r="33" ht="28" customHeight="1">
      <c r="A33" s="212"/>
      <c r="B33" s="213">
        <v>28</v>
      </c>
      <c r="C33" s="214">
        <v>44137</v>
      </c>
      <c r="D33" t="s" s="217">
        <v>517</v>
      </c>
      <c r="E33" s="213">
        <v>8</v>
      </c>
      <c r="F33" t="s" s="195">
        <v>518</v>
      </c>
      <c r="G33" t="s" s="195">
        <v>519</v>
      </c>
      <c r="H33" t="s" s="195">
        <v>520</v>
      </c>
    </row>
    <row r="34" ht="16" customHeight="1">
      <c r="A34" s="212"/>
      <c r="B34" s="213">
        <v>29</v>
      </c>
      <c r="C34" s="214">
        <v>44138</v>
      </c>
      <c r="D34" t="s" s="215">
        <v>459</v>
      </c>
      <c r="E34" s="213">
        <v>8</v>
      </c>
      <c r="F34" t="s" s="193">
        <v>521</v>
      </c>
      <c r="G34" t="s" s="193">
        <v>522</v>
      </c>
      <c r="H34" t="s" s="193">
        <v>523</v>
      </c>
    </row>
    <row r="35" ht="28" customHeight="1">
      <c r="A35" s="212"/>
      <c r="B35" s="213">
        <v>30</v>
      </c>
      <c r="C35" s="214">
        <v>44139</v>
      </c>
      <c r="D35" t="s" s="217">
        <v>524</v>
      </c>
      <c r="E35" s="213">
        <v>8</v>
      </c>
      <c r="F35" t="s" s="195">
        <v>525</v>
      </c>
      <c r="G35" t="s" s="195">
        <v>526</v>
      </c>
      <c r="H35" t="s" s="195">
        <v>527</v>
      </c>
    </row>
    <row r="36" ht="28" customHeight="1">
      <c r="A36" s="212"/>
      <c r="B36" s="213">
        <v>31</v>
      </c>
      <c r="C36" s="214">
        <v>44140</v>
      </c>
      <c r="D36" t="s" s="217">
        <v>528</v>
      </c>
      <c r="E36" s="213">
        <v>4.5</v>
      </c>
      <c r="F36" t="s" s="195">
        <v>529</v>
      </c>
      <c r="G36" t="s" s="195">
        <v>481</v>
      </c>
      <c r="H36" t="s" s="195">
        <v>530</v>
      </c>
    </row>
    <row r="37" ht="16" customHeight="1">
      <c r="A37" s="212"/>
      <c r="B37" s="213">
        <v>32</v>
      </c>
      <c r="C37" s="214">
        <v>44141</v>
      </c>
      <c r="D37" t="s" s="215">
        <v>531</v>
      </c>
      <c r="E37" s="213">
        <v>6.5</v>
      </c>
      <c r="F37" t="s" s="193">
        <v>493</v>
      </c>
      <c r="G37" t="s" s="193">
        <v>461</v>
      </c>
      <c r="H37" t="s" s="193">
        <v>532</v>
      </c>
    </row>
    <row r="38" ht="16" customHeight="1">
      <c r="A38" s="212"/>
      <c r="B38" s="213">
        <v>33</v>
      </c>
      <c r="C38" s="214">
        <v>44144</v>
      </c>
      <c r="D38" s="219"/>
      <c r="E38" s="219"/>
      <c r="F38" s="198"/>
      <c r="G38" s="198"/>
      <c r="H38" s="198"/>
    </row>
    <row r="39" ht="16" customHeight="1">
      <c r="A39" s="212"/>
      <c r="B39" s="213">
        <v>34</v>
      </c>
      <c r="C39" s="214">
        <v>44145</v>
      </c>
      <c r="D39" t="s" s="215">
        <v>533</v>
      </c>
      <c r="E39" s="213">
        <v>5</v>
      </c>
      <c r="F39" t="s" s="193">
        <v>493</v>
      </c>
      <c r="G39" t="s" s="193">
        <v>461</v>
      </c>
      <c r="H39" t="s" s="193">
        <v>514</v>
      </c>
    </row>
    <row r="40" ht="16" customHeight="1">
      <c r="A40" s="212"/>
      <c r="B40" s="213">
        <v>35</v>
      </c>
      <c r="C40" s="214">
        <v>44146</v>
      </c>
      <c r="D40" s="219"/>
      <c r="E40" s="219"/>
      <c r="F40" s="198"/>
      <c r="G40" s="198"/>
      <c r="H40" s="198"/>
    </row>
    <row r="41" ht="15" customHeight="1">
      <c r="A41" s="123"/>
      <c r="B41" s="220"/>
      <c r="C41" s="220"/>
      <c r="D41" t="s" s="221">
        <v>534</v>
      </c>
      <c r="E41" s="222">
        <f>SUM(E6:E40)</f>
        <v>140.75</v>
      </c>
      <c r="F41" t="s" s="223">
        <v>535</v>
      </c>
      <c r="G41" t="s" s="223">
        <f>"out of "&amp;8*('UAT Status'!E4-NETWORKDAYS(TODAY(),'UAT Status'!D4,'UAT Status'!$W1:$W24)+1)&amp;" hours"</f>
        <v>536</v>
      </c>
      <c r="H41" s="224"/>
    </row>
    <row r="42" ht="15" customHeight="1">
      <c r="A42" s="123"/>
      <c r="B42" s="126"/>
      <c r="C42" s="126"/>
      <c r="D42" s="126"/>
      <c r="E42" s="220"/>
      <c r="F42" s="126"/>
      <c r="G42" s="126"/>
      <c r="H42" s="127"/>
    </row>
    <row r="43" ht="16" customHeight="1">
      <c r="A43" s="174"/>
      <c r="B43" t="s" s="225">
        <v>537</v>
      </c>
      <c r="C43" s="187"/>
      <c r="D43" s="187"/>
      <c r="E43" s="187"/>
      <c r="F43" s="187"/>
      <c r="G43" s="187"/>
      <c r="H43" s="18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